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19320" windowHeight="5265"/>
  </bookViews>
  <sheets>
    <sheet name="EVA" sheetId="7" r:id="rId1"/>
    <sheet name="SPEED+ESCENARIOS" sheetId="5" r:id="rId2"/>
  </sheets>
  <externalReferences>
    <externalReference r:id="rId3"/>
    <externalReference r:id="rId4"/>
  </externalReferences>
  <definedNames>
    <definedName name="aaa">#REF!</definedName>
    <definedName name="_xlnm.Database">#REF!</definedName>
    <definedName name="cacp">#REF!</definedName>
    <definedName name="Códigos_abiertos_CP">#REF!</definedName>
    <definedName name="Consulta_47_">#REF!</definedName>
    <definedName name="Consulta_472_">#REF!</definedName>
    <definedName name="Consulta_477_">#REF!</definedName>
    <definedName name="Consulta_IVA">#REF!</definedName>
    <definedName name="Consulta_IVA_Rep">#REF!</definedName>
    <definedName name="edutab">#REF!</definedName>
    <definedName name="Ing">#REF!</definedName>
    <definedName name="Ingeniería">#REF!</definedName>
    <definedName name="IVA">#REF!</definedName>
    <definedName name="OFERTA2011">#REF!</definedName>
    <definedName name="OOOO">#REF!</definedName>
    <definedName name="Preuba">#REF!</definedName>
    <definedName name="RESULTADOS">[1]Todos!$A$1:$H$809</definedName>
    <definedName name="Resumen_IVA">#REF!</definedName>
    <definedName name="RESUMEN_POR_CUENTA">#REF!</definedName>
    <definedName name="Tabla05">#REF!</definedName>
    <definedName name="tabla1">'[2]Anexo 1 Mano obra'!$A$7:$C$300</definedName>
    <definedName name="tabla2">'[2]Anexo 2 SITUA '!$A$5:$D$300</definedName>
    <definedName name="tabla3">'[2]Anexo 3 Cartografia C SI'!$A$5:$D$300</definedName>
    <definedName name="tabla4">'[2]Anexo 4 SI Territorial'!$A$5:$D$290</definedName>
    <definedName name="tabla5">'[2]Anexo 5. Asistencia técnica'!$A$5:$D$300</definedName>
    <definedName name="tabla6">#REF!</definedName>
    <definedName name="tabla7">#REF!</definedName>
    <definedName name="TablaTCSA">'[2]Anexo 1 Mano obra (TCSA)'!$A$7:$D$20</definedName>
    <definedName name="TRIM_REG_4">#REF!</definedName>
    <definedName name="ZONAPRESTO">#REF!</definedName>
  </definedNames>
  <calcPr calcId="145621"/>
</workbook>
</file>

<file path=xl/calcChain.xml><?xml version="1.0" encoding="utf-8"?>
<calcChain xmlns="http://schemas.openxmlformats.org/spreadsheetml/2006/main">
  <c r="U16" i="7" l="1"/>
  <c r="U14" i="7"/>
  <c r="I29" i="5"/>
  <c r="G29" i="5"/>
  <c r="E29" i="5"/>
  <c r="I27" i="5"/>
  <c r="G27" i="5"/>
  <c r="E27" i="5"/>
  <c r="H25" i="5"/>
  <c r="H26" i="5"/>
  <c r="F25" i="5"/>
  <c r="D25" i="5" s="1"/>
  <c r="U15" i="7" l="1"/>
  <c r="E28" i="5"/>
  <c r="I28" i="5"/>
  <c r="G28" i="5"/>
  <c r="T8" i="7" l="1"/>
  <c r="E41" i="7" l="1"/>
  <c r="F41" i="7"/>
  <c r="G41" i="7"/>
  <c r="H41" i="7"/>
  <c r="D38" i="7"/>
  <c r="D53" i="7" s="1"/>
  <c r="D39" i="7"/>
  <c r="D54" i="7" s="1"/>
  <c r="M54" i="7" s="1"/>
  <c r="D40" i="7"/>
  <c r="D55" i="7" s="1"/>
  <c r="M55" i="7" s="1"/>
  <c r="D14" i="5"/>
  <c r="L55" i="7" l="1"/>
  <c r="P55" i="7"/>
  <c r="N55" i="7"/>
  <c r="O55" i="7"/>
  <c r="L54" i="7"/>
  <c r="P54" i="7"/>
  <c r="N54" i="7"/>
  <c r="O54" i="7"/>
  <c r="M53" i="7"/>
  <c r="O53" i="7"/>
  <c r="L53" i="7"/>
  <c r="L56" i="7" s="1"/>
  <c r="N53" i="7"/>
  <c r="P53" i="7"/>
  <c r="P56" i="7" s="1"/>
  <c r="O56" i="7"/>
  <c r="M56" i="7"/>
  <c r="D41" i="7"/>
  <c r="L12" i="7"/>
  <c r="M12" i="7"/>
  <c r="N12" i="7"/>
  <c r="O12" i="7"/>
  <c r="P12" i="7"/>
  <c r="L15" i="7"/>
  <c r="M15" i="7"/>
  <c r="N15" i="7"/>
  <c r="O15" i="7"/>
  <c r="P15" i="7"/>
  <c r="F26" i="7"/>
  <c r="G26" i="7" s="1"/>
  <c r="N56" i="7" l="1"/>
  <c r="C33" i="7"/>
  <c r="C34" i="7"/>
  <c r="C32" i="7"/>
  <c r="T11" i="7" l="1"/>
  <c r="F28" i="7"/>
  <c r="G28" i="7" s="1"/>
  <c r="H28" i="7" s="1"/>
  <c r="I28" i="7" s="1"/>
  <c r="J28" i="7" s="1"/>
  <c r="K28" i="7" s="1"/>
  <c r="L28" i="7" s="1"/>
  <c r="M28" i="7" s="1"/>
  <c r="N28" i="7" s="1"/>
  <c r="O28" i="7" s="1"/>
  <c r="P28" i="7" s="1"/>
  <c r="H26" i="7"/>
  <c r="I26" i="7" s="1"/>
  <c r="J26" i="7" s="1"/>
  <c r="E25" i="7"/>
  <c r="F25" i="7" s="1"/>
  <c r="G25" i="7" s="1"/>
  <c r="H25" i="7" s="1"/>
  <c r="I25" i="7" s="1"/>
  <c r="J25" i="7" s="1"/>
  <c r="K25" i="7" s="1"/>
  <c r="L25" i="7" s="1"/>
  <c r="M25" i="7" s="1"/>
  <c r="N25" i="7" s="1"/>
  <c r="O25" i="7" s="1"/>
  <c r="P25" i="7" s="1"/>
  <c r="E24" i="7"/>
  <c r="F24" i="7" s="1"/>
  <c r="G24" i="7" s="1"/>
  <c r="H24" i="7" s="1"/>
  <c r="I24" i="7" s="1"/>
  <c r="J24" i="7" s="1"/>
  <c r="K24" i="7" s="1"/>
  <c r="L24" i="7" s="1"/>
  <c r="M24" i="7" s="1"/>
  <c r="N24" i="7" s="1"/>
  <c r="O24" i="7" s="1"/>
  <c r="P24" i="7" s="1"/>
  <c r="D15" i="5"/>
  <c r="K26" i="7" l="1"/>
  <c r="L26" i="7" l="1"/>
  <c r="M26" i="7" s="1"/>
  <c r="N26" i="7" s="1"/>
  <c r="O26" i="7" s="1"/>
  <c r="P26" i="7" s="1"/>
  <c r="E23" i="7" l="1"/>
  <c r="F23" i="7" s="1"/>
  <c r="F29" i="7" s="1"/>
  <c r="E29" i="7" l="1"/>
  <c r="E6" i="7" s="1"/>
  <c r="F6" i="7"/>
  <c r="G23" i="7"/>
  <c r="H23" i="7" l="1"/>
  <c r="G29" i="7"/>
  <c r="G6" i="7" l="1"/>
  <c r="I23" i="7"/>
  <c r="H29" i="7"/>
  <c r="J23" i="7" l="1"/>
  <c r="I29" i="7"/>
  <c r="H6" i="7"/>
  <c r="I6" i="7" l="1"/>
  <c r="K23" i="7"/>
  <c r="J29" i="7"/>
  <c r="K29" i="7" l="1"/>
  <c r="L23" i="7"/>
  <c r="J6" i="7"/>
  <c r="G53" i="7"/>
  <c r="I53" i="7"/>
  <c r="E53" i="7"/>
  <c r="J53" i="7"/>
  <c r="K53" i="7"/>
  <c r="H53" i="7"/>
  <c r="F53" i="7"/>
  <c r="L29" i="7" l="1"/>
  <c r="M23" i="7"/>
  <c r="K6" i="7"/>
  <c r="T6" i="7" l="1"/>
  <c r="M29" i="7"/>
  <c r="N23" i="7"/>
  <c r="L6" i="7"/>
  <c r="L13" i="7" s="1"/>
  <c r="N29" i="7" l="1"/>
  <c r="O23" i="7"/>
  <c r="M6" i="7"/>
  <c r="M13" i="7" s="1"/>
  <c r="O29" i="7" l="1"/>
  <c r="P23" i="7"/>
  <c r="P29" i="7" s="1"/>
  <c r="F26" i="5" s="1"/>
  <c r="I54" i="7"/>
  <c r="F54" i="7"/>
  <c r="J54" i="7"/>
  <c r="K54" i="7"/>
  <c r="E54" i="7"/>
  <c r="G54" i="7"/>
  <c r="H54" i="7"/>
  <c r="N6" i="7"/>
  <c r="N13" i="7" s="1"/>
  <c r="T13" i="7" l="1"/>
  <c r="T15" i="7" s="1"/>
  <c r="F28" i="5"/>
  <c r="H28" i="5"/>
  <c r="D26" i="5"/>
  <c r="D28" i="5" s="1"/>
  <c r="P6" i="7"/>
  <c r="O6" i="7"/>
  <c r="O13" i="7" s="1"/>
  <c r="F27" i="5" l="1"/>
  <c r="F29" i="5" s="1"/>
  <c r="T12" i="7"/>
  <c r="T14" i="7" s="1"/>
  <c r="P13" i="7"/>
  <c r="P17" i="7" s="1"/>
  <c r="M16" i="7"/>
  <c r="O16" i="7"/>
  <c r="L17" i="7"/>
  <c r="N17" i="7"/>
  <c r="L16" i="7"/>
  <c r="N16" i="7"/>
  <c r="P16" i="7"/>
  <c r="M17" i="7"/>
  <c r="O17" i="7"/>
  <c r="D27" i="5"/>
  <c r="H27" i="5"/>
  <c r="T16" i="7" l="1"/>
  <c r="H29" i="5"/>
  <c r="K55" i="7"/>
  <c r="K56" i="7" s="1"/>
  <c r="K7" i="7" s="1"/>
  <c r="J55" i="7"/>
  <c r="J56" i="7" s="1"/>
  <c r="J7" i="7" s="1"/>
  <c r="E55" i="7"/>
  <c r="E56" i="7" s="1"/>
  <c r="E7" i="7" s="1"/>
  <c r="I55" i="7"/>
  <c r="I56" i="7" s="1"/>
  <c r="I7" i="7" s="1"/>
  <c r="G55" i="7"/>
  <c r="G56" i="7" s="1"/>
  <c r="G7" i="7" s="1"/>
  <c r="H55" i="7"/>
  <c r="H56" i="7" s="1"/>
  <c r="H7" i="7" s="1"/>
  <c r="F55" i="7"/>
  <c r="F56" i="7" s="1"/>
  <c r="F7" i="7" s="1"/>
  <c r="H12" i="7" l="1"/>
  <c r="H16" i="7" s="1"/>
  <c r="H15" i="7"/>
  <c r="H13" i="7"/>
  <c r="H17" i="7" s="1"/>
  <c r="I12" i="7"/>
  <c r="I16" i="7" s="1"/>
  <c r="I15" i="7"/>
  <c r="I13" i="7"/>
  <c r="I17" i="7" s="1"/>
  <c r="J15" i="7"/>
  <c r="J12" i="7"/>
  <c r="J16" i="7" s="1"/>
  <c r="J13" i="7"/>
  <c r="J17" i="7" s="1"/>
  <c r="G12" i="7"/>
  <c r="G16" i="7" s="1"/>
  <c r="G15" i="7"/>
  <c r="G13" i="7"/>
  <c r="G17" i="7" s="1"/>
  <c r="T7" i="7"/>
  <c r="K12" i="7"/>
  <c r="K15" i="7"/>
  <c r="K13" i="7"/>
  <c r="D56" i="7"/>
  <c r="F13" i="7"/>
  <c r="F12" i="7"/>
  <c r="E13" i="7"/>
  <c r="E12" i="7"/>
  <c r="F15" i="7"/>
  <c r="E15" i="7"/>
  <c r="E17" i="7"/>
  <c r="E16" i="7"/>
  <c r="T3" i="7" l="1"/>
  <c r="D2" i="5" s="1"/>
  <c r="K17" i="7"/>
  <c r="V3" i="7" s="1"/>
  <c r="T2" i="7"/>
  <c r="D3" i="5" s="1"/>
  <c r="K16" i="7"/>
  <c r="V2" i="7" s="1"/>
  <c r="F16" i="7"/>
  <c r="F17" i="7"/>
  <c r="F11" i="5" l="1"/>
  <c r="F9" i="5"/>
  <c r="F12" i="5"/>
  <c r="F2" i="5"/>
  <c r="F3" i="5"/>
  <c r="N41" i="7"/>
  <c r="K41" i="7"/>
  <c r="O41" i="7"/>
  <c r="L41" i="7"/>
  <c r="J41" i="7"/>
  <c r="P41" i="7"/>
  <c r="I41" i="7"/>
  <c r="M41" i="7"/>
  <c r="D29" i="5"/>
  <c r="F13" i="5" l="1"/>
  <c r="G10" i="5"/>
  <c r="G12" i="5"/>
</calcChain>
</file>

<file path=xl/sharedStrings.xml><?xml version="1.0" encoding="utf-8"?>
<sst xmlns="http://schemas.openxmlformats.org/spreadsheetml/2006/main" count="132" uniqueCount="108">
  <si>
    <t>Valor Ganado</t>
  </si>
  <si>
    <t>Comienzo</t>
  </si>
  <si>
    <t>CPI</t>
  </si>
  <si>
    <t>SPI</t>
  </si>
  <si>
    <t>Escenarios Económicos</t>
  </si>
  <si>
    <t>Escenario Optimista</t>
  </si>
  <si>
    <t>Escenario Neutro</t>
  </si>
  <si>
    <t>Escenario Pesimista</t>
  </si>
  <si>
    <t>Ingresos (Sin IVA)</t>
  </si>
  <si>
    <t>Coste</t>
  </si>
  <si>
    <t>Total</t>
  </si>
  <si>
    <t>mes</t>
  </si>
  <si>
    <t>Coste Presupuestado de Trabajo Planificado</t>
  </si>
  <si>
    <t>BCWS</t>
  </si>
  <si>
    <t>PV (Planned Value)</t>
  </si>
  <si>
    <t>Valor Planificado - PV</t>
  </si>
  <si>
    <t>Coste Presupuestado de Trabajo Realizado</t>
  </si>
  <si>
    <t>BCWP</t>
  </si>
  <si>
    <t>EV (Earned Value)</t>
  </si>
  <si>
    <t>Valor Ganado - EV</t>
  </si>
  <si>
    <t>Coste Actual Trabajo Realizado</t>
  </si>
  <si>
    <t>ACWP</t>
  </si>
  <si>
    <t>AC (Actual Cost)</t>
  </si>
  <si>
    <t>Coste Actual</t>
  </si>
  <si>
    <t>Costes Actuales - AC</t>
  </si>
  <si>
    <t>Tendencia Coste Final de Proyecto</t>
  </si>
  <si>
    <t>EV/AC</t>
  </si>
  <si>
    <t>EACc</t>
  </si>
  <si>
    <t>Tendencia Duración Proyecto</t>
  </si>
  <si>
    <t>EV/PV</t>
  </si>
  <si>
    <t>EACt</t>
  </si>
  <si>
    <t>Desviación Costes</t>
  </si>
  <si>
    <t>CV</t>
  </si>
  <si>
    <t>EV-AC</t>
  </si>
  <si>
    <t>Coste Estimado Final</t>
  </si>
  <si>
    <t>BAC/CPI</t>
  </si>
  <si>
    <t>Estimación Duración Total</t>
  </si>
  <si>
    <t>(BAC/SPI)/BAC/Meses Proy)</t>
  </si>
  <si>
    <t>PLAN</t>
  </si>
  <si>
    <t>Subcontratas</t>
  </si>
  <si>
    <t>Indirectos</t>
  </si>
  <si>
    <t>Otros</t>
  </si>
  <si>
    <t>Tendencias</t>
  </si>
  <si>
    <t>Horas</t>
  </si>
  <si>
    <t>PPTO Estimado</t>
  </si>
  <si>
    <t>Actividades Proyecto</t>
  </si>
  <si>
    <t xml:space="preserve">Indicadores </t>
  </si>
  <si>
    <t>Estimación Actual</t>
  </si>
  <si>
    <t>Cobrado</t>
  </si>
  <si>
    <t>Perfil 1</t>
  </si>
  <si>
    <t>Perfil 2</t>
  </si>
  <si>
    <t>Perfil 3</t>
  </si>
  <si>
    <t>Fase 1</t>
  </si>
  <si>
    <t>Fase 2</t>
  </si>
  <si>
    <t>Fase 3</t>
  </si>
  <si>
    <t>Total del círculo</t>
  </si>
  <si>
    <t>Valor fin</t>
  </si>
  <si>
    <t>Velocímetro</t>
  </si>
  <si>
    <t>Rojo (mal)</t>
  </si>
  <si>
    <t>Verde (bien)</t>
  </si>
  <si>
    <t>Amarillo (aten.)</t>
  </si>
  <si>
    <t>Blanco (auxil)</t>
  </si>
  <si>
    <t>Naranja (exceso)</t>
  </si>
  <si>
    <t>EXCEL GAUGE CHART</t>
  </si>
  <si>
    <t>NOTA:</t>
  </si>
  <si>
    <t>Indicadores del velocímetro</t>
  </si>
  <si>
    <t>Valor Planificado</t>
  </si>
  <si>
    <t>ANALISIS VALOR GANADO</t>
  </si>
  <si>
    <t>EARN VALUE ANALYSIS</t>
  </si>
  <si>
    <t>Ingresado Situación Actual</t>
  </si>
  <si>
    <t>DESGLOSE VALOR PLANIFICADO</t>
  </si>
  <si>
    <t>PLANNED VALUE DETAIL</t>
  </si>
  <si>
    <t>DESGLOSE VALOR GANADO</t>
  </si>
  <si>
    <t>EARNED VALUE DETAIL</t>
  </si>
  <si>
    <t>COSTE ACTUALIZADO</t>
  </si>
  <si>
    <t>ACTUAL COST</t>
  </si>
  <si>
    <t>Euros</t>
  </si>
  <si>
    <t>Debe tener, al menos, un detalle mensual</t>
  </si>
  <si>
    <t>Estimación del coste/hora medio del perfil</t>
  </si>
  <si>
    <t>Estimación Progreso Actividades</t>
  </si>
  <si>
    <t>Descripción_1</t>
  </si>
  <si>
    <t>Descripción_2</t>
  </si>
  <si>
    <t>Descripción_3</t>
  </si>
  <si>
    <t>Sustituir por el método elegido de:</t>
  </si>
  <si>
    <t>PLANIFICACIÓN DE PRESUPUESTO</t>
  </si>
  <si>
    <t>Sustituir por el método elegido para estimar:</t>
  </si>
  <si>
    <t>CONSECUCIÓN DE OBJETIVOS</t>
  </si>
  <si>
    <t>CALCULO DE INDICADORES</t>
  </si>
  <si>
    <t>Estimación del coste por actividad</t>
  </si>
  <si>
    <t>Introducir mes (1-12):</t>
  </si>
  <si>
    <t>Valor ind1</t>
  </si>
  <si>
    <t>Valor ind2</t>
  </si>
  <si>
    <t>Grosor1</t>
  </si>
  <si>
    <t>Grosor2</t>
  </si>
  <si>
    <t>Etiquetas para indicadores</t>
  </si>
  <si>
    <t>Visualizar Etiquetas</t>
  </si>
  <si>
    <t>1,40 se considera un valor demasiado alto asociado a una mala estimación inicial</t>
  </si>
  <si>
    <t>Sistema de:</t>
  </si>
  <si>
    <t>Indirectos Estándar (Dato de contabilidad)</t>
  </si>
  <si>
    <t>Debe obtenerse del ERP mensualmente</t>
  </si>
  <si>
    <t>Margen Bruto sobre Ventas</t>
  </si>
  <si>
    <t xml:space="preserve">Gastos Generales </t>
  </si>
  <si>
    <t>Margen Neto Sobre Ingresos</t>
  </si>
  <si>
    <t>Ingresado/Facturado</t>
  </si>
  <si>
    <t>Margen Bruto/Ingresos</t>
  </si>
  <si>
    <t>Gastos Grales.</t>
  </si>
  <si>
    <t>Margen Neto/Ingresos</t>
  </si>
  <si>
    <t>Finanzas establece el porcentaje de gastos generales: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</si>
</sst>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164" formatCode="0.0%"/>
    <numFmt numFmtId="165" formatCode="#,##0\ &quot;€&quot;"/>
    <numFmt numFmtId="166" formatCode="_-* #,##0.00\ [$€-C0A]_-;\-* #,##0.00\ [$€-C0A]_-;_-* &quot;-&quot;??\ [$€-C0A]_-;_-@_-"/>
  </numFmts>
  <fonts count="26">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Helv"/>
      <charset val="204"/>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b/>
      <sz val="10"/>
      <color theme="0"/>
      <name val="Arial"/>
      <family val="2"/>
    </font>
    <font>
      <b/>
      <sz val="9"/>
      <color theme="0"/>
      <name val="Trebuchet MS"/>
      <family val="2"/>
    </font>
    <font>
      <sz val="9"/>
      <name val="Trebuchet MS"/>
      <family val="2"/>
    </font>
    <font>
      <sz val="9"/>
      <color rgb="FFC00000"/>
      <name val="Trebuchet MS"/>
      <family val="2"/>
    </font>
    <font>
      <b/>
      <sz val="11"/>
      <color theme="1"/>
      <name val="Calibri"/>
      <family val="2"/>
      <scheme val="minor"/>
    </font>
    <font>
      <sz val="11"/>
      <color rgb="FFFF0000"/>
      <name val="Calibri"/>
      <family val="2"/>
      <scheme val="minor"/>
    </font>
    <font>
      <sz val="11"/>
      <color theme="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23"/>
      </right>
      <top style="thin">
        <color indexed="23"/>
      </top>
      <bottom style="thin">
        <color indexed="23"/>
      </bottom>
      <diagonal/>
    </border>
  </borders>
  <cellStyleXfs count="55">
    <xf numFmtId="0" fontId="0" fillId="0" borderId="0"/>
    <xf numFmtId="0" fontId="1"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5" fillId="4" borderId="0" applyNumberFormat="0" applyBorder="0" applyAlignment="0" applyProtection="0"/>
    <xf numFmtId="0" fontId="6" fillId="21" borderId="3" applyNumberFormat="0" applyAlignment="0" applyProtection="0"/>
    <xf numFmtId="0" fontId="7" fillId="22" borderId="4" applyNumberFormat="0" applyAlignment="0" applyProtection="0"/>
    <xf numFmtId="0" fontId="8" fillId="0" borderId="0"/>
    <xf numFmtId="44" fontId="1"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8" borderId="3" applyNumberFormat="0" applyAlignment="0" applyProtection="0"/>
    <xf numFmtId="0" fontId="15" fillId="0" borderId="8" applyNumberFormat="0" applyFill="0" applyAlignment="0" applyProtection="0"/>
    <xf numFmtId="0" fontId="1" fillId="0" borderId="0"/>
    <xf numFmtId="0" fontId="1" fillId="0" borderId="0"/>
    <xf numFmtId="166" fontId="1" fillId="0" borderId="0"/>
    <xf numFmtId="0" fontId="1" fillId="0" borderId="0"/>
    <xf numFmtId="0" fontId="1" fillId="0" borderId="0"/>
    <xf numFmtId="0" fontId="1" fillId="0" borderId="0"/>
    <xf numFmtId="0" fontId="3" fillId="23" borderId="9" applyNumberFormat="0" applyFont="0" applyAlignment="0" applyProtection="0"/>
    <xf numFmtId="0" fontId="16" fillId="21" borderId="1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6">
    <xf numFmtId="0" fontId="0" fillId="0" borderId="0" xfId="0"/>
    <xf numFmtId="0" fontId="1" fillId="0" borderId="0" xfId="1" applyFont="1"/>
    <xf numFmtId="0" fontId="1" fillId="0" borderId="0" xfId="1"/>
    <xf numFmtId="0" fontId="1" fillId="0" borderId="0" xfId="1" applyAlignment="1">
      <alignment horizontal="center"/>
    </xf>
    <xf numFmtId="0" fontId="1" fillId="0" borderId="1" xfId="1" applyFont="1" applyBorder="1" applyAlignment="1">
      <alignment horizontal="center"/>
    </xf>
    <xf numFmtId="3" fontId="1" fillId="0" borderId="1" xfId="1" applyNumberFormat="1" applyBorder="1" applyAlignment="1">
      <alignment horizontal="center"/>
    </xf>
    <xf numFmtId="3" fontId="1" fillId="0" borderId="1" xfId="1" applyNumberFormat="1" applyBorder="1" applyAlignment="1">
      <alignment vertical="center"/>
    </xf>
    <xf numFmtId="0" fontId="1" fillId="0" borderId="1" xfId="1" applyBorder="1" applyAlignment="1">
      <alignment vertical="center"/>
    </xf>
    <xf numFmtId="164" fontId="1" fillId="0" borderId="1" xfId="1" applyNumberFormat="1" applyBorder="1" applyAlignment="1">
      <alignment vertical="center"/>
    </xf>
    <xf numFmtId="0" fontId="1" fillId="0" borderId="0" xfId="1" applyFont="1" applyAlignment="1">
      <alignment horizontal="right"/>
    </xf>
    <xf numFmtId="0" fontId="1" fillId="0" borderId="0" xfId="1" applyFont="1" applyBorder="1"/>
    <xf numFmtId="0" fontId="1" fillId="0" borderId="0" xfId="1" applyBorder="1"/>
    <xf numFmtId="0" fontId="1" fillId="0" borderId="0" xfId="1" applyFont="1" applyFill="1" applyBorder="1" applyAlignment="1">
      <alignment horizontal="right"/>
    </xf>
    <xf numFmtId="2" fontId="1" fillId="0" borderId="1" xfId="1" applyNumberFormat="1" applyBorder="1" applyAlignment="1">
      <alignment horizontal="center"/>
    </xf>
    <xf numFmtId="3" fontId="1" fillId="0" borderId="0" xfId="1" applyNumberFormat="1"/>
    <xf numFmtId="0" fontId="1" fillId="0" borderId="1" xfId="1" applyFont="1" applyBorder="1" applyAlignment="1">
      <alignment horizontal="left"/>
    </xf>
    <xf numFmtId="3" fontId="1" fillId="2" borderId="1" xfId="1" applyNumberFormat="1" applyFill="1" applyBorder="1" applyAlignment="1">
      <alignment horizontal="center"/>
    </xf>
    <xf numFmtId="3" fontId="2" fillId="2" borderId="1" xfId="1" applyNumberFormat="1" applyFont="1" applyFill="1" applyBorder="1" applyAlignment="1">
      <alignment horizontal="center"/>
    </xf>
    <xf numFmtId="0" fontId="19" fillId="26" borderId="1" xfId="1" applyFont="1" applyFill="1" applyBorder="1" applyAlignment="1">
      <alignment horizontal="center"/>
    </xf>
    <xf numFmtId="3" fontId="1" fillId="27" borderId="1" xfId="1" applyNumberFormat="1" applyFill="1" applyBorder="1" applyAlignment="1">
      <alignment horizontal="center"/>
    </xf>
    <xf numFmtId="0" fontId="20" fillId="28" borderId="0" xfId="1" applyFont="1" applyFill="1" applyAlignment="1">
      <alignment horizontal="center"/>
    </xf>
    <xf numFmtId="0" fontId="21" fillId="0" borderId="0" xfId="1" applyFont="1"/>
    <xf numFmtId="0" fontId="21" fillId="0" borderId="0" xfId="1" applyFont="1" applyAlignment="1">
      <alignment horizontal="right"/>
    </xf>
    <xf numFmtId="4" fontId="22" fillId="0" borderId="0" xfId="1" applyNumberFormat="1" applyFont="1" applyAlignment="1">
      <alignment horizontal="center"/>
    </xf>
    <xf numFmtId="0" fontId="21" fillId="0" borderId="0" xfId="1" applyFont="1" applyAlignment="1">
      <alignment horizontal="center"/>
    </xf>
    <xf numFmtId="14" fontId="22" fillId="0" borderId="0" xfId="1" applyNumberFormat="1" applyFont="1" applyAlignment="1">
      <alignment horizontal="center"/>
    </xf>
    <xf numFmtId="0" fontId="21" fillId="0" borderId="0" xfId="1" applyFont="1" applyAlignment="1">
      <alignment horizontal="left"/>
    </xf>
    <xf numFmtId="0" fontId="21" fillId="0" borderId="0" xfId="1" applyFont="1" applyBorder="1" applyAlignment="1">
      <alignment horizontal="right" vertical="center"/>
    </xf>
    <xf numFmtId="0" fontId="1" fillId="25" borderId="1" xfId="1" applyFont="1" applyFill="1" applyBorder="1" applyAlignment="1">
      <alignment horizontal="center"/>
    </xf>
    <xf numFmtId="0" fontId="1" fillId="25" borderId="2" xfId="1" applyFont="1" applyFill="1" applyBorder="1" applyAlignment="1">
      <alignment horizontal="center"/>
    </xf>
    <xf numFmtId="165" fontId="1" fillId="27" borderId="1" xfId="1" applyNumberFormat="1" applyFill="1" applyBorder="1" applyAlignment="1">
      <alignment horizontal="center"/>
    </xf>
    <xf numFmtId="165" fontId="1" fillId="24" borderId="1" xfId="1" applyNumberFormat="1" applyFill="1" applyBorder="1" applyAlignment="1">
      <alignment horizontal="center"/>
    </xf>
    <xf numFmtId="4" fontId="0" fillId="0" borderId="0" xfId="0" applyNumberFormat="1"/>
    <xf numFmtId="4" fontId="0" fillId="29" borderId="0" xfId="0" applyNumberFormat="1" applyFill="1" applyAlignment="1">
      <alignment horizontal="left"/>
    </xf>
    <xf numFmtId="0" fontId="23" fillId="0" borderId="11" xfId="0" applyFont="1"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14" xfId="0" applyBorder="1"/>
    <xf numFmtId="0" fontId="0" fillId="0" borderId="15" xfId="0" applyBorder="1"/>
    <xf numFmtId="0" fontId="0" fillId="0" borderId="16" xfId="0" applyBorder="1"/>
    <xf numFmtId="0" fontId="23" fillId="0" borderId="11" xfId="0" applyFont="1" applyBorder="1" applyAlignment="1">
      <alignment horizontal="center"/>
    </xf>
    <xf numFmtId="4" fontId="0" fillId="0" borderId="14" xfId="0" applyNumberFormat="1" applyBorder="1"/>
    <xf numFmtId="4" fontId="0" fillId="0" borderId="16" xfId="0" applyNumberFormat="1" applyBorder="1"/>
    <xf numFmtId="0" fontId="25" fillId="30" borderId="0" xfId="0" applyFont="1" applyFill="1"/>
    <xf numFmtId="0" fontId="0" fillId="0" borderId="1" xfId="0" applyBorder="1"/>
    <xf numFmtId="0" fontId="2" fillId="0" borderId="1" xfId="1" applyFont="1" applyBorder="1" applyAlignment="1">
      <alignment horizontal="right" vertical="center"/>
    </xf>
    <xf numFmtId="0" fontId="0" fillId="0" borderId="0" xfId="0" applyBorder="1"/>
    <xf numFmtId="0" fontId="1" fillId="0" borderId="0" xfId="1" applyBorder="1" applyAlignment="1">
      <alignment horizontal="right" vertical="center"/>
    </xf>
    <xf numFmtId="4" fontId="0" fillId="2" borderId="1" xfId="0" applyNumberFormat="1" applyFill="1" applyBorder="1"/>
    <xf numFmtId="3" fontId="14" fillId="8" borderId="3" xfId="38" applyNumberFormat="1" applyAlignment="1">
      <alignment vertical="center"/>
    </xf>
    <xf numFmtId="3" fontId="1" fillId="2" borderId="1" xfId="1" applyNumberFormat="1" applyFill="1" applyBorder="1" applyAlignment="1">
      <alignment vertical="center"/>
    </xf>
    <xf numFmtId="0" fontId="2" fillId="0" borderId="1" xfId="1" applyFont="1" applyBorder="1"/>
    <xf numFmtId="0" fontId="1" fillId="0" borderId="19" xfId="1" applyBorder="1"/>
    <xf numFmtId="0" fontId="1" fillId="0" borderId="12" xfId="1" applyBorder="1"/>
    <xf numFmtId="0" fontId="1" fillId="0" borderId="14" xfId="1" applyBorder="1"/>
    <xf numFmtId="0" fontId="1" fillId="0" borderId="13" xfId="1" applyBorder="1"/>
    <xf numFmtId="0" fontId="1" fillId="0" borderId="0" xfId="1" applyFont="1" applyBorder="1" applyAlignment="1">
      <alignment horizontal="right"/>
    </xf>
    <xf numFmtId="0" fontId="1" fillId="0" borderId="13" xfId="1" applyFont="1" applyBorder="1"/>
    <xf numFmtId="0" fontId="1" fillId="0" borderId="13" xfId="1" applyFont="1" applyBorder="1" applyAlignment="1">
      <alignment horizontal="right"/>
    </xf>
    <xf numFmtId="0" fontId="1" fillId="0" borderId="14" xfId="1" applyBorder="1" applyAlignment="1">
      <alignment horizontal="center"/>
    </xf>
    <xf numFmtId="0" fontId="1" fillId="0" borderId="14" xfId="1" applyFont="1" applyBorder="1" applyAlignment="1">
      <alignment horizontal="right"/>
    </xf>
    <xf numFmtId="0" fontId="1" fillId="0" borderId="15" xfId="1" applyBorder="1"/>
    <xf numFmtId="0" fontId="1" fillId="0" borderId="17" xfId="1" applyBorder="1"/>
    <xf numFmtId="0" fontId="1" fillId="0" borderId="16" xfId="1" applyBorder="1"/>
    <xf numFmtId="0" fontId="1" fillId="0" borderId="13" xfId="1" applyBorder="1" applyAlignment="1">
      <alignment horizontal="right"/>
    </xf>
    <xf numFmtId="9" fontId="1" fillId="0" borderId="0" xfId="1" applyNumberFormat="1" applyBorder="1"/>
    <xf numFmtId="3" fontId="1" fillId="0" borderId="14" xfId="1" applyNumberFormat="1" applyBorder="1"/>
    <xf numFmtId="0" fontId="2" fillId="0" borderId="20" xfId="1" applyFont="1" applyBorder="1"/>
    <xf numFmtId="3" fontId="14" fillId="8" borderId="3" xfId="38" applyNumberFormat="1" applyAlignment="1">
      <alignment horizontal="center"/>
    </xf>
    <xf numFmtId="0" fontId="1" fillId="0" borderId="0" xfId="41"/>
    <xf numFmtId="0" fontId="14" fillId="8" borderId="3" xfId="38" applyAlignment="1">
      <alignment horizontal="center"/>
    </xf>
    <xf numFmtId="0" fontId="14" fillId="8" borderId="3" xfId="38"/>
    <xf numFmtId="0" fontId="2" fillId="0" borderId="1" xfId="1" applyFont="1" applyBorder="1" applyAlignment="1">
      <alignment horizontal="center"/>
    </xf>
    <xf numFmtId="9" fontId="14" fillId="8" borderId="3" xfId="38" applyNumberFormat="1" applyAlignment="1">
      <alignment horizontal="center"/>
    </xf>
    <xf numFmtId="0" fontId="1" fillId="25" borderId="1" xfId="1" applyFont="1" applyFill="1" applyBorder="1" applyAlignment="1">
      <alignment horizontal="right"/>
    </xf>
    <xf numFmtId="0" fontId="2" fillId="31" borderId="1" xfId="1" applyFont="1" applyFill="1" applyBorder="1"/>
    <xf numFmtId="0" fontId="14" fillId="8" borderId="21" xfId="38" applyBorder="1" applyAlignment="1">
      <alignment horizontal="center"/>
    </xf>
    <xf numFmtId="3" fontId="1" fillId="0" borderId="1" xfId="41" applyNumberFormat="1" applyBorder="1"/>
    <xf numFmtId="165" fontId="2" fillId="27" borderId="1" xfId="1" applyNumberFormat="1" applyFont="1" applyFill="1" applyBorder="1" applyAlignment="1">
      <alignment horizontal="center"/>
    </xf>
    <xf numFmtId="0" fontId="1" fillId="32" borderId="1" xfId="1" applyFill="1" applyBorder="1"/>
    <xf numFmtId="3" fontId="22" fillId="2" borderId="1" xfId="1" applyNumberFormat="1" applyFont="1" applyFill="1" applyBorder="1" applyAlignment="1">
      <alignment horizontal="center"/>
    </xf>
    <xf numFmtId="0" fontId="21" fillId="0" borderId="1" xfId="1" applyFont="1" applyBorder="1" applyAlignment="1">
      <alignment horizontal="left"/>
    </xf>
    <xf numFmtId="3" fontId="22" fillId="0" borderId="1" xfId="1" applyNumberFormat="1" applyFont="1" applyBorder="1" applyAlignment="1">
      <alignment horizontal="center"/>
    </xf>
    <xf numFmtId="164" fontId="22" fillId="0" borderId="1" xfId="1" applyNumberFormat="1" applyFont="1" applyBorder="1" applyAlignment="1">
      <alignment horizontal="left"/>
    </xf>
    <xf numFmtId="165" fontId="22" fillId="0" borderId="1" xfId="1" applyNumberFormat="1" applyFont="1" applyBorder="1" applyAlignment="1">
      <alignment horizontal="center"/>
    </xf>
    <xf numFmtId="4" fontId="22" fillId="0" borderId="1" xfId="1" applyNumberFormat="1" applyFont="1" applyBorder="1" applyAlignment="1">
      <alignment horizontal="center"/>
    </xf>
    <xf numFmtId="3" fontId="22" fillId="0" borderId="1" xfId="1" applyNumberFormat="1" applyFont="1" applyBorder="1"/>
    <xf numFmtId="0" fontId="21" fillId="33" borderId="0" xfId="1" applyFont="1" applyFill="1"/>
    <xf numFmtId="4" fontId="22" fillId="0" borderId="1" xfId="1" applyNumberFormat="1" applyFont="1" applyBorder="1"/>
    <xf numFmtId="9" fontId="14" fillId="8" borderId="3" xfId="38" applyNumberFormat="1"/>
    <xf numFmtId="164" fontId="22" fillId="2" borderId="1" xfId="1" applyNumberFormat="1" applyFont="1" applyFill="1" applyBorder="1" applyAlignment="1">
      <alignment horizontal="left"/>
    </xf>
    <xf numFmtId="4" fontId="0" fillId="0" borderId="0" xfId="0" applyNumberFormat="1" applyBorder="1"/>
    <xf numFmtId="0" fontId="0" fillId="0" borderId="19" xfId="0" applyBorder="1" applyAlignment="1">
      <alignment horizontal="center"/>
    </xf>
    <xf numFmtId="0" fontId="0" fillId="0" borderId="0" xfId="0" applyBorder="1" applyAlignment="1">
      <alignment horizontal="center"/>
    </xf>
    <xf numFmtId="0" fontId="0" fillId="0" borderId="13" xfId="0" applyFill="1" applyBorder="1"/>
    <xf numFmtId="4" fontId="0" fillId="29" borderId="1" xfId="0" applyNumberFormat="1" applyFill="1" applyBorder="1" applyAlignment="1">
      <alignment horizontal="center"/>
    </xf>
    <xf numFmtId="4" fontId="0" fillId="29" borderId="2" xfId="0" applyNumberFormat="1" applyFill="1" applyBorder="1" applyAlignment="1">
      <alignment horizontal="center"/>
    </xf>
    <xf numFmtId="0" fontId="0" fillId="0" borderId="18" xfId="0" applyBorder="1" applyAlignment="1">
      <alignment horizontal="center"/>
    </xf>
    <xf numFmtId="0" fontId="1" fillId="0" borderId="1" xfId="1" applyFont="1" applyBorder="1" applyAlignment="1">
      <alignment horizontal="right" vertical="center"/>
    </xf>
    <xf numFmtId="0" fontId="0" fillId="0" borderId="1" xfId="0" applyBorder="1" applyAlignment="1"/>
    <xf numFmtId="0" fontId="1" fillId="0" borderId="2" xfId="1" applyBorder="1" applyAlignment="1">
      <alignment horizontal="center" vertical="center"/>
    </xf>
    <xf numFmtId="0" fontId="1" fillId="0" borderId="18" xfId="1" applyBorder="1" applyAlignment="1">
      <alignment horizontal="center" vertical="center"/>
    </xf>
    <xf numFmtId="0" fontId="0" fillId="0" borderId="1" xfId="0" applyBorder="1" applyAlignment="1">
      <alignment horizontal="right"/>
    </xf>
    <xf numFmtId="0" fontId="1" fillId="0" borderId="1" xfId="1" applyBorder="1" applyAlignment="1">
      <alignment horizontal="right" vertical="center"/>
    </xf>
    <xf numFmtId="0" fontId="24" fillId="0" borderId="1" xfId="0" applyFont="1" applyBorder="1" applyAlignment="1"/>
  </cellXfs>
  <cellStyles count="55">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stilo 1" xfId="30"/>
    <cellStyle name="Euro" xfId="31"/>
    <cellStyle name="Explanatory Text" xfId="32"/>
    <cellStyle name="Good" xfId="33"/>
    <cellStyle name="Heading 1" xfId="34"/>
    <cellStyle name="Heading 2" xfId="35"/>
    <cellStyle name="Heading 3" xfId="36"/>
    <cellStyle name="Heading 4" xfId="37"/>
    <cellStyle name="Input" xfId="38"/>
    <cellStyle name="Linked Cell" xfId="39"/>
    <cellStyle name="Normal" xfId="0" builtinId="0"/>
    <cellStyle name="Normal 2" xfId="1"/>
    <cellStyle name="Normal 2 2" xfId="2"/>
    <cellStyle name="Normal 3" xfId="40"/>
    <cellStyle name="Normal 3 2" xfId="41"/>
    <cellStyle name="Normal 3_Cuadro de Mando 5 enero 2009_2" xfId="42"/>
    <cellStyle name="Normal 4" xfId="43"/>
    <cellStyle name="Normal 5" xfId="44"/>
    <cellStyle name="Normal 6" xfId="45"/>
    <cellStyle name="Note" xfId="46"/>
    <cellStyle name="Output" xfId="47"/>
    <cellStyle name="Porcentual 2" xfId="48"/>
    <cellStyle name="Porcentual 3" xfId="49"/>
    <cellStyle name="Porcentual 3 2" xfId="50"/>
    <cellStyle name="Porcentual 4" xfId="51"/>
    <cellStyle name="Porcentual 5" xfId="52"/>
    <cellStyle name="Title" xfId="53"/>
    <cellStyle name="Warning Text" xfId="54"/>
  </cellStyles>
  <dxfs count="0"/>
  <tableStyles count="0" defaultTableStyle="TableStyleMedium9" defaultPivotStyle="PivotStyleLight16"/>
  <colors>
    <mruColors>
      <color rgb="FFFE300E"/>
      <color rgb="FFFFFF00"/>
      <color rgb="FF009900"/>
      <color rgb="FFF8FD35"/>
      <color rgb="FF008000"/>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Análisis Valor Ganado - Proyecto</a:t>
            </a:r>
            <a:r>
              <a:rPr lang="en-US" sz="1200" baseline="0"/>
              <a:t> Piloto</a:t>
            </a:r>
            <a:endParaRPr lang="en-US" sz="1200"/>
          </a:p>
        </c:rich>
      </c:tx>
      <c:layout>
        <c:manualLayout>
          <c:xMode val="edge"/>
          <c:yMode val="edge"/>
          <c:x val="0.12167646370936307"/>
          <c:y val="2.539681693227782E-2"/>
        </c:manualLayout>
      </c:layout>
      <c:overlay val="0"/>
    </c:title>
    <c:autoTitleDeleted val="0"/>
    <c:plotArea>
      <c:layout/>
      <c:lineChart>
        <c:grouping val="standard"/>
        <c:varyColors val="0"/>
        <c:ser>
          <c:idx val="0"/>
          <c:order val="0"/>
          <c:tx>
            <c:strRef>
              <c:f>EVA!$D$6</c:f>
              <c:strCache>
                <c:ptCount val="1"/>
                <c:pt idx="0">
                  <c:v>Valor Planificado</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EVA!$E$6:$P$6</c:f>
              <c:numCache>
                <c:formatCode>#,##0\ "€"</c:formatCode>
                <c:ptCount val="12"/>
                <c:pt idx="0">
                  <c:v>8655</c:v>
                </c:pt>
                <c:pt idx="1">
                  <c:v>17310</c:v>
                </c:pt>
                <c:pt idx="2">
                  <c:v>25965</c:v>
                </c:pt>
                <c:pt idx="3">
                  <c:v>34620</c:v>
                </c:pt>
                <c:pt idx="4">
                  <c:v>43275</c:v>
                </c:pt>
                <c:pt idx="5">
                  <c:v>51930</c:v>
                </c:pt>
                <c:pt idx="6">
                  <c:v>60585</c:v>
                </c:pt>
                <c:pt idx="7">
                  <c:v>72240</c:v>
                </c:pt>
                <c:pt idx="8">
                  <c:v>80895</c:v>
                </c:pt>
                <c:pt idx="9">
                  <c:v>89550</c:v>
                </c:pt>
                <c:pt idx="10">
                  <c:v>98205</c:v>
                </c:pt>
                <c:pt idx="11">
                  <c:v>106860</c:v>
                </c:pt>
              </c:numCache>
            </c:numRef>
          </c:val>
          <c:smooth val="0"/>
        </c:ser>
        <c:ser>
          <c:idx val="1"/>
          <c:order val="1"/>
          <c:tx>
            <c:strRef>
              <c:f>EVA!$D$8</c:f>
              <c:strCache>
                <c:ptCount val="1"/>
                <c:pt idx="0">
                  <c:v>Coste Actual</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EVA!$E$8:$P$8</c:f>
              <c:numCache>
                <c:formatCode>#,##0\ "€"</c:formatCode>
                <c:ptCount val="12"/>
                <c:pt idx="0">
                  <c:v>2000</c:v>
                </c:pt>
                <c:pt idx="1">
                  <c:v>7000</c:v>
                </c:pt>
                <c:pt idx="2">
                  <c:v>13000</c:v>
                </c:pt>
                <c:pt idx="3">
                  <c:v>15000</c:v>
                </c:pt>
                <c:pt idx="4">
                  <c:v>27000</c:v>
                </c:pt>
                <c:pt idx="5">
                  <c:v>35000</c:v>
                </c:pt>
                <c:pt idx="6">
                  <c:v>37500</c:v>
                </c:pt>
              </c:numCache>
            </c:numRef>
          </c:val>
          <c:smooth val="0"/>
        </c:ser>
        <c:ser>
          <c:idx val="2"/>
          <c:order val="2"/>
          <c:tx>
            <c:strRef>
              <c:f>EVA!$D$7</c:f>
              <c:strCache>
                <c:ptCount val="1"/>
                <c:pt idx="0">
                  <c:v>Valor Ganado</c:v>
                </c:pt>
              </c:strCache>
            </c:strRef>
          </c:tx>
          <c:cat>
            <c:numRef>
              <c:f>EVA!$E$5:$P$5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EVA!$E$7:$P$7</c:f>
              <c:numCache>
                <c:formatCode>#,##0</c:formatCode>
                <c:ptCount val="12"/>
                <c:pt idx="0">
                  <c:v>3462</c:v>
                </c:pt>
                <c:pt idx="1">
                  <c:v>5193</c:v>
                </c:pt>
                <c:pt idx="2">
                  <c:v>6924</c:v>
                </c:pt>
                <c:pt idx="3">
                  <c:v>17310</c:v>
                </c:pt>
                <c:pt idx="4">
                  <c:v>27996</c:v>
                </c:pt>
                <c:pt idx="5">
                  <c:v>35370</c:v>
                </c:pt>
                <c:pt idx="6">
                  <c:v>46506</c:v>
                </c:pt>
              </c:numCache>
            </c:numRef>
          </c:val>
          <c:smooth val="0"/>
        </c:ser>
        <c:dLbls>
          <c:showLegendKey val="0"/>
          <c:showVal val="0"/>
          <c:showCatName val="0"/>
          <c:showSerName val="0"/>
          <c:showPercent val="0"/>
          <c:showBubbleSize val="0"/>
        </c:dLbls>
        <c:marker val="1"/>
        <c:smooth val="0"/>
        <c:axId val="107076096"/>
        <c:axId val="79468160"/>
      </c:lineChart>
      <c:catAx>
        <c:axId val="107076096"/>
        <c:scaling>
          <c:orientation val="minMax"/>
        </c:scaling>
        <c:delete val="0"/>
        <c:axPos val="b"/>
        <c:numFmt formatCode="General" sourceLinked="1"/>
        <c:majorTickMark val="none"/>
        <c:minorTickMark val="none"/>
        <c:tickLblPos val="nextTo"/>
        <c:crossAx val="79468160"/>
        <c:crosses val="autoZero"/>
        <c:auto val="1"/>
        <c:lblAlgn val="ctr"/>
        <c:lblOffset val="100"/>
        <c:noMultiLvlLbl val="0"/>
      </c:catAx>
      <c:valAx>
        <c:axId val="79468160"/>
        <c:scaling>
          <c:orientation val="minMax"/>
        </c:scaling>
        <c:delete val="0"/>
        <c:axPos val="l"/>
        <c:majorGridlines/>
        <c:numFmt formatCode="#,##0\ &quot;€&quot;" sourceLinked="1"/>
        <c:majorTickMark val="none"/>
        <c:minorTickMark val="none"/>
        <c:tickLblPos val="nextTo"/>
        <c:crossAx val="107076096"/>
        <c:crosses val="autoZero"/>
        <c:crossBetween val="between"/>
      </c:valAx>
    </c:plotArea>
    <c:legend>
      <c:legendPos val="b"/>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doughnutChart>
        <c:varyColors val="1"/>
        <c:ser>
          <c:idx val="0"/>
          <c:order val="0"/>
          <c:tx>
            <c:strRef>
              <c:f>'SPEED+ESCENARIOS'!$C$7</c:f>
              <c:strCache>
                <c:ptCount val="1"/>
                <c:pt idx="0">
                  <c:v>Velocímetro</c:v>
                </c:pt>
              </c:strCache>
            </c:strRef>
          </c:tx>
          <c:dPt>
            <c:idx val="2"/>
            <c:bubble3D val="0"/>
            <c:spPr>
              <a:solidFill>
                <a:srgbClr val="FFC000"/>
              </a:solidFill>
            </c:spPr>
          </c:dPt>
          <c:dPt>
            <c:idx val="3"/>
            <c:bubble3D val="0"/>
            <c:spPr>
              <a:solidFill>
                <a:srgbClr val="009900"/>
              </a:solidFill>
            </c:spPr>
          </c:dPt>
          <c:dPt>
            <c:idx val="4"/>
            <c:bubble3D val="0"/>
            <c:spPr>
              <a:solidFill>
                <a:schemeClr val="accent6">
                  <a:lumMod val="75000"/>
                </a:schemeClr>
              </a:solidFill>
            </c:spPr>
          </c:dPt>
          <c:dPt>
            <c:idx val="5"/>
            <c:bubble3D val="0"/>
            <c:spPr>
              <a:noFill/>
              <a:effectLst/>
            </c:spPr>
          </c:dPt>
          <c:val>
            <c:numRef>
              <c:f>'SPEED+ESCENARIOS'!$D$9:$D$14</c:f>
              <c:numCache>
                <c:formatCode>General</c:formatCode>
                <c:ptCount val="6"/>
                <c:pt idx="0">
                  <c:v>0</c:v>
                </c:pt>
                <c:pt idx="1">
                  <c:v>50</c:v>
                </c:pt>
                <c:pt idx="2">
                  <c:v>35</c:v>
                </c:pt>
                <c:pt idx="3">
                  <c:v>55</c:v>
                </c:pt>
                <c:pt idx="4">
                  <c:v>8</c:v>
                </c:pt>
                <c:pt idx="5">
                  <c:v>148</c:v>
                </c:pt>
              </c:numCache>
            </c:numRef>
          </c:val>
        </c:ser>
        <c:dLbls>
          <c:showLegendKey val="0"/>
          <c:showVal val="0"/>
          <c:showCatName val="0"/>
          <c:showSerName val="0"/>
          <c:showPercent val="0"/>
          <c:showBubbleSize val="0"/>
          <c:showLeaderLines val="1"/>
        </c:dLbls>
        <c:firstSliceAng val="270"/>
        <c:holeSize val="60"/>
      </c:doughnutChart>
      <c:pieChart>
        <c:varyColors val="1"/>
        <c:ser>
          <c:idx val="1"/>
          <c:order val="1"/>
          <c:tx>
            <c:strRef>
              <c:f>'SPEED+ESCENARIOS'!$E$7</c:f>
              <c:strCache>
                <c:ptCount val="1"/>
                <c:pt idx="0">
                  <c:v>Tendencias</c:v>
                </c:pt>
              </c:strCache>
            </c:strRef>
          </c:tx>
          <c:dPt>
            <c:idx val="0"/>
            <c:bubble3D val="0"/>
            <c:spPr>
              <a:noFill/>
              <a:effectLst/>
            </c:spPr>
          </c:dPt>
          <c:dPt>
            <c:idx val="1"/>
            <c:bubble3D val="0"/>
            <c:spPr>
              <a:solidFill>
                <a:schemeClr val="tx2">
                  <a:lumMod val="75000"/>
                </a:schemeClr>
              </a:solidFill>
            </c:spPr>
          </c:dPt>
          <c:dPt>
            <c:idx val="2"/>
            <c:bubble3D val="0"/>
            <c:spPr>
              <a:noFill/>
            </c:spPr>
          </c:dPt>
          <c:dPt>
            <c:idx val="3"/>
            <c:bubble3D val="0"/>
            <c:spPr>
              <a:solidFill>
                <a:srgbClr val="FE300E"/>
              </a:solidFill>
            </c:spPr>
          </c:dPt>
          <c:dPt>
            <c:idx val="4"/>
            <c:bubble3D val="0"/>
            <c:spPr>
              <a:noFill/>
              <a:effectLst/>
            </c:spPr>
          </c:dPt>
          <c:dLbls>
            <c:dLbl>
              <c:idx val="1"/>
              <c:layout/>
              <c:tx>
                <c:strRef>
                  <c:f>'SPEED+ESCENARIOS'!$G$10</c:f>
                  <c:strCache>
                    <c:ptCount val="1"/>
                    <c:pt idx="0">
                      <c:v>SPI: 0,77</c:v>
                    </c:pt>
                  </c:strCache>
                </c:strRef>
              </c:tx>
              <c:showLegendKey val="0"/>
              <c:showVal val="1"/>
              <c:showCatName val="0"/>
              <c:showSerName val="0"/>
              <c:showPercent val="0"/>
              <c:showBubbleSize val="0"/>
            </c:dLbl>
            <c:dLbl>
              <c:idx val="3"/>
              <c:layout/>
              <c:tx>
                <c:strRef>
                  <c:f>'SPEED+ESCENARIOS'!$G$12</c:f>
                  <c:strCache>
                    <c:ptCount val="1"/>
                    <c:pt idx="0">
                      <c:v>CPI: 1,24</c:v>
                    </c:pt>
                  </c:strCache>
                </c:strRef>
              </c:tx>
              <c:spPr/>
              <c:txPr>
                <a:bodyPr/>
                <a:lstStyle/>
                <a:p>
                  <a:pPr>
                    <a:defRPr>
                      <a:solidFill>
                        <a:srgbClr val="FF0000"/>
                      </a:solidFill>
                    </a:defRPr>
                  </a:pPr>
                  <a:endParaRPr lang="es-ES"/>
                </a:p>
              </c:txPr>
              <c:showLegendKey val="0"/>
              <c:showVal val="1"/>
              <c:showCatName val="0"/>
              <c:showSerName val="0"/>
              <c:showPercent val="0"/>
              <c:showBubbleSize val="0"/>
            </c:dLbl>
            <c:showLegendKey val="0"/>
            <c:showVal val="0"/>
            <c:showCatName val="0"/>
            <c:showSerName val="0"/>
            <c:showPercent val="0"/>
            <c:showBubbleSize val="0"/>
          </c:dLbls>
          <c:val>
            <c:numRef>
              <c:f>'SPEED+ESCENARIOS'!$F$9:$F$13</c:f>
              <c:numCache>
                <c:formatCode>General</c:formatCode>
                <c:ptCount val="5"/>
                <c:pt idx="0" formatCode="#,##0.00">
                  <c:v>77</c:v>
                </c:pt>
                <c:pt idx="1">
                  <c:v>1</c:v>
                </c:pt>
                <c:pt idx="2" formatCode="#,##0.00">
                  <c:v>46</c:v>
                </c:pt>
                <c:pt idx="3">
                  <c:v>1</c:v>
                </c:pt>
                <c:pt idx="4" formatCode="#,##0.00">
                  <c:v>171</c:v>
                </c:pt>
              </c:numCache>
            </c:numRef>
          </c:val>
        </c:ser>
        <c:dLbls>
          <c:showLegendKey val="0"/>
          <c:showVal val="0"/>
          <c:showCatName val="0"/>
          <c:showSerName val="0"/>
          <c:showPercent val="0"/>
          <c:showBubbleSize val="0"/>
          <c:showLeaderLines val="1"/>
        </c:dLbls>
        <c:firstSliceAng val="270"/>
      </c:pieChart>
    </c:plotArea>
    <c:plotVisOnly val="1"/>
    <c:dispBlanksAs val="gap"/>
    <c:showDLblsOverMax val="0"/>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752475</xdr:colOff>
      <xdr:row>22</xdr:row>
      <xdr:rowOff>19050</xdr:rowOff>
    </xdr:from>
    <xdr:to>
      <xdr:col>24</xdr:col>
      <xdr:colOff>638174</xdr:colOff>
      <xdr:row>51</xdr:row>
      <xdr:rowOff>19050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5</xdr:row>
      <xdr:rowOff>0</xdr:rowOff>
    </xdr:from>
    <xdr:to>
      <xdr:col>12</xdr:col>
      <xdr:colOff>563725</xdr:colOff>
      <xdr:row>17</xdr:row>
      <xdr:rowOff>114300</xdr:rowOff>
    </xdr:to>
    <xdr:graphicFrame macro="">
      <xdr:nvGraphicFramePr>
        <xdr:cNvPr id="2" name="Velocímetr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cuentra.tracasa.es/DOCUME~1/CLARA/CONFIG~1/Temp/Resultados%2099/RTDOY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cuentra.tracasa.es/Documents%20and%20Settings/elecea/Configuraci&#243;n%20local/Archivos%20temporales%20de%20Internet/Content.Outlook/1S9EO404/Oferta%20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Proyectos"/>
      <sheetName val="Estimaciones"/>
      <sheetName val="Alava"/>
      <sheetName val="Internos"/>
      <sheetName val="Mantenimiento RT"/>
      <sheetName val="C.P."/>
      <sheetName val="Manten. y Ponencias"/>
      <sheetName val="gráficos"/>
    </sheetNames>
    <sheetDataSet>
      <sheetData sheetId="0">
        <row r="1">
          <cell r="A1" t="str">
            <v>codigo</v>
          </cell>
          <cell r="B1" t="str">
            <v>des_codigo</v>
          </cell>
          <cell r="C1" t="str">
            <v>SumaDepesetas_año</v>
          </cell>
          <cell r="D1" t="str">
            <v>SumaDeSumaDeImporte</v>
          </cell>
          <cell r="E1" t="str">
            <v>SumaDeFacturado</v>
          </cell>
          <cell r="F1" t="str">
            <v>Costos no devengados</v>
          </cell>
          <cell r="G1" t="str">
            <v>Existencias</v>
          </cell>
          <cell r="H1" t="str">
            <v>Cobros Anticipados</v>
          </cell>
        </row>
        <row r="3">
          <cell r="A3">
            <v>15</v>
          </cell>
          <cell r="B3" t="str">
            <v>ABAIGAR - MANTENIMIENTO DE URBANA</v>
          </cell>
          <cell r="C3">
            <v>1954.0734262278879</v>
          </cell>
        </row>
        <row r="4">
          <cell r="A4">
            <v>16</v>
          </cell>
          <cell r="B4" t="str">
            <v>ABAIGAR - MANTENIMIENTO DE RUSTICA</v>
          </cell>
          <cell r="C4">
            <v>4957.8916624040912</v>
          </cell>
        </row>
        <row r="5">
          <cell r="A5">
            <v>25</v>
          </cell>
          <cell r="B5" t="str">
            <v>ABARZUZA - MANTENIMIENTO DE URBANA</v>
          </cell>
          <cell r="C5">
            <v>2399.4191656670669</v>
          </cell>
        </row>
        <row r="6">
          <cell r="A6">
            <v>26</v>
          </cell>
          <cell r="B6" t="str">
            <v>ABARZUZA - MANTENIMIENTO DE RUSTICA</v>
          </cell>
          <cell r="C6">
            <v>11809.676662668267</v>
          </cell>
        </row>
        <row r="7">
          <cell r="A7">
            <v>35</v>
          </cell>
          <cell r="B7" t="str">
            <v>ABAURREA ALTA - MANTENIMIENTO DE URBANA</v>
          </cell>
          <cell r="C7">
            <v>1062.995134108711</v>
          </cell>
        </row>
        <row r="8">
          <cell r="A8">
            <v>45</v>
          </cell>
          <cell r="B8" t="str">
            <v>ABAURREA BAJA - MANTENIMIENTO DE URBANA</v>
          </cell>
          <cell r="C8">
            <v>3188.9854023261332</v>
          </cell>
        </row>
        <row r="9">
          <cell r="A9">
            <v>46</v>
          </cell>
          <cell r="B9" t="str">
            <v>ABAURREA BAJA - MANTENIMIENTO DE RUSTICA</v>
          </cell>
          <cell r="C9">
            <v>1180.495134108711</v>
          </cell>
        </row>
        <row r="10">
          <cell r="A10">
            <v>55</v>
          </cell>
          <cell r="B10" t="str">
            <v>ABERIN - MANTENIMIENTO DE URBANA</v>
          </cell>
          <cell r="C10">
            <v>50770.063439864549</v>
          </cell>
        </row>
        <row r="11">
          <cell r="A11">
            <v>56</v>
          </cell>
          <cell r="B11" t="str">
            <v>ABERIN - MANTENIMIENTO DE RUSTICA</v>
          </cell>
          <cell r="C11">
            <v>10857.378911056066</v>
          </cell>
        </row>
        <row r="12">
          <cell r="A12">
            <v>65</v>
          </cell>
          <cell r="B12" t="str">
            <v>ABLITAS - MANTENIMIENTO DE URBANA</v>
          </cell>
          <cell r="C12">
            <v>124875.89409255682</v>
          </cell>
        </row>
        <row r="13">
          <cell r="A13">
            <v>66</v>
          </cell>
          <cell r="B13" t="str">
            <v>ABLITAS - MANTENIMIENTO DE RUSTICA</v>
          </cell>
          <cell r="C13">
            <v>1199.7095828335334</v>
          </cell>
        </row>
        <row r="14">
          <cell r="A14">
            <v>76</v>
          </cell>
          <cell r="B14" t="str">
            <v>ADIOS - MANTENIMIENTO DE RUSTICA</v>
          </cell>
          <cell r="C14">
            <v>1236.0367131139442</v>
          </cell>
        </row>
        <row r="15">
          <cell r="A15">
            <v>85</v>
          </cell>
          <cell r="B15" t="str">
            <v>AGUILAR DE CODES - MANTENIMIENTO URBANA</v>
          </cell>
          <cell r="C15">
            <v>3739.1687468030696</v>
          </cell>
        </row>
        <row r="16">
          <cell r="A16">
            <v>86</v>
          </cell>
          <cell r="B16" t="str">
            <v>AGUILAR DE CODES - MANTENIMIENTO RUSTICA</v>
          </cell>
          <cell r="C16">
            <v>1259.995134108711</v>
          </cell>
        </row>
        <row r="17">
          <cell r="A17">
            <v>95</v>
          </cell>
          <cell r="B17" t="str">
            <v>AIBAR - MANTENIMIENTO URBANA</v>
          </cell>
          <cell r="C17">
            <v>2362.4191656670669</v>
          </cell>
        </row>
        <row r="18">
          <cell r="A18">
            <v>96</v>
          </cell>
          <cell r="B18" t="str">
            <v>AIBAR - MANTENIMIENTO DE RUSTICA</v>
          </cell>
          <cell r="C18">
            <v>3431.796341828911</v>
          </cell>
        </row>
        <row r="19">
          <cell r="A19">
            <v>105</v>
          </cell>
          <cell r="B19" t="str">
            <v>ALSASUA - MANTENIMIENTO DE URBANA</v>
          </cell>
          <cell r="C19">
            <v>96731.053537734639</v>
          </cell>
        </row>
        <row r="20">
          <cell r="A20">
            <v>106</v>
          </cell>
          <cell r="B20" t="str">
            <v>ALSASUA - MANTENIMIENTO DE RUSTICA</v>
          </cell>
          <cell r="C20">
            <v>56572.026034820054</v>
          </cell>
        </row>
        <row r="21">
          <cell r="A21">
            <v>115</v>
          </cell>
          <cell r="B21" t="str">
            <v>ALLIN - MANTENIMIENTO DE URBANA</v>
          </cell>
          <cell r="C21">
            <v>65206.326063719622</v>
          </cell>
        </row>
        <row r="22">
          <cell r="A22">
            <v>116</v>
          </cell>
          <cell r="B22" t="str">
            <v>ALLIN - MANTENIMIENTO DE RUSTICA</v>
          </cell>
          <cell r="C22">
            <v>18501.554859828957</v>
          </cell>
        </row>
        <row r="23">
          <cell r="A23">
            <v>125</v>
          </cell>
          <cell r="B23" t="str">
            <v>ALLO - MANTENIMIENTO DE URBANA</v>
          </cell>
          <cell r="C23">
            <v>58402.956478362576</v>
          </cell>
        </row>
        <row r="24">
          <cell r="A24">
            <v>135</v>
          </cell>
          <cell r="B24" t="str">
            <v>AMESCOA BAJA - MANTENIMIENTO DE URBANA</v>
          </cell>
          <cell r="C24">
            <v>16543.030143434669</v>
          </cell>
        </row>
        <row r="25">
          <cell r="A25">
            <v>136</v>
          </cell>
          <cell r="B25" t="str">
            <v>AMESCOA BAJA - MANTENIMIENTO DE RUSTICA</v>
          </cell>
          <cell r="C25">
            <v>5244.8970886705556</v>
          </cell>
        </row>
        <row r="26">
          <cell r="A26">
            <v>145</v>
          </cell>
          <cell r="B26" t="str">
            <v>ANCIN - MANTENIMIENTO DE URBANA</v>
          </cell>
          <cell r="C26">
            <v>45678.948096925051</v>
          </cell>
        </row>
        <row r="27">
          <cell r="A27">
            <v>146</v>
          </cell>
          <cell r="B27" t="str">
            <v>ANCIN - MANTENIMIENTO DE RUSTICA</v>
          </cell>
          <cell r="C27">
            <v>5276.0192574299344</v>
          </cell>
        </row>
        <row r="28">
          <cell r="A28">
            <v>155</v>
          </cell>
          <cell r="B28" t="str">
            <v>ANDOSILLA - MANTENIMIENTO DE URBANA</v>
          </cell>
          <cell r="C28">
            <v>172450.54653778786</v>
          </cell>
        </row>
        <row r="29">
          <cell r="A29">
            <v>156</v>
          </cell>
          <cell r="B29" t="str">
            <v>ANDOSILLA - MANTENIMIENTO DE RUSTICA</v>
          </cell>
          <cell r="C29">
            <v>26633.69301387584</v>
          </cell>
        </row>
        <row r="30">
          <cell r="A30">
            <v>165</v>
          </cell>
          <cell r="B30" t="str">
            <v>ANSOAIN - MANTENIMIENTO DE URBANA</v>
          </cell>
          <cell r="C30">
            <v>137559.15211515134</v>
          </cell>
        </row>
        <row r="31">
          <cell r="A31">
            <v>175</v>
          </cell>
          <cell r="B31" t="str">
            <v>ANUE - MANTENIMIENTO URBANA</v>
          </cell>
          <cell r="C31">
            <v>22551.12412293705</v>
          </cell>
        </row>
        <row r="32">
          <cell r="A32">
            <v>176</v>
          </cell>
          <cell r="B32" t="str">
            <v>ANUE - MANTENIMIENTO RUSTICA</v>
          </cell>
          <cell r="C32">
            <v>40951.345081661799</v>
          </cell>
        </row>
        <row r="33">
          <cell r="A33">
            <v>185</v>
          </cell>
          <cell r="B33" t="str">
            <v>AÑORBE - MANTENIMIENTO DE URBANA</v>
          </cell>
          <cell r="C33">
            <v>1227.2095828335334</v>
          </cell>
        </row>
        <row r="34">
          <cell r="A34">
            <v>186</v>
          </cell>
          <cell r="B34" t="str">
            <v>AÑORBE - MANTENIMIENTO DE RUSTICA</v>
          </cell>
          <cell r="C34">
            <v>5431.980536434844</v>
          </cell>
        </row>
        <row r="35">
          <cell r="A35">
            <v>195</v>
          </cell>
          <cell r="B35" t="str">
            <v>AOIZ - MANTENIMIENTO DE URBANA</v>
          </cell>
          <cell r="C35">
            <v>2920.8236624426672</v>
          </cell>
        </row>
        <row r="36">
          <cell r="A36">
            <v>196</v>
          </cell>
          <cell r="B36" t="str">
            <v>AOIZ - MANTENIMIENTO RUSTICA</v>
          </cell>
          <cell r="C36">
            <v>7445.1835655697205</v>
          </cell>
        </row>
        <row r="37">
          <cell r="A37">
            <v>205</v>
          </cell>
          <cell r="B37" t="str">
            <v>ARAITZ - MANTENIMIENTO DE URBANA</v>
          </cell>
          <cell r="C37">
            <v>70548.112607482573</v>
          </cell>
        </row>
        <row r="38">
          <cell r="A38">
            <v>206</v>
          </cell>
          <cell r="B38" t="str">
            <v>ARAITZ - MANTENIMIENTO DE RUSTICA</v>
          </cell>
          <cell r="C38">
            <v>8206.0539626627342</v>
          </cell>
        </row>
        <row r="39">
          <cell r="A39">
            <v>226</v>
          </cell>
          <cell r="B39" t="str">
            <v>ARANTZA - MANTENIMIENTO DE RUSTICA</v>
          </cell>
          <cell r="C39">
            <v>9047.4709873280026</v>
          </cell>
        </row>
        <row r="40">
          <cell r="A40">
            <v>235</v>
          </cell>
          <cell r="B40" t="str">
            <v>ARANGUREN - MANTENIMIENTO DE URBANA</v>
          </cell>
          <cell r="C40">
            <v>229678.26332681839</v>
          </cell>
        </row>
        <row r="41">
          <cell r="A41">
            <v>236</v>
          </cell>
          <cell r="B41" t="str">
            <v>ARANGUREN - MANTENIMIENTO DE RUSTICA</v>
          </cell>
          <cell r="C41">
            <v>52159.341661261155</v>
          </cell>
        </row>
        <row r="42">
          <cell r="A42">
            <v>255</v>
          </cell>
          <cell r="B42" t="str">
            <v>ARAKIL - MANTENIMIENTO URBANA</v>
          </cell>
          <cell r="C42">
            <v>6474.242173030957</v>
          </cell>
        </row>
        <row r="43">
          <cell r="A43">
            <v>266</v>
          </cell>
          <cell r="B43" t="str">
            <v>ARAS - MANTENIMIENTO DE RUSTICA</v>
          </cell>
          <cell r="C43">
            <v>3007.8236624426672</v>
          </cell>
        </row>
        <row r="44">
          <cell r="A44">
            <v>275</v>
          </cell>
          <cell r="B44" t="str">
            <v>ARBIZU - MANTENIMIENTO DE URBANA</v>
          </cell>
          <cell r="C44">
            <v>37276.826934851881</v>
          </cell>
        </row>
        <row r="45">
          <cell r="A45">
            <v>276</v>
          </cell>
          <cell r="B45" t="str">
            <v>ARBIZU - MANTENIMIENTO DE RUSTICA</v>
          </cell>
          <cell r="C45">
            <v>18174.13939484868</v>
          </cell>
        </row>
        <row r="46">
          <cell r="A46">
            <v>285</v>
          </cell>
          <cell r="B46" t="str">
            <v>ARCE - MANTENIMIENTO DE URBANA</v>
          </cell>
          <cell r="C46">
            <v>24827.001130762666</v>
          </cell>
        </row>
        <row r="47">
          <cell r="A47">
            <v>295</v>
          </cell>
          <cell r="B47" t="str">
            <v>ARCOS LOS - MANTENIMIENTO DE URBANA</v>
          </cell>
          <cell r="C47">
            <v>5317.1468524557768</v>
          </cell>
        </row>
        <row r="48">
          <cell r="A48">
            <v>296</v>
          </cell>
          <cell r="B48" t="str">
            <v>ARCOS LOS - MANTENIMIENTO DE RUSTICA</v>
          </cell>
          <cell r="C48">
            <v>8250.6880042330031</v>
          </cell>
        </row>
        <row r="49">
          <cell r="A49">
            <v>305</v>
          </cell>
          <cell r="B49" t="str">
            <v>ARELLANO - MANTENIMIENTO DE URBANA</v>
          </cell>
          <cell r="C49">
            <v>17400.288951086233</v>
          </cell>
        </row>
        <row r="50">
          <cell r="A50">
            <v>306</v>
          </cell>
          <cell r="B50" t="str">
            <v>ARELLANO - MANTENIMIENTO DE RUSTICA</v>
          </cell>
          <cell r="C50">
            <v>15680.613263646313</v>
          </cell>
        </row>
        <row r="51">
          <cell r="A51">
            <v>315</v>
          </cell>
          <cell r="B51" t="str">
            <v>ARESO - MANTENIMIENTO DE URBANA</v>
          </cell>
          <cell r="C51">
            <v>5928.6473248853345</v>
          </cell>
        </row>
        <row r="52">
          <cell r="A52">
            <v>316</v>
          </cell>
          <cell r="B52" t="str">
            <v>ARESO - MANTENIMIENTO DE RUSTICA</v>
          </cell>
          <cell r="C52">
            <v>44027.594361347481</v>
          </cell>
        </row>
        <row r="53">
          <cell r="A53">
            <v>325</v>
          </cell>
          <cell r="B53" t="str">
            <v>ARGUEDAS - MANTENIMIENTO DE URBANA</v>
          </cell>
          <cell r="C53">
            <v>47796.62525369972</v>
          </cell>
        </row>
        <row r="54">
          <cell r="A54">
            <v>326</v>
          </cell>
          <cell r="B54" t="str">
            <v>ARGUEDAS - MANTENIMIENTO DE RUSTICA</v>
          </cell>
          <cell r="C54">
            <v>16466.812962341486</v>
          </cell>
        </row>
        <row r="55">
          <cell r="A55">
            <v>335</v>
          </cell>
          <cell r="B55" t="str">
            <v>ARIA - MANTENIMIENTO DE URBANA</v>
          </cell>
          <cell r="C55">
            <v>1227.2095828335334</v>
          </cell>
        </row>
        <row r="56">
          <cell r="A56">
            <v>356</v>
          </cell>
          <cell r="B56" t="str">
            <v>ARMAÑANZAS - MANTENIMIENTO DE RUSTICA</v>
          </cell>
          <cell r="C56">
            <v>1429.495134108711</v>
          </cell>
        </row>
        <row r="57">
          <cell r="A57">
            <v>365</v>
          </cell>
          <cell r="B57" t="str">
            <v>ARRONIZ - MANTENIMIENTO DE URBANA</v>
          </cell>
          <cell r="C57">
            <v>68992.411942392733</v>
          </cell>
        </row>
        <row r="58">
          <cell r="A58">
            <v>366</v>
          </cell>
          <cell r="B58" t="str">
            <v>ARRONIZ - MANTENIMIENTO DE RUSTICA</v>
          </cell>
          <cell r="C58">
            <v>15885.340572709065</v>
          </cell>
        </row>
        <row r="59">
          <cell r="A59">
            <v>385</v>
          </cell>
          <cell r="B59" t="str">
            <v>ARTAJONA - MANTENIMIENTO DE URBANA</v>
          </cell>
          <cell r="C59">
            <v>86368.34357299254</v>
          </cell>
        </row>
        <row r="60">
          <cell r="A60">
            <v>386</v>
          </cell>
          <cell r="B60" t="str">
            <v>ARTAJONA - MANTENIMIENTO DE RUSTICA</v>
          </cell>
          <cell r="C60">
            <v>65073.818503282986</v>
          </cell>
          <cell r="D60">
            <v>992</v>
          </cell>
        </row>
        <row r="61">
          <cell r="A61">
            <v>396</v>
          </cell>
          <cell r="B61" t="str">
            <v>ARTAZU - MANTENIMIENTO DE RUSTICA</v>
          </cell>
          <cell r="C61">
            <v>2422.4191656670669</v>
          </cell>
        </row>
        <row r="62">
          <cell r="A62">
            <v>405</v>
          </cell>
          <cell r="B62" t="str">
            <v>ATEZ - MANTENIMIENTO DE URBANA</v>
          </cell>
          <cell r="C62">
            <v>158191.11215396744</v>
          </cell>
        </row>
        <row r="63">
          <cell r="A63">
            <v>406</v>
          </cell>
          <cell r="B63" t="str">
            <v>ATEZ - MANTENIMIENTO DE RUSTICA</v>
          </cell>
          <cell r="C63">
            <v>2399.4191656670669</v>
          </cell>
        </row>
        <row r="64">
          <cell r="A64">
            <v>415</v>
          </cell>
          <cell r="B64" t="str">
            <v>AYEGUI - MANTENIMIENTO URBANA</v>
          </cell>
          <cell r="C64">
            <v>82759.020852951493</v>
          </cell>
        </row>
        <row r="65">
          <cell r="A65">
            <v>416</v>
          </cell>
          <cell r="B65" t="str">
            <v>AYEGUI - MANTENIMIENTO DE RUSTICA</v>
          </cell>
          <cell r="C65">
            <v>4197.4852574492215</v>
          </cell>
        </row>
        <row r="66">
          <cell r="A66">
            <v>425</v>
          </cell>
          <cell r="B66" t="str">
            <v>AZAGRA - MANTENIMIENTO DE URBANA</v>
          </cell>
          <cell r="C66">
            <v>67466.051439231815</v>
          </cell>
        </row>
        <row r="67">
          <cell r="A67">
            <v>426</v>
          </cell>
          <cell r="B67" t="str">
            <v>AZAGRA - MANTENIMIENTO DE RUSTICA</v>
          </cell>
          <cell r="C67">
            <v>60280.528548599155</v>
          </cell>
        </row>
        <row r="68">
          <cell r="A68">
            <v>445</v>
          </cell>
          <cell r="B68" t="str">
            <v>BACAICOA - MANTENIMIENTO DE URBANA</v>
          </cell>
          <cell r="C68">
            <v>12302.080654240275</v>
          </cell>
        </row>
        <row r="69">
          <cell r="A69">
            <v>455</v>
          </cell>
          <cell r="B69" t="str">
            <v>BARASOAIN - MANTENIMIENTO DE URBANA</v>
          </cell>
          <cell r="C69">
            <v>32608.045071889002</v>
          </cell>
        </row>
        <row r="70">
          <cell r="A70">
            <v>466</v>
          </cell>
          <cell r="B70" t="str">
            <v>BARBARIN - MANTENIMIENTO DE RUSTICA</v>
          </cell>
          <cell r="C70">
            <v>69818.519647006455</v>
          </cell>
        </row>
        <row r="71">
          <cell r="A71">
            <v>475</v>
          </cell>
          <cell r="B71" t="str">
            <v>BARGOTA - MANTENIMIENTO DE URBANA</v>
          </cell>
          <cell r="C71">
            <v>12772.450346081203</v>
          </cell>
        </row>
        <row r="72">
          <cell r="A72">
            <v>476</v>
          </cell>
          <cell r="B72" t="str">
            <v>BARGOTA - MANTENIMIENTO DE RUSTICA</v>
          </cell>
          <cell r="C72">
            <v>4985.4360994194685</v>
          </cell>
        </row>
        <row r="73">
          <cell r="A73">
            <v>485</v>
          </cell>
          <cell r="B73" t="str">
            <v>BARILLAS - MANTENIMIENTO DE URBANA</v>
          </cell>
          <cell r="C73">
            <v>35993.296075714818</v>
          </cell>
        </row>
        <row r="74">
          <cell r="A74">
            <v>486</v>
          </cell>
          <cell r="B74" t="str">
            <v>BARILLAS - MANTENIMIENTO DE RUSTICA</v>
          </cell>
          <cell r="C74">
            <v>3007.8236624426672</v>
          </cell>
        </row>
        <row r="75">
          <cell r="A75">
            <v>495</v>
          </cell>
          <cell r="B75" t="str">
            <v>BASABURUA MAYOR - MANTENIMIENTO URBANA</v>
          </cell>
          <cell r="C75">
            <v>1180.495134108711</v>
          </cell>
        </row>
        <row r="76">
          <cell r="A76">
            <v>496</v>
          </cell>
          <cell r="B76" t="str">
            <v>BASABURUA MAYOR - MANTENIMIENTO RUSTICA</v>
          </cell>
          <cell r="C76">
            <v>66635.765857710488</v>
          </cell>
        </row>
        <row r="77">
          <cell r="A77">
            <v>505</v>
          </cell>
          <cell r="B77" t="str">
            <v>BAZTAN - MANTENIMIENTO DE URBANA</v>
          </cell>
          <cell r="C77">
            <v>116406.5225004094</v>
          </cell>
        </row>
        <row r="78">
          <cell r="A78">
            <v>506</v>
          </cell>
          <cell r="B78" t="str">
            <v>BAZTAN - MANTENIMIENTO DE RUSTICA</v>
          </cell>
          <cell r="C78">
            <v>120172.54453773847</v>
          </cell>
        </row>
        <row r="79">
          <cell r="A79">
            <v>515</v>
          </cell>
          <cell r="B79" t="str">
            <v>BEIRE - MANTENIMIENTO DE URBANA</v>
          </cell>
          <cell r="C79">
            <v>2920.8236624426672</v>
          </cell>
        </row>
        <row r="80">
          <cell r="A80">
            <v>525</v>
          </cell>
          <cell r="B80" t="str">
            <v>BELASCOAIN - MANTENIMIENTO DE URBANA</v>
          </cell>
          <cell r="C80">
            <v>44612.801113703455</v>
          </cell>
        </row>
        <row r="81">
          <cell r="A81">
            <v>526</v>
          </cell>
          <cell r="B81" t="str">
            <v>BELASCOAIN - MANTENIMIENTO DE RUSTICA</v>
          </cell>
          <cell r="C81">
            <v>9852.3309232290885</v>
          </cell>
        </row>
        <row r="82">
          <cell r="A82">
            <v>535</v>
          </cell>
          <cell r="B82" t="str">
            <v>BERBINZANA - MANTENIMIENTO DE URBANA</v>
          </cell>
          <cell r="C82">
            <v>54715.048774955874</v>
          </cell>
        </row>
        <row r="83">
          <cell r="A83">
            <v>536</v>
          </cell>
          <cell r="B83" t="str">
            <v>BERBINZANA - MANTENIMIENTO DE RUSTICA</v>
          </cell>
          <cell r="C83">
            <v>18865.271063262477</v>
          </cell>
        </row>
        <row r="84">
          <cell r="A84">
            <v>546</v>
          </cell>
          <cell r="B84" t="str">
            <v>BERTIZARANA - MANTENIMIENTO DE RUSTICA</v>
          </cell>
          <cell r="C84">
            <v>8032.1048462225372</v>
          </cell>
        </row>
        <row r="85">
          <cell r="A85">
            <v>555</v>
          </cell>
          <cell r="B85" t="str">
            <v>BETELU - MANTENIMIENTO DE URBANA</v>
          </cell>
          <cell r="C85">
            <v>9996.4997938647793</v>
          </cell>
        </row>
        <row r="86">
          <cell r="A86">
            <v>556</v>
          </cell>
          <cell r="B86" t="str">
            <v>BETELU - MANTENIMIENTO DE RUSTICA</v>
          </cell>
          <cell r="C86">
            <v>25362.626012655281</v>
          </cell>
        </row>
        <row r="87">
          <cell r="A87">
            <v>565</v>
          </cell>
          <cell r="B87" t="str">
            <v>BIURRUN OLCOZ - MANTENIMIENTO DE URBANA</v>
          </cell>
          <cell r="C87">
            <v>11780.000325110934</v>
          </cell>
        </row>
        <row r="88">
          <cell r="A88">
            <v>566</v>
          </cell>
          <cell r="B88" t="str">
            <v>BIURRUN OLCOZ - MANTENIMIENTO DE RUSTICA</v>
          </cell>
          <cell r="C88">
            <v>5128.8817465424918</v>
          </cell>
        </row>
        <row r="89">
          <cell r="A89">
            <v>575</v>
          </cell>
          <cell r="B89" t="str">
            <v>BUÑUEL - MANTENIMIENTO DE URBANA</v>
          </cell>
          <cell r="C89">
            <v>67919.623044264314</v>
          </cell>
        </row>
        <row r="90">
          <cell r="A90">
            <v>576</v>
          </cell>
          <cell r="B90" t="str">
            <v>BUÑUEL - MANTENIMIENTO DE RUSTICA</v>
          </cell>
          <cell r="C90">
            <v>23773.320339874888</v>
          </cell>
        </row>
        <row r="91">
          <cell r="A91">
            <v>585</v>
          </cell>
          <cell r="B91" t="str">
            <v>BURGUETE - MANTENIMIENTO DE URBANA</v>
          </cell>
          <cell r="C91">
            <v>18405.764749170849</v>
          </cell>
        </row>
        <row r="92">
          <cell r="A92">
            <v>596</v>
          </cell>
          <cell r="B92" t="str">
            <v>BURGUI - MANTENIMIENTO DE RUSTICA</v>
          </cell>
          <cell r="C92">
            <v>23937.482073837131</v>
          </cell>
        </row>
        <row r="93">
          <cell r="A93">
            <v>605</v>
          </cell>
          <cell r="B93" t="str">
            <v>BURLADA - MANTENIMIENTO DE URBANA</v>
          </cell>
          <cell r="C93">
            <v>14374.014994002398</v>
          </cell>
        </row>
        <row r="94">
          <cell r="A94">
            <v>625</v>
          </cell>
          <cell r="B94" t="str">
            <v>CABANILLAS - MANTENIMIENTO URBANA</v>
          </cell>
          <cell r="C94">
            <v>179926.21615216162</v>
          </cell>
        </row>
        <row r="95">
          <cell r="A95">
            <v>626</v>
          </cell>
          <cell r="B95" t="str">
            <v>CABANILLAS - MANTENIMIENTO RUSTICA</v>
          </cell>
          <cell r="C95">
            <v>43093.739305886513</v>
          </cell>
        </row>
        <row r="96">
          <cell r="A96">
            <v>635</v>
          </cell>
          <cell r="B96" t="str">
            <v>CABREDO - MANTENIMIENTO DE URBANA</v>
          </cell>
          <cell r="C96">
            <v>25108.147983218449</v>
          </cell>
        </row>
        <row r="97">
          <cell r="A97">
            <v>645</v>
          </cell>
          <cell r="B97" t="str">
            <v>CADREITA - MANTENIMIENTO DE URBANA</v>
          </cell>
          <cell r="C97">
            <v>10233.382818549335</v>
          </cell>
        </row>
        <row r="98">
          <cell r="A98">
            <v>646</v>
          </cell>
          <cell r="B98" t="str">
            <v>CADREITA - MANTENIMIENTO DE RUSTICA</v>
          </cell>
          <cell r="C98">
            <v>12047.294649770669</v>
          </cell>
        </row>
        <row r="99">
          <cell r="A99">
            <v>655</v>
          </cell>
          <cell r="B99" t="str">
            <v>CAPARROSO - MANTENIMIENTO DE URBANA</v>
          </cell>
          <cell r="C99">
            <v>122136.67472301493</v>
          </cell>
        </row>
        <row r="100">
          <cell r="A100">
            <v>656</v>
          </cell>
          <cell r="B100" t="str">
            <v>CAPARROSO - MANTENIMIENTO DE RUSTICA</v>
          </cell>
          <cell r="C100">
            <v>455103.48310678359</v>
          </cell>
          <cell r="D100">
            <v>2656</v>
          </cell>
        </row>
        <row r="101">
          <cell r="A101">
            <v>666</v>
          </cell>
          <cell r="B101" t="str">
            <v>CARCAR - MANTENIMIENTO DE RUSTICA</v>
          </cell>
          <cell r="C101">
            <v>26981.368707465565</v>
          </cell>
        </row>
        <row r="102">
          <cell r="A102">
            <v>675</v>
          </cell>
          <cell r="B102" t="str">
            <v>CARCASTILLO - MANTENIMIENTO DE URBANA</v>
          </cell>
          <cell r="C102">
            <v>6606.9756705435548</v>
          </cell>
        </row>
        <row r="103">
          <cell r="A103">
            <v>676</v>
          </cell>
          <cell r="B103" t="str">
            <v>CARCASTILLO - MANTENIMIENTO DE RUSTICA</v>
          </cell>
          <cell r="C103">
            <v>4067.4825443159903</v>
          </cell>
        </row>
        <row r="104">
          <cell r="A104">
            <v>685</v>
          </cell>
          <cell r="B104" t="str">
            <v>CASCANTE - MANTENIMIENTO DE URBANA</v>
          </cell>
          <cell r="C104">
            <v>2570.4485443352778</v>
          </cell>
        </row>
        <row r="105">
          <cell r="A105">
            <v>686</v>
          </cell>
          <cell r="B105" t="str">
            <v>CASCANTE - MANTENIMIENTO DE RUSTICA</v>
          </cell>
          <cell r="C105">
            <v>11473.794177341111</v>
          </cell>
        </row>
        <row r="106">
          <cell r="A106">
            <v>695</v>
          </cell>
          <cell r="B106" t="str">
            <v>CASEDA - MANTENIMIENTO DE URBANA</v>
          </cell>
          <cell r="C106">
            <v>2219.4191656670669</v>
          </cell>
        </row>
        <row r="107">
          <cell r="A107">
            <v>696</v>
          </cell>
          <cell r="B107" t="str">
            <v>CASEDA - MANTENIMIENTO RUSTICA</v>
          </cell>
          <cell r="C107">
            <v>16040.733167544755</v>
          </cell>
        </row>
        <row r="108">
          <cell r="A108">
            <v>705</v>
          </cell>
          <cell r="B108" t="str">
            <v>CASTEJON - MANTENIMIENTO DE URBANA</v>
          </cell>
          <cell r="C108">
            <v>83911.823791965275</v>
          </cell>
        </row>
        <row r="109">
          <cell r="A109">
            <v>725</v>
          </cell>
          <cell r="B109" t="str">
            <v>CINTRUENIGO - MANTENIMIENTO DE URBANA</v>
          </cell>
          <cell r="C109">
            <v>47946.302020942545</v>
          </cell>
        </row>
        <row r="110">
          <cell r="A110">
            <v>726</v>
          </cell>
          <cell r="B110" t="str">
            <v>CINTRUENIGO - MANTENIMIENTO DE RUSTICA</v>
          </cell>
          <cell r="C110">
            <v>59517.995994656078</v>
          </cell>
        </row>
        <row r="111">
          <cell r="A111">
            <v>736</v>
          </cell>
          <cell r="B111" t="str">
            <v>CIORDIA - MANTENIMIENTO DE RUSTICA</v>
          </cell>
          <cell r="C111">
            <v>65160.813846394398</v>
          </cell>
        </row>
        <row r="112">
          <cell r="A112">
            <v>745</v>
          </cell>
          <cell r="B112" t="str">
            <v>CIRAUQUI - MANTENIMIENTO DE URBANA</v>
          </cell>
          <cell r="C112">
            <v>41242.214367337503</v>
          </cell>
        </row>
        <row r="113">
          <cell r="A113">
            <v>746</v>
          </cell>
          <cell r="B113" t="str">
            <v>CIRAUQUI - MANTENIMIENTO DE RUSTICA</v>
          </cell>
          <cell r="C113">
            <v>203122.74576541607</v>
          </cell>
        </row>
        <row r="114">
          <cell r="A114">
            <v>755</v>
          </cell>
          <cell r="B114" t="str">
            <v>CIRIZA - MANTENIMIENTO DE URBANA</v>
          </cell>
          <cell r="C114">
            <v>9188.0882901960904</v>
          </cell>
        </row>
        <row r="115">
          <cell r="A115">
            <v>756</v>
          </cell>
          <cell r="B115" t="str">
            <v>CIRIZA - MANTENIMIENTO DE RUSTICA</v>
          </cell>
          <cell r="C115">
            <v>7539.5591561066676</v>
          </cell>
        </row>
        <row r="116">
          <cell r="A116">
            <v>765</v>
          </cell>
          <cell r="B116" t="str">
            <v>CIZUR - MANTENIMIENTO DE URBANA</v>
          </cell>
          <cell r="C116">
            <v>1118.5367131139442</v>
          </cell>
        </row>
        <row r="117">
          <cell r="A117">
            <v>766</v>
          </cell>
          <cell r="B117" t="str">
            <v>CIZUR - MANTENIMIENTO DE RUSTICA</v>
          </cell>
          <cell r="C117">
            <v>85699.837185158831</v>
          </cell>
        </row>
        <row r="118">
          <cell r="A118">
            <v>775</v>
          </cell>
          <cell r="B118" t="str">
            <v>CORELLA - MANTENIMIENTO DE URBANA</v>
          </cell>
          <cell r="C118">
            <v>155965.20763990525</v>
          </cell>
        </row>
        <row r="119">
          <cell r="A119">
            <v>776</v>
          </cell>
          <cell r="B119" t="str">
            <v>CORELLA - MANTENIMIENTO DE RUSTICA</v>
          </cell>
          <cell r="C119">
            <v>70036.621797639848</v>
          </cell>
        </row>
        <row r="120">
          <cell r="A120">
            <v>785</v>
          </cell>
          <cell r="B120" t="str">
            <v>CORTES - MANTENIMIENTO DE URBANA</v>
          </cell>
          <cell r="C120">
            <v>69838.959554278888</v>
          </cell>
        </row>
        <row r="121">
          <cell r="A121">
            <v>786</v>
          </cell>
          <cell r="B121" t="str">
            <v>CORTES - MANTENIMIENTO DE RUSTICA</v>
          </cell>
          <cell r="C121">
            <v>24614.05317638749</v>
          </cell>
        </row>
        <row r="122">
          <cell r="A122">
            <v>796</v>
          </cell>
          <cell r="B122" t="str">
            <v>DESOJO - MANTENIMIENTO DE RUSTICA</v>
          </cell>
          <cell r="C122">
            <v>9430.64155933648</v>
          </cell>
        </row>
        <row r="123">
          <cell r="A123">
            <v>805</v>
          </cell>
          <cell r="B123" t="str">
            <v>DICASTILLO - MANTENIMIENTO DE URBANA</v>
          </cell>
          <cell r="C123">
            <v>298097.81469695055</v>
          </cell>
        </row>
        <row r="124">
          <cell r="A124">
            <v>806</v>
          </cell>
          <cell r="B124" t="str">
            <v>DICASTILLO - MANTENIMIENTO DE RUSTICA</v>
          </cell>
          <cell r="C124">
            <v>33467.461158300859</v>
          </cell>
        </row>
        <row r="125">
          <cell r="A125">
            <v>815</v>
          </cell>
          <cell r="B125" t="str">
            <v>DONAMARIA - MANTENIMIENTO URBANA</v>
          </cell>
          <cell r="C125">
            <v>12031.294649770669</v>
          </cell>
        </row>
        <row r="126">
          <cell r="A126">
            <v>826</v>
          </cell>
          <cell r="B126" t="str">
            <v>ECHALAR - MANTENIMIENTO RUSTICA</v>
          </cell>
          <cell r="C126">
            <v>55466.940501973128</v>
          </cell>
        </row>
        <row r="127">
          <cell r="A127">
            <v>835</v>
          </cell>
          <cell r="B127" t="str">
            <v>ECHARRI - MANTENIMIENTO DE URBANAÑ</v>
          </cell>
          <cell r="C127">
            <v>3844.296341828911</v>
          </cell>
        </row>
        <row r="128">
          <cell r="A128">
            <v>845</v>
          </cell>
          <cell r="B128" t="str">
            <v>ECHARRI-ARANAZ - MANTENIMIENTO DE URBANA</v>
          </cell>
          <cell r="C128">
            <v>98315.668550115559</v>
          </cell>
        </row>
        <row r="129">
          <cell r="A129">
            <v>846</v>
          </cell>
          <cell r="B129" t="str">
            <v>ECHARRI-ARANAZ - MANTENIMIENTO DE RUSTIC</v>
          </cell>
          <cell r="C129">
            <v>6031.6473248853345</v>
          </cell>
        </row>
        <row r="130">
          <cell r="A130">
            <v>855</v>
          </cell>
          <cell r="B130" t="str">
            <v>ECHAURI - MANTENIMIENTO DE URBANAÑ</v>
          </cell>
          <cell r="C130">
            <v>68386.335388862572</v>
          </cell>
        </row>
        <row r="131">
          <cell r="A131">
            <v>856</v>
          </cell>
          <cell r="B131" t="str">
            <v>ECHAURI - MANTENIMIENTO DE RUSTICA</v>
          </cell>
          <cell r="C131">
            <v>2454.4191656670669</v>
          </cell>
        </row>
        <row r="132">
          <cell r="A132">
            <v>865</v>
          </cell>
          <cell r="B132" t="str">
            <v>EGÜES - MANTENIMIENTO DE URBANA</v>
          </cell>
          <cell r="C132">
            <v>207442.12527227736</v>
          </cell>
        </row>
        <row r="133">
          <cell r="A133">
            <v>866</v>
          </cell>
          <cell r="B133" t="str">
            <v>EGÜES - MANTENIMIENTO DE RUSTICA</v>
          </cell>
          <cell r="C133">
            <v>28156.557195907495</v>
          </cell>
        </row>
        <row r="134">
          <cell r="A134">
            <v>876</v>
          </cell>
          <cell r="B134" t="str">
            <v>ELGORRIAGA - MANTENIMIENTO RUSTICA</v>
          </cell>
          <cell r="C134">
            <v>3007.8236624426672</v>
          </cell>
        </row>
        <row r="135">
          <cell r="A135">
            <v>885</v>
          </cell>
          <cell r="B135" t="str">
            <v>ELORZ - MANTENIMIENTO DE URBANA</v>
          </cell>
          <cell r="C135">
            <v>46143.788606934213</v>
          </cell>
        </row>
        <row r="136">
          <cell r="A136">
            <v>886</v>
          </cell>
          <cell r="B136" t="str">
            <v>ELORZ - MANTENIMIENTO RUSTICA</v>
          </cell>
          <cell r="C136">
            <v>60728.22327055435</v>
          </cell>
        </row>
        <row r="137">
          <cell r="A137">
            <v>895</v>
          </cell>
          <cell r="B137" t="str">
            <v>ENERIZ - MANTENIMIENTO DE URBANA</v>
          </cell>
          <cell r="C137">
            <v>5786.2428281097327</v>
          </cell>
        </row>
        <row r="138">
          <cell r="A138">
            <v>896</v>
          </cell>
          <cell r="B138" t="str">
            <v>ENERIZ - MANTENIMIENTO DE RUSTICA</v>
          </cell>
          <cell r="C138">
            <v>7266.4203776924005</v>
          </cell>
        </row>
        <row r="139">
          <cell r="A139">
            <v>905</v>
          </cell>
          <cell r="B139" t="str">
            <v>ERATSUN - MANTENIMIENTO URBANA</v>
          </cell>
          <cell r="C139">
            <v>11290.886245501801</v>
          </cell>
        </row>
        <row r="140">
          <cell r="A140">
            <v>906</v>
          </cell>
          <cell r="B140" t="str">
            <v>ERATSUN - MANTENIMIENTO RUSTICA</v>
          </cell>
          <cell r="C140">
            <v>28411.681227621484</v>
          </cell>
        </row>
        <row r="141">
          <cell r="A141">
            <v>915</v>
          </cell>
          <cell r="B141" t="str">
            <v>ERGOYENA - MANTENIMIENTO DE URBANA</v>
          </cell>
          <cell r="C141">
            <v>214480.25744789361</v>
          </cell>
        </row>
        <row r="142">
          <cell r="A142">
            <v>916</v>
          </cell>
          <cell r="B142" t="str">
            <v>ERGOYENA - MANTENIMIENTO DE RUSTICA</v>
          </cell>
          <cell r="C142">
            <v>6914.9283755180368</v>
          </cell>
        </row>
        <row r="143">
          <cell r="A143">
            <v>926</v>
          </cell>
          <cell r="B143" t="str">
            <v>ERRO - MANTENIMIENTO DE RUSTICA</v>
          </cell>
          <cell r="C143">
            <v>84681.777129872338</v>
          </cell>
        </row>
        <row r="144">
          <cell r="A144">
            <v>936</v>
          </cell>
          <cell r="B144" t="str">
            <v>EZCAROZ - MANTENIMIENTO DE RUSTICA</v>
          </cell>
          <cell r="C144">
            <v>11954.139916780288</v>
          </cell>
        </row>
        <row r="145">
          <cell r="A145">
            <v>945</v>
          </cell>
          <cell r="B145" t="str">
            <v>ESLAVA - MANTENIMIENTO DE URBANA</v>
          </cell>
          <cell r="C145">
            <v>62225.202802681109</v>
          </cell>
        </row>
        <row r="146">
          <cell r="A146">
            <v>966</v>
          </cell>
          <cell r="B146" t="str">
            <v>ESPRONCEDA - MANTENIMIENTO DE RUSTICA</v>
          </cell>
          <cell r="C146">
            <v>52202.721356208982</v>
          </cell>
        </row>
        <row r="147">
          <cell r="A147">
            <v>975</v>
          </cell>
          <cell r="B147" t="str">
            <v>ESTELLA - MANTENIMIENTO DE URBANA</v>
          </cell>
          <cell r="C147">
            <v>429287.81469293876</v>
          </cell>
        </row>
        <row r="148">
          <cell r="A148">
            <v>976</v>
          </cell>
          <cell r="B148" t="str">
            <v>ESTELLA - MANTENIMIENTO DE RUSTICA</v>
          </cell>
          <cell r="C148">
            <v>10726.044230880156</v>
          </cell>
        </row>
        <row r="149">
          <cell r="A149">
            <v>985</v>
          </cell>
          <cell r="B149" t="str">
            <v>ESTERIBAR - MANTENIMIENTO DE URBANA</v>
          </cell>
          <cell r="C149">
            <v>85675.721436401946</v>
          </cell>
        </row>
        <row r="150">
          <cell r="A150">
            <v>986</v>
          </cell>
          <cell r="B150" t="str">
            <v>ESTERIBAR - MANTENIMIENTO DE RUSTICA</v>
          </cell>
          <cell r="C150">
            <v>23865.692595328033</v>
          </cell>
        </row>
        <row r="151">
          <cell r="A151">
            <v>995</v>
          </cell>
          <cell r="B151" t="str">
            <v>ETAYO - MANTENIMIENTO DE URBANA</v>
          </cell>
          <cell r="C151">
            <v>29455.091113635233</v>
          </cell>
        </row>
        <row r="152">
          <cell r="A152">
            <v>996</v>
          </cell>
          <cell r="B152" t="str">
            <v>ETAYO - MANTENIMIENTO DE RUSTICA</v>
          </cell>
          <cell r="C152">
            <v>3500.1687468030696</v>
          </cell>
        </row>
        <row r="153">
          <cell r="A153">
            <v>1005</v>
          </cell>
          <cell r="B153" t="str">
            <v>EULATE - MANTENIMIENTO DE URBANA</v>
          </cell>
          <cell r="C153">
            <v>8365.5185027254229</v>
          </cell>
        </row>
        <row r="154">
          <cell r="A154">
            <v>1015</v>
          </cell>
          <cell r="B154" t="str">
            <v>EZCABARTE - MANTENIMIENTO DE URBANA</v>
          </cell>
          <cell r="C154">
            <v>119272.91199339568</v>
          </cell>
        </row>
        <row r="155">
          <cell r="A155">
            <v>1016</v>
          </cell>
          <cell r="B155" t="str">
            <v>EZCABARTE - MANTENIMIENTO DE RUSTICA</v>
          </cell>
          <cell r="C155">
            <v>144541.88766231498</v>
          </cell>
        </row>
        <row r="156">
          <cell r="A156">
            <v>1025</v>
          </cell>
          <cell r="B156" t="str">
            <v>EZCURRA - MANTENIMIENTO DE URBANA</v>
          </cell>
          <cell r="C156">
            <v>19149.643742502994</v>
          </cell>
        </row>
        <row r="157">
          <cell r="A157">
            <v>1026</v>
          </cell>
          <cell r="B157" t="str">
            <v>EZCURRA - MANTENIMIENTO-RUSTICA</v>
          </cell>
          <cell r="C157">
            <v>23431.985815283435</v>
          </cell>
        </row>
        <row r="158">
          <cell r="A158">
            <v>1035</v>
          </cell>
          <cell r="B158" t="str">
            <v>EZPROGUI - MANTENIMIENTO DE URBANA</v>
          </cell>
          <cell r="C158">
            <v>15597.295679386289</v>
          </cell>
        </row>
        <row r="159">
          <cell r="A159">
            <v>1046</v>
          </cell>
          <cell r="B159" t="str">
            <v>FALCES - MANTENIMIENTO DE RUSTICA</v>
          </cell>
          <cell r="C159">
            <v>2952.4191656670669</v>
          </cell>
        </row>
        <row r="160">
          <cell r="A160">
            <v>1055</v>
          </cell>
          <cell r="B160" t="str">
            <v>FITERO - MANTENIMIENTO DE URBANA</v>
          </cell>
          <cell r="C160">
            <v>8932.961072869688</v>
          </cell>
        </row>
        <row r="161">
          <cell r="A161">
            <v>1056</v>
          </cell>
          <cell r="B161" t="str">
            <v>FITERO - MANTENIMIENTO DE RUSTICA</v>
          </cell>
          <cell r="C161">
            <v>64401.497275938294</v>
          </cell>
        </row>
        <row r="162">
          <cell r="A162">
            <v>1075</v>
          </cell>
          <cell r="B162" t="str">
            <v>FUNES - MANTENIMIENTO DE URBANA</v>
          </cell>
          <cell r="C162">
            <v>125545.43074414285</v>
          </cell>
        </row>
        <row r="163">
          <cell r="A163">
            <v>1076</v>
          </cell>
          <cell r="B163" t="str">
            <v>FUNES - MANTENIMIENTO DE RUSTICA</v>
          </cell>
          <cell r="C163">
            <v>36899.104502765236</v>
          </cell>
        </row>
        <row r="164">
          <cell r="A164">
            <v>1085</v>
          </cell>
          <cell r="B164" t="str">
            <v>FUSTIÑANA - MANTENIMIENTO DE URBANA</v>
          </cell>
          <cell r="C164">
            <v>101968.17185512163</v>
          </cell>
        </row>
        <row r="165">
          <cell r="A165">
            <v>1095</v>
          </cell>
          <cell r="B165" t="str">
            <v>GALAR - MANTENIMIENTO DE URBANAÑ</v>
          </cell>
          <cell r="C165">
            <v>70177.802223828112</v>
          </cell>
        </row>
        <row r="166">
          <cell r="A166">
            <v>1096</v>
          </cell>
          <cell r="B166" t="str">
            <v>GALAR - MANTENIMIENTO DE RUSTICA</v>
          </cell>
          <cell r="C166">
            <v>45480.16082961089</v>
          </cell>
        </row>
        <row r="167">
          <cell r="A167">
            <v>1105</v>
          </cell>
          <cell r="B167" t="str">
            <v>GALLIPIENZO - MANTENIMIENTO DE URBANA</v>
          </cell>
          <cell r="C167">
            <v>19278.352861018222</v>
          </cell>
        </row>
        <row r="168">
          <cell r="A168">
            <v>1106</v>
          </cell>
          <cell r="B168" t="str">
            <v>GALLIPIENZO - MANTENIMIENTO DE RUSTICA</v>
          </cell>
          <cell r="C168">
            <v>4067.4825443159903</v>
          </cell>
        </row>
        <row r="169">
          <cell r="A169">
            <v>1115</v>
          </cell>
          <cell r="B169" t="str">
            <v>GALLUES - MANTENIMIENTO DE URBANA</v>
          </cell>
          <cell r="C169">
            <v>53330.797914713381</v>
          </cell>
        </row>
        <row r="170">
          <cell r="A170">
            <v>1136</v>
          </cell>
          <cell r="B170" t="str">
            <v>GARDE - MANTENIMIENTO DE RUSTICA</v>
          </cell>
          <cell r="C170">
            <v>30855.472118090671</v>
          </cell>
        </row>
        <row r="171">
          <cell r="A171">
            <v>1145</v>
          </cell>
          <cell r="B171" t="str">
            <v>GARINOAIN - MANTENIMIENTO DE URBANA</v>
          </cell>
          <cell r="C171">
            <v>2274.8236624426672</v>
          </cell>
        </row>
        <row r="172">
          <cell r="A172">
            <v>1146</v>
          </cell>
          <cell r="B172" t="str">
            <v>GARINOAIN - MANTENIMIENTO DE RUSTICA</v>
          </cell>
          <cell r="C172">
            <v>8600.9708046522665</v>
          </cell>
        </row>
        <row r="173">
          <cell r="A173">
            <v>1165</v>
          </cell>
          <cell r="B173" t="str">
            <v>GENEVILLA - MANTENIMIENTO DE URBANA</v>
          </cell>
          <cell r="C173">
            <v>21004.272491003601</v>
          </cell>
        </row>
        <row r="174">
          <cell r="A174">
            <v>1166</v>
          </cell>
          <cell r="B174" t="str">
            <v>GENEVILLA - MANTENIMIENTO DE RUSTICA</v>
          </cell>
          <cell r="C174">
            <v>1236.0367131139442</v>
          </cell>
        </row>
        <row r="175">
          <cell r="A175">
            <v>1186</v>
          </cell>
          <cell r="B175" t="str">
            <v>GOÑI - MANTENIMIENTO DE RUSTICA</v>
          </cell>
          <cell r="C175">
            <v>21054.76563709867</v>
          </cell>
        </row>
        <row r="176">
          <cell r="A176">
            <v>1205</v>
          </cell>
          <cell r="B176" t="str">
            <v>GUESALAZ - MANTENIMIENTO DE URBANA</v>
          </cell>
          <cell r="C176">
            <v>4721.980536434844</v>
          </cell>
        </row>
        <row r="177">
          <cell r="A177">
            <v>1206</v>
          </cell>
          <cell r="B177" t="str">
            <v>GUESALAZ - MANTENIMIENTO DE RUSTICA</v>
          </cell>
          <cell r="C177">
            <v>66167.38250057766</v>
          </cell>
        </row>
        <row r="178">
          <cell r="A178">
            <v>1225</v>
          </cell>
          <cell r="B178" t="str">
            <v>HUARTE - MANTENIMIENTO DE URBANA</v>
          </cell>
          <cell r="C178">
            <v>48744.251225412387</v>
          </cell>
        </row>
        <row r="179">
          <cell r="A179">
            <v>1226</v>
          </cell>
          <cell r="B179" t="str">
            <v>HUARTE - MANTENIMIENTO DE RUSTICA</v>
          </cell>
          <cell r="C179">
            <v>31641.117434244807</v>
          </cell>
        </row>
        <row r="180">
          <cell r="A180">
            <v>1235</v>
          </cell>
          <cell r="B180" t="str">
            <v>HUARTE ARAQUIL - MANTENIMIENTO DE URBANA</v>
          </cell>
          <cell r="C180">
            <v>1180.495134108711</v>
          </cell>
        </row>
        <row r="181">
          <cell r="A181">
            <v>1245</v>
          </cell>
          <cell r="B181" t="str">
            <v>IBARGOITI - MANTENIMIENTO DE URBANA</v>
          </cell>
          <cell r="C181">
            <v>4798.8383313341337</v>
          </cell>
        </row>
        <row r="182">
          <cell r="A182">
            <v>1246</v>
          </cell>
          <cell r="B182" t="str">
            <v>IBARGOITI - MANTENIMIENTO DE RUSTICA</v>
          </cell>
          <cell r="C182">
            <v>12282.431014991955</v>
          </cell>
        </row>
        <row r="183">
          <cell r="A183">
            <v>1255</v>
          </cell>
          <cell r="B183" t="str">
            <v>IGUZQUIZA - MANTENIMIENTO DE URBANA</v>
          </cell>
          <cell r="C183">
            <v>7309.5591561066676</v>
          </cell>
        </row>
        <row r="184">
          <cell r="A184">
            <v>1256</v>
          </cell>
          <cell r="B184" t="str">
            <v>IGUZQUIZA - MANTENIMIENTO DE RUSTICA</v>
          </cell>
          <cell r="C184">
            <v>7437.5926836578219</v>
          </cell>
        </row>
        <row r="185">
          <cell r="A185">
            <v>1276</v>
          </cell>
          <cell r="B185" t="str">
            <v>IRAÑETA - MANTENIMIENTO DE RUSTICA</v>
          </cell>
          <cell r="C185">
            <v>4203.2131838184459</v>
          </cell>
        </row>
        <row r="186">
          <cell r="A186">
            <v>1285</v>
          </cell>
          <cell r="B186" t="str">
            <v>ISABA - MANTENIMIENTO DE URBANA</v>
          </cell>
          <cell r="C186">
            <v>12736.706008562443</v>
          </cell>
        </row>
        <row r="187">
          <cell r="A187">
            <v>1286</v>
          </cell>
          <cell r="B187" t="str">
            <v>ISABA - MANTEMIENTO DE RUSTICA</v>
          </cell>
          <cell r="C187">
            <v>8747.637593102756</v>
          </cell>
        </row>
        <row r="188">
          <cell r="A188">
            <v>1295</v>
          </cell>
          <cell r="B188" t="str">
            <v>ITUREN - MANTENIMIENTO DE URBANA</v>
          </cell>
          <cell r="C188">
            <v>10686.386245501801</v>
          </cell>
        </row>
        <row r="189">
          <cell r="A189">
            <v>1296</v>
          </cell>
          <cell r="B189" t="str">
            <v>ITUREN - MANTENIMIENTO DE RUSTICA</v>
          </cell>
          <cell r="C189">
            <v>19797.432608046096</v>
          </cell>
        </row>
        <row r="190">
          <cell r="A190">
            <v>1305</v>
          </cell>
          <cell r="B190" t="str">
            <v>ITURMENDI - MANTENIMIENTO DE URBANA</v>
          </cell>
          <cell r="C190">
            <v>7101.6852533770889</v>
          </cell>
        </row>
        <row r="191">
          <cell r="A191">
            <v>1315</v>
          </cell>
          <cell r="B191" t="str">
            <v>IZA - MANTENIMIENTO DE URBANA</v>
          </cell>
          <cell r="C191">
            <v>96509.787793009978</v>
          </cell>
        </row>
        <row r="192">
          <cell r="A192">
            <v>1316</v>
          </cell>
          <cell r="B192" t="str">
            <v>IZA - MANTENIMIENTO DE RUSTICA</v>
          </cell>
          <cell r="C192">
            <v>6015.6473248853345</v>
          </cell>
        </row>
        <row r="193">
          <cell r="A193">
            <v>1325</v>
          </cell>
          <cell r="B193" t="str">
            <v>IZAGAONDOA - MANTENIMIENTO DE URBANA</v>
          </cell>
          <cell r="C193">
            <v>5504.4584092650239</v>
          </cell>
        </row>
        <row r="194">
          <cell r="A194">
            <v>1326</v>
          </cell>
          <cell r="B194" t="str">
            <v>IZAGAONDOA - MANTENIMIENTO DE RUSTICA</v>
          </cell>
          <cell r="C194">
            <v>10875.585809885388</v>
          </cell>
        </row>
        <row r="195">
          <cell r="A195">
            <v>1356</v>
          </cell>
          <cell r="B195" t="str">
            <v>JAVIER - MANTENIMIENTO DE RUSTICA</v>
          </cell>
          <cell r="C195">
            <v>4174.5465780436907</v>
          </cell>
        </row>
        <row r="196">
          <cell r="A196">
            <v>1365</v>
          </cell>
          <cell r="B196" t="str">
            <v>JUSLAPEÑA - MANTENIMIENTO DE URBANA</v>
          </cell>
          <cell r="C196">
            <v>11799.599553152868</v>
          </cell>
        </row>
        <row r="197">
          <cell r="A197">
            <v>1366</v>
          </cell>
          <cell r="B197" t="str">
            <v>JUSLAPEÑA - MANTENIMIENTO DE RUSTICA</v>
          </cell>
          <cell r="C197">
            <v>4243.8603755566119</v>
          </cell>
        </row>
        <row r="198">
          <cell r="A198">
            <v>1375</v>
          </cell>
          <cell r="B198" t="str">
            <v>LABAYEN - MANTENIMIENTO DE URBANA</v>
          </cell>
          <cell r="C198">
            <v>14996.896649712804</v>
          </cell>
        </row>
        <row r="199">
          <cell r="A199">
            <v>1376</v>
          </cell>
          <cell r="B199" t="str">
            <v>LABAYEN - MANTENIMIENTO DE RUSTICA</v>
          </cell>
          <cell r="C199">
            <v>8422.4263676368919</v>
          </cell>
        </row>
        <row r="200">
          <cell r="A200">
            <v>1386</v>
          </cell>
          <cell r="B200" t="str">
            <v>LACUNZA - MANTENIMIENTO DE RUSTICA</v>
          </cell>
          <cell r="C200">
            <v>1180.495134108711</v>
          </cell>
        </row>
        <row r="201">
          <cell r="A201">
            <v>1406</v>
          </cell>
          <cell r="B201" t="str">
            <v>LANTZ - MANTENIMIENTO DE RUSTICA</v>
          </cell>
          <cell r="C201">
            <v>3007.8236624426672</v>
          </cell>
        </row>
        <row r="202">
          <cell r="A202">
            <v>1415</v>
          </cell>
          <cell r="B202" t="str">
            <v>LAPOBLACION - MANTENIMIENTO DE URBANA</v>
          </cell>
          <cell r="C202">
            <v>10105.882818549335</v>
          </cell>
        </row>
        <row r="203">
          <cell r="A203">
            <v>1425</v>
          </cell>
          <cell r="B203" t="str">
            <v>LARRAGA - MANTENIMIENTO DE URBANA</v>
          </cell>
          <cell r="C203">
            <v>116404.56866646606</v>
          </cell>
        </row>
        <row r="204">
          <cell r="A204">
            <v>1426</v>
          </cell>
          <cell r="B204" t="str">
            <v>LARRAGA - MANTENIMIENTO DE RUSTICA</v>
          </cell>
          <cell r="C204">
            <v>16715.435748407333</v>
          </cell>
        </row>
        <row r="205">
          <cell r="A205">
            <v>1445</v>
          </cell>
          <cell r="B205" t="str">
            <v>LARRAUN - MANTENIMIENTO DE URBANA</v>
          </cell>
          <cell r="C205">
            <v>77649.917977311983</v>
          </cell>
        </row>
        <row r="206">
          <cell r="A206">
            <v>1446</v>
          </cell>
          <cell r="B206" t="str">
            <v>LARRAUN - MANTENIMIENTO DE RUSTICA</v>
          </cell>
          <cell r="C206">
            <v>12043.208571820489</v>
          </cell>
        </row>
        <row r="207">
          <cell r="A207">
            <v>1486</v>
          </cell>
          <cell r="B207" t="str">
            <v>LEGARIA - MANTENIMIENTO DE RUSTICA</v>
          </cell>
          <cell r="C207">
            <v>6914.9283755180368</v>
          </cell>
        </row>
        <row r="208">
          <cell r="A208">
            <v>1496</v>
          </cell>
          <cell r="B208" t="str">
            <v>LEIZA - MANTENIMIENTO DE RUSTICA</v>
          </cell>
          <cell r="C208">
            <v>76174.307734471324</v>
          </cell>
        </row>
        <row r="209">
          <cell r="A209">
            <v>1505</v>
          </cell>
          <cell r="B209" t="str">
            <v>LEOZ - MANTENIMIENTO DE URBANA</v>
          </cell>
          <cell r="C209">
            <v>78952.501668374185</v>
          </cell>
        </row>
        <row r="210">
          <cell r="A210">
            <v>1506</v>
          </cell>
          <cell r="B210" t="str">
            <v>LEOZ - MANTENIMIENTO DE RUSTICA</v>
          </cell>
          <cell r="C210">
            <v>50218.800806080304</v>
          </cell>
        </row>
        <row r="211">
          <cell r="A211">
            <v>1515</v>
          </cell>
          <cell r="B211" t="str">
            <v>LERGA - MANTENIMIENTO DE URBANA</v>
          </cell>
          <cell r="C211">
            <v>54915.663782568023</v>
          </cell>
        </row>
        <row r="212">
          <cell r="A212">
            <v>1516</v>
          </cell>
          <cell r="B212" t="str">
            <v>LERGA - MANTENIMIENTO DE RUSTICA</v>
          </cell>
          <cell r="C212">
            <v>6481.2034520358675</v>
          </cell>
        </row>
        <row r="213">
          <cell r="A213">
            <v>1525</v>
          </cell>
          <cell r="B213" t="str">
            <v>LERIN - MANTENIMIENTO DE URBANA</v>
          </cell>
          <cell r="C213">
            <v>7946.8285995515553</v>
          </cell>
        </row>
        <row r="214">
          <cell r="A214">
            <v>1526</v>
          </cell>
          <cell r="B214" t="str">
            <v>LERIN - MANTENIMIENTO DE RUSTICA</v>
          </cell>
          <cell r="C214">
            <v>44265.368520614924</v>
          </cell>
        </row>
        <row r="215">
          <cell r="A215">
            <v>1535</v>
          </cell>
          <cell r="B215" t="str">
            <v>LESAKA - MANTENIMIENTO DE URBANA</v>
          </cell>
          <cell r="C215">
            <v>2360.990268217422</v>
          </cell>
        </row>
        <row r="216">
          <cell r="A216">
            <v>1536</v>
          </cell>
          <cell r="B216" t="str">
            <v>LESAKA - MANTENIMIENTO DE RUSTICA</v>
          </cell>
          <cell r="C216">
            <v>36529.504230757615</v>
          </cell>
        </row>
        <row r="217">
          <cell r="A217">
            <v>1545</v>
          </cell>
          <cell r="B217" t="str">
            <v>LEZAUN - MANTENIMIENTO DE URBANA</v>
          </cell>
          <cell r="C217">
            <v>25262.162253339662</v>
          </cell>
        </row>
        <row r="218">
          <cell r="A218">
            <v>1546</v>
          </cell>
          <cell r="B218" t="str">
            <v>LEZAUN - MANTENIMIENTO DE RUSTICA</v>
          </cell>
          <cell r="C218">
            <v>8890.9117575620203</v>
          </cell>
        </row>
        <row r="219">
          <cell r="A219">
            <v>1555</v>
          </cell>
          <cell r="B219" t="str">
            <v>LIEDENA - MANTENIMIENTO DE URBANA</v>
          </cell>
          <cell r="C219">
            <v>53796.901295842908</v>
          </cell>
        </row>
        <row r="220">
          <cell r="A220">
            <v>1556</v>
          </cell>
          <cell r="B220" t="str">
            <v>LIEDENA - MANTENIMIENTO DE RUSTICA</v>
          </cell>
          <cell r="C220">
            <v>2970.0734262278884</v>
          </cell>
        </row>
        <row r="221">
          <cell r="A221">
            <v>1565</v>
          </cell>
          <cell r="B221" t="str">
            <v>LIZOAIN - MANTENIMIENTO DE URBANA</v>
          </cell>
          <cell r="C221">
            <v>1373.7229156010228</v>
          </cell>
        </row>
        <row r="222">
          <cell r="A222">
            <v>1566</v>
          </cell>
          <cell r="B222" t="str">
            <v>LIZOAIN - MANTENIMIENTO DE RUSTICA</v>
          </cell>
          <cell r="C222">
            <v>10423.256991797609</v>
          </cell>
        </row>
        <row r="223">
          <cell r="A223">
            <v>1575</v>
          </cell>
          <cell r="B223" t="str">
            <v>LODOSA - MANTENIMIENTO DE URBANA</v>
          </cell>
          <cell r="C223">
            <v>81813.397773698016</v>
          </cell>
        </row>
        <row r="224">
          <cell r="A224">
            <v>1576</v>
          </cell>
          <cell r="B224" t="str">
            <v>LODOSA - MANTENIMIENTO DE RUSTICA</v>
          </cell>
          <cell r="C224">
            <v>93477.279268593222</v>
          </cell>
        </row>
        <row r="225">
          <cell r="A225">
            <v>1585</v>
          </cell>
          <cell r="B225" t="str">
            <v>LONGUIDA - MANTENIMIENTO DE URBANA</v>
          </cell>
          <cell r="C225">
            <v>42592.268020961834</v>
          </cell>
        </row>
        <row r="226">
          <cell r="A226">
            <v>1586</v>
          </cell>
          <cell r="B226" t="str">
            <v>LONGUIDA - MANTENIMIENTO DE RUSTICA</v>
          </cell>
          <cell r="C226">
            <v>38874.635464643325</v>
          </cell>
        </row>
        <row r="227">
          <cell r="A227">
            <v>1596</v>
          </cell>
          <cell r="B227" t="str">
            <v>LUMBIER - MANTENIMIENTO DE RUSTICA</v>
          </cell>
          <cell r="C227">
            <v>15186.686312148244</v>
          </cell>
        </row>
        <row r="228">
          <cell r="A228">
            <v>1605</v>
          </cell>
          <cell r="B228" t="str">
            <v>LUQUIN - MANTENIMIENTO DE URBANA</v>
          </cell>
          <cell r="C228">
            <v>2923.8236624426672</v>
          </cell>
        </row>
        <row r="229">
          <cell r="A229">
            <v>1606</v>
          </cell>
          <cell r="B229" t="str">
            <v>LUQUIN - MANTENIMIENTO DE RUSTICA</v>
          </cell>
          <cell r="C229">
            <v>4844.8383313341337</v>
          </cell>
        </row>
        <row r="230">
          <cell r="A230">
            <v>1615</v>
          </cell>
          <cell r="B230" t="str">
            <v>MAÑERU - MANTENIMIENTO DE URBANA</v>
          </cell>
          <cell r="C230">
            <v>34621.118970546442</v>
          </cell>
        </row>
        <row r="231">
          <cell r="A231">
            <v>1616</v>
          </cell>
          <cell r="B231" t="str">
            <v>MAÑERU - MANTENIMIENTO RUSTICA</v>
          </cell>
          <cell r="C231">
            <v>105042.35941245795</v>
          </cell>
        </row>
        <row r="232">
          <cell r="A232">
            <v>1625</v>
          </cell>
          <cell r="B232" t="str">
            <v>MARAÑON - MANTENIMIENTO DE URBANA</v>
          </cell>
          <cell r="C232">
            <v>43848.053573927056</v>
          </cell>
        </row>
        <row r="233">
          <cell r="A233">
            <v>1636</v>
          </cell>
          <cell r="B233" t="str">
            <v>MARCILLA - MANTENIMIENTO DE RUSTICA</v>
          </cell>
          <cell r="C233">
            <v>48820.955499957541</v>
          </cell>
        </row>
        <row r="234">
          <cell r="A234">
            <v>1645</v>
          </cell>
          <cell r="B234" t="str">
            <v>MELIDA - MANTENIMIENTO DE URBANA</v>
          </cell>
          <cell r="C234">
            <v>13444.436548363024</v>
          </cell>
        </row>
        <row r="235">
          <cell r="A235">
            <v>1646</v>
          </cell>
          <cell r="B235" t="str">
            <v>MELIDA - MANTENIMIENTO DE RUSTICA</v>
          </cell>
          <cell r="C235">
            <v>9443.961072869688</v>
          </cell>
        </row>
        <row r="236">
          <cell r="A236">
            <v>1655</v>
          </cell>
          <cell r="B236" t="str">
            <v>MENDAVIA - MANTENIMIENTO DE URBANA</v>
          </cell>
          <cell r="C236">
            <v>285802.34623749927</v>
          </cell>
        </row>
        <row r="237">
          <cell r="A237">
            <v>1656</v>
          </cell>
          <cell r="B237" t="str">
            <v>MENDAVIA - MANTENIMIENTO DE RUSTICA</v>
          </cell>
          <cell r="C237">
            <v>122990.03115993137</v>
          </cell>
        </row>
        <row r="238">
          <cell r="A238">
            <v>1675</v>
          </cell>
          <cell r="B238" t="str">
            <v>MENDIGORRIA - MANTENIMIENTO DE URBANA</v>
          </cell>
          <cell r="C238">
            <v>10743.670655703223</v>
          </cell>
        </row>
        <row r="239">
          <cell r="A239">
            <v>1685</v>
          </cell>
          <cell r="B239" t="str">
            <v>METAUTEN - MANTENIMIENTO DE URBANA</v>
          </cell>
          <cell r="C239">
            <v>43919.835399173659</v>
          </cell>
        </row>
        <row r="240">
          <cell r="A240">
            <v>1686</v>
          </cell>
          <cell r="B240" t="str">
            <v>METAUTEN - MANTENIMIENTO DE RUSTICA</v>
          </cell>
          <cell r="C240">
            <v>10273.961072869688</v>
          </cell>
        </row>
        <row r="241">
          <cell r="A241">
            <v>1695</v>
          </cell>
          <cell r="B241" t="str">
            <v>MILAGRO - MANTENIMIENTO DE URBANA</v>
          </cell>
          <cell r="C241">
            <v>5628.8750444480766</v>
          </cell>
        </row>
        <row r="242">
          <cell r="A242">
            <v>1696</v>
          </cell>
          <cell r="B242" t="str">
            <v>MILAGRO - MANTENIMIENTO DE RUSTICA</v>
          </cell>
          <cell r="C242">
            <v>15105.688730529379</v>
          </cell>
        </row>
        <row r="243">
          <cell r="A243">
            <v>1705</v>
          </cell>
          <cell r="B243" t="str">
            <v>MIRAFUENTES - MANTENIMIENTO DE URBANA</v>
          </cell>
          <cell r="C243">
            <v>2472.0734262278884</v>
          </cell>
        </row>
        <row r="244">
          <cell r="A244">
            <v>1715</v>
          </cell>
          <cell r="B244" t="str">
            <v>MIRANDA DE ARGA - MANTENIMIENTO URBANA</v>
          </cell>
          <cell r="C244">
            <v>20879.214845053353</v>
          </cell>
        </row>
        <row r="245">
          <cell r="A245">
            <v>1716</v>
          </cell>
          <cell r="B245" t="str">
            <v>MIRANDA DE ARGA - MANTENIMIENTO RUSTICA</v>
          </cell>
          <cell r="C245">
            <v>25767.075403209561</v>
          </cell>
        </row>
        <row r="246">
          <cell r="A246">
            <v>1725</v>
          </cell>
          <cell r="B246" t="str">
            <v>MONREAL - MANTENIMIENTO DE URBANA</v>
          </cell>
          <cell r="C246">
            <v>5701.272206777945</v>
          </cell>
        </row>
        <row r="247">
          <cell r="A247">
            <v>1726</v>
          </cell>
          <cell r="B247" t="str">
            <v>MONREAL - MANTENIMIENTO DE RUSTICA</v>
          </cell>
          <cell r="C247">
            <v>3334.9825443159903</v>
          </cell>
        </row>
        <row r="248">
          <cell r="A248">
            <v>1735</v>
          </cell>
          <cell r="B248" t="str">
            <v>MONTEAGUDO - MANTENIMIENTO DE URBANA</v>
          </cell>
          <cell r="C248">
            <v>8236.4709873280008</v>
          </cell>
        </row>
        <row r="249">
          <cell r="A249">
            <v>1736</v>
          </cell>
          <cell r="B249" t="str">
            <v>MONTEAGUDO - MANTENIMIENTO DE RUSTICA</v>
          </cell>
          <cell r="C249">
            <v>6909.9338017844993</v>
          </cell>
        </row>
        <row r="250">
          <cell r="A250">
            <v>1745</v>
          </cell>
          <cell r="B250" t="str">
            <v>MORENTIN - MANTENIMIENTO DE URBANA</v>
          </cell>
          <cell r="C250">
            <v>1461.9118312213336</v>
          </cell>
        </row>
        <row r="251">
          <cell r="A251">
            <v>1746</v>
          </cell>
          <cell r="B251" t="str">
            <v>MORENTIN - MANTENIMIENTO DE RUSTICA</v>
          </cell>
          <cell r="C251">
            <v>9643.6766626682675</v>
          </cell>
        </row>
        <row r="252">
          <cell r="A252">
            <v>1755</v>
          </cell>
          <cell r="B252" t="str">
            <v>MUES - MANTENIMIENTO DE URBANA</v>
          </cell>
          <cell r="C252">
            <v>1166.7229156010228</v>
          </cell>
        </row>
        <row r="253">
          <cell r="A253">
            <v>1756</v>
          </cell>
          <cell r="B253" t="str">
            <v>MUES - MANTENIMIENTO DE RUSTICA</v>
          </cell>
          <cell r="C253">
            <v>71112.258118780912</v>
          </cell>
        </row>
        <row r="254">
          <cell r="A254">
            <v>1765</v>
          </cell>
          <cell r="B254" t="str">
            <v>MURCHANTE - MANTENIMIENTO DE URBANA</v>
          </cell>
          <cell r="C254">
            <v>5118.3532404960006</v>
          </cell>
        </row>
        <row r="255">
          <cell r="A255">
            <v>1766</v>
          </cell>
          <cell r="B255" t="str">
            <v>MURCHANTE - MANTENIMIENTO DE RUSTICA</v>
          </cell>
          <cell r="C255">
            <v>23957.919225826183</v>
          </cell>
        </row>
        <row r="256">
          <cell r="A256">
            <v>1775</v>
          </cell>
          <cell r="B256" t="str">
            <v>MURIETA - MANTENIMIENTO DE URBANA</v>
          </cell>
          <cell r="C256">
            <v>18985.353805877334</v>
          </cell>
        </row>
        <row r="257">
          <cell r="A257">
            <v>1776</v>
          </cell>
          <cell r="B257" t="str">
            <v>MURIETA - MANTENIMIENTO DE RUSTICA</v>
          </cell>
          <cell r="C257">
            <v>5733.980536434844</v>
          </cell>
        </row>
        <row r="258">
          <cell r="A258">
            <v>1785</v>
          </cell>
          <cell r="B258" t="str">
            <v>MURILLO EL CUENDE - MANTENIMIENTO URBANA</v>
          </cell>
          <cell r="C258">
            <v>201592.82385876426</v>
          </cell>
        </row>
        <row r="259">
          <cell r="A259">
            <v>1786</v>
          </cell>
          <cell r="B259" t="str">
            <v>MURILLO EL CUENDE - MANTENIMIENTO RUSTIC</v>
          </cell>
          <cell r="C259">
            <v>15502.779434790333</v>
          </cell>
        </row>
        <row r="260">
          <cell r="A260">
            <v>1795</v>
          </cell>
          <cell r="B260" t="str">
            <v>MURILLO EL FRUTO - MANTENIMIENTO URBANA</v>
          </cell>
          <cell r="C260">
            <v>67110.002161796598</v>
          </cell>
        </row>
        <row r="261">
          <cell r="A261">
            <v>1796</v>
          </cell>
          <cell r="B261" t="str">
            <v>MURILLO EL FRUTO - MANTENIMIENTO RUSTICA</v>
          </cell>
          <cell r="C261">
            <v>7445.1835655697205</v>
          </cell>
        </row>
        <row r="262">
          <cell r="A262">
            <v>1805</v>
          </cell>
          <cell r="B262" t="str">
            <v>MURUZABAL - MANTENIMIENTO DE URBANA</v>
          </cell>
          <cell r="C262">
            <v>37151.900427249813</v>
          </cell>
        </row>
        <row r="263">
          <cell r="A263">
            <v>1806</v>
          </cell>
          <cell r="B263" t="str">
            <v>MURUZABAL - MANTENIMIENTO DE RUSTICA</v>
          </cell>
          <cell r="C263">
            <v>2126.4458312020456</v>
          </cell>
        </row>
        <row r="264">
          <cell r="A264">
            <v>1815</v>
          </cell>
          <cell r="B264" t="str">
            <v>NAVASCUES - MANTENIMIENTO DE URBANA</v>
          </cell>
          <cell r="C264">
            <v>4721.980536434844</v>
          </cell>
        </row>
        <row r="265">
          <cell r="A265">
            <v>1816</v>
          </cell>
          <cell r="B265" t="str">
            <v>NAVASCUES - MANTENIMIENTO DE RUSTICA</v>
          </cell>
          <cell r="C265">
            <v>56760.251195550489</v>
          </cell>
        </row>
        <row r="266">
          <cell r="A266">
            <v>1835</v>
          </cell>
          <cell r="B266" t="str">
            <v>OBANOS - MANTENIMIENTO DE URBANA</v>
          </cell>
          <cell r="C266">
            <v>1109.7095828335334</v>
          </cell>
        </row>
        <row r="267">
          <cell r="A267">
            <v>1836</v>
          </cell>
          <cell r="B267" t="str">
            <v>OBANOS - MANTENIMIENTO DE RUSTICA</v>
          </cell>
          <cell r="C267">
            <v>7278.8334654428436</v>
          </cell>
        </row>
        <row r="268">
          <cell r="A268">
            <v>1856</v>
          </cell>
          <cell r="B268" t="str">
            <v>OCHAGAVIA - MANTENIMIENTO DE RUSTICA</v>
          </cell>
          <cell r="C268">
            <v>5920.8383313341337</v>
          </cell>
        </row>
        <row r="269">
          <cell r="A269">
            <v>1866</v>
          </cell>
          <cell r="B269" t="str">
            <v>ODIETA - MANTENIMIENTO DE RUSTICA</v>
          </cell>
          <cell r="C269">
            <v>49849.30823376427</v>
          </cell>
        </row>
        <row r="270">
          <cell r="A270">
            <v>1875</v>
          </cell>
          <cell r="B270" t="str">
            <v>OIZ - MANTENIMIENTO DE URBANA</v>
          </cell>
          <cell r="C270">
            <v>6015.6473248853345</v>
          </cell>
        </row>
        <row r="271">
          <cell r="A271">
            <v>1876</v>
          </cell>
          <cell r="B271" t="str">
            <v>OIZ - MANTENIMIENTO DE RUSTICA</v>
          </cell>
          <cell r="C271">
            <v>10235.783324808182</v>
          </cell>
        </row>
        <row r="272">
          <cell r="A272">
            <v>1885</v>
          </cell>
          <cell r="B272" t="str">
            <v>OLAIBAR - MANTENIMIENTO DE URBANA</v>
          </cell>
          <cell r="C272">
            <v>24967.741321181129</v>
          </cell>
        </row>
        <row r="273">
          <cell r="A273">
            <v>1886</v>
          </cell>
          <cell r="B273" t="str">
            <v>OLAIBAR - MANTENIMIENTO DE RUSTICA</v>
          </cell>
          <cell r="C273">
            <v>34957.918534810779</v>
          </cell>
        </row>
        <row r="274">
          <cell r="A274">
            <v>1895</v>
          </cell>
          <cell r="B274" t="str">
            <v>OLAZAGUTIA - MANTENIMIENTO DE URBANA</v>
          </cell>
          <cell r="C274">
            <v>16673.83751537131</v>
          </cell>
        </row>
        <row r="275">
          <cell r="A275">
            <v>1896</v>
          </cell>
          <cell r="B275" t="str">
            <v>OLAZAGUTIA - MANTENIMIENTO DE RUSTICA</v>
          </cell>
          <cell r="C275">
            <v>31321.363010779482</v>
          </cell>
        </row>
        <row r="276">
          <cell r="A276">
            <v>1905</v>
          </cell>
          <cell r="B276" t="str">
            <v>OLEJUA - MANTENIMIENTO DE URBANA</v>
          </cell>
          <cell r="C276">
            <v>9421.461072869688</v>
          </cell>
        </row>
        <row r="277">
          <cell r="A277">
            <v>1915</v>
          </cell>
          <cell r="B277" t="str">
            <v>OLITE - MANTENIMIENTO DE URBANA</v>
          </cell>
          <cell r="C277">
            <v>462502.84433248581</v>
          </cell>
        </row>
        <row r="278">
          <cell r="A278">
            <v>1916</v>
          </cell>
          <cell r="B278" t="str">
            <v>OLITE - MANTENIMIENTO DE RUSTICA</v>
          </cell>
          <cell r="C278">
            <v>43986.362574302322</v>
          </cell>
        </row>
        <row r="279">
          <cell r="A279">
            <v>1935</v>
          </cell>
          <cell r="B279" t="str">
            <v>OLZA - MANTENIMIENTO DE URBANA</v>
          </cell>
          <cell r="C279">
            <v>13143.706480992001</v>
          </cell>
        </row>
        <row r="280">
          <cell r="A280">
            <v>1936</v>
          </cell>
          <cell r="B280" t="str">
            <v>OLZA - MANTENIMIENTO DE RUSTICA</v>
          </cell>
          <cell r="C280">
            <v>14335.02878307729</v>
          </cell>
        </row>
        <row r="281">
          <cell r="A281">
            <v>1946</v>
          </cell>
          <cell r="B281" t="str">
            <v>OLLO - MANTENIMIENTO DE RUSTICA</v>
          </cell>
          <cell r="C281">
            <v>28163.768807716089</v>
          </cell>
        </row>
        <row r="282">
          <cell r="A282">
            <v>1976</v>
          </cell>
          <cell r="B282" t="str">
            <v>ORISOAIN - MANTENIMIENTO DE RUSTICA</v>
          </cell>
          <cell r="C282">
            <v>1357.995134108711</v>
          </cell>
        </row>
        <row r="283">
          <cell r="A283">
            <v>1985</v>
          </cell>
          <cell r="B283" t="str">
            <v>ORONZ - MANTENIMIENTO DE URBANA</v>
          </cell>
          <cell r="C283">
            <v>8114.8374936061391</v>
          </cell>
        </row>
        <row r="284">
          <cell r="A284">
            <v>1995</v>
          </cell>
          <cell r="B284" t="str">
            <v>OROZ BETELU - MANTENIMIENTO DE URBANA</v>
          </cell>
          <cell r="C284">
            <v>37744.788927676025</v>
          </cell>
        </row>
        <row r="285">
          <cell r="A285">
            <v>1996</v>
          </cell>
          <cell r="B285" t="str">
            <v>OROZ BETELU - MANTENIMIENTO DE RUSTICA</v>
          </cell>
          <cell r="C285">
            <v>8217.9670798347324</v>
          </cell>
        </row>
        <row r="286">
          <cell r="A286">
            <v>2005</v>
          </cell>
          <cell r="B286" t="str">
            <v>OTEIZA - MANTENIMIENTO DE URBANA</v>
          </cell>
          <cell r="C286">
            <v>20466.76563709867</v>
          </cell>
        </row>
        <row r="287">
          <cell r="A287">
            <v>2015</v>
          </cell>
          <cell r="B287" t="str">
            <v>PAMPLONA - MANTENIMIENTO DE URBANA</v>
          </cell>
          <cell r="C287">
            <v>1348972.8272805291</v>
          </cell>
        </row>
        <row r="288">
          <cell r="A288">
            <v>2016</v>
          </cell>
          <cell r="B288" t="str">
            <v>PAMPLONA - MANTENIMIENTO DE RUSTICA</v>
          </cell>
          <cell r="C288">
            <v>16110.502388729345</v>
          </cell>
        </row>
        <row r="289">
          <cell r="A289">
            <v>2025</v>
          </cell>
          <cell r="B289" t="str">
            <v>PERALTA - MANTENIMIENTO DE URBANA</v>
          </cell>
          <cell r="C289">
            <v>271531.99737421115</v>
          </cell>
        </row>
        <row r="290">
          <cell r="A290">
            <v>2026</v>
          </cell>
          <cell r="B290" t="str">
            <v>PERALTA - MANTENIMIENTO DE RUSTICA</v>
          </cell>
          <cell r="C290">
            <v>167187.51981369531</v>
          </cell>
        </row>
        <row r="291">
          <cell r="A291">
            <v>2045</v>
          </cell>
          <cell r="B291" t="str">
            <v>PIEDRAMILLERA - MANTENIMIENTO DE URBANA</v>
          </cell>
          <cell r="C291">
            <v>1109.7095828335334</v>
          </cell>
        </row>
        <row r="292">
          <cell r="A292">
            <v>2046</v>
          </cell>
          <cell r="B292" t="str">
            <v>PIEDRAMILLERA - MANTENIMIENTO DE RUSTICA</v>
          </cell>
          <cell r="C292">
            <v>10468.410919834027</v>
          </cell>
        </row>
        <row r="293">
          <cell r="A293">
            <v>2055</v>
          </cell>
          <cell r="B293" t="str">
            <v>PITILLAS - MANTENIMIENTO DE URBANA</v>
          </cell>
          <cell r="C293">
            <v>7302.0591561066676</v>
          </cell>
        </row>
        <row r="294">
          <cell r="A294">
            <v>2056</v>
          </cell>
          <cell r="B294" t="str">
            <v>PITILLAS - MANTENIMIENTO DE RUSTICA</v>
          </cell>
          <cell r="C294">
            <v>3007.8236624426672</v>
          </cell>
        </row>
        <row r="295">
          <cell r="A295">
            <v>2066</v>
          </cell>
          <cell r="B295" t="str">
            <v>PUENTE LA REINA - MANTENIMIENTO RUSTICA</v>
          </cell>
          <cell r="C295">
            <v>5124.0636944453099</v>
          </cell>
        </row>
        <row r="296">
          <cell r="A296">
            <v>2075</v>
          </cell>
          <cell r="B296" t="str">
            <v>PUEYO - MANTENIMIENTO DE URBANA</v>
          </cell>
          <cell r="C296">
            <v>3632.6284958988044</v>
          </cell>
        </row>
        <row r="297">
          <cell r="A297">
            <v>2076</v>
          </cell>
          <cell r="B297" t="str">
            <v>PUEYO - MANTENIMIENTO DE RUSTICA</v>
          </cell>
          <cell r="C297">
            <v>678.9975670543555</v>
          </cell>
        </row>
        <row r="298">
          <cell r="A298">
            <v>2085</v>
          </cell>
          <cell r="B298" t="str">
            <v>RIBAFORADA - MANTENIMIENTO DE URBANA</v>
          </cell>
          <cell r="C298">
            <v>215218.00212604471</v>
          </cell>
        </row>
        <row r="299">
          <cell r="A299">
            <v>2086</v>
          </cell>
          <cell r="B299" t="str">
            <v>RIBAFORADA - MANTENIMIENTO DE RUSTICA</v>
          </cell>
          <cell r="C299">
            <v>13954.857601165069</v>
          </cell>
        </row>
        <row r="300">
          <cell r="A300">
            <v>2106</v>
          </cell>
          <cell r="B300" t="str">
            <v>RONCAL - MANTENIMIENTO DE RUSTICA</v>
          </cell>
          <cell r="C300">
            <v>41131.602810706994</v>
          </cell>
        </row>
        <row r="301">
          <cell r="A301">
            <v>2125</v>
          </cell>
          <cell r="B301" t="str">
            <v>SADA DE SANGÜESA - MANTENIMIENTO URBANAA</v>
          </cell>
          <cell r="C301">
            <v>26532.511892160866</v>
          </cell>
        </row>
        <row r="302">
          <cell r="A302">
            <v>2126</v>
          </cell>
          <cell r="B302" t="str">
            <v>SADA DE SANGÜESA - MANTENIMIENTO RUSTICA</v>
          </cell>
          <cell r="C302">
            <v>14012.963724099867</v>
          </cell>
        </row>
        <row r="303">
          <cell r="A303">
            <v>2135</v>
          </cell>
          <cell r="B303" t="str">
            <v>SALDIAS - MANTENIMIENTO DE URBANA</v>
          </cell>
          <cell r="C303">
            <v>14926.632541449277</v>
          </cell>
        </row>
        <row r="304">
          <cell r="A304">
            <v>2136</v>
          </cell>
          <cell r="B304" t="str">
            <v>SALDIAS - MANTENIMIENTO DE RUSTICA</v>
          </cell>
          <cell r="C304">
            <v>32887.4569686584</v>
          </cell>
        </row>
        <row r="305">
          <cell r="A305">
            <v>2146</v>
          </cell>
          <cell r="B305" t="str">
            <v>SALINAS DE ORO - MANTENIMIENTO RUSTICA</v>
          </cell>
          <cell r="C305">
            <v>17580.872876008772</v>
          </cell>
        </row>
        <row r="306">
          <cell r="A306">
            <v>2155</v>
          </cell>
          <cell r="B306" t="str">
            <v>SAN ADRIAN - MANTENIMIENTO DE URBANA</v>
          </cell>
          <cell r="C306">
            <v>19974.772491003601</v>
          </cell>
        </row>
        <row r="307">
          <cell r="A307">
            <v>2156</v>
          </cell>
          <cell r="B307" t="str">
            <v>SAN ADRIAN - MANTENIMIENTO DE RUSTICA</v>
          </cell>
          <cell r="C307">
            <v>1344.2229156010228</v>
          </cell>
        </row>
        <row r="308">
          <cell r="A308">
            <v>2165</v>
          </cell>
          <cell r="B308" t="str">
            <v>SANGÜESA - MANTENIMIENTO DE URBANA</v>
          </cell>
          <cell r="C308">
            <v>3816.296341828911</v>
          </cell>
        </row>
        <row r="309">
          <cell r="A309">
            <v>2166</v>
          </cell>
          <cell r="B309" t="str">
            <v>SANGÜESA - MANTENIMIENTO DE RUSTICA</v>
          </cell>
          <cell r="C309">
            <v>247654.03705344594</v>
          </cell>
        </row>
        <row r="310">
          <cell r="A310">
            <v>2175</v>
          </cell>
          <cell r="B310" t="str">
            <v>SAN MARTIN DE UNX - MANTENIMIENTO URBANA</v>
          </cell>
          <cell r="C310">
            <v>16956.934159669465</v>
          </cell>
        </row>
        <row r="311">
          <cell r="A311">
            <v>2176</v>
          </cell>
          <cell r="B311" t="str">
            <v>SAN MARTIN DE UNX - MANTENIMIENTO RUSTIC</v>
          </cell>
          <cell r="C311">
            <v>49377.169307891621</v>
          </cell>
        </row>
        <row r="312">
          <cell r="A312">
            <v>2196</v>
          </cell>
          <cell r="B312" t="str">
            <v>SANSOL - MANTENIMIENTO DE RUSTICA</v>
          </cell>
          <cell r="C312">
            <v>6015.6473248853345</v>
          </cell>
        </row>
        <row r="313">
          <cell r="A313">
            <v>2205</v>
          </cell>
          <cell r="B313" t="str">
            <v>SANTACARA - MANTENIMIENTO DE URBANA</v>
          </cell>
          <cell r="C313">
            <v>84950.653795452541</v>
          </cell>
        </row>
        <row r="314">
          <cell r="A314">
            <v>2206</v>
          </cell>
          <cell r="B314" t="str">
            <v>SANTACARA - MANTENIMIENTO DE RUSTICA</v>
          </cell>
          <cell r="C314">
            <v>87348.899041912984</v>
          </cell>
        </row>
        <row r="315">
          <cell r="A315">
            <v>2215</v>
          </cell>
          <cell r="B315" t="str">
            <v>SANTESTEBAN - MANTENIMIENTO DE URBANA</v>
          </cell>
          <cell r="C315">
            <v>2647.490268217422</v>
          </cell>
        </row>
        <row r="316">
          <cell r="A316">
            <v>2216</v>
          </cell>
          <cell r="B316" t="str">
            <v>SANTESTEBAN - MANTENIMIMIENTO DE RUSTICA</v>
          </cell>
          <cell r="C316">
            <v>12031.294649770669</v>
          </cell>
        </row>
        <row r="317">
          <cell r="A317">
            <v>2235</v>
          </cell>
          <cell r="B317" t="str">
            <v>SARTAGUDA - MANTENIMIENTO DE URBANA</v>
          </cell>
          <cell r="C317">
            <v>66964.327419903348</v>
          </cell>
        </row>
        <row r="318">
          <cell r="A318">
            <v>2236</v>
          </cell>
          <cell r="B318" t="str">
            <v>SARTAGUDA - MANTENIMIENTO DE RUSTICA</v>
          </cell>
          <cell r="C318">
            <v>17925.561480428943</v>
          </cell>
        </row>
        <row r="319">
          <cell r="A319">
            <v>2245</v>
          </cell>
          <cell r="B319" t="str">
            <v>SESMA - MANTENIMIENTO DE URBANA</v>
          </cell>
          <cell r="C319">
            <v>54829.001188985596</v>
          </cell>
        </row>
        <row r="320">
          <cell r="A320">
            <v>2246</v>
          </cell>
          <cell r="B320" t="str">
            <v>SESMA - MANTENIMIENTO DE RUSTICA</v>
          </cell>
          <cell r="C320">
            <v>54380.192742800391</v>
          </cell>
        </row>
        <row r="321">
          <cell r="A321">
            <v>2256</v>
          </cell>
          <cell r="B321" t="str">
            <v>SORLADA - MANTENIMIENTO DE RUSTICA</v>
          </cell>
          <cell r="C321">
            <v>7000.3374936061391</v>
          </cell>
        </row>
        <row r="322">
          <cell r="A322">
            <v>2266</v>
          </cell>
          <cell r="B322" t="str">
            <v>SUMBILLA - MANTENIMIENTO DE RUSTICA</v>
          </cell>
          <cell r="C322">
            <v>18046.941974656005</v>
          </cell>
        </row>
        <row r="323">
          <cell r="A323">
            <v>2275</v>
          </cell>
          <cell r="B323" t="str">
            <v>TAFALLA - MANTENIMIENTO DE URBANA</v>
          </cell>
          <cell r="C323">
            <v>151203.69583167619</v>
          </cell>
        </row>
        <row r="324">
          <cell r="A324">
            <v>2276</v>
          </cell>
          <cell r="B324" t="str">
            <v>TAFALLA - MANTENIMIENTO DE RUSTICA</v>
          </cell>
          <cell r="C324">
            <v>28442.968692123828</v>
          </cell>
        </row>
        <row r="325">
          <cell r="A325">
            <v>2286</v>
          </cell>
          <cell r="B325" t="str">
            <v>TIEBAS-MURUARTE DE RETA - MANT.RUSTICA</v>
          </cell>
          <cell r="C325">
            <v>6255.6840379992782</v>
          </cell>
        </row>
        <row r="326">
          <cell r="A326">
            <v>2296</v>
          </cell>
          <cell r="B326" t="str">
            <v>TIRAPU - MANTENIMIENTO DE RUSTICA</v>
          </cell>
          <cell r="C326">
            <v>1063.2229156010228</v>
          </cell>
        </row>
        <row r="327">
          <cell r="A327">
            <v>2306</v>
          </cell>
          <cell r="B327" t="str">
            <v>TORRALBA DEL RIO - MANTENIMIENTO RUSTICA</v>
          </cell>
          <cell r="C327">
            <v>1180.495134108711</v>
          </cell>
        </row>
        <row r="328">
          <cell r="A328">
            <v>2316</v>
          </cell>
          <cell r="B328" t="str">
            <v>TORRES DEL RIO - MANTENIMIENTO RUSTICA</v>
          </cell>
          <cell r="C328">
            <v>1831.9927011630666</v>
          </cell>
        </row>
        <row r="329">
          <cell r="A329">
            <v>2325</v>
          </cell>
          <cell r="B329" t="str">
            <v>TUDELA - MANTENIMIENTO DE URBANA</v>
          </cell>
          <cell r="C329">
            <v>400815.37163445342</v>
          </cell>
        </row>
        <row r="330">
          <cell r="A330">
            <v>2326</v>
          </cell>
          <cell r="B330" t="str">
            <v>TUDELA - MANTENIMIENTO DE RUSTICA</v>
          </cell>
          <cell r="C330">
            <v>144629.53950247495</v>
          </cell>
        </row>
        <row r="331">
          <cell r="A331">
            <v>2335</v>
          </cell>
          <cell r="B331" t="str">
            <v>TULEBRAS - MANTENIMIENTO DE URBANA</v>
          </cell>
          <cell r="C331">
            <v>18459.65707527049</v>
          </cell>
        </row>
        <row r="332">
          <cell r="A332">
            <v>2336</v>
          </cell>
          <cell r="B332" t="str">
            <v>TULEBRAS - MANTENIMIENTO DE RUSTICA</v>
          </cell>
          <cell r="C332">
            <v>6015.6473248853345</v>
          </cell>
        </row>
        <row r="333">
          <cell r="A333">
            <v>2345</v>
          </cell>
          <cell r="B333" t="str">
            <v>UCAR - MANTENIMIENTO DE URBANA</v>
          </cell>
          <cell r="C333">
            <v>17915.977270481275</v>
          </cell>
        </row>
        <row r="334">
          <cell r="A334">
            <v>2346</v>
          </cell>
          <cell r="B334" t="str">
            <v>UCAR - MANTENIMIENTO DE RUSTICA</v>
          </cell>
          <cell r="C334">
            <v>3501.6848840283992</v>
          </cell>
        </row>
        <row r="335">
          <cell r="A335">
            <v>2356</v>
          </cell>
          <cell r="B335" t="str">
            <v>UJUE - MANTENIMIENTO DE RUSTICA</v>
          </cell>
          <cell r="C335">
            <v>25030.750894547891</v>
          </cell>
        </row>
        <row r="336">
          <cell r="A336">
            <v>2365</v>
          </cell>
          <cell r="B336" t="str">
            <v>ULZAMA - MANTENIMIENTO DE URBANA</v>
          </cell>
          <cell r="C336">
            <v>1306.7095828335334</v>
          </cell>
        </row>
        <row r="337">
          <cell r="A337">
            <v>2366</v>
          </cell>
          <cell r="B337" t="str">
            <v>ULZAMA - MANTENIMIENTO DE RUSTICA</v>
          </cell>
          <cell r="C337">
            <v>35573.479452536405</v>
          </cell>
        </row>
        <row r="338">
          <cell r="A338">
            <v>2375</v>
          </cell>
          <cell r="B338" t="str">
            <v>UNCITI - MANTENIMIENTO DE URBANA</v>
          </cell>
          <cell r="C338">
            <v>12487.830418025495</v>
          </cell>
        </row>
        <row r="339">
          <cell r="A339">
            <v>2376</v>
          </cell>
          <cell r="B339" t="str">
            <v>UNCITI - MANTENIMIENTO DE RUSTICA</v>
          </cell>
          <cell r="C339">
            <v>4067.4825443159903</v>
          </cell>
        </row>
        <row r="340">
          <cell r="A340">
            <v>2385</v>
          </cell>
          <cell r="B340" t="str">
            <v>UNZUE - MANTENIMIENTO DE URBANA</v>
          </cell>
          <cell r="C340">
            <v>2362.4191656670669</v>
          </cell>
        </row>
        <row r="341">
          <cell r="A341">
            <v>2396</v>
          </cell>
          <cell r="B341" t="str">
            <v>URDAX - MANTENIMIENTO DE RUSTICA</v>
          </cell>
          <cell r="C341">
            <v>16574.441974656005</v>
          </cell>
        </row>
        <row r="342">
          <cell r="A342">
            <v>2415</v>
          </cell>
          <cell r="B342" t="str">
            <v>URRAUL ALTO - MANTENIMIENTO DE URBANA</v>
          </cell>
          <cell r="C342">
            <v>8980.2160300988453</v>
          </cell>
        </row>
        <row r="343">
          <cell r="A343">
            <v>2425</v>
          </cell>
          <cell r="B343" t="str">
            <v>URRAUL BAJO - MANTENIMIENTO DE URBANA</v>
          </cell>
          <cell r="C343">
            <v>19022.510128111109</v>
          </cell>
        </row>
        <row r="344">
          <cell r="A344">
            <v>2426</v>
          </cell>
          <cell r="B344" t="str">
            <v>URRAUL BAJO - MANTENIMIENTO DE RUSTICA</v>
          </cell>
          <cell r="C344">
            <v>18365.392306397869</v>
          </cell>
        </row>
        <row r="345">
          <cell r="A345">
            <v>2435</v>
          </cell>
          <cell r="B345" t="str">
            <v>URROZ - MANTENIMIENTO DE URBANA</v>
          </cell>
          <cell r="C345">
            <v>10888.929276390998</v>
          </cell>
        </row>
        <row r="346">
          <cell r="A346">
            <v>2445</v>
          </cell>
          <cell r="B346" t="str">
            <v>URROZ SANTESTEBAN - MANT. URBANA</v>
          </cell>
          <cell r="C346">
            <v>6015.6473248853345</v>
          </cell>
        </row>
        <row r="347">
          <cell r="A347">
            <v>2446</v>
          </cell>
          <cell r="B347" t="str">
            <v>URROZ SANTESTEBAN - MANT. RUSTICA</v>
          </cell>
          <cell r="C347">
            <v>40802.411869806259</v>
          </cell>
        </row>
        <row r="348">
          <cell r="A348">
            <v>2456</v>
          </cell>
          <cell r="B348" t="str">
            <v>URZAINQUI - MANTENIMIENTO DE RUSTICA</v>
          </cell>
          <cell r="C348">
            <v>26281.235679567555</v>
          </cell>
        </row>
        <row r="349">
          <cell r="A349">
            <v>2486</v>
          </cell>
          <cell r="B349" t="str">
            <v>VALCARLOS - MANTENIMIENTO DE RUSTICA</v>
          </cell>
          <cell r="C349">
            <v>17146.704083655157</v>
          </cell>
        </row>
        <row r="350">
          <cell r="A350">
            <v>2495</v>
          </cell>
          <cell r="B350" t="str">
            <v>VALTIERRA - MANTENIMIENTO DE URBANA</v>
          </cell>
          <cell r="C350">
            <v>53771.296438866448</v>
          </cell>
        </row>
        <row r="351">
          <cell r="A351">
            <v>2496</v>
          </cell>
          <cell r="B351" t="str">
            <v>VALTIERRA - MANTENIMIENTO DE RUSTICA</v>
          </cell>
          <cell r="C351">
            <v>15388.707734092495</v>
          </cell>
        </row>
        <row r="352">
          <cell r="A352">
            <v>2505</v>
          </cell>
          <cell r="B352" t="str">
            <v>VERA BIDASOA - MANTENIMIENTO DE URBAN</v>
          </cell>
          <cell r="C352">
            <v>10483.973480982357</v>
          </cell>
        </row>
        <row r="353">
          <cell r="A353">
            <v>2506</v>
          </cell>
          <cell r="B353" t="str">
            <v>VERA BIDASOA - MANTENIMIENTO DE RUSTICA</v>
          </cell>
          <cell r="C353">
            <v>16543.030143434669</v>
          </cell>
        </row>
        <row r="354">
          <cell r="A354">
            <v>2515</v>
          </cell>
          <cell r="B354" t="str">
            <v>VIANA - MANTENIMIENTO DE URBANA</v>
          </cell>
          <cell r="C354">
            <v>8509.5774922210003</v>
          </cell>
        </row>
        <row r="355">
          <cell r="A355">
            <v>2516</v>
          </cell>
          <cell r="B355" t="str">
            <v>VIANA - MANTENIMIENTO DE RUSTICA</v>
          </cell>
          <cell r="C355">
            <v>64724.557632465643</v>
          </cell>
        </row>
        <row r="356">
          <cell r="A356">
            <v>2525</v>
          </cell>
          <cell r="B356" t="str">
            <v>VIDANGOZ - MANTENIMIENTO DE URBANA</v>
          </cell>
          <cell r="C356">
            <v>2219.4191656670669</v>
          </cell>
        </row>
        <row r="357">
          <cell r="A357">
            <v>2526</v>
          </cell>
          <cell r="B357" t="str">
            <v>VIDANGOZ - MANTENIMIENTO DE RUSTICA</v>
          </cell>
          <cell r="C357">
            <v>21718.062908170064</v>
          </cell>
        </row>
        <row r="358">
          <cell r="A358">
            <v>2535</v>
          </cell>
          <cell r="B358" t="str">
            <v>VIDAURRETA - MANTENIMIENTO DE URBANA</v>
          </cell>
          <cell r="C358">
            <v>5124.0192574299344</v>
          </cell>
        </row>
        <row r="359">
          <cell r="A359">
            <v>2536</v>
          </cell>
          <cell r="B359" t="str">
            <v>VIDAURRETA - MANTENIMIENTO DE RUSTICA</v>
          </cell>
          <cell r="C359">
            <v>4909.6473248853345</v>
          </cell>
        </row>
        <row r="360">
          <cell r="A360">
            <v>2545</v>
          </cell>
          <cell r="B360" t="str">
            <v>VILLAFRANCA - MANTENIMIENTO DE URBANA</v>
          </cell>
          <cell r="C360">
            <v>2219.4191656670669</v>
          </cell>
        </row>
        <row r="361">
          <cell r="A361">
            <v>2546</v>
          </cell>
          <cell r="B361" t="str">
            <v>VILLAFRANCA - MANTENIMIENTO DE RUSTICA</v>
          </cell>
          <cell r="C361">
            <v>10453.961072869688</v>
          </cell>
        </row>
        <row r="362">
          <cell r="A362">
            <v>2555</v>
          </cell>
          <cell r="B362" t="str">
            <v>VILLAMAYOR MONJARDIN - MANT. URBANA</v>
          </cell>
          <cell r="C362">
            <v>1461.9118312213336</v>
          </cell>
        </row>
        <row r="363">
          <cell r="A363">
            <v>2576</v>
          </cell>
          <cell r="B363" t="str">
            <v>VILLATUERTA - MANTENIMIENTO DE RUSTICA</v>
          </cell>
          <cell r="C363">
            <v>20485.721017407559</v>
          </cell>
        </row>
        <row r="364">
          <cell r="A364">
            <v>2585</v>
          </cell>
          <cell r="B364" t="str">
            <v>VILLAVA - MANTENIMIENTO DE URBANA</v>
          </cell>
          <cell r="C364">
            <v>49556.424144473684</v>
          </cell>
        </row>
        <row r="365">
          <cell r="A365">
            <v>2596</v>
          </cell>
          <cell r="B365" t="str">
            <v>YANCI - MANTENIMIENTO DE RUSTICA</v>
          </cell>
          <cell r="C365">
            <v>9023.4709873280026</v>
          </cell>
        </row>
        <row r="366">
          <cell r="A366">
            <v>2605</v>
          </cell>
          <cell r="B366" t="str">
            <v>YERRI - MANTENIMIENTO DE URBANA</v>
          </cell>
          <cell r="C366">
            <v>20466.76563709867</v>
          </cell>
        </row>
        <row r="367">
          <cell r="A367">
            <v>2606</v>
          </cell>
          <cell r="B367" t="str">
            <v>YERRI - MANTENIMIENTO DE RUSTICA</v>
          </cell>
          <cell r="C367">
            <v>141882.21257777157</v>
          </cell>
        </row>
        <row r="368">
          <cell r="A368">
            <v>2615</v>
          </cell>
          <cell r="B368" t="str">
            <v>YESA - MANTENIMIENTO DE URBANA</v>
          </cell>
          <cell r="C368">
            <v>22635.162253339662</v>
          </cell>
        </row>
        <row r="369">
          <cell r="A369">
            <v>2625</v>
          </cell>
          <cell r="B369" t="str">
            <v>ZABALZA - MANTENIMIENTO DE URBANA</v>
          </cell>
          <cell r="C369">
            <v>13900.576078102809</v>
          </cell>
        </row>
        <row r="370">
          <cell r="A370">
            <v>2626</v>
          </cell>
          <cell r="B370" t="str">
            <v>ZABALZA - MANTENIMIENTO DE RUSTICA</v>
          </cell>
          <cell r="C370">
            <v>41769.027234917754</v>
          </cell>
        </row>
        <row r="371">
          <cell r="A371">
            <v>2635</v>
          </cell>
          <cell r="B371" t="str">
            <v>ZUBIETA - MANTENIMIENTO DE URBANA</v>
          </cell>
          <cell r="C371">
            <v>7477.3374936061391</v>
          </cell>
        </row>
        <row r="372">
          <cell r="A372">
            <v>2636</v>
          </cell>
          <cell r="B372" t="str">
            <v>ZUBIETA - MANTENIMIENTO DE RUSTICA</v>
          </cell>
          <cell r="C372">
            <v>25627.479186089786</v>
          </cell>
        </row>
        <row r="373">
          <cell r="A373">
            <v>2646</v>
          </cell>
          <cell r="B373" t="str">
            <v>ZUGARRAMURDI - MANTENIMIENTO DE RUSTICA</v>
          </cell>
          <cell r="C373">
            <v>12063.294649770669</v>
          </cell>
        </row>
        <row r="374">
          <cell r="A374">
            <v>3038</v>
          </cell>
          <cell r="B374" t="str">
            <v>TRABAJOS ADMINISTRACION</v>
          </cell>
          <cell r="C374">
            <v>40277421.549916588</v>
          </cell>
          <cell r="D374">
            <v>25209629</v>
          </cell>
        </row>
        <row r="375">
          <cell r="A375">
            <v>3040</v>
          </cell>
          <cell r="B375" t="str">
            <v>PLOTS, COPIAS, VARIOS</v>
          </cell>
          <cell r="C375">
            <v>534542.59950328048</v>
          </cell>
          <cell r="D375">
            <v>98040</v>
          </cell>
          <cell r="E375">
            <v>702380</v>
          </cell>
        </row>
        <row r="376">
          <cell r="A376">
            <v>3126</v>
          </cell>
          <cell r="B376" t="str">
            <v>MANTENIMIENTO SOFT TCSA</v>
          </cell>
          <cell r="C376">
            <v>42767.944640443508</v>
          </cell>
        </row>
        <row r="377">
          <cell r="A377">
            <v>3202</v>
          </cell>
          <cell r="B377" t="str">
            <v>MANTENIMIENTO CATASTRO DE NAVARRA</v>
          </cell>
          <cell r="C377">
            <v>28869928.035072163</v>
          </cell>
          <cell r="D377">
            <v>6625883</v>
          </cell>
          <cell r="E377">
            <v>66372199</v>
          </cell>
          <cell r="F377">
            <v>8740000</v>
          </cell>
        </row>
        <row r="378">
          <cell r="A378">
            <v>3239</v>
          </cell>
          <cell r="B378" t="str">
            <v>ATENCION A CLIENTES</v>
          </cell>
          <cell r="C378">
            <v>207827.76638524249</v>
          </cell>
          <cell r="D378">
            <v>104582</v>
          </cell>
        </row>
        <row r="379">
          <cell r="A379">
            <v>3320</v>
          </cell>
          <cell r="B379" t="str">
            <v>CURSILLOS FORMACION DE PERSONAL</v>
          </cell>
          <cell r="C379">
            <v>3541981.3977974076</v>
          </cell>
          <cell r="D379">
            <v>295973</v>
          </cell>
        </row>
        <row r="380">
          <cell r="A380">
            <v>3375</v>
          </cell>
          <cell r="B380" t="str">
            <v>EXPLOTACION FOTOGRAFICA O.P.</v>
          </cell>
          <cell r="C380">
            <v>63235.332213426169</v>
          </cell>
          <cell r="D380">
            <v>53325</v>
          </cell>
        </row>
        <row r="381">
          <cell r="A381">
            <v>3403</v>
          </cell>
          <cell r="B381" t="str">
            <v>LISTADOS AYUNTAMIENTOS</v>
          </cell>
          <cell r="C381">
            <v>79899.35928003407</v>
          </cell>
          <cell r="D381">
            <v>48084</v>
          </cell>
          <cell r="E381">
            <v>815209</v>
          </cell>
        </row>
        <row r="382">
          <cell r="A382">
            <v>3660</v>
          </cell>
          <cell r="B382" t="str">
            <v>ATENCION RECLAMACIONES DE COMUNALES</v>
          </cell>
          <cell r="C382">
            <v>2739615.3183002677</v>
          </cell>
          <cell r="D382">
            <v>50720</v>
          </cell>
          <cell r="E382">
            <v>2659375</v>
          </cell>
        </row>
        <row r="383">
          <cell r="A383">
            <v>3699</v>
          </cell>
          <cell r="B383" t="str">
            <v>MANTENIMIENTO CATASTRO DE VITORIA</v>
          </cell>
          <cell r="C383">
            <v>21883021.268591944</v>
          </cell>
          <cell r="D383">
            <v>5450572</v>
          </cell>
          <cell r="E383">
            <v>38551660</v>
          </cell>
          <cell r="F383">
            <v>1200000</v>
          </cell>
        </row>
        <row r="384">
          <cell r="A384">
            <v>3785</v>
          </cell>
          <cell r="B384" t="str">
            <v>PREMANTENIMIENTO ANUAL DE CASTEJON</v>
          </cell>
          <cell r="C384">
            <v>270413.94148445455</v>
          </cell>
          <cell r="D384">
            <v>76372</v>
          </cell>
        </row>
        <row r="385">
          <cell r="A385">
            <v>3808</v>
          </cell>
          <cell r="B385" t="str">
            <v>PREMANTENIMIENTO ANUAL DE CINTRUENIGO</v>
          </cell>
          <cell r="C385">
            <v>776595.13429844484</v>
          </cell>
          <cell r="D385">
            <v>304656</v>
          </cell>
        </row>
        <row r="386">
          <cell r="A386">
            <v>3820</v>
          </cell>
          <cell r="B386" t="str">
            <v>PREMANTENIMIENTO ANUAL DE VILLAVA</v>
          </cell>
          <cell r="C386">
            <v>447969.40126009053</v>
          </cell>
          <cell r="D386">
            <v>56672</v>
          </cell>
        </row>
        <row r="387">
          <cell r="A387">
            <v>3821</v>
          </cell>
          <cell r="B387" t="str">
            <v>PREMANTENIMIENTO ANUAL DE LERIN</v>
          </cell>
          <cell r="D387">
            <v>1580</v>
          </cell>
          <cell r="E387">
            <v>409383</v>
          </cell>
          <cell r="G387">
            <v>227858</v>
          </cell>
        </row>
        <row r="388">
          <cell r="A388">
            <v>3822</v>
          </cell>
          <cell r="B388" t="str">
            <v>VENTAS DE HARD Y SOFT</v>
          </cell>
          <cell r="C388">
            <v>536898.97132737387</v>
          </cell>
          <cell r="D388">
            <v>4015924</v>
          </cell>
          <cell r="E388">
            <v>4060266</v>
          </cell>
          <cell r="H388">
            <v>300000</v>
          </cell>
        </row>
        <row r="389">
          <cell r="A389">
            <v>3824</v>
          </cell>
          <cell r="B389" t="str">
            <v>ORTO Y CARTOGRAFIA C. P.</v>
          </cell>
          <cell r="C389">
            <v>5815426.7709028469</v>
          </cell>
          <cell r="D389">
            <v>328481</v>
          </cell>
          <cell r="E389">
            <v>6905912</v>
          </cell>
          <cell r="F389">
            <v>5000000</v>
          </cell>
        </row>
        <row r="390">
          <cell r="A390">
            <v>3825</v>
          </cell>
          <cell r="B390" t="str">
            <v>TRABAJOS VARIOS C. P.</v>
          </cell>
          <cell r="C390">
            <v>806307.40450668742</v>
          </cell>
          <cell r="D390">
            <v>90735</v>
          </cell>
          <cell r="E390">
            <v>519429</v>
          </cell>
        </row>
        <row r="391">
          <cell r="A391">
            <v>3833</v>
          </cell>
          <cell r="B391" t="str">
            <v>PREMANTENIMIENTO ANUAL DE AYEGUI</v>
          </cell>
          <cell r="C391">
            <v>237808.88308177728</v>
          </cell>
          <cell r="D391">
            <v>62077</v>
          </cell>
          <cell r="G391">
            <v>10762</v>
          </cell>
        </row>
        <row r="392">
          <cell r="A392">
            <v>3834</v>
          </cell>
          <cell r="B392" t="str">
            <v>MANTENIMIENTO CATASTRO DE PAMPLONA</v>
          </cell>
          <cell r="C392">
            <v>17766445.568227433</v>
          </cell>
          <cell r="D392">
            <v>1008029</v>
          </cell>
          <cell r="E392">
            <v>24265500</v>
          </cell>
        </row>
        <row r="393">
          <cell r="A393">
            <v>3838</v>
          </cell>
          <cell r="B393" t="str">
            <v>PREMANTENIMIENTO ANUAL DE ELORZ</v>
          </cell>
          <cell r="C393">
            <v>994666.2313488042</v>
          </cell>
          <cell r="D393">
            <v>124152</v>
          </cell>
        </row>
        <row r="394">
          <cell r="A394">
            <v>3847</v>
          </cell>
          <cell r="B394" t="str">
            <v>PREMANTENIMIENTO ANUAL DE CENDEA DE GALAR</v>
          </cell>
          <cell r="C394">
            <v>251311.35176977783</v>
          </cell>
          <cell r="D394">
            <v>58352</v>
          </cell>
          <cell r="G394">
            <v>134967</v>
          </cell>
        </row>
        <row r="395">
          <cell r="A395">
            <v>3852</v>
          </cell>
          <cell r="B395" t="str">
            <v>PREMANTENIMIENTO ANUAL DE SANTESTEBAN</v>
          </cell>
          <cell r="C395">
            <v>615688.82850385143</v>
          </cell>
          <cell r="D395">
            <v>103868</v>
          </cell>
        </row>
        <row r="396">
          <cell r="A396">
            <v>3862</v>
          </cell>
          <cell r="B396" t="str">
            <v>MANTENIMIENTO CATASTRO MUNICIPIOS DE ALAVA</v>
          </cell>
          <cell r="C396">
            <v>16916933.973202989</v>
          </cell>
          <cell r="D396">
            <v>746824</v>
          </cell>
          <cell r="E396">
            <v>10682885</v>
          </cell>
          <cell r="H396">
            <v>592340</v>
          </cell>
        </row>
        <row r="397">
          <cell r="A397">
            <v>3864</v>
          </cell>
          <cell r="B397" t="str">
            <v>PREMANTENIMIENTO ANUAL DE ELGORRIAGA</v>
          </cell>
          <cell r="C397">
            <v>74811.650037556945</v>
          </cell>
          <cell r="D397">
            <v>16124</v>
          </cell>
        </row>
        <row r="398">
          <cell r="A398">
            <v>3865</v>
          </cell>
          <cell r="B398" t="str">
            <v>PREMANTENIMIENTO ANUAL DE ARANGUREN</v>
          </cell>
          <cell r="C398">
            <v>695436.27035250026</v>
          </cell>
          <cell r="D398">
            <v>196740</v>
          </cell>
        </row>
        <row r="399">
          <cell r="A399">
            <v>3871</v>
          </cell>
          <cell r="B399" t="str">
            <v>PREMANTENIMIENTO ANUAL DE ESTELLA</v>
          </cell>
          <cell r="G399">
            <v>946060</v>
          </cell>
        </row>
        <row r="400">
          <cell r="A400">
            <v>3874</v>
          </cell>
          <cell r="B400" t="str">
            <v>PREMANTENIMIENTO ANUAL DE CENDEA CIZUR</v>
          </cell>
          <cell r="C400">
            <v>238555.79264837978</v>
          </cell>
          <cell r="D400">
            <v>32880</v>
          </cell>
        </row>
        <row r="401">
          <cell r="A401">
            <v>3875</v>
          </cell>
          <cell r="B401" t="str">
            <v>PREMANTENIMIENTO ANUAL DE HUARTE</v>
          </cell>
          <cell r="C401">
            <v>158997.23359102444</v>
          </cell>
          <cell r="D401">
            <v>40640</v>
          </cell>
          <cell r="G401">
            <v>45473</v>
          </cell>
        </row>
        <row r="402">
          <cell r="A402">
            <v>3877</v>
          </cell>
          <cell r="B402" t="str">
            <v>PREMANTENIMIENTO ANUAL DE CABANILLAS</v>
          </cell>
          <cell r="D402">
            <v>892</v>
          </cell>
          <cell r="E402">
            <v>534256</v>
          </cell>
          <cell r="G402">
            <v>356914</v>
          </cell>
        </row>
        <row r="403">
          <cell r="A403">
            <v>3878</v>
          </cell>
          <cell r="B403" t="str">
            <v>PREMANTENIMIENTO ANUAL DE BUÑUEL</v>
          </cell>
          <cell r="C403">
            <v>378667.18836988613</v>
          </cell>
          <cell r="D403">
            <v>166361</v>
          </cell>
          <cell r="E403">
            <v>763760</v>
          </cell>
        </row>
        <row r="404">
          <cell r="A404">
            <v>3881</v>
          </cell>
          <cell r="B404" t="str">
            <v>PREMANTENIMIENTO ANUAL DE SANGÜESA</v>
          </cell>
          <cell r="C404">
            <v>577179.82513601833</v>
          </cell>
          <cell r="D404">
            <v>141536</v>
          </cell>
        </row>
        <row r="405">
          <cell r="A405">
            <v>3882</v>
          </cell>
          <cell r="B405" t="str">
            <v>PREMANTENIMIENTO ANUAL DE MARCILLA</v>
          </cell>
          <cell r="C405">
            <v>124076.83700146206</v>
          </cell>
          <cell r="D405">
            <v>60856</v>
          </cell>
        </row>
        <row r="406">
          <cell r="A406">
            <v>3886</v>
          </cell>
          <cell r="B406" t="str">
            <v>PREMANTENIMIENTO ANUAL DE ALSASUA</v>
          </cell>
          <cell r="C406">
            <v>431767.7879093365</v>
          </cell>
          <cell r="D406">
            <v>145307</v>
          </cell>
        </row>
        <row r="407">
          <cell r="A407">
            <v>3889</v>
          </cell>
          <cell r="B407" t="str">
            <v>PREMANTENIMIENTO ANUAL DE MENDIGORRIA</v>
          </cell>
          <cell r="C407">
            <v>79011.853437368205</v>
          </cell>
          <cell r="D407">
            <v>19367</v>
          </cell>
        </row>
        <row r="408">
          <cell r="A408">
            <v>3893</v>
          </cell>
          <cell r="B408" t="str">
            <v>PREMANTENIMIENTO ANUAL DE ARGUEDAS</v>
          </cell>
          <cell r="C408">
            <v>283944.08188487642</v>
          </cell>
          <cell r="D408">
            <v>89605</v>
          </cell>
        </row>
        <row r="409">
          <cell r="A409">
            <v>3898</v>
          </cell>
          <cell r="B409" t="str">
            <v>PREMANTENIMIENTO ANUAL DE ETXALAR</v>
          </cell>
          <cell r="C409">
            <v>220965.38980716252</v>
          </cell>
          <cell r="D409">
            <v>12636</v>
          </cell>
        </row>
        <row r="410">
          <cell r="A410">
            <v>3906</v>
          </cell>
          <cell r="B410" t="str">
            <v>PREMANTENIMIENTO ANUAL DE CAPARROSO</v>
          </cell>
          <cell r="C410">
            <v>442749.07763089245</v>
          </cell>
          <cell r="D410">
            <v>125044</v>
          </cell>
        </row>
        <row r="411">
          <cell r="A411">
            <v>3907</v>
          </cell>
          <cell r="B411" t="str">
            <v>PREMANTENIMIENTO ANUAL DE PITILLAS</v>
          </cell>
          <cell r="C411">
            <v>84282.227941684512</v>
          </cell>
          <cell r="D411">
            <v>29180</v>
          </cell>
        </row>
        <row r="412">
          <cell r="A412">
            <v>3908</v>
          </cell>
          <cell r="B412" t="str">
            <v>PREMANTENIMIENTO ANUAL DE BEIRE</v>
          </cell>
          <cell r="C412">
            <v>28829.906722863263</v>
          </cell>
          <cell r="D412">
            <v>8432</v>
          </cell>
        </row>
        <row r="413">
          <cell r="A413">
            <v>3912</v>
          </cell>
          <cell r="B413" t="str">
            <v>PREMANTENIMIENTO ANUAL DE CADREITA</v>
          </cell>
          <cell r="C413">
            <v>277487.85220755887</v>
          </cell>
          <cell r="D413">
            <v>88001</v>
          </cell>
        </row>
        <row r="414">
          <cell r="A414">
            <v>3913</v>
          </cell>
          <cell r="B414" t="str">
            <v>PREMANTENIMIENTO ANUAL DE SESMA</v>
          </cell>
          <cell r="C414">
            <v>7311.06394940267</v>
          </cell>
          <cell r="D414">
            <v>4454</v>
          </cell>
          <cell r="E414">
            <v>388476</v>
          </cell>
          <cell r="G414">
            <v>231377</v>
          </cell>
        </row>
        <row r="415">
          <cell r="A415">
            <v>3914</v>
          </cell>
          <cell r="B415" t="str">
            <v>PREMANTENIMIENTO ANUAL DE VILLAFRANCA</v>
          </cell>
          <cell r="C415">
            <v>281488.42699724517</v>
          </cell>
          <cell r="D415">
            <v>34402</v>
          </cell>
        </row>
        <row r="416">
          <cell r="A416">
            <v>3928</v>
          </cell>
          <cell r="B416" t="str">
            <v>PREMANTENIMIENTO ANUAL DE LODOSA</v>
          </cell>
          <cell r="C416">
            <v>223049.21280991731</v>
          </cell>
          <cell r="D416">
            <v>72316</v>
          </cell>
          <cell r="E416">
            <v>485161</v>
          </cell>
        </row>
        <row r="417">
          <cell r="A417">
            <v>3930</v>
          </cell>
          <cell r="B417" t="str">
            <v>PREMANTENIMIENTO ANUAL DE ARTAJONA</v>
          </cell>
          <cell r="C417">
            <v>368411.40890595265</v>
          </cell>
          <cell r="D417">
            <v>78248</v>
          </cell>
          <cell r="E417">
            <v>618378</v>
          </cell>
        </row>
        <row r="418">
          <cell r="A418">
            <v>3946</v>
          </cell>
          <cell r="B418" t="str">
            <v>PREMANTENIMIENTO ANUAL DE BEINTZA-LABAIEN</v>
          </cell>
          <cell r="C418">
            <v>138949.4955371792</v>
          </cell>
          <cell r="D418">
            <v>43616</v>
          </cell>
        </row>
        <row r="419">
          <cell r="A419">
            <v>3950</v>
          </cell>
          <cell r="B419" t="str">
            <v>PREMANTENIMIENTO ANUAL DE FUNES</v>
          </cell>
          <cell r="C419">
            <v>441031.86082523211</v>
          </cell>
          <cell r="D419">
            <v>43764</v>
          </cell>
        </row>
        <row r="420">
          <cell r="A420">
            <v>3967</v>
          </cell>
          <cell r="B420" t="str">
            <v>PREMANTENIMIENTO ANUAL DE PERALTA</v>
          </cell>
          <cell r="C420">
            <v>657364.11197806848</v>
          </cell>
          <cell r="D420">
            <v>194017</v>
          </cell>
          <cell r="E420">
            <v>1592365</v>
          </cell>
          <cell r="G420">
            <v>288298</v>
          </cell>
        </row>
        <row r="421">
          <cell r="A421">
            <v>3982</v>
          </cell>
          <cell r="B421" t="str">
            <v>PREMANTENIMIENTO ANUAL DE IZA</v>
          </cell>
          <cell r="C421">
            <v>431889.68310691079</v>
          </cell>
          <cell r="D421">
            <v>181278</v>
          </cell>
        </row>
        <row r="422">
          <cell r="A422">
            <v>3992</v>
          </cell>
          <cell r="B422" t="str">
            <v>PREMANTENIMIENTO ANUAL DE LARRAUN</v>
          </cell>
          <cell r="C422">
            <v>233669.80804886197</v>
          </cell>
          <cell r="D422">
            <v>76306</v>
          </cell>
        </row>
        <row r="423">
          <cell r="A423">
            <v>4000</v>
          </cell>
          <cell r="B423" t="str">
            <v>REGISTRO FISCAL RUSTICA-URBANA DE NAVARRA</v>
          </cell>
          <cell r="C423">
            <v>1000995.5076964449</v>
          </cell>
          <cell r="D423">
            <v>363345</v>
          </cell>
        </row>
        <row r="424">
          <cell r="A424">
            <v>4003</v>
          </cell>
          <cell r="B424" t="str">
            <v>PREMANTENIMIENTO ANUAL DE URROTZ DE SANTESTEBAN</v>
          </cell>
          <cell r="C424">
            <v>149850.40178608533</v>
          </cell>
          <cell r="D424">
            <v>33836</v>
          </cell>
        </row>
        <row r="425">
          <cell r="A425">
            <v>4006</v>
          </cell>
          <cell r="B425" t="str">
            <v>PREMANTENIMIENTO ANUAL DE VALTIERRA</v>
          </cell>
          <cell r="C425">
            <v>238111.61826192538</v>
          </cell>
          <cell r="D425">
            <v>39442</v>
          </cell>
          <cell r="E425">
            <v>437834</v>
          </cell>
        </row>
        <row r="426">
          <cell r="A426">
            <v>4022</v>
          </cell>
          <cell r="B426" t="str">
            <v>PREMANTENIMIENTO ANUAL DE DONAMARIA</v>
          </cell>
          <cell r="C426">
            <v>187701.25814007962</v>
          </cell>
          <cell r="D426">
            <v>53372</v>
          </cell>
        </row>
        <row r="427">
          <cell r="A427">
            <v>4023</v>
          </cell>
          <cell r="B427" t="str">
            <v>PREMANTENIMIENTO ANUAL DE OITZ</v>
          </cell>
          <cell r="C427">
            <v>84896.682126961823</v>
          </cell>
          <cell r="D427">
            <v>17360</v>
          </cell>
        </row>
        <row r="428">
          <cell r="A428">
            <v>4027</v>
          </cell>
          <cell r="B428" t="str">
            <v>PREMANTENIMIENTO ANUAL DE SAN ADRIAN</v>
          </cell>
          <cell r="C428">
            <v>490745.48475356575</v>
          </cell>
          <cell r="D428">
            <v>155952</v>
          </cell>
        </row>
        <row r="429">
          <cell r="A429">
            <v>4031</v>
          </cell>
          <cell r="B429" t="str">
            <v>PREMANTENIMIENTO ANUAL DE ISABA</v>
          </cell>
          <cell r="E429">
            <v>365105</v>
          </cell>
          <cell r="G429">
            <v>225858</v>
          </cell>
        </row>
        <row r="430">
          <cell r="A430">
            <v>4032</v>
          </cell>
          <cell r="B430" t="str">
            <v>PREMANTENIMIENTO ANUAL DE BARAÑAIN</v>
          </cell>
          <cell r="C430">
            <v>68581.616558377631</v>
          </cell>
          <cell r="D430">
            <v>10320</v>
          </cell>
          <cell r="G430">
            <v>365345</v>
          </cell>
        </row>
        <row r="431">
          <cell r="A431">
            <v>4037</v>
          </cell>
          <cell r="B431" t="str">
            <v>PREMANTENIMIENTO ANUAL DE ESTERIBAR</v>
          </cell>
          <cell r="C431">
            <v>295354.70764183742</v>
          </cell>
          <cell r="D431">
            <v>130495</v>
          </cell>
        </row>
        <row r="432">
          <cell r="A432">
            <v>4052</v>
          </cell>
          <cell r="B432" t="str">
            <v>PREMANTENIMIENTO ANUAL DE BURLADA</v>
          </cell>
          <cell r="C432">
            <v>250885.78994490358</v>
          </cell>
          <cell r="D432">
            <v>9346</v>
          </cell>
        </row>
        <row r="433">
          <cell r="A433">
            <v>4059</v>
          </cell>
          <cell r="B433" t="str">
            <v>PREMANTENIMIENTO ANUAL DE FALCES</v>
          </cell>
          <cell r="C433">
            <v>241982.26721763084</v>
          </cell>
          <cell r="D433">
            <v>43528</v>
          </cell>
        </row>
        <row r="434">
          <cell r="A434">
            <v>4061</v>
          </cell>
          <cell r="B434" t="str">
            <v>PREMANTENIMIENTO ANUAL DE SARTAGUDA</v>
          </cell>
          <cell r="C434">
            <v>277863.45540460711</v>
          </cell>
          <cell r="D434">
            <v>95827</v>
          </cell>
        </row>
        <row r="435">
          <cell r="A435">
            <v>4073</v>
          </cell>
          <cell r="B435" t="str">
            <v>PREMANTENIMIENTO ANUAL DE MENDAVIA</v>
          </cell>
          <cell r="C435">
            <v>265521.57162534434</v>
          </cell>
          <cell r="D435">
            <v>88036</v>
          </cell>
          <cell r="G435">
            <v>357610</v>
          </cell>
        </row>
        <row r="436">
          <cell r="A436">
            <v>4076</v>
          </cell>
          <cell r="B436" t="str">
            <v>MANTENIMIENTO CATASTRO FUERTEVENTURA</v>
          </cell>
          <cell r="C436">
            <v>8264061.3629363189</v>
          </cell>
          <cell r="D436">
            <v>3010824</v>
          </cell>
          <cell r="E436">
            <v>469314</v>
          </cell>
          <cell r="F436">
            <v>2500000</v>
          </cell>
        </row>
        <row r="437">
          <cell r="A437">
            <v>4081</v>
          </cell>
          <cell r="B437" t="str">
            <v>PREMANTENIMIENTO ANUAL DE ETXARRI-ARANATZ</v>
          </cell>
          <cell r="G437">
            <v>8350</v>
          </cell>
        </row>
        <row r="438">
          <cell r="A438">
            <v>4090</v>
          </cell>
          <cell r="B438" t="str">
            <v>PREMANTENIMIENTO ANUAL DE ULTZAMA</v>
          </cell>
          <cell r="C438">
            <v>10883.251230141994</v>
          </cell>
        </row>
        <row r="439">
          <cell r="A439">
            <v>4097</v>
          </cell>
          <cell r="B439" t="str">
            <v>PREMANTENIMIENTO ANUAL DE BASABURUA</v>
          </cell>
          <cell r="D439">
            <v>2624</v>
          </cell>
        </row>
        <row r="440">
          <cell r="A440">
            <v>4101</v>
          </cell>
          <cell r="B440" t="str">
            <v>PREMANTENIMIENTO ANUAL DE ARAKIL</v>
          </cell>
          <cell r="C440">
            <v>15485.113375336354</v>
          </cell>
          <cell r="D440">
            <v>2650</v>
          </cell>
        </row>
        <row r="441">
          <cell r="A441">
            <v>4142</v>
          </cell>
          <cell r="B441" t="str">
            <v>PREMANTENIMIENTO ANUAL DE BAZTAN</v>
          </cell>
          <cell r="C441">
            <v>1692731.879934229</v>
          </cell>
          <cell r="D441">
            <v>377270</v>
          </cell>
        </row>
        <row r="442">
          <cell r="A442">
            <v>4157</v>
          </cell>
          <cell r="B442" t="str">
            <v>CART. DIGITAL PORTUGALETE</v>
          </cell>
          <cell r="D442">
            <v>3000</v>
          </cell>
        </row>
        <row r="443">
          <cell r="A443">
            <v>4186</v>
          </cell>
          <cell r="B443" t="str">
            <v>PREMANTENIMIENTO ANUAL DE LESAKA</v>
          </cell>
          <cell r="C443">
            <v>499605.78445548553</v>
          </cell>
          <cell r="D443">
            <v>46522</v>
          </cell>
        </row>
        <row r="444">
          <cell r="A444">
            <v>4197</v>
          </cell>
          <cell r="B444" t="str">
            <v>DOC. GRAFICA  Y ALF. MURILLO DEL FRUTO</v>
          </cell>
          <cell r="D444">
            <v>4197</v>
          </cell>
        </row>
        <row r="445">
          <cell r="A445">
            <v>4224</v>
          </cell>
          <cell r="B445" t="str">
            <v>PREMANTENIMIENTO ANUAL DE AZAGRA</v>
          </cell>
          <cell r="C445">
            <v>38772.779913960505</v>
          </cell>
          <cell r="D445">
            <v>9138</v>
          </cell>
          <cell r="E445">
            <v>880246</v>
          </cell>
          <cell r="G445">
            <v>532874</v>
          </cell>
        </row>
        <row r="446">
          <cell r="A446">
            <v>4238</v>
          </cell>
          <cell r="B446" t="str">
            <v>PREMANTENIMIENTO ANUAL DE BERRIOPLANO</v>
          </cell>
          <cell r="C446">
            <v>1295340.5834032167</v>
          </cell>
          <cell r="D446">
            <v>177816</v>
          </cell>
        </row>
        <row r="447">
          <cell r="A447">
            <v>4240</v>
          </cell>
          <cell r="B447" t="str">
            <v>PREMANTENIMIENTO ANUAL DE BERRIOZAR</v>
          </cell>
          <cell r="C447">
            <v>46638.383696416015</v>
          </cell>
          <cell r="D447">
            <v>6339</v>
          </cell>
        </row>
        <row r="448">
          <cell r="A448">
            <v>4245</v>
          </cell>
          <cell r="B448" t="str">
            <v>APOYO INFORMATICA OTROS DEPARTAMENTOS</v>
          </cell>
          <cell r="C448">
            <v>2878408.0728298435</v>
          </cell>
          <cell r="D448">
            <v>11465</v>
          </cell>
        </row>
        <row r="449">
          <cell r="A449">
            <v>4252</v>
          </cell>
          <cell r="B449" t="str">
            <v>PREMANTENIMIENTO ANUAL DE URROZ VILLA</v>
          </cell>
          <cell r="E449">
            <v>27043</v>
          </cell>
        </row>
        <row r="450">
          <cell r="A450">
            <v>4259</v>
          </cell>
          <cell r="B450" t="str">
            <v>PREMANTENIMIENTO ANUAL DE LIZOAIN</v>
          </cell>
          <cell r="E450">
            <v>46164</v>
          </cell>
        </row>
        <row r="451">
          <cell r="A451">
            <v>4262</v>
          </cell>
          <cell r="B451" t="str">
            <v>PREMANTENIMIENTO ANUAL DE YERRI</v>
          </cell>
          <cell r="C451">
            <v>321276.43376063276</v>
          </cell>
          <cell r="D451">
            <v>114072</v>
          </cell>
        </row>
        <row r="452">
          <cell r="A452">
            <v>4269</v>
          </cell>
          <cell r="B452" t="str">
            <v>PREMANTENIMIENTO ANUAL DE IZAGAONDOA</v>
          </cell>
          <cell r="E452">
            <v>34803</v>
          </cell>
        </row>
        <row r="453">
          <cell r="A453">
            <v>4276</v>
          </cell>
          <cell r="B453" t="str">
            <v>PREMANTENIMIENTO ANUAL DE IRURTZUN</v>
          </cell>
          <cell r="C453">
            <v>62850.210498646898</v>
          </cell>
          <cell r="D453">
            <v>17470</v>
          </cell>
        </row>
        <row r="454">
          <cell r="A454">
            <v>4305</v>
          </cell>
          <cell r="B454" t="str">
            <v>EXPLOTACION CARTOGRAFICA O.P.</v>
          </cell>
          <cell r="C454">
            <v>808555.93106495461</v>
          </cell>
          <cell r="D454">
            <v>19594</v>
          </cell>
        </row>
        <row r="455">
          <cell r="A455">
            <v>4320</v>
          </cell>
          <cell r="B455" t="str">
            <v>PREMANTENIMIENTO ANUAL DE ZUGARRAMURDI</v>
          </cell>
          <cell r="D455">
            <v>892</v>
          </cell>
        </row>
        <row r="456">
          <cell r="A456">
            <v>4340</v>
          </cell>
          <cell r="B456" t="str">
            <v>PREMANTENIMIENTO ANUAL DE VIANA</v>
          </cell>
          <cell r="G456">
            <v>35491</v>
          </cell>
        </row>
        <row r="457">
          <cell r="A457">
            <v>4439</v>
          </cell>
          <cell r="B457" t="str">
            <v>PREMANTENIMIENTO ANUAL DE BERIAIN</v>
          </cell>
          <cell r="E457">
            <v>531355</v>
          </cell>
          <cell r="G457">
            <v>368912</v>
          </cell>
        </row>
        <row r="458">
          <cell r="A458">
            <v>4441</v>
          </cell>
          <cell r="B458" t="str">
            <v>PRECIOS PERCIBIDOS Y PAGADOS Y ENCUESTAS</v>
          </cell>
          <cell r="C458">
            <v>4821415.4864498544</v>
          </cell>
          <cell r="D458">
            <v>269858</v>
          </cell>
          <cell r="E458">
            <v>6177826</v>
          </cell>
        </row>
        <row r="459">
          <cell r="A459">
            <v>4451</v>
          </cell>
          <cell r="B459" t="str">
            <v>PREMANTENIMIENTO ANUAL DE CORELLA</v>
          </cell>
          <cell r="C459">
            <v>4178.4543650793648</v>
          </cell>
        </row>
        <row r="460">
          <cell r="A460">
            <v>4490</v>
          </cell>
          <cell r="B460" t="str">
            <v>P.G.O.U. CALAHORRA</v>
          </cell>
          <cell r="D460">
            <v>38565</v>
          </cell>
        </row>
        <row r="461">
          <cell r="A461">
            <v>4494</v>
          </cell>
          <cell r="B461" t="str">
            <v>PREMANTENIMIENTO ANUAL DE EZKABARTE</v>
          </cell>
          <cell r="C461">
            <v>21467.937815242174</v>
          </cell>
          <cell r="D461">
            <v>8020</v>
          </cell>
        </row>
        <row r="462">
          <cell r="A462">
            <v>4495</v>
          </cell>
          <cell r="B462" t="str">
            <v>PREMANTENIMIENTO ANUAL DE OLAIBAR</v>
          </cell>
          <cell r="C462">
            <v>86385.806639252085</v>
          </cell>
          <cell r="D462">
            <v>27856</v>
          </cell>
          <cell r="E462">
            <v>163330</v>
          </cell>
        </row>
        <row r="463">
          <cell r="A463">
            <v>4502</v>
          </cell>
          <cell r="B463" t="str">
            <v>PREMANTENIMIENTO ANUAL DE GARAIOA</v>
          </cell>
          <cell r="C463">
            <v>211375.61819907211</v>
          </cell>
        </row>
        <row r="464">
          <cell r="A464">
            <v>4505</v>
          </cell>
          <cell r="B464" t="str">
            <v>PREMANTENIMIENTO ANUAL DE ANSOAIN</v>
          </cell>
          <cell r="C464">
            <v>524698.18283704703</v>
          </cell>
          <cell r="D464">
            <v>58925</v>
          </cell>
          <cell r="G464">
            <v>108720</v>
          </cell>
        </row>
        <row r="465">
          <cell r="A465">
            <v>4512</v>
          </cell>
          <cell r="B465" t="str">
            <v>PREMANTENIMIENTO ANUAL DE ZIZUR MAYOR</v>
          </cell>
          <cell r="C465">
            <v>427278.12053420086</v>
          </cell>
          <cell r="D465">
            <v>69230</v>
          </cell>
        </row>
        <row r="466">
          <cell r="A466">
            <v>4526</v>
          </cell>
          <cell r="B466" t="str">
            <v>PREMANTENIMIENTO ANUAL DE BERBINZANA</v>
          </cell>
          <cell r="C466">
            <v>7012.4766807158157</v>
          </cell>
          <cell r="D466">
            <v>1532</v>
          </cell>
        </row>
        <row r="467">
          <cell r="A467">
            <v>4533</v>
          </cell>
          <cell r="B467" t="str">
            <v>PREMANTENIMIENTO ANUAL DE SAN MARTIN UNX</v>
          </cell>
          <cell r="C467">
            <v>173052.87591851549</v>
          </cell>
          <cell r="D467">
            <v>53276</v>
          </cell>
        </row>
        <row r="468">
          <cell r="A468">
            <v>4543</v>
          </cell>
          <cell r="B468" t="str">
            <v>PREMANTENIMIENTO ANUAL DE EZKURRA</v>
          </cell>
          <cell r="E468">
            <v>123722</v>
          </cell>
          <cell r="G468">
            <v>61244</v>
          </cell>
        </row>
        <row r="469">
          <cell r="A469">
            <v>4544</v>
          </cell>
          <cell r="B469" t="str">
            <v>PREMANTENIMIENTO ANUAL DE ERATSUN</v>
          </cell>
          <cell r="E469">
            <v>80423</v>
          </cell>
          <cell r="G469">
            <v>39086</v>
          </cell>
        </row>
        <row r="470">
          <cell r="A470">
            <v>4545</v>
          </cell>
          <cell r="B470" t="str">
            <v>PREMANTENIMIENTO ANUAL DE SALDIAS</v>
          </cell>
          <cell r="C470">
            <v>16738.099196046278</v>
          </cell>
          <cell r="E470">
            <v>79995</v>
          </cell>
          <cell r="G470">
            <v>39088</v>
          </cell>
        </row>
        <row r="471">
          <cell r="A471">
            <v>4548</v>
          </cell>
          <cell r="B471" t="str">
            <v>ATENCION PONENCIAS DE VALORACION</v>
          </cell>
          <cell r="C471">
            <v>38463.59660533609</v>
          </cell>
          <cell r="D471">
            <v>19732</v>
          </cell>
        </row>
        <row r="472">
          <cell r="A472">
            <v>4554</v>
          </cell>
          <cell r="B472" t="str">
            <v>P.G.O.U. HARO</v>
          </cell>
          <cell r="C472">
            <v>71201.137691622935</v>
          </cell>
          <cell r="D472">
            <v>3400</v>
          </cell>
          <cell r="G472">
            <v>271024</v>
          </cell>
        </row>
        <row r="473">
          <cell r="A473">
            <v>4562</v>
          </cell>
          <cell r="B473" t="str">
            <v>PREMANTENIMIENTO ANUAL DE ITUREN</v>
          </cell>
          <cell r="C473">
            <v>2814.8457300275477</v>
          </cell>
        </row>
        <row r="474">
          <cell r="A474">
            <v>4564</v>
          </cell>
          <cell r="B474" t="str">
            <v>ASISTENCIA CONGRESOS</v>
          </cell>
          <cell r="C474">
            <v>1425637.078596273</v>
          </cell>
          <cell r="D474">
            <v>1301304</v>
          </cell>
        </row>
        <row r="475">
          <cell r="A475">
            <v>4589</v>
          </cell>
          <cell r="B475" t="str">
            <v>PREMANTENIMIENTO ANUAL DE UJUE</v>
          </cell>
          <cell r="C475">
            <v>116220.03682795684</v>
          </cell>
          <cell r="D475">
            <v>38376</v>
          </cell>
        </row>
        <row r="476">
          <cell r="A476">
            <v>4598</v>
          </cell>
          <cell r="B476" t="str">
            <v>GRAB. C.F. - F-50 INGRESOS Y PAGOS</v>
          </cell>
          <cell r="C476">
            <v>76651.424835441023</v>
          </cell>
          <cell r="D476">
            <v>515652</v>
          </cell>
          <cell r="E476">
            <v>412123</v>
          </cell>
        </row>
        <row r="477">
          <cell r="A477">
            <v>4599</v>
          </cell>
          <cell r="B477" t="str">
            <v>GRAB. C.F. - F-10 MOD. 190</v>
          </cell>
          <cell r="C477">
            <v>2648663.3794072419</v>
          </cell>
          <cell r="D477">
            <v>290479</v>
          </cell>
          <cell r="E477">
            <v>4474179</v>
          </cell>
        </row>
        <row r="478">
          <cell r="A478">
            <v>4600</v>
          </cell>
          <cell r="B478" t="str">
            <v>GRAB. C.F. - RET. RDTOS. CAP. MOB.</v>
          </cell>
          <cell r="C478">
            <v>160237.42919887311</v>
          </cell>
          <cell r="E478">
            <v>440077</v>
          </cell>
        </row>
        <row r="479">
          <cell r="A479">
            <v>4605</v>
          </cell>
          <cell r="B479" t="str">
            <v>GRAB. C.F. - F-90 RENTA</v>
          </cell>
          <cell r="C479">
            <v>248471.81218608835</v>
          </cell>
          <cell r="D479">
            <v>808372</v>
          </cell>
          <cell r="E479">
            <v>1420766</v>
          </cell>
        </row>
        <row r="480">
          <cell r="A480">
            <v>4606</v>
          </cell>
          <cell r="B480" t="str">
            <v>GRAB. C.F. - F-93 RENTA ORDENADOR</v>
          </cell>
          <cell r="C480">
            <v>114329.17196865696</v>
          </cell>
          <cell r="D480">
            <v>12015</v>
          </cell>
          <cell r="E480">
            <v>20276</v>
          </cell>
        </row>
        <row r="481">
          <cell r="A481">
            <v>4607</v>
          </cell>
          <cell r="B481" t="str">
            <v>GRAB. C.F. - F-80 PATRIMONIO</v>
          </cell>
          <cell r="C481">
            <v>58745.656308232203</v>
          </cell>
          <cell r="D481">
            <v>7857</v>
          </cell>
          <cell r="E481">
            <v>89587</v>
          </cell>
        </row>
        <row r="482">
          <cell r="A482">
            <v>4608</v>
          </cell>
          <cell r="B482" t="str">
            <v>GRAB. C.F. - SOCIEDADES S-90</v>
          </cell>
          <cell r="C482">
            <v>275097.66266639694</v>
          </cell>
          <cell r="D482">
            <v>287504</v>
          </cell>
          <cell r="E482">
            <v>1114546</v>
          </cell>
        </row>
        <row r="483">
          <cell r="A483">
            <v>4609</v>
          </cell>
          <cell r="B483" t="str">
            <v>GRAB. C.F. - F-60 IVA ANUAL</v>
          </cell>
          <cell r="C483">
            <v>3326784.6818506974</v>
          </cell>
          <cell r="E483">
            <v>3627643</v>
          </cell>
        </row>
        <row r="484">
          <cell r="A484">
            <v>4610</v>
          </cell>
          <cell r="B484" t="str">
            <v>GRAB. C.F. - IVA TRIMESTRAL F61</v>
          </cell>
          <cell r="C484">
            <v>4250763.2493083859</v>
          </cell>
          <cell r="E484">
            <v>4968722</v>
          </cell>
        </row>
        <row r="485">
          <cell r="A485">
            <v>4611</v>
          </cell>
          <cell r="B485" t="str">
            <v>GRAB. C.F. - IVA MENSUAL F66</v>
          </cell>
          <cell r="C485">
            <v>657461.86341361469</v>
          </cell>
          <cell r="E485">
            <v>701000</v>
          </cell>
        </row>
        <row r="486">
          <cell r="A486">
            <v>4613</v>
          </cell>
          <cell r="B486" t="str">
            <v>GRAB. C.F. - IMPTO. MATRICULACION</v>
          </cell>
          <cell r="C486">
            <v>143964.0217247828</v>
          </cell>
          <cell r="D486">
            <v>1872997</v>
          </cell>
          <cell r="E486">
            <v>2770152</v>
          </cell>
        </row>
        <row r="487">
          <cell r="A487">
            <v>4618</v>
          </cell>
          <cell r="B487" t="str">
            <v>GRAB. C.F. - IVA INTRACOMUNITARIO</v>
          </cell>
          <cell r="C487">
            <v>829380.22091563896</v>
          </cell>
          <cell r="E487">
            <v>1247327</v>
          </cell>
        </row>
        <row r="488">
          <cell r="A488">
            <v>4621</v>
          </cell>
          <cell r="B488" t="str">
            <v>GENERACION NUEVOS PLOTS PETICION R.T.</v>
          </cell>
          <cell r="C488">
            <v>121069.94909258802</v>
          </cell>
        </row>
        <row r="489">
          <cell r="A489">
            <v>4639</v>
          </cell>
          <cell r="B489" t="str">
            <v>TAREAS DIRECTAS A D.F.A.</v>
          </cell>
          <cell r="C489">
            <v>3557335.7296478678</v>
          </cell>
          <cell r="D489">
            <v>24500</v>
          </cell>
          <cell r="E489">
            <v>843716</v>
          </cell>
          <cell r="H489">
            <v>3374866</v>
          </cell>
        </row>
        <row r="490">
          <cell r="A490">
            <v>4705</v>
          </cell>
          <cell r="B490" t="str">
            <v>REVISION Y MODIF. VALORES (MADRID)</v>
          </cell>
          <cell r="D490">
            <v>52532</v>
          </cell>
        </row>
        <row r="491">
          <cell r="A491">
            <v>4752</v>
          </cell>
          <cell r="B491" t="str">
            <v>HOJAS GEOLOGICAS 1/50000 INST.GEOMINERO</v>
          </cell>
          <cell r="C491">
            <v>83573.950627809201</v>
          </cell>
          <cell r="D491">
            <v>44791</v>
          </cell>
        </row>
        <row r="492">
          <cell r="A492">
            <v>4791</v>
          </cell>
          <cell r="B492" t="str">
            <v>REVISION DE EXPEDIENTES</v>
          </cell>
          <cell r="C492">
            <v>10422752.004060537</v>
          </cell>
          <cell r="E492">
            <v>9806993</v>
          </cell>
        </row>
        <row r="493">
          <cell r="A493">
            <v>4808</v>
          </cell>
          <cell r="B493" t="str">
            <v>MAPA DE CULTIVOS Y APROVECHAMIENTOS</v>
          </cell>
          <cell r="C493">
            <v>8299351.6631881995</v>
          </cell>
          <cell r="D493">
            <v>3863441</v>
          </cell>
          <cell r="E493">
            <v>8082150</v>
          </cell>
          <cell r="F493">
            <v>20000000</v>
          </cell>
        </row>
        <row r="494">
          <cell r="A494">
            <v>4814</v>
          </cell>
          <cell r="B494" t="str">
            <v>ESTUDIO MOD.DATOS INF.CARTOG.</v>
          </cell>
          <cell r="F494">
            <v>200000</v>
          </cell>
        </row>
        <row r="495">
          <cell r="A495">
            <v>4844</v>
          </cell>
          <cell r="B495" t="str">
            <v>MANTENIMIENTO TOPONIMIA</v>
          </cell>
          <cell r="C495">
            <v>2835848.4492877466</v>
          </cell>
          <cell r="D495">
            <v>685519</v>
          </cell>
          <cell r="F495">
            <v>1500000</v>
          </cell>
        </row>
        <row r="496">
          <cell r="A496">
            <v>4874</v>
          </cell>
          <cell r="B496" t="str">
            <v>MEDICION MOJONES MONTE REMENDIA</v>
          </cell>
          <cell r="G496">
            <v>8471</v>
          </cell>
        </row>
        <row r="497">
          <cell r="A497">
            <v>4890</v>
          </cell>
          <cell r="B497" t="str">
            <v>CART. ALCALA DE GUADAIRA</v>
          </cell>
          <cell r="D497">
            <v>22334</v>
          </cell>
          <cell r="F497">
            <v>100000</v>
          </cell>
        </row>
        <row r="498">
          <cell r="A498">
            <v>4891</v>
          </cell>
          <cell r="B498" t="str">
            <v>ORTOS AREAS METROPOLITANAS</v>
          </cell>
          <cell r="D498">
            <v>13800</v>
          </cell>
        </row>
        <row r="499">
          <cell r="A499">
            <v>4905</v>
          </cell>
          <cell r="B499" t="str">
            <v>MANTENIMIENTO CATASTRO GUADALAJARA</v>
          </cell>
          <cell r="D499">
            <v>4197</v>
          </cell>
        </row>
        <row r="500">
          <cell r="A500">
            <v>4907</v>
          </cell>
          <cell r="B500" t="str">
            <v>HOJAS 1/25000 TERUEL - I.G.N.</v>
          </cell>
          <cell r="D500">
            <v>2004</v>
          </cell>
        </row>
        <row r="501">
          <cell r="A501">
            <v>4908</v>
          </cell>
          <cell r="B501" t="str">
            <v>PONENCIA DE VALORACION DE TIEBAS-MURUARTE</v>
          </cell>
          <cell r="G501">
            <v>26474</v>
          </cell>
        </row>
        <row r="502">
          <cell r="A502">
            <v>4928</v>
          </cell>
          <cell r="B502" t="str">
            <v>P.G.O.U. ERANDIO</v>
          </cell>
          <cell r="E502">
            <v>3691048</v>
          </cell>
          <cell r="G502">
            <v>66191</v>
          </cell>
        </row>
        <row r="503">
          <cell r="A503">
            <v>4936</v>
          </cell>
          <cell r="B503" t="str">
            <v>I + D S.I.G.</v>
          </cell>
          <cell r="C503">
            <v>5513515.0750547657</v>
          </cell>
          <cell r="D503">
            <v>1920</v>
          </cell>
        </row>
        <row r="504">
          <cell r="A504">
            <v>4972</v>
          </cell>
          <cell r="B504" t="str">
            <v>MAPA TOPOGRAFICO 1:5.000 CANARIAS</v>
          </cell>
          <cell r="C504">
            <v>45206.062760614412</v>
          </cell>
          <cell r="D504">
            <v>4210</v>
          </cell>
          <cell r="E504">
            <v>-10558605</v>
          </cell>
          <cell r="F504">
            <v>1000000</v>
          </cell>
          <cell r="H504">
            <v>30886686</v>
          </cell>
        </row>
        <row r="505">
          <cell r="A505">
            <v>4980</v>
          </cell>
          <cell r="B505" t="str">
            <v>EDICION 1/100.000 NAVARRA O.P.</v>
          </cell>
          <cell r="C505">
            <v>744982.52444762806</v>
          </cell>
          <cell r="D505">
            <v>213605</v>
          </cell>
        </row>
        <row r="506">
          <cell r="A506">
            <v>4984</v>
          </cell>
          <cell r="B506" t="str">
            <v>PREMANTENIMIENTO ANUAL DE EGÜES</v>
          </cell>
          <cell r="C506">
            <v>237067.48458540213</v>
          </cell>
          <cell r="D506">
            <v>84984</v>
          </cell>
        </row>
        <row r="507">
          <cell r="A507">
            <v>4987</v>
          </cell>
          <cell r="B507" t="str">
            <v>ATENCION AGRICULTORES PAC</v>
          </cell>
          <cell r="C507">
            <v>69125.359364808421</v>
          </cell>
          <cell r="E507">
            <v>173794</v>
          </cell>
        </row>
        <row r="508">
          <cell r="A508">
            <v>4989</v>
          </cell>
          <cell r="B508" t="str">
            <v>NORMAS URBANISTICAS COMARCA PAMPLONA</v>
          </cell>
          <cell r="C508">
            <v>228865.08576231089</v>
          </cell>
          <cell r="D508">
            <v>79562</v>
          </cell>
        </row>
        <row r="509">
          <cell r="A509">
            <v>4997</v>
          </cell>
          <cell r="B509" t="str">
            <v>ANAGA II</v>
          </cell>
          <cell r="E509">
            <v>0</v>
          </cell>
          <cell r="G509">
            <v>3826286</v>
          </cell>
        </row>
        <row r="510">
          <cell r="A510">
            <v>4998</v>
          </cell>
          <cell r="B510" t="str">
            <v>INFORMACION MODIFICACIONES CATASTRALES AGUAS</v>
          </cell>
          <cell r="C510">
            <v>110872.55374298771</v>
          </cell>
          <cell r="D510">
            <v>2037</v>
          </cell>
          <cell r="E510">
            <v>862418</v>
          </cell>
        </row>
        <row r="511">
          <cell r="A511">
            <v>5008</v>
          </cell>
          <cell r="B511" t="str">
            <v>PREMANTENIMIENTO ANUAL DE LEKUNBERRI</v>
          </cell>
          <cell r="C511">
            <v>197071.30644867054</v>
          </cell>
          <cell r="D511">
            <v>55992</v>
          </cell>
          <cell r="E511">
            <v>355474</v>
          </cell>
          <cell r="G511">
            <v>27148</v>
          </cell>
        </row>
        <row r="512">
          <cell r="A512">
            <v>5010</v>
          </cell>
          <cell r="B512" t="str">
            <v>ORTOFOTOS 1:5.000 Y 1:25.000 PARAGUAY</v>
          </cell>
          <cell r="C512">
            <v>216835.21472835599</v>
          </cell>
          <cell r="D512">
            <v>53314</v>
          </cell>
          <cell r="G512">
            <v>6375000</v>
          </cell>
        </row>
        <row r="513">
          <cell r="A513">
            <v>5015</v>
          </cell>
          <cell r="B513" t="str">
            <v>S.I.G. ALAVA</v>
          </cell>
          <cell r="D513">
            <v>463</v>
          </cell>
        </row>
        <row r="514">
          <cell r="A514">
            <v>5066</v>
          </cell>
          <cell r="B514" t="str">
            <v>CART. E:1/100 AYEGUI E IRACHE</v>
          </cell>
          <cell r="G514">
            <v>480000</v>
          </cell>
        </row>
        <row r="515">
          <cell r="A515">
            <v>5070</v>
          </cell>
          <cell r="B515" t="str">
            <v>ORTO 1/5.000 TENERIFE Y FUERTEVENTURA</v>
          </cell>
          <cell r="C515">
            <v>11903.166318245021</v>
          </cell>
          <cell r="D515">
            <v>4802</v>
          </cell>
        </row>
        <row r="516">
          <cell r="A516">
            <v>5075</v>
          </cell>
          <cell r="B516" t="str">
            <v>CART. 1/1000 Y ORTO COLOR TENERIFE</v>
          </cell>
          <cell r="C516">
            <v>1825725.1119645629</v>
          </cell>
          <cell r="D516">
            <v>2433277</v>
          </cell>
          <cell r="E516">
            <v>3466507</v>
          </cell>
          <cell r="G516">
            <v>1390000</v>
          </cell>
        </row>
        <row r="517">
          <cell r="A517">
            <v>5077</v>
          </cell>
          <cell r="B517" t="str">
            <v>ORTO DIGITAL 1/5000 Y 1/10000</v>
          </cell>
          <cell r="C517">
            <v>527607.50434405613</v>
          </cell>
          <cell r="D517">
            <v>1867796</v>
          </cell>
          <cell r="F517">
            <v>4000000</v>
          </cell>
        </row>
        <row r="518">
          <cell r="A518">
            <v>5080</v>
          </cell>
          <cell r="B518" t="str">
            <v>CART. 1/1.000 AZAGRA</v>
          </cell>
          <cell r="E518">
            <v>188000</v>
          </cell>
          <cell r="G518">
            <v>292343</v>
          </cell>
        </row>
        <row r="519">
          <cell r="A519">
            <v>5081</v>
          </cell>
          <cell r="B519" t="str">
            <v>ACTUALIZACION BASE DATOS LICENCIA FISCAL</v>
          </cell>
          <cell r="C519">
            <v>3900848.4328676714</v>
          </cell>
          <cell r="D519">
            <v>51933</v>
          </cell>
          <cell r="E519">
            <v>4181625</v>
          </cell>
        </row>
        <row r="520">
          <cell r="A520">
            <v>5097</v>
          </cell>
          <cell r="B520" t="str">
            <v>ACTUALIZACION Y GESTION SISTEMA ABASTECIMIENTO AGUAS</v>
          </cell>
          <cell r="C520">
            <v>1569852.2289832016</v>
          </cell>
          <cell r="E520">
            <v>1185345</v>
          </cell>
        </row>
        <row r="521">
          <cell r="A521">
            <v>5106</v>
          </cell>
          <cell r="B521" t="str">
            <v>CART. E:1/1000 SANGÜESA</v>
          </cell>
          <cell r="E521">
            <v>460000</v>
          </cell>
          <cell r="G521">
            <v>396969</v>
          </cell>
        </row>
        <row r="522">
          <cell r="A522">
            <v>5112</v>
          </cell>
          <cell r="B522" t="str">
            <v>CART. E:1/1.000 CASCO URBANO RONCAL</v>
          </cell>
          <cell r="E522">
            <v>170667</v>
          </cell>
          <cell r="G522">
            <v>68501</v>
          </cell>
        </row>
        <row r="523">
          <cell r="A523">
            <v>5118</v>
          </cell>
          <cell r="B523" t="str">
            <v>ORTO NICARAGUA</v>
          </cell>
          <cell r="C523">
            <v>339015.14073157718</v>
          </cell>
          <cell r="D523">
            <v>618216</v>
          </cell>
        </row>
        <row r="524">
          <cell r="A524">
            <v>5134</v>
          </cell>
          <cell r="B524" t="str">
            <v>CART. E:1/1.000 VALLE ALLIN</v>
          </cell>
          <cell r="E524">
            <v>179400</v>
          </cell>
          <cell r="G524">
            <v>538200</v>
          </cell>
        </row>
        <row r="525">
          <cell r="A525">
            <v>5148</v>
          </cell>
          <cell r="B525" t="str">
            <v>SECTORIZACION FITOCLIMATICA COMARCAS III Y IV</v>
          </cell>
          <cell r="C525">
            <v>13135.696728307259</v>
          </cell>
          <cell r="H525">
            <v>6500000</v>
          </cell>
        </row>
        <row r="526">
          <cell r="A526">
            <v>5153</v>
          </cell>
          <cell r="B526" t="str">
            <v>MANTENIMIENTO CATASTRO ALCALA DE GUADAIRA</v>
          </cell>
          <cell r="C526">
            <v>249209.05335427311</v>
          </cell>
          <cell r="D526">
            <v>2887991</v>
          </cell>
          <cell r="E526">
            <v>4597703</v>
          </cell>
          <cell r="F526">
            <v>2800000</v>
          </cell>
        </row>
        <row r="527">
          <cell r="A527">
            <v>5158</v>
          </cell>
          <cell r="B527" t="str">
            <v>GESTION DE INGRESOS</v>
          </cell>
          <cell r="C527">
            <v>5949590.9183183871</v>
          </cell>
          <cell r="D527">
            <v>1929541</v>
          </cell>
        </row>
        <row r="528">
          <cell r="A528">
            <v>5163</v>
          </cell>
          <cell r="B528" t="str">
            <v>DIBUJO Y CALCULOS PTO. AIBAR KM. 0 A 3</v>
          </cell>
          <cell r="C528">
            <v>573185.84282830893</v>
          </cell>
          <cell r="F528">
            <v>350000</v>
          </cell>
        </row>
        <row r="529">
          <cell r="A529">
            <v>5169</v>
          </cell>
          <cell r="B529" t="str">
            <v>PREMANTENIMIENTO ANUAL DE GOIZUETA</v>
          </cell>
          <cell r="C529">
            <v>49409.991735537194</v>
          </cell>
        </row>
        <row r="530">
          <cell r="A530">
            <v>5171</v>
          </cell>
          <cell r="B530" t="str">
            <v>CART. E:1/1.000 ARTAJONA</v>
          </cell>
          <cell r="E530">
            <v>336000</v>
          </cell>
          <cell r="G530">
            <v>216397</v>
          </cell>
        </row>
        <row r="531">
          <cell r="A531">
            <v>5176</v>
          </cell>
          <cell r="B531" t="str">
            <v>APLICACION GESTION URBANISTICA</v>
          </cell>
          <cell r="C531">
            <v>6478581.1785782361</v>
          </cell>
          <cell r="D531">
            <v>3989211</v>
          </cell>
          <cell r="F531">
            <v>1276394</v>
          </cell>
        </row>
        <row r="532">
          <cell r="A532">
            <v>5191</v>
          </cell>
          <cell r="B532" t="str">
            <v>GRAB. C.F. - F-50 (MOD.NUEVO)</v>
          </cell>
          <cell r="C532">
            <v>2740884.1025717505</v>
          </cell>
          <cell r="D532">
            <v>966984</v>
          </cell>
          <cell r="E532">
            <v>3267705</v>
          </cell>
        </row>
        <row r="533">
          <cell r="A533">
            <v>5194</v>
          </cell>
          <cell r="B533" t="str">
            <v>APLIC.INF. GESTION EXPTES. HUELVA</v>
          </cell>
          <cell r="D533">
            <v>480</v>
          </cell>
        </row>
        <row r="534">
          <cell r="A534">
            <v>5195</v>
          </cell>
          <cell r="B534" t="str">
            <v>CARTOGRAFIA URBANA DE HUELVA</v>
          </cell>
          <cell r="D534">
            <v>3126</v>
          </cell>
          <cell r="F534">
            <v>1000000</v>
          </cell>
        </row>
        <row r="535">
          <cell r="A535">
            <v>5198</v>
          </cell>
          <cell r="B535" t="str">
            <v>NUMERACION Y MANIPULADO DOCUMENTACION</v>
          </cell>
          <cell r="C535">
            <v>3739608.8879607185</v>
          </cell>
          <cell r="D535">
            <v>42240</v>
          </cell>
          <cell r="E535">
            <v>4063043</v>
          </cell>
        </row>
        <row r="536">
          <cell r="A536">
            <v>5199</v>
          </cell>
          <cell r="B536" t="str">
            <v>PREMANTENIMIENTO ANUAL DE CASCANTE</v>
          </cell>
          <cell r="C536">
            <v>561610.87136022036</v>
          </cell>
          <cell r="D536">
            <v>145515</v>
          </cell>
        </row>
        <row r="537">
          <cell r="A537">
            <v>5215</v>
          </cell>
          <cell r="B537" t="str">
            <v>CART. E:1/1.000 IRURTZUN</v>
          </cell>
          <cell r="E537">
            <v>260000</v>
          </cell>
          <cell r="G537">
            <v>549479</v>
          </cell>
        </row>
        <row r="538">
          <cell r="A538">
            <v>5221</v>
          </cell>
          <cell r="B538" t="str">
            <v>RENOVACION CATASTRO RUSTICA GÜIMAR</v>
          </cell>
          <cell r="C538">
            <v>4249151.3925847104</v>
          </cell>
          <cell r="D538">
            <v>1026565</v>
          </cell>
          <cell r="F538">
            <v>4500000</v>
          </cell>
        </row>
        <row r="539">
          <cell r="A539">
            <v>5225</v>
          </cell>
          <cell r="B539" t="str">
            <v>CARTOGRAFIA 1/1.000 TORREVIEJA</v>
          </cell>
          <cell r="C539">
            <v>164290.85155626494</v>
          </cell>
          <cell r="D539">
            <v>34976</v>
          </cell>
          <cell r="F539">
            <v>2000000</v>
          </cell>
        </row>
        <row r="540">
          <cell r="A540">
            <v>5228</v>
          </cell>
          <cell r="B540" t="str">
            <v>PREMANTENIMIENTO ANUAL DE ARANTZA</v>
          </cell>
          <cell r="C540">
            <v>2720.8128075354985</v>
          </cell>
          <cell r="G540">
            <v>88079</v>
          </cell>
        </row>
        <row r="541">
          <cell r="A541">
            <v>5233</v>
          </cell>
          <cell r="B541" t="str">
            <v>ORT 97</v>
          </cell>
          <cell r="C541">
            <v>19665939.126432672</v>
          </cell>
          <cell r="D541">
            <v>11973942</v>
          </cell>
          <cell r="E541">
            <v>84145066</v>
          </cell>
          <cell r="G541">
            <v>16351257</v>
          </cell>
        </row>
        <row r="542">
          <cell r="A542">
            <v>5235</v>
          </cell>
          <cell r="B542" t="str">
            <v>REVISIONCATASTRAL 3 MUNICIPIOS ALAVA - ORTO</v>
          </cell>
          <cell r="D542">
            <v>6265</v>
          </cell>
        </row>
        <row r="543">
          <cell r="A543">
            <v>5236</v>
          </cell>
          <cell r="B543" t="str">
            <v>REVISIONCATASTRAL 3 MUNICIPIOS ALAVA - URBANA</v>
          </cell>
          <cell r="C543">
            <v>8239792.4642331097</v>
          </cell>
          <cell r="D543">
            <v>2391573</v>
          </cell>
        </row>
        <row r="544">
          <cell r="A544">
            <v>5237</v>
          </cell>
          <cell r="B544" t="str">
            <v>REVISIONCATASTRAL 3 MUNICIPIOS ALAVA - RUSTICA</v>
          </cell>
          <cell r="C544">
            <v>6809760.1597612789</v>
          </cell>
          <cell r="D544">
            <v>875820</v>
          </cell>
        </row>
        <row r="545">
          <cell r="A545">
            <v>5241</v>
          </cell>
          <cell r="B545" t="str">
            <v>ACTUALIZACION CARTOGRAFIA 1/5.000, BIENIO 97-98</v>
          </cell>
          <cell r="C545">
            <v>2533176.9500857606</v>
          </cell>
          <cell r="D545">
            <v>196405</v>
          </cell>
          <cell r="F545">
            <v>4200000</v>
          </cell>
        </row>
        <row r="546">
          <cell r="A546">
            <v>5242</v>
          </cell>
          <cell r="B546" t="str">
            <v>CARTOGRAFIA 1/5.000, BIENIO 97-98</v>
          </cell>
          <cell r="F546">
            <v>2000000</v>
          </cell>
        </row>
        <row r="547">
          <cell r="A547">
            <v>5243</v>
          </cell>
          <cell r="B547" t="str">
            <v>PUBLICACION MAPA 1/10.000, BIENIO 97-98</v>
          </cell>
          <cell r="C547">
            <v>1728956.5566042881</v>
          </cell>
          <cell r="D547">
            <v>534664</v>
          </cell>
          <cell r="H547">
            <v>15000000</v>
          </cell>
        </row>
        <row r="548">
          <cell r="A548">
            <v>5244</v>
          </cell>
          <cell r="B548" t="str">
            <v>ORTO 1/5.000 Y 1/10.000, BIENIO 97-98</v>
          </cell>
          <cell r="C548">
            <v>6897718.8548746686</v>
          </cell>
          <cell r="D548">
            <v>35134</v>
          </cell>
          <cell r="H548">
            <v>45550000</v>
          </cell>
        </row>
        <row r="549">
          <cell r="A549">
            <v>5246</v>
          </cell>
          <cell r="B549" t="str">
            <v>ESTUDIOS Y PLOTS AGRUPACION EDITORIAL</v>
          </cell>
          <cell r="C549">
            <v>42618.02730514609</v>
          </cell>
          <cell r="D549">
            <v>3716</v>
          </cell>
          <cell r="F549">
            <v>100000</v>
          </cell>
        </row>
        <row r="550">
          <cell r="A550">
            <v>5264</v>
          </cell>
          <cell r="B550" t="str">
            <v>I + D SENSORES ACTIVOS</v>
          </cell>
          <cell r="C550">
            <v>1280462.2298099692</v>
          </cell>
          <cell r="D550">
            <v>192764</v>
          </cell>
        </row>
        <row r="551">
          <cell r="A551">
            <v>5266</v>
          </cell>
          <cell r="B551" t="str">
            <v>CATALOGO CARTOGRAFICO DE NAVARRA</v>
          </cell>
          <cell r="C551">
            <v>1242703.311396216</v>
          </cell>
          <cell r="F551">
            <v>2586051</v>
          </cell>
        </row>
        <row r="552">
          <cell r="A552">
            <v>5280</v>
          </cell>
          <cell r="B552" t="str">
            <v>RENOVACION CATASTRAL RUSTICA STA.CRUZ TENERIFE</v>
          </cell>
          <cell r="C552">
            <v>2148366.1018703962</v>
          </cell>
          <cell r="D552">
            <v>459738</v>
          </cell>
          <cell r="G552">
            <v>1056356</v>
          </cell>
        </row>
        <row r="553">
          <cell r="A553">
            <v>5286</v>
          </cell>
          <cell r="B553" t="str">
            <v>SCANEADO ORTOS 1/2.000 ALAVA</v>
          </cell>
          <cell r="D553">
            <v>192</v>
          </cell>
        </row>
        <row r="554">
          <cell r="A554">
            <v>5289</v>
          </cell>
          <cell r="B554" t="str">
            <v>CAÑADA REAL MILAGRO-AEZKOA</v>
          </cell>
          <cell r="D554">
            <v>332100</v>
          </cell>
          <cell r="F554">
            <v>400000</v>
          </cell>
        </row>
        <row r="555">
          <cell r="A555">
            <v>5290</v>
          </cell>
          <cell r="B555" t="str">
            <v>CARTOGRAFIA 1/5.000 ARRASATE</v>
          </cell>
          <cell r="C555">
            <v>46669.712535466795</v>
          </cell>
          <cell r="D555">
            <v>518192</v>
          </cell>
          <cell r="E555">
            <v>3315051</v>
          </cell>
          <cell r="G555">
            <v>2353690</v>
          </cell>
        </row>
        <row r="556">
          <cell r="A556">
            <v>5291</v>
          </cell>
          <cell r="B556" t="str">
            <v>ASISTENCIA TECNICA EQUIPO TOPOGRAFIA</v>
          </cell>
          <cell r="C556">
            <v>1927.0570145127851</v>
          </cell>
        </row>
        <row r="557">
          <cell r="A557">
            <v>5292</v>
          </cell>
          <cell r="B557" t="str">
            <v>MAPA SECTORES FITOCLIMATICOS COMARCAS VII Y II</v>
          </cell>
          <cell r="F557">
            <v>2150000</v>
          </cell>
        </row>
        <row r="558">
          <cell r="A558">
            <v>5296</v>
          </cell>
          <cell r="B558" t="str">
            <v>GRAB. PLANES FONDO PENSIONES</v>
          </cell>
          <cell r="C558">
            <v>5280.3527889428105</v>
          </cell>
          <cell r="D558">
            <v>24200</v>
          </cell>
          <cell r="E558">
            <v>6574</v>
          </cell>
        </row>
        <row r="559">
          <cell r="A559">
            <v>5297</v>
          </cell>
          <cell r="B559" t="str">
            <v>GRAB. IRPF LIBROS OBLIGATORIOS</v>
          </cell>
          <cell r="C559">
            <v>107909.81747443871</v>
          </cell>
          <cell r="E559">
            <v>117185</v>
          </cell>
        </row>
        <row r="560">
          <cell r="A560">
            <v>5300</v>
          </cell>
          <cell r="B560" t="str">
            <v>MARS PROJECT ACTIVITY B AÑO 98</v>
          </cell>
          <cell r="F560">
            <v>1000000</v>
          </cell>
        </row>
        <row r="561">
          <cell r="A561">
            <v>5303</v>
          </cell>
          <cell r="B561" t="str">
            <v>GRAB. RETENCIONES IRPF TRABAJO</v>
          </cell>
          <cell r="C561">
            <v>170228.21444716342</v>
          </cell>
          <cell r="E561">
            <v>179879</v>
          </cell>
        </row>
        <row r="562">
          <cell r="A562">
            <v>5304</v>
          </cell>
          <cell r="B562" t="str">
            <v>GRAB. FRACC. A CTA. IRPF</v>
          </cell>
          <cell r="C562">
            <v>934910.53604267538</v>
          </cell>
          <cell r="E562">
            <v>428005</v>
          </cell>
        </row>
        <row r="563">
          <cell r="A563">
            <v>5306</v>
          </cell>
          <cell r="B563" t="str">
            <v>SOFT GEOMEDIA AY. PAMPLONA</v>
          </cell>
          <cell r="F563">
            <v>50000</v>
          </cell>
        </row>
        <row r="564">
          <cell r="A564">
            <v>5310</v>
          </cell>
          <cell r="B564" t="str">
            <v>UNIDADES DE SUELOS</v>
          </cell>
          <cell r="C564">
            <v>400694.28652011091</v>
          </cell>
          <cell r="H564">
            <v>2600000</v>
          </cell>
        </row>
        <row r="565">
          <cell r="A565">
            <v>5311</v>
          </cell>
          <cell r="B565" t="str">
            <v>ORDENAMIENTO TERRITORIAL ECUADOR</v>
          </cell>
          <cell r="D565">
            <v>120415</v>
          </cell>
        </row>
        <row r="566">
          <cell r="A566">
            <v>5313</v>
          </cell>
          <cell r="B566" t="str">
            <v>ORTOFOTO, RUSTICA Y  ACT. C.P. - R.T.</v>
          </cell>
          <cell r="C566">
            <v>2418880.6997341285</v>
          </cell>
          <cell r="D566">
            <v>64414</v>
          </cell>
          <cell r="H566">
            <v>9500000</v>
          </cell>
        </row>
        <row r="567">
          <cell r="A567">
            <v>5315</v>
          </cell>
          <cell r="B567" t="str">
            <v>MODELO DATOS URBANO 1:1.000 - GRAFCAN</v>
          </cell>
          <cell r="C567">
            <v>2592431.3994280002</v>
          </cell>
          <cell r="D567">
            <v>195619</v>
          </cell>
          <cell r="G567">
            <v>9731775</v>
          </cell>
        </row>
        <row r="568">
          <cell r="A568">
            <v>5318</v>
          </cell>
          <cell r="B568" t="str">
            <v>PROYECTO PILOTO GUATEMALA</v>
          </cell>
          <cell r="C568">
            <v>11678075.547602871</v>
          </cell>
          <cell r="D568">
            <v>15700318</v>
          </cell>
          <cell r="E568">
            <v>6823989</v>
          </cell>
          <cell r="G568">
            <v>4675000</v>
          </cell>
        </row>
        <row r="569">
          <cell r="A569">
            <v>5325</v>
          </cell>
          <cell r="B569" t="str">
            <v>UDES.CATASTRALES CON CROQUIS-PLANO</v>
          </cell>
          <cell r="E569">
            <v>212000</v>
          </cell>
          <cell r="G569">
            <v>138529</v>
          </cell>
        </row>
        <row r="570">
          <cell r="A570">
            <v>5335</v>
          </cell>
          <cell r="B570" t="str">
            <v>ENCUESTAS GANADERAS 98</v>
          </cell>
          <cell r="C570">
            <v>569577.22549952427</v>
          </cell>
          <cell r="D570">
            <v>978412</v>
          </cell>
          <cell r="F570">
            <v>2500000</v>
          </cell>
        </row>
        <row r="571">
          <cell r="A571">
            <v>5337</v>
          </cell>
          <cell r="B571" t="str">
            <v>ESTUDIO I.A.E. - ALAVA</v>
          </cell>
          <cell r="C571">
            <v>4449522.6899941033</v>
          </cell>
          <cell r="D571">
            <v>1100</v>
          </cell>
          <cell r="E571">
            <v>4965020</v>
          </cell>
        </row>
        <row r="572">
          <cell r="A572">
            <v>5338</v>
          </cell>
          <cell r="B572" t="str">
            <v>INT.GEOGR.MAPA CULTIVOS</v>
          </cell>
          <cell r="C572">
            <v>112353.9146215347</v>
          </cell>
        </row>
        <row r="573">
          <cell r="A573">
            <v>5340</v>
          </cell>
          <cell r="B573" t="str">
            <v>PONENCIA DE VALORACION DE CORELLA</v>
          </cell>
          <cell r="G573">
            <v>295468</v>
          </cell>
        </row>
        <row r="574">
          <cell r="A574">
            <v>5349</v>
          </cell>
          <cell r="B574" t="str">
            <v>VALOR.Y CART.USO GANADERO URRAUL BAJO</v>
          </cell>
          <cell r="C574">
            <v>106000.82939490663</v>
          </cell>
          <cell r="F574">
            <v>400000</v>
          </cell>
        </row>
        <row r="575">
          <cell r="A575">
            <v>5350</v>
          </cell>
          <cell r="B575" t="str">
            <v>MAPA PROPIEDADES</v>
          </cell>
          <cell r="C575">
            <v>26621.239714126921</v>
          </cell>
        </row>
        <row r="576">
          <cell r="A576">
            <v>5351</v>
          </cell>
          <cell r="B576" t="str">
            <v>CERTIFICACION CALIDAD ISO 9000</v>
          </cell>
          <cell r="C576">
            <v>732487.80031050369</v>
          </cell>
          <cell r="D576">
            <v>1885241</v>
          </cell>
        </row>
        <row r="577">
          <cell r="A577">
            <v>5356</v>
          </cell>
          <cell r="B577" t="str">
            <v>ACT. Y DIG. ISLA LA PALMA</v>
          </cell>
          <cell r="C577">
            <v>1119777.18047829</v>
          </cell>
          <cell r="D577">
            <v>651787</v>
          </cell>
          <cell r="G577">
            <v>399389</v>
          </cell>
          <cell r="H577">
            <v>8088211</v>
          </cell>
        </row>
        <row r="578">
          <cell r="A578">
            <v>5357</v>
          </cell>
          <cell r="B578" t="str">
            <v>CART. 1/500 N-111 DE ZIZUR</v>
          </cell>
          <cell r="D578">
            <v>1313</v>
          </cell>
        </row>
        <row r="579">
          <cell r="A579">
            <v>5358</v>
          </cell>
          <cell r="B579" t="str">
            <v>DIGIT. VALLES PRECANTÁBRICOS</v>
          </cell>
          <cell r="C579">
            <v>2255729.6018445012</v>
          </cell>
          <cell r="D579">
            <v>841500</v>
          </cell>
          <cell r="G579">
            <v>380105</v>
          </cell>
          <cell r="H579">
            <v>2038335</v>
          </cell>
        </row>
        <row r="580">
          <cell r="A580">
            <v>5359</v>
          </cell>
          <cell r="B580" t="str">
            <v>PROD.MANAGER PUBLICACIONES</v>
          </cell>
          <cell r="C580">
            <v>463678.57216118055</v>
          </cell>
          <cell r="D580">
            <v>3718</v>
          </cell>
        </row>
        <row r="581">
          <cell r="A581">
            <v>5360</v>
          </cell>
          <cell r="B581" t="str">
            <v>LVTO. TAQ. ZONA INDUSTRIAL TUDELA</v>
          </cell>
          <cell r="F581">
            <v>60000</v>
          </cell>
        </row>
        <row r="582">
          <cell r="A582">
            <v>5361</v>
          </cell>
          <cell r="B582" t="str">
            <v>NIVELACION AZAGRA</v>
          </cell>
          <cell r="G582">
            <v>3884137</v>
          </cell>
        </row>
        <row r="583">
          <cell r="A583">
            <v>5364</v>
          </cell>
          <cell r="B583" t="str">
            <v>MAPA PORTUGAL 1/1000000</v>
          </cell>
          <cell r="C583">
            <v>14609.653880427446</v>
          </cell>
          <cell r="D583">
            <v>1730</v>
          </cell>
          <cell r="E583">
            <v>176983</v>
          </cell>
          <cell r="G583">
            <v>32880</v>
          </cell>
          <cell r="H583">
            <v>707933</v>
          </cell>
        </row>
        <row r="584">
          <cell r="A584">
            <v>5370</v>
          </cell>
          <cell r="B584" t="str">
            <v>TRABAJOS VARIOS ESTADISTICA 98</v>
          </cell>
          <cell r="C584">
            <v>4351.3536701279727</v>
          </cell>
          <cell r="G584">
            <v>110746</v>
          </cell>
        </row>
        <row r="585">
          <cell r="A585">
            <v>5372</v>
          </cell>
          <cell r="B585" t="str">
            <v>VAL. Y CART. USO GANADERO URBASA-ANDIA</v>
          </cell>
          <cell r="C585">
            <v>44694.440273037544</v>
          </cell>
          <cell r="D585">
            <v>391318</v>
          </cell>
          <cell r="G585">
            <v>391620</v>
          </cell>
          <cell r="H585">
            <v>1187419</v>
          </cell>
        </row>
        <row r="586">
          <cell r="A586">
            <v>5374</v>
          </cell>
          <cell r="B586" t="str">
            <v>GESTION EXPTES. G.M.U. HUELVA</v>
          </cell>
          <cell r="C586">
            <v>746576.57035843888</v>
          </cell>
          <cell r="D586">
            <v>7517185</v>
          </cell>
          <cell r="H586">
            <v>10500000</v>
          </cell>
        </row>
        <row r="587">
          <cell r="A587">
            <v>5376</v>
          </cell>
          <cell r="B587" t="str">
            <v>PFM URBANA PARAGUAY</v>
          </cell>
          <cell r="D587">
            <v>295852</v>
          </cell>
          <cell r="G587">
            <v>3862271</v>
          </cell>
        </row>
        <row r="588">
          <cell r="A588">
            <v>5383</v>
          </cell>
          <cell r="B588" t="str">
            <v>PORTUGAL CONTINUO 1:1.000.000</v>
          </cell>
          <cell r="E588">
            <v>500000</v>
          </cell>
        </row>
        <row r="589">
          <cell r="A589">
            <v>5387</v>
          </cell>
          <cell r="B589" t="str">
            <v>TRASVASE PLANEAMIENTO 100 T.M.</v>
          </cell>
          <cell r="C589">
            <v>584515.46728546312</v>
          </cell>
          <cell r="G589">
            <v>427173</v>
          </cell>
          <cell r="H589">
            <v>1500000</v>
          </cell>
        </row>
        <row r="590">
          <cell r="A590">
            <v>5389</v>
          </cell>
          <cell r="B590" t="str">
            <v>CART. 1:500 COMARCA PAMPLONA</v>
          </cell>
          <cell r="C590">
            <v>1018314.9122511965</v>
          </cell>
          <cell r="D590">
            <v>31560</v>
          </cell>
          <cell r="F590">
            <v>500000</v>
          </cell>
        </row>
        <row r="591">
          <cell r="A591">
            <v>5390</v>
          </cell>
          <cell r="B591" t="str">
            <v>CART.1:1.000 TENERIFE</v>
          </cell>
          <cell r="C591">
            <v>1815339.6606758563</v>
          </cell>
          <cell r="D591">
            <v>21129732</v>
          </cell>
          <cell r="E591">
            <v>26820694</v>
          </cell>
          <cell r="F591">
            <v>1000000</v>
          </cell>
        </row>
        <row r="592">
          <cell r="A592">
            <v>5401</v>
          </cell>
          <cell r="B592" t="str">
            <v>PLANO MURAL BARASOAIN</v>
          </cell>
          <cell r="C592">
            <v>57968.721665788085</v>
          </cell>
          <cell r="D592">
            <v>720</v>
          </cell>
          <cell r="E592">
            <v>65000</v>
          </cell>
          <cell r="G592">
            <v>16459</v>
          </cell>
        </row>
        <row r="593">
          <cell r="A593">
            <v>5405</v>
          </cell>
          <cell r="B593" t="str">
            <v>CARGA SPANS SECT. FITOCL. 1/25000</v>
          </cell>
          <cell r="C593">
            <v>55253.805051919604</v>
          </cell>
          <cell r="G593">
            <v>28638</v>
          </cell>
          <cell r="H593">
            <v>2163158</v>
          </cell>
        </row>
        <row r="594">
          <cell r="A594">
            <v>5407</v>
          </cell>
          <cell r="B594" t="str">
            <v>MAPA CTRAS. 1/750000 ESPAÑA Y PORTUGAL</v>
          </cell>
          <cell r="C594">
            <v>17407.689161554194</v>
          </cell>
          <cell r="D594">
            <v>865</v>
          </cell>
          <cell r="E594">
            <v>1528000</v>
          </cell>
          <cell r="G594">
            <v>138477</v>
          </cell>
          <cell r="H594">
            <v>2292000</v>
          </cell>
        </row>
        <row r="595">
          <cell r="A595">
            <v>5412</v>
          </cell>
          <cell r="B595" t="str">
            <v>APOYO MANT. PAMPLONA 98</v>
          </cell>
          <cell r="C595">
            <v>163516.98766343313</v>
          </cell>
          <cell r="D595">
            <v>5760</v>
          </cell>
          <cell r="E595">
            <v>2039684</v>
          </cell>
          <cell r="G595">
            <v>1444060</v>
          </cell>
        </row>
        <row r="596">
          <cell r="A596">
            <v>5417</v>
          </cell>
          <cell r="B596" t="str">
            <v>PREMANTENIMIENTO ROMANZADO 98</v>
          </cell>
          <cell r="D596">
            <v>720</v>
          </cell>
          <cell r="E596">
            <v>155740</v>
          </cell>
          <cell r="G596">
            <v>90159</v>
          </cell>
        </row>
        <row r="597">
          <cell r="A597">
            <v>5419</v>
          </cell>
          <cell r="B597" t="str">
            <v>APLIC. INF. GMU MADRID</v>
          </cell>
          <cell r="C597">
            <v>3168041.4755560565</v>
          </cell>
          <cell r="D597">
            <v>5629481</v>
          </cell>
          <cell r="E597">
            <v>29617510</v>
          </cell>
          <cell r="F597">
            <v>10437971</v>
          </cell>
        </row>
        <row r="598">
          <cell r="A598">
            <v>5423</v>
          </cell>
          <cell r="B598" t="str">
            <v>ABASTECIMIENTO DE AGUAS CASTELLON</v>
          </cell>
          <cell r="C598">
            <v>6355394.6090357667</v>
          </cell>
          <cell r="D598">
            <v>77369</v>
          </cell>
          <cell r="G598">
            <v>1092477</v>
          </cell>
        </row>
        <row r="599">
          <cell r="A599">
            <v>5426</v>
          </cell>
          <cell r="B599" t="str">
            <v>CART. 1/2.000 PARQUE FLUVIAL ARGA</v>
          </cell>
          <cell r="D599">
            <v>709</v>
          </cell>
        </row>
        <row r="600">
          <cell r="A600">
            <v>5430</v>
          </cell>
          <cell r="B600" t="str">
            <v>CARTOGRAFIA DE SUELOS</v>
          </cell>
          <cell r="E600">
            <v>95938</v>
          </cell>
          <cell r="G600">
            <v>95938</v>
          </cell>
        </row>
        <row r="601">
          <cell r="A601">
            <v>5432</v>
          </cell>
          <cell r="B601" t="str">
            <v>PROYECTO VIÑEDO CODORNIU</v>
          </cell>
          <cell r="C601">
            <v>148580.42113947999</v>
          </cell>
          <cell r="D601">
            <v>343865</v>
          </cell>
          <cell r="E601">
            <v>721390</v>
          </cell>
        </row>
        <row r="602">
          <cell r="A602">
            <v>5443</v>
          </cell>
          <cell r="B602" t="str">
            <v>LIMITES DE NAVARRA</v>
          </cell>
          <cell r="C602">
            <v>300300.3428454246</v>
          </cell>
          <cell r="G602">
            <v>170195</v>
          </cell>
          <cell r="H602">
            <v>1724060</v>
          </cell>
        </row>
        <row r="603">
          <cell r="A603">
            <v>5449</v>
          </cell>
          <cell r="B603" t="str">
            <v>VISUALIZADOR</v>
          </cell>
          <cell r="C603">
            <v>344191.94928350503</v>
          </cell>
        </row>
        <row r="604">
          <cell r="A604">
            <v>5450</v>
          </cell>
          <cell r="B604" t="str">
            <v>CALLEJERO GRAFICO DE NAVARRA</v>
          </cell>
          <cell r="C604">
            <v>5372380.5408504624</v>
          </cell>
          <cell r="D604">
            <v>19884</v>
          </cell>
          <cell r="H604">
            <v>4450000</v>
          </cell>
        </row>
        <row r="605">
          <cell r="A605">
            <v>5451</v>
          </cell>
          <cell r="B605" t="str">
            <v>LOTES COMUNAL SESMA</v>
          </cell>
          <cell r="C605">
            <v>319812.83032388042</v>
          </cell>
          <cell r="D605">
            <v>2100</v>
          </cell>
          <cell r="E605">
            <v>350000</v>
          </cell>
        </row>
        <row r="606">
          <cell r="A606">
            <v>5452</v>
          </cell>
          <cell r="B606" t="str">
            <v>PONENCIA DE VALORACION DE ELGORRIAGA</v>
          </cell>
          <cell r="C606">
            <v>53757.004920567975</v>
          </cell>
          <cell r="D606">
            <v>14040</v>
          </cell>
          <cell r="E606">
            <v>229704</v>
          </cell>
          <cell r="G606">
            <v>61216</v>
          </cell>
        </row>
        <row r="607">
          <cell r="A607">
            <v>5453</v>
          </cell>
          <cell r="B607" t="str">
            <v>COORDENADAS ESTACIONES METEREOLOGICAS</v>
          </cell>
          <cell r="C607">
            <v>118258.60466666428</v>
          </cell>
        </row>
        <row r="608">
          <cell r="A608">
            <v>5454</v>
          </cell>
          <cell r="B608" t="str">
            <v>ORTO COLOR 1:5000 Y 1:10000 (98-99)</v>
          </cell>
          <cell r="C608">
            <v>3296838.2710305946</v>
          </cell>
          <cell r="G608">
            <v>183043</v>
          </cell>
        </row>
        <row r="609">
          <cell r="A609">
            <v>5455</v>
          </cell>
          <cell r="B609" t="str">
            <v>ACT. CART. 1:5.000 (98-99)</v>
          </cell>
          <cell r="C609">
            <v>6348228.5365717709</v>
          </cell>
          <cell r="G609">
            <v>52071</v>
          </cell>
        </row>
        <row r="610">
          <cell r="A610">
            <v>5459</v>
          </cell>
          <cell r="B610" t="str">
            <v>APLICACION PASTOS</v>
          </cell>
          <cell r="C610">
            <v>475918.24935537972</v>
          </cell>
          <cell r="D610">
            <v>592</v>
          </cell>
          <cell r="G610">
            <v>58323</v>
          </cell>
          <cell r="H610">
            <v>2358000</v>
          </cell>
        </row>
        <row r="611">
          <cell r="A611">
            <v>5460</v>
          </cell>
          <cell r="B611" t="str">
            <v>AEROTRIANGULACION ORT-ZAMORA</v>
          </cell>
          <cell r="D611">
            <v>3100</v>
          </cell>
        </row>
        <row r="612">
          <cell r="A612">
            <v>5461</v>
          </cell>
          <cell r="B612" t="str">
            <v>PINCHADO FIDUCIALES ZAMORA</v>
          </cell>
          <cell r="G612">
            <v>73448</v>
          </cell>
        </row>
        <row r="613">
          <cell r="A613">
            <v>5462</v>
          </cell>
          <cell r="B613" t="str">
            <v>A.T. OBRA DE FALCES C.P.</v>
          </cell>
          <cell r="C613">
            <v>399899.16110270127</v>
          </cell>
          <cell r="D613">
            <v>35728</v>
          </cell>
          <cell r="G613">
            <v>326719</v>
          </cell>
        </row>
        <row r="614">
          <cell r="A614">
            <v>5463</v>
          </cell>
          <cell r="B614" t="str">
            <v>PONENCIA DE VALORACION DE SANTESTEBAN</v>
          </cell>
          <cell r="C614">
            <v>119316.75784934575</v>
          </cell>
          <cell r="D614">
            <v>37412</v>
          </cell>
          <cell r="E614">
            <v>262912</v>
          </cell>
          <cell r="G614">
            <v>68661</v>
          </cell>
        </row>
        <row r="615">
          <cell r="A615">
            <v>5464</v>
          </cell>
          <cell r="B615" t="str">
            <v>GUIA URBANA DE SEVILLA</v>
          </cell>
          <cell r="C615">
            <v>1604750.2758275322</v>
          </cell>
          <cell r="D615">
            <v>8057066</v>
          </cell>
          <cell r="E615">
            <v>9715517</v>
          </cell>
          <cell r="G615">
            <v>229533</v>
          </cell>
        </row>
        <row r="616">
          <cell r="A616">
            <v>5467</v>
          </cell>
          <cell r="B616" t="str">
            <v>CALLEJERO JEREZ EN INTERNET</v>
          </cell>
          <cell r="C616">
            <v>2154059.432197256</v>
          </cell>
          <cell r="D616">
            <v>10182</v>
          </cell>
          <cell r="E616">
            <v>4740000</v>
          </cell>
        </row>
        <row r="617">
          <cell r="A617">
            <v>5468</v>
          </cell>
          <cell r="B617" t="str">
            <v>PONENCIA DE VALORACION DE OLAIBAR</v>
          </cell>
          <cell r="C617">
            <v>79795.554178968101</v>
          </cell>
          <cell r="D617">
            <v>21404</v>
          </cell>
          <cell r="E617">
            <v>214344</v>
          </cell>
          <cell r="G617">
            <v>132014</v>
          </cell>
        </row>
        <row r="618">
          <cell r="A618">
            <v>5469</v>
          </cell>
          <cell r="B618" t="str">
            <v>ORTO 1/1.000 TRAGSATEC</v>
          </cell>
          <cell r="C618">
            <v>1570234.7879547619</v>
          </cell>
          <cell r="D618">
            <v>14770</v>
          </cell>
        </row>
        <row r="619">
          <cell r="A619">
            <v>5470</v>
          </cell>
          <cell r="B619" t="str">
            <v>CARTOGRAFIA DE SUELOS DE ANDOSILLA</v>
          </cell>
          <cell r="C619">
            <v>39834.760909271477</v>
          </cell>
          <cell r="D619">
            <v>865</v>
          </cell>
          <cell r="E619">
            <v>66460</v>
          </cell>
        </row>
        <row r="620">
          <cell r="A620">
            <v>5471</v>
          </cell>
          <cell r="B620" t="str">
            <v>SERVICIOS A IECISA</v>
          </cell>
          <cell r="G620">
            <v>91058</v>
          </cell>
        </row>
        <row r="621">
          <cell r="A621">
            <v>5475</v>
          </cell>
          <cell r="B621" t="str">
            <v>ADEC.SISTEMA GRAF. GESTION CATASTRAL</v>
          </cell>
          <cell r="C621">
            <v>1444632.9464248815</v>
          </cell>
          <cell r="D621">
            <v>71211</v>
          </cell>
          <cell r="G621">
            <v>2086</v>
          </cell>
          <cell r="H621">
            <v>7327586</v>
          </cell>
        </row>
        <row r="622">
          <cell r="A622">
            <v>5477</v>
          </cell>
          <cell r="B622" t="str">
            <v>PONENCIA DE VALORACION DE CABANILLAS</v>
          </cell>
          <cell r="C622">
            <v>79795.554178968101</v>
          </cell>
          <cell r="D622">
            <v>18620</v>
          </cell>
          <cell r="E622">
            <v>334000</v>
          </cell>
          <cell r="G622">
            <v>91741</v>
          </cell>
        </row>
        <row r="623">
          <cell r="A623">
            <v>5478</v>
          </cell>
          <cell r="B623" t="str">
            <v>LOTES COMUNAL PRADO DE OLITE</v>
          </cell>
          <cell r="F623">
            <v>80000</v>
          </cell>
        </row>
        <row r="624">
          <cell r="A624">
            <v>5479</v>
          </cell>
          <cell r="B624" t="str">
            <v>COD. Y GRAB. FICHAS SUELOS URRAUL BAJO</v>
          </cell>
          <cell r="C624">
            <v>91451.301636036616</v>
          </cell>
          <cell r="E624">
            <v>203207</v>
          </cell>
          <cell r="G624">
            <v>226045</v>
          </cell>
        </row>
        <row r="625">
          <cell r="A625">
            <v>5480</v>
          </cell>
          <cell r="B625" t="str">
            <v>PONENCIA DE VALORACION DE ANUE</v>
          </cell>
          <cell r="C625">
            <v>176635.47120854617</v>
          </cell>
          <cell r="D625">
            <v>30048</v>
          </cell>
          <cell r="E625">
            <v>277628</v>
          </cell>
          <cell r="G625">
            <v>68738</v>
          </cell>
        </row>
        <row r="626">
          <cell r="A626">
            <v>5483</v>
          </cell>
          <cell r="B626" t="str">
            <v>ORTO 1:2000 JEREZ</v>
          </cell>
          <cell r="C626">
            <v>376849.9936176145</v>
          </cell>
          <cell r="D626">
            <v>137079</v>
          </cell>
          <cell r="E626">
            <v>495000</v>
          </cell>
        </row>
        <row r="627">
          <cell r="A627">
            <v>5485</v>
          </cell>
          <cell r="B627" t="str">
            <v>LVTO. ACEQUIAS C.P. BEIRE</v>
          </cell>
          <cell r="C627">
            <v>4772.9812784166907</v>
          </cell>
        </row>
        <row r="628">
          <cell r="A628">
            <v>5486</v>
          </cell>
          <cell r="B628" t="str">
            <v>PROYECTO CHINA</v>
          </cell>
          <cell r="C628">
            <v>118557.6314952566</v>
          </cell>
        </row>
        <row r="629">
          <cell r="A629">
            <v>5489</v>
          </cell>
          <cell r="B629" t="str">
            <v>INCORPORACION AL SIG SPANS DE ORTOFOTOS 1:25.000</v>
          </cell>
          <cell r="C629">
            <v>26533.373987206822</v>
          </cell>
          <cell r="D629">
            <v>7400</v>
          </cell>
        </row>
        <row r="630">
          <cell r="A630">
            <v>5491</v>
          </cell>
          <cell r="B630" t="str">
            <v>ESTIMACION SUPERFICIES FORRAJERAS</v>
          </cell>
          <cell r="C630">
            <v>1149050.4599215616</v>
          </cell>
          <cell r="D630">
            <v>3256</v>
          </cell>
          <cell r="G630">
            <v>47050</v>
          </cell>
          <cell r="H630">
            <v>3448276</v>
          </cell>
        </row>
        <row r="631">
          <cell r="A631">
            <v>5492</v>
          </cell>
          <cell r="B631" t="str">
            <v>PARCELAS VIÑA LERIN Y COMARCA V</v>
          </cell>
          <cell r="C631">
            <v>123065.84922791539</v>
          </cell>
          <cell r="H631">
            <v>325655</v>
          </cell>
        </row>
        <row r="632">
          <cell r="A632">
            <v>5493</v>
          </cell>
          <cell r="B632" t="str">
            <v>AMPL.CONT.1/1.000.000 ESPAÑA</v>
          </cell>
          <cell r="D632">
            <v>865</v>
          </cell>
          <cell r="E632">
            <v>1150000</v>
          </cell>
          <cell r="G632">
            <v>33891</v>
          </cell>
        </row>
        <row r="633">
          <cell r="A633">
            <v>5494</v>
          </cell>
          <cell r="B633" t="str">
            <v>MANTENIMIENTO ANAGA</v>
          </cell>
          <cell r="E633">
            <v>797448</v>
          </cell>
          <cell r="G633">
            <v>6550</v>
          </cell>
        </row>
        <row r="634">
          <cell r="A634">
            <v>5495</v>
          </cell>
          <cell r="B634" t="str">
            <v>M.T.N. 1/10.000 15 HOJAS CAMPAÑA 98-99</v>
          </cell>
          <cell r="C634">
            <v>92234.644263073336</v>
          </cell>
        </row>
        <row r="635">
          <cell r="A635">
            <v>5499</v>
          </cell>
          <cell r="B635" t="str">
            <v>PLOTS PLAN MUNICIPAL PAMPLONA</v>
          </cell>
          <cell r="C635">
            <v>9612.7073402559454</v>
          </cell>
          <cell r="E635">
            <v>140000</v>
          </cell>
          <cell r="G635">
            <v>52779</v>
          </cell>
        </row>
        <row r="636">
          <cell r="A636">
            <v>5500</v>
          </cell>
          <cell r="B636" t="str">
            <v>SIG Y LVTO.CAT. ALTO PARANA E ITAPUA</v>
          </cell>
          <cell r="C636">
            <v>3230310.1989280675</v>
          </cell>
          <cell r="D636">
            <v>5144520</v>
          </cell>
        </row>
        <row r="637">
          <cell r="A637">
            <v>5501</v>
          </cell>
          <cell r="B637" t="str">
            <v>ESTRATIFICACION COMARCA VII</v>
          </cell>
          <cell r="C637">
            <v>511455.80105840421</v>
          </cell>
          <cell r="E637">
            <v>1280172</v>
          </cell>
        </row>
        <row r="638">
          <cell r="A638">
            <v>5502</v>
          </cell>
          <cell r="B638" t="str">
            <v>REEDICION ATLAS CTRAS. ESPAÑA FICHAS 1:300.000</v>
          </cell>
          <cell r="C638">
            <v>14419.061010383924</v>
          </cell>
          <cell r="D638">
            <v>1794</v>
          </cell>
          <cell r="E638">
            <v>429700</v>
          </cell>
        </row>
        <row r="639">
          <cell r="A639">
            <v>5503</v>
          </cell>
          <cell r="B639" t="str">
            <v>SOPORTE Y MANT. SIG CATASTRAL ALAVA</v>
          </cell>
          <cell r="C639">
            <v>3765597.5989925144</v>
          </cell>
          <cell r="D639">
            <v>620397</v>
          </cell>
        </row>
        <row r="640">
          <cell r="A640">
            <v>5504</v>
          </cell>
          <cell r="B640" t="str">
            <v>CATASTRO RUSTICO MENDIGORRIA</v>
          </cell>
          <cell r="C640">
            <v>206118.87382543649</v>
          </cell>
          <cell r="D640">
            <v>31590</v>
          </cell>
        </row>
        <row r="641">
          <cell r="A641">
            <v>5505</v>
          </cell>
          <cell r="B641" t="str">
            <v>MAPA CULTIVOS Y APROVECHAMIENTOS 1:/100.000</v>
          </cell>
          <cell r="C641">
            <v>14419.061010383924</v>
          </cell>
        </row>
        <row r="642">
          <cell r="A642">
            <v>5506</v>
          </cell>
          <cell r="B642" t="str">
            <v>AEROTR. VUELO 1:20.000 BLOQUE SUR</v>
          </cell>
          <cell r="C642">
            <v>1251916.758011675</v>
          </cell>
        </row>
        <row r="643">
          <cell r="A643">
            <v>5507</v>
          </cell>
          <cell r="B643" t="str">
            <v>AEROTR. VUELO 1:20.000 BLOQUE OESTE</v>
          </cell>
          <cell r="C643">
            <v>1623718.9680437294</v>
          </cell>
        </row>
        <row r="644">
          <cell r="A644">
            <v>5508</v>
          </cell>
          <cell r="B644" t="str">
            <v>PREMANTENIMIENTO DE ARAITZ 99</v>
          </cell>
          <cell r="C644">
            <v>238071.12065935612</v>
          </cell>
          <cell r="D644">
            <v>107577</v>
          </cell>
          <cell r="G644">
            <v>6926</v>
          </cell>
        </row>
        <row r="645">
          <cell r="A645">
            <v>5510</v>
          </cell>
          <cell r="B645" t="str">
            <v>LOTES COMUNAL AZAGRA</v>
          </cell>
          <cell r="C645">
            <v>95586.233174671157</v>
          </cell>
          <cell r="D645">
            <v>7379</v>
          </cell>
        </row>
        <row r="646">
          <cell r="A646">
            <v>5511</v>
          </cell>
          <cell r="B646" t="str">
            <v>PREMANTENIMIENTO DE BETELU 99</v>
          </cell>
          <cell r="C646">
            <v>98127.603714657904</v>
          </cell>
          <cell r="D646">
            <v>35560</v>
          </cell>
          <cell r="G646">
            <v>6926</v>
          </cell>
        </row>
        <row r="647">
          <cell r="A647">
            <v>5512</v>
          </cell>
          <cell r="B647" t="str">
            <v>PARCELAS COOPERATIVA URROZ</v>
          </cell>
          <cell r="C647">
            <v>58329.638551817632</v>
          </cell>
          <cell r="E647">
            <v>112121</v>
          </cell>
        </row>
        <row r="648">
          <cell r="A648">
            <v>5513</v>
          </cell>
          <cell r="B648" t="str">
            <v>A.T. CARTOGRAFIA GMU MADRID 99</v>
          </cell>
          <cell r="C648">
            <v>2570289.1477237749</v>
          </cell>
          <cell r="D648">
            <v>12334988</v>
          </cell>
        </row>
        <row r="649">
          <cell r="A649">
            <v>5515</v>
          </cell>
          <cell r="B649" t="str">
            <v>ACTUALIZ. CATASTRAL CARCAR Y DICASTILLO</v>
          </cell>
          <cell r="C649">
            <v>1512177.2972306542</v>
          </cell>
          <cell r="D649">
            <v>380520</v>
          </cell>
          <cell r="E649">
            <v>2046207</v>
          </cell>
        </row>
        <row r="650">
          <cell r="A650">
            <v>5516</v>
          </cell>
          <cell r="B650" t="str">
            <v>ACUERDO DEFINITIVO DE TIRGO</v>
          </cell>
          <cell r="C650">
            <v>670030.41701895453</v>
          </cell>
          <cell r="D650">
            <v>54495</v>
          </cell>
          <cell r="E650">
            <v>1248137</v>
          </cell>
        </row>
        <row r="651">
          <cell r="A651">
            <v>5517</v>
          </cell>
          <cell r="B651" t="str">
            <v>PREMANTENIMIENTO DE ERGOIEN</v>
          </cell>
          <cell r="C651">
            <v>210428.17977646564</v>
          </cell>
          <cell r="D651">
            <v>60642</v>
          </cell>
        </row>
        <row r="652">
          <cell r="A652">
            <v>5518</v>
          </cell>
          <cell r="B652" t="str">
            <v>PONENCIA DE VALORACION DE AYEGUI</v>
          </cell>
          <cell r="C652">
            <v>159176.67809403309</v>
          </cell>
          <cell r="D652">
            <v>52064</v>
          </cell>
          <cell r="E652">
            <v>383374</v>
          </cell>
        </row>
        <row r="653">
          <cell r="A653">
            <v>5519</v>
          </cell>
          <cell r="B653" t="str">
            <v>ESTUDIO MEDIOAMBIENTAL LUMBIER II</v>
          </cell>
          <cell r="C653">
            <v>286964.26942620211</v>
          </cell>
          <cell r="D653">
            <v>14925</v>
          </cell>
        </row>
        <row r="654">
          <cell r="A654">
            <v>5520</v>
          </cell>
          <cell r="B654" t="str">
            <v>BASES DEFINITIVAS DE GALILEA</v>
          </cell>
          <cell r="C654">
            <v>772418.40232235997</v>
          </cell>
          <cell r="D654">
            <v>8360</v>
          </cell>
          <cell r="E654">
            <v>800515</v>
          </cell>
        </row>
        <row r="655">
          <cell r="A655">
            <v>5521</v>
          </cell>
          <cell r="B655" t="str">
            <v>PLANOS DE MASAS DE OLLAURI-GIMILEO</v>
          </cell>
          <cell r="C655">
            <v>484293.81760498649</v>
          </cell>
          <cell r="E655">
            <v>762176</v>
          </cell>
        </row>
        <row r="656">
          <cell r="A656">
            <v>5523</v>
          </cell>
          <cell r="B656" t="str">
            <v>ORTO NICARAGUA - ONG</v>
          </cell>
          <cell r="C656">
            <v>426682.68169782485</v>
          </cell>
          <cell r="D656">
            <v>19127410</v>
          </cell>
        </row>
        <row r="657">
          <cell r="A657">
            <v>5524</v>
          </cell>
          <cell r="B657" t="str">
            <v>CALLEJERO PAMPLONA 1999</v>
          </cell>
          <cell r="C657">
            <v>611755.16355831572</v>
          </cell>
          <cell r="D657">
            <v>405070</v>
          </cell>
          <cell r="E657">
            <v>1271246</v>
          </cell>
        </row>
        <row r="658">
          <cell r="A658">
            <v>5525</v>
          </cell>
          <cell r="B658" t="str">
            <v>CARTOGRAFIA 1:500 SARRIGUREN</v>
          </cell>
          <cell r="D658">
            <v>125000</v>
          </cell>
        </row>
        <row r="659">
          <cell r="A659">
            <v>5526</v>
          </cell>
          <cell r="B659" t="str">
            <v>CALLEJEROS DE NAVARRA PARA BOMBEROS</v>
          </cell>
          <cell r="C659">
            <v>113447.67635548569</v>
          </cell>
        </row>
        <row r="660">
          <cell r="A660">
            <v>5527</v>
          </cell>
          <cell r="B660" t="str">
            <v>TRABAJOS PRELIMINARES CENSOS</v>
          </cell>
          <cell r="C660">
            <v>1248026.0862533255</v>
          </cell>
          <cell r="D660">
            <v>11200</v>
          </cell>
        </row>
        <row r="661">
          <cell r="A661">
            <v>5528</v>
          </cell>
          <cell r="B661" t="str">
            <v>FILMACION HOJAS CARTOGRAFIA 1:5.000</v>
          </cell>
          <cell r="C661">
            <v>94594.173335771644</v>
          </cell>
          <cell r="D661">
            <v>5336</v>
          </cell>
          <cell r="E661">
            <v>415600</v>
          </cell>
        </row>
        <row r="662">
          <cell r="A662">
            <v>5529</v>
          </cell>
          <cell r="B662" t="str">
            <v>A.T. INF. SIG SPANS 99</v>
          </cell>
          <cell r="D662">
            <v>1470000</v>
          </cell>
          <cell r="E662">
            <v>1603636</v>
          </cell>
        </row>
        <row r="663">
          <cell r="A663">
            <v>5531</v>
          </cell>
          <cell r="B663" t="str">
            <v>PUBLICACION 2 HOJAS CARTOGRAFIA 1:100.000 (98-99)</v>
          </cell>
          <cell r="C663">
            <v>398271.24118207413</v>
          </cell>
          <cell r="D663">
            <v>32526</v>
          </cell>
        </row>
        <row r="664">
          <cell r="A664">
            <v>5532</v>
          </cell>
          <cell r="B664" t="str">
            <v>SUPERFICIES CULTIVADAS Y RDTOS. 1999</v>
          </cell>
          <cell r="C664">
            <v>2278203.5202790471</v>
          </cell>
          <cell r="D664">
            <v>156382</v>
          </cell>
        </row>
        <row r="665">
          <cell r="A665">
            <v>5533</v>
          </cell>
          <cell r="B665" t="str">
            <v>GRAB. RET. E ING. A CTA (180)</v>
          </cell>
          <cell r="C665">
            <v>358849.22238036082</v>
          </cell>
          <cell r="E665">
            <v>573831</v>
          </cell>
        </row>
        <row r="666">
          <cell r="A666">
            <v>5534</v>
          </cell>
          <cell r="B666" t="str">
            <v>FILMACION ORTOS ORT CUENCA</v>
          </cell>
          <cell r="C666">
            <v>854099.01391914219</v>
          </cell>
          <cell r="D666">
            <v>1092150</v>
          </cell>
          <cell r="E666">
            <v>1823545</v>
          </cell>
        </row>
        <row r="667">
          <cell r="A667">
            <v>5535</v>
          </cell>
          <cell r="B667" t="str">
            <v>LOTES COMUNAL CARCAR</v>
          </cell>
          <cell r="E667">
            <v>168000</v>
          </cell>
        </row>
        <row r="668">
          <cell r="A668">
            <v>5536</v>
          </cell>
          <cell r="B668" t="str">
            <v>PROYECTO ESCOMBRERAS CARCAR</v>
          </cell>
          <cell r="C668">
            <v>1046683.3537764902</v>
          </cell>
          <cell r="D668">
            <v>49055</v>
          </cell>
        </row>
        <row r="669">
          <cell r="A669">
            <v>5537</v>
          </cell>
          <cell r="B669" t="str">
            <v>CAÑADA VIDANGOZ, YESA, JAURRIETA Y BELAS</v>
          </cell>
          <cell r="C669">
            <v>2313543.5856276634</v>
          </cell>
          <cell r="D669">
            <v>40835</v>
          </cell>
          <cell r="E669">
            <v>1724138</v>
          </cell>
        </row>
        <row r="670">
          <cell r="A670">
            <v>5538</v>
          </cell>
          <cell r="B670" t="str">
            <v>DATOS CATASTRALES PARCELAS CONSEJO REGULADOR</v>
          </cell>
          <cell r="C670">
            <v>147465.08796400003</v>
          </cell>
        </row>
        <row r="671">
          <cell r="A671">
            <v>5539</v>
          </cell>
          <cell r="B671" t="str">
            <v>PLOTEADO 12 ORTOS 1:2.000 DE JEREZ</v>
          </cell>
          <cell r="C671">
            <v>150620.74220607558</v>
          </cell>
          <cell r="D671">
            <v>44619</v>
          </cell>
          <cell r="E671">
            <v>144000</v>
          </cell>
        </row>
        <row r="672">
          <cell r="A672">
            <v>5540</v>
          </cell>
          <cell r="B672" t="str">
            <v>PROYECTO PILOTO ORTO COLOR 1:2.000 PAU's</v>
          </cell>
          <cell r="C672">
            <v>461533.49977154122</v>
          </cell>
          <cell r="D672">
            <v>35488</v>
          </cell>
        </row>
        <row r="673">
          <cell r="A673">
            <v>5541</v>
          </cell>
          <cell r="B673" t="str">
            <v>ACT. Y MANT. M.C.A. 1:100.000</v>
          </cell>
          <cell r="C673">
            <v>146977.16664043025</v>
          </cell>
        </row>
        <row r="674">
          <cell r="A674">
            <v>5543</v>
          </cell>
          <cell r="B674" t="str">
            <v>PREMANTENIMIENTO DE YESA 99</v>
          </cell>
          <cell r="C674">
            <v>56668.51159522136</v>
          </cell>
          <cell r="D674">
            <v>25936</v>
          </cell>
        </row>
        <row r="675">
          <cell r="A675">
            <v>5544</v>
          </cell>
          <cell r="B675" t="str">
            <v>GRAFICOS DGN DE LOS ARCOS</v>
          </cell>
          <cell r="C675">
            <v>13069.625244471192</v>
          </cell>
          <cell r="E675">
            <v>151680</v>
          </cell>
        </row>
        <row r="676">
          <cell r="A676">
            <v>5545</v>
          </cell>
          <cell r="B676" t="str">
            <v>MANTENIMIENTO CARTOGRAFIA CATASTRAL</v>
          </cell>
          <cell r="C676">
            <v>43511.00358285354</v>
          </cell>
        </row>
        <row r="677">
          <cell r="A677">
            <v>5546</v>
          </cell>
          <cell r="B677" t="str">
            <v>ALTIMETRIA ANALITICA GUIPUZKOA</v>
          </cell>
          <cell r="C677">
            <v>2519728.9331953432</v>
          </cell>
          <cell r="E677">
            <v>3063825</v>
          </cell>
        </row>
        <row r="678">
          <cell r="A678">
            <v>5547</v>
          </cell>
          <cell r="B678" t="str">
            <v>GRABACION RELACION DE OPERACIONES (038)</v>
          </cell>
          <cell r="C678">
            <v>17942.860685296437</v>
          </cell>
        </row>
        <row r="679">
          <cell r="A679">
            <v>5548</v>
          </cell>
          <cell r="B679" t="str">
            <v>GRABACION TRANSMISIONES PATRIMONIALES</v>
          </cell>
          <cell r="C679">
            <v>532606.98183341499</v>
          </cell>
        </row>
        <row r="680">
          <cell r="A680">
            <v>5550</v>
          </cell>
          <cell r="B680" t="str">
            <v>POLIGONOS CATASTRO RUSTICA DXF - TRAGSATEC</v>
          </cell>
          <cell r="C680">
            <v>54944.818507481323</v>
          </cell>
          <cell r="D680">
            <v>2962</v>
          </cell>
          <cell r="E680">
            <v>1185000</v>
          </cell>
        </row>
        <row r="681">
          <cell r="A681">
            <v>5553</v>
          </cell>
          <cell r="B681" t="str">
            <v>ORTOFOTO DIGITAL 1:5.000 DE ALBACETE</v>
          </cell>
          <cell r="C681">
            <v>17528.908099981207</v>
          </cell>
          <cell r="D681">
            <v>865</v>
          </cell>
        </row>
        <row r="682">
          <cell r="A682">
            <v>5555</v>
          </cell>
          <cell r="B682" t="str">
            <v>ENCUESTAS GANADERAS AÑO 99</v>
          </cell>
          <cell r="C682">
            <v>379251.82199488493</v>
          </cell>
          <cell r="D682">
            <v>337235</v>
          </cell>
          <cell r="E682">
            <v>1191004</v>
          </cell>
        </row>
        <row r="683">
          <cell r="A683">
            <v>5556</v>
          </cell>
          <cell r="B683" t="str">
            <v>CARTOGRAFIA 1:500 ZONA SUR DE PAMPLONA</v>
          </cell>
          <cell r="C683">
            <v>946520.11041354411</v>
          </cell>
          <cell r="D683">
            <v>264000</v>
          </cell>
          <cell r="E683">
            <v>4188800</v>
          </cell>
        </row>
        <row r="684">
          <cell r="A684">
            <v>5557</v>
          </cell>
          <cell r="B684" t="str">
            <v>PREMANTENIMIENTO DE ANUE 99</v>
          </cell>
          <cell r="C684">
            <v>7959.06394940267</v>
          </cell>
        </row>
        <row r="685">
          <cell r="A685">
            <v>5559</v>
          </cell>
          <cell r="B685" t="str">
            <v>ORTOS COLOR SEVILLA</v>
          </cell>
          <cell r="C685">
            <v>739749.2402335935</v>
          </cell>
          <cell r="D685">
            <v>12824</v>
          </cell>
          <cell r="E685">
            <v>646000</v>
          </cell>
        </row>
        <row r="686">
          <cell r="A686">
            <v>5560</v>
          </cell>
          <cell r="B686" t="str">
            <v>PONENCIA DE VALORACION DE SAN ADRIAN</v>
          </cell>
          <cell r="C686">
            <v>37992.303030303025</v>
          </cell>
          <cell r="D686">
            <v>7854</v>
          </cell>
        </row>
        <row r="687">
          <cell r="A687">
            <v>5561</v>
          </cell>
          <cell r="B687" t="str">
            <v>LEVANTAMIENTO TAQUIMETRICO EN ALSASUA</v>
          </cell>
          <cell r="C687">
            <v>106004.62498063892</v>
          </cell>
          <cell r="D687">
            <v>180865</v>
          </cell>
          <cell r="E687">
            <v>295232</v>
          </cell>
        </row>
        <row r="688">
          <cell r="A688">
            <v>5562</v>
          </cell>
          <cell r="B688" t="str">
            <v>CONTROL Y CAPTURA DATOS FEOGA AÑO 99</v>
          </cell>
          <cell r="C688">
            <v>579463.78404708649</v>
          </cell>
        </row>
        <row r="689">
          <cell r="A689">
            <v>5563</v>
          </cell>
          <cell r="B689" t="str">
            <v>PONENCIA DE VALORACION DE LESAKA</v>
          </cell>
          <cell r="C689">
            <v>27630.765840220382</v>
          </cell>
          <cell r="D689">
            <v>11470</v>
          </cell>
        </row>
        <row r="690">
          <cell r="A690">
            <v>5564</v>
          </cell>
          <cell r="B690" t="str">
            <v>PROTOCOLO METODOLOGICO VALORACION USO GANADERO</v>
          </cell>
          <cell r="D690">
            <v>1056</v>
          </cell>
          <cell r="E690">
            <v>353549</v>
          </cell>
        </row>
        <row r="691">
          <cell r="A691">
            <v>5565</v>
          </cell>
          <cell r="B691" t="str">
            <v>CONTROLES SUPERFICIES Y PRIMAS GANADERAS PAC'99</v>
          </cell>
          <cell r="C691">
            <v>2142404.4800587352</v>
          </cell>
          <cell r="D691">
            <v>1060</v>
          </cell>
        </row>
        <row r="692">
          <cell r="A692">
            <v>5568</v>
          </cell>
          <cell r="B692" t="str">
            <v>CONTROL PARCELAS CULTIVOS FORRAJEROS'99</v>
          </cell>
          <cell r="C692">
            <v>32505.584172665913</v>
          </cell>
          <cell r="D692">
            <v>480</v>
          </cell>
        </row>
        <row r="693">
          <cell r="A693">
            <v>5569</v>
          </cell>
          <cell r="B693" t="str">
            <v>CALLEJERO ALCALA DE GUADAIRA</v>
          </cell>
          <cell r="C693">
            <v>40523.375714465627</v>
          </cell>
          <cell r="D693">
            <v>110680</v>
          </cell>
          <cell r="E693">
            <v>221293</v>
          </cell>
        </row>
        <row r="694">
          <cell r="A694">
            <v>5570</v>
          </cell>
          <cell r="B694" t="str">
            <v>PLOTS IRIS 17 ORTOFOTOS COLOR SEVILLA</v>
          </cell>
          <cell r="C694">
            <v>90309.90309859156</v>
          </cell>
          <cell r="D694">
            <v>1137</v>
          </cell>
          <cell r="E694">
            <v>213248</v>
          </cell>
        </row>
        <row r="695">
          <cell r="A695">
            <v>5571</v>
          </cell>
          <cell r="B695" t="str">
            <v>TRABAJOS CAMPO SUPERFICIES FRUTALES Y VIÑEDO 99</v>
          </cell>
          <cell r="C695">
            <v>35181.590029138075</v>
          </cell>
        </row>
        <row r="696">
          <cell r="A696">
            <v>5572</v>
          </cell>
          <cell r="B696" t="str">
            <v>CONTROLES EMPRESAS FORRAJERAS CAMPAÑA 99</v>
          </cell>
          <cell r="C696">
            <v>524029.62685464451</v>
          </cell>
        </row>
        <row r="697">
          <cell r="A697">
            <v>5573</v>
          </cell>
          <cell r="B697" t="str">
            <v>SEGUNDOS ORIGINALES DE ORTO DE LAGUARDIA</v>
          </cell>
          <cell r="C697">
            <v>23305.246790030211</v>
          </cell>
          <cell r="D697">
            <v>798</v>
          </cell>
          <cell r="E697">
            <v>105456</v>
          </cell>
        </row>
        <row r="698">
          <cell r="A698">
            <v>5574</v>
          </cell>
          <cell r="B698" t="str">
            <v>CARTOGRAFIA POTENCIAL USO GANADERO</v>
          </cell>
          <cell r="C698">
            <v>79281.304347197802</v>
          </cell>
          <cell r="E698">
            <v>123242</v>
          </cell>
        </row>
        <row r="699">
          <cell r="A699">
            <v>5575</v>
          </cell>
          <cell r="B699" t="str">
            <v>CARTOGRAFIA 1:200.000 Y 1:400.000</v>
          </cell>
          <cell r="C699">
            <v>109871.24360825596</v>
          </cell>
        </row>
        <row r="700">
          <cell r="A700">
            <v>5577</v>
          </cell>
          <cell r="B700" t="str">
            <v>SEGUNDOS ORIGINALES ORTO CANAL DE NAVARRA</v>
          </cell>
          <cell r="C700">
            <v>31224.091956193355</v>
          </cell>
          <cell r="E700">
            <v>203688</v>
          </cell>
        </row>
        <row r="701">
          <cell r="A701">
            <v>5579</v>
          </cell>
          <cell r="B701" t="str">
            <v>ALTIMETRIA 1:500 ARGUEDAS, MURILLO EL FRUTO Y RIBAFORADA</v>
          </cell>
          <cell r="C701">
            <v>128650.36782477342</v>
          </cell>
          <cell r="D701">
            <v>1121</v>
          </cell>
        </row>
        <row r="702">
          <cell r="A702">
            <v>5580</v>
          </cell>
          <cell r="B702" t="str">
            <v>LEVANTAMIENTO TAQUIMETRICO DE AMEZTIA Y ZUNTAIPE</v>
          </cell>
          <cell r="C702">
            <v>6945.7069701280234</v>
          </cell>
        </row>
        <row r="703">
          <cell r="A703">
            <v>5581</v>
          </cell>
          <cell r="B703" t="str">
            <v>MOSAICO ORTO 1:25.000 COLOR PARA PUBLICACION</v>
          </cell>
          <cell r="C703">
            <v>72433.264791582566</v>
          </cell>
          <cell r="E703">
            <v>60000</v>
          </cell>
        </row>
        <row r="704">
          <cell r="A704">
            <v>5582</v>
          </cell>
          <cell r="B704" t="str">
            <v>REVISION EXPEDIENTES MEDIDAS AMBIENTALES</v>
          </cell>
          <cell r="C704">
            <v>651824.58035095432</v>
          </cell>
        </row>
        <row r="705">
          <cell r="A705">
            <v>5583</v>
          </cell>
          <cell r="B705" t="str">
            <v>CALLEJERO ESTELLA</v>
          </cell>
          <cell r="C705">
            <v>303752.61949896591</v>
          </cell>
          <cell r="D705">
            <v>9107</v>
          </cell>
        </row>
        <row r="706">
          <cell r="A706">
            <v>5585</v>
          </cell>
          <cell r="B706" t="str">
            <v>USO GANADERO RECURSOS PASCICOLAS ARTAJONA</v>
          </cell>
          <cell r="C706">
            <v>3921.4241820768148</v>
          </cell>
        </row>
        <row r="707">
          <cell r="A707">
            <v>5587</v>
          </cell>
          <cell r="B707" t="str">
            <v>SALUD LABORAL</v>
          </cell>
          <cell r="C707">
            <v>9863.4299312283802</v>
          </cell>
        </row>
        <row r="708">
          <cell r="A708">
            <v>5588</v>
          </cell>
          <cell r="B708" t="str">
            <v>PRESENTACION MAPA TURISTICO EN INTERNET</v>
          </cell>
          <cell r="C708">
            <v>59712.632395791283</v>
          </cell>
        </row>
        <row r="709">
          <cell r="A709">
            <v>5589</v>
          </cell>
          <cell r="B709" t="str">
            <v>PUBLICACION LINEAS DE AUTOBUSES</v>
          </cell>
          <cell r="C709">
            <v>29147.520191263113</v>
          </cell>
        </row>
        <row r="710">
          <cell r="A710">
            <v>5590</v>
          </cell>
          <cell r="B710" t="str">
            <v>ATLAS DE CARRETERAS 1/750.000</v>
          </cell>
          <cell r="C710">
            <v>19108.042366653208</v>
          </cell>
        </row>
        <row r="711">
          <cell r="A711">
            <v>5594</v>
          </cell>
          <cell r="B711" t="str">
            <v>IMPRESION CARTOGRAFIA SEVILLA</v>
          </cell>
          <cell r="C711">
            <v>21496.547662484867</v>
          </cell>
        </row>
        <row r="712">
          <cell r="A712">
            <v>5595</v>
          </cell>
          <cell r="B712" t="str">
            <v>ESTUDIOS DRENAJE CANAL NAVARRA EN GEOGRAPHICS</v>
          </cell>
          <cell r="C712">
            <v>14331.031774989906</v>
          </cell>
        </row>
        <row r="713">
          <cell r="A713">
            <v>5598</v>
          </cell>
          <cell r="B713" t="str">
            <v>PREMANTENIMIENTO DE ARANO 99</v>
          </cell>
          <cell r="C713">
            <v>30406.14876033058</v>
          </cell>
        </row>
        <row r="714">
          <cell r="A714">
            <v>5599</v>
          </cell>
          <cell r="B714" t="str">
            <v>PREMANTENIMIENTO DE IGANTZI 99</v>
          </cell>
          <cell r="C714">
            <v>2814.8457300275477</v>
          </cell>
        </row>
        <row r="715">
          <cell r="A715">
            <v>5601</v>
          </cell>
          <cell r="B715" t="str">
            <v>VENTAS DE SOFTWARE GESTION POBLACION E INGRESOS</v>
          </cell>
          <cell r="E715">
            <v>4443882</v>
          </cell>
        </row>
        <row r="716">
          <cell r="A716">
            <v>7023</v>
          </cell>
          <cell r="B716" t="str">
            <v>ACUERDO PROVISIONAL DE LAZAGURRIA</v>
          </cell>
          <cell r="C716">
            <v>21204.559714525054</v>
          </cell>
        </row>
        <row r="717">
          <cell r="A717">
            <v>7025</v>
          </cell>
          <cell r="B717" t="str">
            <v>PROYECTO DE OBRAS DE LAZAGURRIA</v>
          </cell>
          <cell r="C717">
            <v>875493.43973665102</v>
          </cell>
          <cell r="D717">
            <v>322996</v>
          </cell>
          <cell r="G717">
            <v>28045</v>
          </cell>
        </row>
        <row r="718">
          <cell r="A718">
            <v>7038</v>
          </cell>
          <cell r="B718" t="str">
            <v>REPLANTEO DE FINCAS DE SANGÜESA</v>
          </cell>
          <cell r="C718">
            <v>127986.75227081875</v>
          </cell>
          <cell r="D718">
            <v>576240</v>
          </cell>
          <cell r="E718">
            <v>1360966</v>
          </cell>
        </row>
        <row r="719">
          <cell r="A719">
            <v>7218</v>
          </cell>
          <cell r="B719" t="str">
            <v>REPLANTEO DE FINCAS DE AZAGRA</v>
          </cell>
          <cell r="D719">
            <v>1025500</v>
          </cell>
          <cell r="G719">
            <v>59358</v>
          </cell>
        </row>
        <row r="720">
          <cell r="A720">
            <v>7219</v>
          </cell>
          <cell r="B720" t="str">
            <v>REVISION AMOJONAMIENTO DE AZAGRA</v>
          </cell>
          <cell r="C720">
            <v>2079.4665883706439</v>
          </cell>
        </row>
        <row r="721">
          <cell r="A721">
            <v>7285</v>
          </cell>
          <cell r="B721" t="str">
            <v>PROYECTO DE OBRAS DE LATASA</v>
          </cell>
          <cell r="D721">
            <v>-2810</v>
          </cell>
        </row>
        <row r="722">
          <cell r="A722">
            <v>7298</v>
          </cell>
          <cell r="B722" t="str">
            <v>REPLANTEO DE FINCAS DE ARRONIZ</v>
          </cell>
          <cell r="C722">
            <v>22580.925113666763</v>
          </cell>
        </row>
        <row r="723">
          <cell r="A723">
            <v>7388</v>
          </cell>
          <cell r="B723" t="str">
            <v>REPLANTEO DE FINCAS DE FALCES</v>
          </cell>
          <cell r="D723">
            <v>1890090</v>
          </cell>
          <cell r="F723">
            <v>1173000</v>
          </cell>
        </row>
        <row r="724">
          <cell r="A724">
            <v>7418</v>
          </cell>
          <cell r="B724" t="str">
            <v>REPLANTEO DE FINCAS DE CARCAR</v>
          </cell>
          <cell r="C724">
            <v>99255.473856646146</v>
          </cell>
          <cell r="D724">
            <v>616550</v>
          </cell>
        </row>
        <row r="725">
          <cell r="A725">
            <v>7419</v>
          </cell>
          <cell r="B725" t="str">
            <v>REVISION AMOJONAMIENTO DE CARCAR</v>
          </cell>
          <cell r="C725">
            <v>13087.772546230442</v>
          </cell>
        </row>
        <row r="726">
          <cell r="A726">
            <v>7464</v>
          </cell>
          <cell r="B726" t="str">
            <v>ACUERDO DEFINITIVO DE LOS ARCOS</v>
          </cell>
          <cell r="C726">
            <v>191151.00878677203</v>
          </cell>
          <cell r="D726">
            <v>521849</v>
          </cell>
          <cell r="E726">
            <v>8175109</v>
          </cell>
          <cell r="F726">
            <v>481189</v>
          </cell>
          <cell r="G726">
            <v>2270000</v>
          </cell>
        </row>
        <row r="727">
          <cell r="A727">
            <v>7465</v>
          </cell>
          <cell r="B727" t="str">
            <v>PROYECTO DE OBRAS DE LOS ARCOS</v>
          </cell>
          <cell r="C727">
            <v>3804614.3170758137</v>
          </cell>
          <cell r="D727">
            <v>134095</v>
          </cell>
          <cell r="E727">
            <v>17857411</v>
          </cell>
          <cell r="G727">
            <v>10990945</v>
          </cell>
        </row>
        <row r="728">
          <cell r="A728">
            <v>7468</v>
          </cell>
          <cell r="B728" t="str">
            <v>REPLANTEO DE FINCAS DE LOS ARCOS</v>
          </cell>
          <cell r="C728">
            <v>47918.123629312657</v>
          </cell>
          <cell r="D728">
            <v>6580</v>
          </cell>
          <cell r="G728">
            <v>7919</v>
          </cell>
        </row>
        <row r="729">
          <cell r="A729">
            <v>7469</v>
          </cell>
          <cell r="B729" t="str">
            <v>PROYECTO ACEQUIA DE LOS ARCOS</v>
          </cell>
          <cell r="C729">
            <v>294386.55403613963</v>
          </cell>
          <cell r="D729">
            <v>8480</v>
          </cell>
        </row>
        <row r="730">
          <cell r="A730">
            <v>7478</v>
          </cell>
          <cell r="B730" t="str">
            <v>REPLANTEO DE FINCAS DE ITSASO</v>
          </cell>
          <cell r="C730">
            <v>47148.471047443905</v>
          </cell>
          <cell r="D730">
            <v>159500</v>
          </cell>
          <cell r="F730">
            <v>200000</v>
          </cell>
        </row>
        <row r="731">
          <cell r="A731">
            <v>7484</v>
          </cell>
          <cell r="B731" t="str">
            <v>ACUERDO DEFINITIVO DE NAVASCUES</v>
          </cell>
          <cell r="C731">
            <v>287062.7136581568</v>
          </cell>
          <cell r="E731">
            <v>574911</v>
          </cell>
          <cell r="G731">
            <v>65209</v>
          </cell>
        </row>
        <row r="732">
          <cell r="A732">
            <v>7485</v>
          </cell>
          <cell r="B732" t="str">
            <v>PROYECTO DE OBRAS DE NAVASCUES</v>
          </cell>
          <cell r="E732">
            <v>1120689</v>
          </cell>
        </row>
        <row r="733">
          <cell r="A733">
            <v>7488</v>
          </cell>
          <cell r="B733" t="str">
            <v>REPLANTEO DE FINCAS DE NAVASCUES</v>
          </cell>
          <cell r="G733">
            <v>227650</v>
          </cell>
        </row>
        <row r="734">
          <cell r="A734">
            <v>7514</v>
          </cell>
          <cell r="B734" t="str">
            <v>ACUERDO DEFINITIVO DE GUEMBE II</v>
          </cell>
          <cell r="C734">
            <v>48271.334341151131</v>
          </cell>
          <cell r="D734">
            <v>7060</v>
          </cell>
          <cell r="G734">
            <v>3143</v>
          </cell>
        </row>
        <row r="735">
          <cell r="A735">
            <v>7515</v>
          </cell>
          <cell r="B735" t="str">
            <v>PROYECTO DE OBRAS DE GUEMBE II</v>
          </cell>
          <cell r="G735">
            <v>25758</v>
          </cell>
        </row>
        <row r="736">
          <cell r="A736">
            <v>7518</v>
          </cell>
          <cell r="B736" t="str">
            <v>REPLANTEO DE FINCAS DE GUEMBE II</v>
          </cell>
          <cell r="G736">
            <v>132520</v>
          </cell>
        </row>
        <row r="737">
          <cell r="A737">
            <v>7523</v>
          </cell>
          <cell r="B737" t="str">
            <v>ACUERDO PROVISIONAL DE LARRAGA</v>
          </cell>
          <cell r="C737">
            <v>2371807.039711195</v>
          </cell>
          <cell r="E737">
            <v>11356786</v>
          </cell>
          <cell r="G737">
            <v>6806869</v>
          </cell>
        </row>
        <row r="738">
          <cell r="A738">
            <v>7524</v>
          </cell>
          <cell r="B738" t="str">
            <v>ACUERDO DEFINITIVO DE LARRAGA</v>
          </cell>
          <cell r="C738">
            <v>37574.170433270927</v>
          </cell>
          <cell r="G738">
            <v>6965</v>
          </cell>
        </row>
        <row r="739">
          <cell r="A739">
            <v>7525</v>
          </cell>
          <cell r="B739" t="str">
            <v>PROYECTO DE OBRAS DE LARRAGA</v>
          </cell>
          <cell r="C739">
            <v>1298568.3920069989</v>
          </cell>
          <cell r="D739">
            <v>406390</v>
          </cell>
          <cell r="E739">
            <v>410852</v>
          </cell>
          <cell r="G739">
            <v>11337149</v>
          </cell>
        </row>
        <row r="740">
          <cell r="A740">
            <v>7554</v>
          </cell>
          <cell r="B740" t="str">
            <v>ACUERDO DEFINITIVO DE LEZAUN</v>
          </cell>
          <cell r="C740">
            <v>17187.883959044368</v>
          </cell>
          <cell r="G740">
            <v>171147</v>
          </cell>
        </row>
        <row r="741">
          <cell r="A741">
            <v>7558</v>
          </cell>
          <cell r="B741" t="str">
            <v>REPLANTEO DE FINCAS DE LEZAUN</v>
          </cell>
          <cell r="G741">
            <v>6623</v>
          </cell>
        </row>
        <row r="742">
          <cell r="A742">
            <v>7563</v>
          </cell>
          <cell r="B742" t="str">
            <v>ACUERDO PROVISIONAL DE ANDOSILLA</v>
          </cell>
          <cell r="C742">
            <v>1226091.919982441</v>
          </cell>
          <cell r="D742">
            <v>99724</v>
          </cell>
          <cell r="G742">
            <v>1617429</v>
          </cell>
        </row>
        <row r="743">
          <cell r="A743">
            <v>7565</v>
          </cell>
          <cell r="B743" t="str">
            <v>PROYECTO DE OBRAS DE ANDOSILLA</v>
          </cell>
          <cell r="C743">
            <v>133708.23809055806</v>
          </cell>
          <cell r="D743">
            <v>2000000</v>
          </cell>
          <cell r="G743">
            <v>2972054</v>
          </cell>
        </row>
        <row r="744">
          <cell r="A744">
            <v>7575</v>
          </cell>
          <cell r="B744" t="str">
            <v>PROYECTO DE OBRAS BIZKARRETA</v>
          </cell>
          <cell r="D744">
            <v>18065</v>
          </cell>
          <cell r="F744">
            <v>18065</v>
          </cell>
        </row>
        <row r="745">
          <cell r="A745">
            <v>7578</v>
          </cell>
          <cell r="B745" t="str">
            <v>REPLANTEO DE FINCAS DE BISKARRETA</v>
          </cell>
          <cell r="C745">
            <v>23871.979516358457</v>
          </cell>
          <cell r="G745">
            <v>173074</v>
          </cell>
        </row>
        <row r="746">
          <cell r="A746">
            <v>7583</v>
          </cell>
          <cell r="B746" t="str">
            <v>ACUERDO PROVISIONAL DE ERRAZKIN</v>
          </cell>
          <cell r="C746">
            <v>439670.18288970855</v>
          </cell>
          <cell r="D746">
            <v>8460</v>
          </cell>
          <cell r="G746">
            <v>528652</v>
          </cell>
        </row>
        <row r="747">
          <cell r="A747">
            <v>7584</v>
          </cell>
          <cell r="B747" t="str">
            <v>ACUERDO DEFINITIVO DE ERRAZKIN</v>
          </cell>
          <cell r="C747">
            <v>15274.368835750625</v>
          </cell>
          <cell r="D747">
            <v>6456</v>
          </cell>
        </row>
        <row r="748">
          <cell r="A748">
            <v>7585</v>
          </cell>
          <cell r="B748" t="str">
            <v>PROYECTO OBRAS DE ERRAZKIN</v>
          </cell>
          <cell r="C748">
            <v>21652.325938566555</v>
          </cell>
        </row>
        <row r="749">
          <cell r="A749">
            <v>7588</v>
          </cell>
          <cell r="B749" t="str">
            <v>REPLANTEO DE FINCAS DE ERRAZKIN</v>
          </cell>
          <cell r="D749">
            <v>50000</v>
          </cell>
          <cell r="G749">
            <v>177875</v>
          </cell>
        </row>
        <row r="750">
          <cell r="A750">
            <v>7605</v>
          </cell>
          <cell r="B750" t="str">
            <v>PROYECTO DE OBRAS NAJURIETA</v>
          </cell>
          <cell r="D750">
            <v>27136</v>
          </cell>
          <cell r="F750">
            <v>27136</v>
          </cell>
        </row>
        <row r="751">
          <cell r="A751">
            <v>7608</v>
          </cell>
          <cell r="B751" t="str">
            <v>REPLANTEO DE FINCAS DE NAJURIETA</v>
          </cell>
          <cell r="C751">
            <v>39628.314409876664</v>
          </cell>
          <cell r="D751">
            <v>1440</v>
          </cell>
          <cell r="E751">
            <v>474276</v>
          </cell>
          <cell r="G751">
            <v>86906</v>
          </cell>
        </row>
        <row r="752">
          <cell r="A752">
            <v>7618</v>
          </cell>
          <cell r="B752" t="str">
            <v>REPLANTEO DE FINCAS DE IGOA</v>
          </cell>
          <cell r="C752">
            <v>8506.555294568816</v>
          </cell>
          <cell r="D752">
            <v>129620</v>
          </cell>
          <cell r="F752">
            <v>126000</v>
          </cell>
        </row>
        <row r="753">
          <cell r="A753">
            <v>7619</v>
          </cell>
          <cell r="B753" t="str">
            <v>REVISION AMOJONAMIENTO IGOA</v>
          </cell>
          <cell r="C753">
            <v>16756.413940256047</v>
          </cell>
          <cell r="D753">
            <v>11450</v>
          </cell>
        </row>
        <row r="754">
          <cell r="A754">
            <v>7625</v>
          </cell>
          <cell r="B754" t="str">
            <v>PROYECTO DE OBRAS DE SAGASETA</v>
          </cell>
          <cell r="D754">
            <v>10096</v>
          </cell>
          <cell r="F754">
            <v>10096</v>
          </cell>
        </row>
        <row r="755">
          <cell r="A755">
            <v>7632</v>
          </cell>
          <cell r="B755" t="str">
            <v>BASES DEFINITIVAS DE MONTE ALTO</v>
          </cell>
          <cell r="C755">
            <v>230864.7152080237</v>
          </cell>
          <cell r="D755">
            <v>3000</v>
          </cell>
          <cell r="E755">
            <v>2389540</v>
          </cell>
          <cell r="G755">
            <v>904407</v>
          </cell>
        </row>
        <row r="756">
          <cell r="A756">
            <v>7633</v>
          </cell>
          <cell r="B756" t="str">
            <v>ACUERDO PROVISIONAL DE MONTE ALTO</v>
          </cell>
          <cell r="C756">
            <v>306522.87946718588</v>
          </cell>
          <cell r="G756">
            <v>650273</v>
          </cell>
        </row>
        <row r="757">
          <cell r="A757">
            <v>7635</v>
          </cell>
          <cell r="B757" t="str">
            <v>PROYECTO DE OBRAS DE MONTE ALTO</v>
          </cell>
          <cell r="C757">
            <v>115564.26425566865</v>
          </cell>
          <cell r="D757">
            <v>1258620</v>
          </cell>
          <cell r="G757">
            <v>1572360</v>
          </cell>
        </row>
        <row r="758">
          <cell r="A758">
            <v>7637</v>
          </cell>
          <cell r="B758" t="str">
            <v>ESTUDIO AMBIENTA DE MONTE ALTO</v>
          </cell>
          <cell r="C758">
            <v>147677.14118438968</v>
          </cell>
          <cell r="D758">
            <v>12720</v>
          </cell>
        </row>
        <row r="759">
          <cell r="A759">
            <v>7638</v>
          </cell>
          <cell r="B759" t="str">
            <v>REPLANTEO DE FINCAS DE MONTE ALTO</v>
          </cell>
          <cell r="G759">
            <v>6600</v>
          </cell>
        </row>
        <row r="760">
          <cell r="A760">
            <v>7643</v>
          </cell>
          <cell r="B760" t="str">
            <v>ACUERDO PROVISIONAL FUNES</v>
          </cell>
          <cell r="G760">
            <v>6330</v>
          </cell>
        </row>
        <row r="761">
          <cell r="A761">
            <v>7652</v>
          </cell>
          <cell r="B761" t="str">
            <v>BASES DEFINITIVAS IHABEN</v>
          </cell>
          <cell r="E761">
            <v>598091</v>
          </cell>
          <cell r="G761">
            <v>281388</v>
          </cell>
        </row>
        <row r="762">
          <cell r="A762">
            <v>7653</v>
          </cell>
          <cell r="B762" t="str">
            <v>ACUERDO PROVISIONAL IHABEN</v>
          </cell>
          <cell r="C762">
            <v>29632.407832137411</v>
          </cell>
          <cell r="D762">
            <v>2980</v>
          </cell>
          <cell r="G762">
            <v>31345</v>
          </cell>
        </row>
        <row r="763">
          <cell r="A763">
            <v>7655</v>
          </cell>
          <cell r="B763" t="str">
            <v>PROYECTO OBRAS DE IHABEN</v>
          </cell>
          <cell r="C763">
            <v>88058.667004543837</v>
          </cell>
          <cell r="D763">
            <v>3300</v>
          </cell>
          <cell r="G763">
            <v>294447</v>
          </cell>
        </row>
        <row r="764">
          <cell r="A764">
            <v>7658</v>
          </cell>
          <cell r="B764" t="str">
            <v>REPLANTEO FINCAS DE IHABEN</v>
          </cell>
          <cell r="G764">
            <v>32750</v>
          </cell>
        </row>
        <row r="765">
          <cell r="A765">
            <v>7663</v>
          </cell>
          <cell r="B765" t="str">
            <v>ACUERDO PROVISIONAL DE ETAYO II</v>
          </cell>
          <cell r="C765">
            <v>837584.7779879414</v>
          </cell>
        </row>
        <row r="766">
          <cell r="A766">
            <v>7665</v>
          </cell>
          <cell r="B766" t="str">
            <v>PROYECTO DE OBRAS DE ETAYO II</v>
          </cell>
          <cell r="C766">
            <v>87354.835776641979</v>
          </cell>
          <cell r="D766">
            <v>427300</v>
          </cell>
          <cell r="G766">
            <v>536790</v>
          </cell>
        </row>
        <row r="767">
          <cell r="A767">
            <v>7667</v>
          </cell>
          <cell r="B767" t="str">
            <v>ESTUDIO AMBIENTAL DE ETAYO II</v>
          </cell>
          <cell r="C767">
            <v>360573.18854236708</v>
          </cell>
          <cell r="D767">
            <v>16060</v>
          </cell>
        </row>
        <row r="768">
          <cell r="A768">
            <v>7668</v>
          </cell>
          <cell r="B768" t="str">
            <v>REPLANTEO DE FINCAS DE ETAYO II</v>
          </cell>
          <cell r="G768">
            <v>125125</v>
          </cell>
        </row>
        <row r="769">
          <cell r="A769">
            <v>7673</v>
          </cell>
          <cell r="B769" t="str">
            <v>ACUERDO PROVISIONAL DE EUSA</v>
          </cell>
          <cell r="C769">
            <v>178626.38609705644</v>
          </cell>
          <cell r="E769">
            <v>883995</v>
          </cell>
          <cell r="G769">
            <v>502768</v>
          </cell>
        </row>
        <row r="770">
          <cell r="A770">
            <v>7675</v>
          </cell>
          <cell r="B770" t="str">
            <v>PROYECTO DE OBRAS DE EUSA</v>
          </cell>
          <cell r="C770">
            <v>32018.869577779824</v>
          </cell>
          <cell r="D770">
            <v>25800</v>
          </cell>
          <cell r="G770">
            <v>844896</v>
          </cell>
        </row>
        <row r="771">
          <cell r="A771">
            <v>7678</v>
          </cell>
          <cell r="B771" t="str">
            <v>REPLANTEO DE FINCAS DE EUSA</v>
          </cell>
          <cell r="G771">
            <v>107875</v>
          </cell>
        </row>
        <row r="772">
          <cell r="A772">
            <v>7683</v>
          </cell>
          <cell r="B772" t="str">
            <v>ACUERDO PROVISIONAL GARTZARON</v>
          </cell>
          <cell r="G772">
            <v>81173</v>
          </cell>
        </row>
        <row r="773">
          <cell r="A773">
            <v>7685</v>
          </cell>
          <cell r="B773" t="str">
            <v>PROYECTO OBRAS GARTZARON</v>
          </cell>
          <cell r="C773">
            <v>4382.3651877133125</v>
          </cell>
          <cell r="G773">
            <v>160363</v>
          </cell>
        </row>
        <row r="774">
          <cell r="A774">
            <v>7688</v>
          </cell>
          <cell r="B774" t="str">
            <v>REPLANTEO DE FINCAS DE GARTZARON</v>
          </cell>
          <cell r="G774">
            <v>31060</v>
          </cell>
        </row>
        <row r="775">
          <cell r="A775">
            <v>7704</v>
          </cell>
          <cell r="B775" t="str">
            <v>ACUERDO DEFINITIVO DE ZUNZARREN</v>
          </cell>
          <cell r="C775">
            <v>61897.446236704367</v>
          </cell>
          <cell r="D775">
            <v>3136</v>
          </cell>
          <cell r="E775">
            <v>43103</v>
          </cell>
          <cell r="G775">
            <v>9556</v>
          </cell>
        </row>
        <row r="776">
          <cell r="A776">
            <v>7708</v>
          </cell>
          <cell r="B776" t="str">
            <v>REPLANTEO DE FINCAS DE ZUNZARREN</v>
          </cell>
          <cell r="C776">
            <v>24315.354824792677</v>
          </cell>
          <cell r="D776">
            <v>23740</v>
          </cell>
        </row>
        <row r="777">
          <cell r="A777">
            <v>7713</v>
          </cell>
          <cell r="B777" t="str">
            <v>ACUERDO PROVISIONAL DE ALDUNATE</v>
          </cell>
          <cell r="C777">
            <v>44861.229534224207</v>
          </cell>
          <cell r="G777">
            <v>24202</v>
          </cell>
        </row>
        <row r="778">
          <cell r="A778">
            <v>7714</v>
          </cell>
          <cell r="B778" t="str">
            <v>ACUERDO DEFINITIVO DE ALDUNATE</v>
          </cell>
          <cell r="C778">
            <v>44669.523419078243</v>
          </cell>
          <cell r="D778">
            <v>30000</v>
          </cell>
        </row>
        <row r="779">
          <cell r="A779">
            <v>7721</v>
          </cell>
          <cell r="B779" t="str">
            <v>BASES PROVISIONALES DE BELASCOAIN</v>
          </cell>
          <cell r="C779">
            <v>17687.453196041723</v>
          </cell>
        </row>
        <row r="780">
          <cell r="A780">
            <v>7722</v>
          </cell>
          <cell r="B780" t="str">
            <v>BASES DEFINITIVAS DE BELASCOAIN</v>
          </cell>
          <cell r="C780">
            <v>495210.47118951305</v>
          </cell>
          <cell r="D780">
            <v>18436</v>
          </cell>
          <cell r="G780">
            <v>8047</v>
          </cell>
        </row>
        <row r="781">
          <cell r="A781">
            <v>7731</v>
          </cell>
          <cell r="B781" t="str">
            <v>BASES PROVISIONALES DE AZUELO</v>
          </cell>
          <cell r="C781">
            <v>32819.774141305534</v>
          </cell>
          <cell r="D781">
            <v>5280</v>
          </cell>
          <cell r="E781">
            <v>43103</v>
          </cell>
        </row>
        <row r="782">
          <cell r="A782">
            <v>7741</v>
          </cell>
          <cell r="B782" t="str">
            <v>BASES PROVISIONALES DE LUMBIER II</v>
          </cell>
          <cell r="C782">
            <v>1704549.9156582113</v>
          </cell>
          <cell r="D782">
            <v>126076</v>
          </cell>
        </row>
        <row r="783">
          <cell r="A783">
            <v>7751</v>
          </cell>
          <cell r="B783" t="str">
            <v>BASES PROVISIONALES DE TORRALBA DEL RIO</v>
          </cell>
          <cell r="C783">
            <v>20614.395627860475</v>
          </cell>
          <cell r="E783">
            <v>43103</v>
          </cell>
        </row>
        <row r="784">
          <cell r="A784">
            <v>7761</v>
          </cell>
          <cell r="B784" t="str">
            <v>BASES PROVISIONALES DE OLAGÜE</v>
          </cell>
          <cell r="C784">
            <v>91485.930827860633</v>
          </cell>
          <cell r="D784">
            <v>3860</v>
          </cell>
          <cell r="E784">
            <v>43103</v>
          </cell>
        </row>
        <row r="785">
          <cell r="A785">
            <v>7771</v>
          </cell>
          <cell r="B785" t="str">
            <v>BASES PROVISIONALES DE UITZI</v>
          </cell>
          <cell r="C785">
            <v>42342.465413930317</v>
          </cell>
        </row>
        <row r="786">
          <cell r="A786">
            <v>7781</v>
          </cell>
          <cell r="B786" t="str">
            <v>BASES PROVISIONALES DE CEMBORAIN</v>
          </cell>
          <cell r="C786">
            <v>61756.104426596175</v>
          </cell>
        </row>
        <row r="787">
          <cell r="A787">
            <v>8000</v>
          </cell>
          <cell r="B787" t="str">
            <v>INGRESOS POR SERVICIOS DIVERSOS</v>
          </cell>
          <cell r="E787">
            <v>3138997</v>
          </cell>
        </row>
        <row r="788">
          <cell r="A788">
            <v>8020</v>
          </cell>
          <cell r="B788" t="str">
            <v>GTOS. DNR INGENIERIA</v>
          </cell>
          <cell r="D788">
            <v>1388308</v>
          </cell>
        </row>
        <row r="789">
          <cell r="A789">
            <v>8030</v>
          </cell>
          <cell r="B789" t="str">
            <v>GTOS. DNR S.A.L.A.</v>
          </cell>
          <cell r="D789">
            <v>74500</v>
          </cell>
        </row>
        <row r="790">
          <cell r="A790">
            <v>8040</v>
          </cell>
          <cell r="B790" t="str">
            <v>GTOS. DNR RUSTICA</v>
          </cell>
          <cell r="D790">
            <v>1172919</v>
          </cell>
        </row>
        <row r="791">
          <cell r="A791">
            <v>8041</v>
          </cell>
          <cell r="B791" t="str">
            <v>GTOS. DNR APOYO RUSTICA</v>
          </cell>
          <cell r="D791">
            <v>37500</v>
          </cell>
        </row>
        <row r="792">
          <cell r="A792">
            <v>8080</v>
          </cell>
          <cell r="B792" t="str">
            <v>GTOS. DNR MANTENIMIENTO</v>
          </cell>
          <cell r="D792">
            <v>507513</v>
          </cell>
        </row>
        <row r="793">
          <cell r="A793">
            <v>8081</v>
          </cell>
          <cell r="B793" t="str">
            <v>GTOS. DNR MANTENIMIENTO R.T.</v>
          </cell>
          <cell r="D793">
            <v>215500</v>
          </cell>
        </row>
        <row r="794">
          <cell r="A794">
            <v>8090</v>
          </cell>
          <cell r="B794" t="str">
            <v>GTOS. DNR EXPLOTACION</v>
          </cell>
          <cell r="D794">
            <v>4640772</v>
          </cell>
        </row>
        <row r="795">
          <cell r="A795">
            <v>9015</v>
          </cell>
          <cell r="B795" t="str">
            <v>BARAÑAIN - MANTENIMIENTO DE URBANA</v>
          </cell>
          <cell r="C795">
            <v>151248.30544964576</v>
          </cell>
        </row>
        <row r="796">
          <cell r="A796">
            <v>9025</v>
          </cell>
          <cell r="B796" t="str">
            <v>BERRIOPLANO - MANTENIMIENTO DE URBANA</v>
          </cell>
          <cell r="C796">
            <v>180485.15417957975</v>
          </cell>
        </row>
        <row r="797">
          <cell r="A797">
            <v>9026</v>
          </cell>
          <cell r="B797" t="str">
            <v>BERRIOPLANO - MANTENIMIENTO DE RUSTICA</v>
          </cell>
          <cell r="C797">
            <v>16787.799404203823</v>
          </cell>
        </row>
        <row r="798">
          <cell r="A798">
            <v>9035</v>
          </cell>
          <cell r="B798" t="str">
            <v>BERRIOZAR - MANTENIMIENTO DE URBANA</v>
          </cell>
          <cell r="C798">
            <v>63360.772935103691</v>
          </cell>
        </row>
        <row r="799">
          <cell r="A799">
            <v>9045</v>
          </cell>
          <cell r="B799" t="str">
            <v>IRURTZUN - MANTENIMIENTO URBANA</v>
          </cell>
          <cell r="C799">
            <v>22581.020918664843</v>
          </cell>
        </row>
        <row r="800">
          <cell r="A800">
            <v>9055</v>
          </cell>
          <cell r="B800" t="str">
            <v>BERIAIN - MANTENIMIENTO DE URBANA</v>
          </cell>
          <cell r="C800">
            <v>171667.56875220893</v>
          </cell>
        </row>
        <row r="801">
          <cell r="A801">
            <v>9056</v>
          </cell>
          <cell r="B801" t="str">
            <v>BERIAIN - MANTENIMIENTO DE RUSTICA</v>
          </cell>
          <cell r="C801">
            <v>48597.841600607266</v>
          </cell>
        </row>
        <row r="802">
          <cell r="A802">
            <v>9065</v>
          </cell>
          <cell r="B802" t="str">
            <v>ORCOYEN - MANTENIMIENTO DE URBANA</v>
          </cell>
          <cell r="C802">
            <v>39263.993143794723</v>
          </cell>
        </row>
        <row r="803">
          <cell r="A803">
            <v>9075</v>
          </cell>
          <cell r="B803" t="str">
            <v>ZIZUR MAYOR - MANTENIMIENTO DE URBANA</v>
          </cell>
          <cell r="C803">
            <v>197858.13750300137</v>
          </cell>
        </row>
        <row r="804">
          <cell r="A804">
            <v>9076</v>
          </cell>
          <cell r="B804" t="str">
            <v>ZIZUR MAYOR - MANTENIMIENTO DE RUSTICA</v>
          </cell>
          <cell r="C804">
            <v>41742.319323955831</v>
          </cell>
        </row>
        <row r="805">
          <cell r="A805">
            <v>9085</v>
          </cell>
          <cell r="B805" t="str">
            <v>LEKUNBERRI - MANTENIMIENTO DE URBANA</v>
          </cell>
          <cell r="C805">
            <v>34151.857465058391</v>
          </cell>
        </row>
        <row r="806">
          <cell r="A806">
            <v>9086</v>
          </cell>
          <cell r="B806" t="str">
            <v>LEKUNBERRI - MANTENIMIENTO DE RUSTICA</v>
          </cell>
          <cell r="C806">
            <v>5920.8383313341337</v>
          </cell>
        </row>
        <row r="807">
          <cell r="A807">
            <v>9990</v>
          </cell>
          <cell r="B807" t="str">
            <v>COMITE SALUD LABORAL</v>
          </cell>
          <cell r="D807">
            <v>15675</v>
          </cell>
        </row>
        <row r="808">
          <cell r="A808">
            <v>9992</v>
          </cell>
          <cell r="B808" t="str">
            <v>HUELGA GENERAL</v>
          </cell>
          <cell r="C808">
            <v>520140.45397141099</v>
          </cell>
        </row>
        <row r="809">
          <cell r="A809">
            <v>9993</v>
          </cell>
          <cell r="B809" t="str">
            <v>REUNIONES COMITE EMPRESA</v>
          </cell>
          <cell r="C809">
            <v>1841246.7359103963</v>
          </cell>
          <cell r="D809">
            <v>2576</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Mano obra"/>
      <sheetName val="Anexo 1 Mano obra (TCSA)"/>
      <sheetName val="Anexo 2 SITNA"/>
      <sheetName val="Anexo 2 SITUA "/>
      <sheetName val="Anexo 3 Cartografia C SI"/>
      <sheetName val="Anexo 4 SI Territorial"/>
      <sheetName val="Anexo 5. Asistencia técnica"/>
      <sheetName val="RT-oferta"/>
      <sheetName val="RT-oferta (2)"/>
    </sheetNames>
    <sheetDataSet>
      <sheetData sheetId="0" refreshError="1">
        <row r="7">
          <cell r="A7" t="str">
            <v>01.01</v>
          </cell>
          <cell r="B7" t="str">
            <v>GERENTE DE PROYECTO N1</v>
          </cell>
          <cell r="C7">
            <v>62.2</v>
          </cell>
        </row>
        <row r="8">
          <cell r="A8" t="str">
            <v>01.02</v>
          </cell>
          <cell r="B8" t="str">
            <v>GERENTE DE PROYECTO N2</v>
          </cell>
          <cell r="C8">
            <v>53.16</v>
          </cell>
        </row>
        <row r="9">
          <cell r="A9" t="str">
            <v>01.03</v>
          </cell>
          <cell r="B9" t="str">
            <v>JEFE PROYECTO</v>
          </cell>
          <cell r="C9">
            <v>60.09</v>
          </cell>
        </row>
        <row r="10">
          <cell r="A10" t="str">
            <v>01.04</v>
          </cell>
          <cell r="B10" t="str">
            <v>CONSULTOR NEGOCIO N1</v>
          </cell>
          <cell r="C10">
            <v>69.95</v>
          </cell>
        </row>
        <row r="11">
          <cell r="A11" t="str">
            <v>01.05</v>
          </cell>
          <cell r="B11" t="str">
            <v>CONSULTOR NEGOCIO N2</v>
          </cell>
          <cell r="C11">
            <v>65.13</v>
          </cell>
        </row>
        <row r="12">
          <cell r="A12" t="str">
            <v>01.06</v>
          </cell>
          <cell r="B12" t="str">
            <v>CONSULTOR NEGOCIO N4</v>
          </cell>
          <cell r="C12">
            <v>57.65</v>
          </cell>
        </row>
        <row r="13">
          <cell r="A13" t="str">
            <v>01.07</v>
          </cell>
          <cell r="B13" t="str">
            <v>CONSULTOR NEGOCIO N3</v>
          </cell>
          <cell r="C13">
            <v>50.56</v>
          </cell>
        </row>
        <row r="14">
          <cell r="A14" t="str">
            <v>01.08</v>
          </cell>
          <cell r="B14" t="str">
            <v>INGENIERO DE SOFTWARE N1</v>
          </cell>
          <cell r="C14">
            <v>52.19</v>
          </cell>
        </row>
        <row r="15">
          <cell r="A15" t="str">
            <v>01.09</v>
          </cell>
          <cell r="B15" t="str">
            <v>INGENIERO DE SOFTWARE N2</v>
          </cell>
          <cell r="C15">
            <v>45.6</v>
          </cell>
        </row>
        <row r="16">
          <cell r="A16" t="str">
            <v>01.10</v>
          </cell>
          <cell r="B16" t="str">
            <v>INGENIERO DE SOFTWARE N3</v>
          </cell>
          <cell r="C16">
            <v>39.590000000000003</v>
          </cell>
        </row>
        <row r="17">
          <cell r="A17" t="str">
            <v>01.11</v>
          </cell>
          <cell r="B17" t="str">
            <v>INGENIERO DE SOFTWARE N4</v>
          </cell>
          <cell r="C17">
            <v>27.43</v>
          </cell>
        </row>
        <row r="18">
          <cell r="A18" t="str">
            <v>01.12</v>
          </cell>
          <cell r="B18" t="str">
            <v>TÉCNICO INFORMÁTICO / PROGRAMADOR N1</v>
          </cell>
          <cell r="C18">
            <v>34.840000000000003</v>
          </cell>
        </row>
        <row r="19">
          <cell r="A19" t="str">
            <v>01.13</v>
          </cell>
          <cell r="B19" t="str">
            <v>TÉCNICO INFORMÁTICO / PROGRAMADOR N2</v>
          </cell>
          <cell r="C19">
            <v>33.19</v>
          </cell>
        </row>
        <row r="20">
          <cell r="A20" t="str">
            <v>01.14</v>
          </cell>
          <cell r="B20" t="str">
            <v>TÉCNICO INFORMÁTICO / PROGRAMADOR N3</v>
          </cell>
          <cell r="C20">
            <v>26.06</v>
          </cell>
        </row>
        <row r="21">
          <cell r="A21" t="str">
            <v>01.15</v>
          </cell>
          <cell r="B21" t="str">
            <v>TÉCNICO ESPECIALISTA CATASTRO N1</v>
          </cell>
          <cell r="C21">
            <v>38.64</v>
          </cell>
        </row>
        <row r="22">
          <cell r="A22" t="str">
            <v>01.16</v>
          </cell>
          <cell r="B22" t="str">
            <v>TÉCNICO ESPECIALISTA CATASTRO N2</v>
          </cell>
          <cell r="C22">
            <v>35.97</v>
          </cell>
        </row>
        <row r="23">
          <cell r="A23" t="str">
            <v>01.17</v>
          </cell>
          <cell r="B23" t="str">
            <v>TÉCNICO ESPECIALISTA CATASTRO N3</v>
          </cell>
          <cell r="C23">
            <v>29.01</v>
          </cell>
        </row>
        <row r="24">
          <cell r="A24" t="str">
            <v>01.18</v>
          </cell>
          <cell r="B24" t="str">
            <v>TÉCNICO ESPECIALISTA CATASTRO N4</v>
          </cell>
          <cell r="C24">
            <v>21.57</v>
          </cell>
        </row>
        <row r="25">
          <cell r="A25" t="str">
            <v>01.19</v>
          </cell>
          <cell r="B25" t="str">
            <v>OPERADOR MANTENIMIENTO DE CATASTRO N1</v>
          </cell>
          <cell r="C25">
            <v>31.08</v>
          </cell>
        </row>
        <row r="26">
          <cell r="A26" t="str">
            <v>01.20</v>
          </cell>
          <cell r="B26" t="str">
            <v>OPERADOR MANTENIMIENTO DE CATASTRO N2</v>
          </cell>
          <cell r="C26">
            <v>26.44</v>
          </cell>
        </row>
        <row r="27">
          <cell r="A27" t="str">
            <v>01.21</v>
          </cell>
          <cell r="B27" t="str">
            <v>OPERADOR MANTENIMIENTO DE CATASTRO N3</v>
          </cell>
          <cell r="C27">
            <v>23.25</v>
          </cell>
        </row>
        <row r="28">
          <cell r="A28" t="str">
            <v>01.22</v>
          </cell>
          <cell r="B28" t="str">
            <v>TÉCNICO ESPECIALISTA CONCENTRACIÓN PARCELARIA N1</v>
          </cell>
          <cell r="C28">
            <v>42.15</v>
          </cell>
        </row>
        <row r="29">
          <cell r="A29" t="str">
            <v>01.23</v>
          </cell>
          <cell r="B29" t="str">
            <v>TÉCNICO ESPECIALISTA CONCENTRACIÓN PARCELARIA N2</v>
          </cell>
          <cell r="C29">
            <v>36.799999999999997</v>
          </cell>
        </row>
        <row r="30">
          <cell r="A30" t="str">
            <v>01.24</v>
          </cell>
          <cell r="B30" t="str">
            <v>TÉCNICO ESPECIALISTA CONCENTRACIÓN PARCELARIA N3</v>
          </cell>
          <cell r="C30">
            <v>34.119999999999997</v>
          </cell>
        </row>
        <row r="31">
          <cell r="A31" t="str">
            <v>01.25</v>
          </cell>
          <cell r="B31" t="str">
            <v>TÉCNICO ESPECIALISTA CONCENTRACIÓN PARCELARIA N4</v>
          </cell>
          <cell r="C31">
            <v>30.79</v>
          </cell>
        </row>
        <row r="32">
          <cell r="A32" t="str">
            <v>01.26</v>
          </cell>
          <cell r="B32" t="str">
            <v>OPERADOR CONCENTRACIÓN PARCELARIA N1</v>
          </cell>
          <cell r="C32">
            <v>30.84</v>
          </cell>
        </row>
        <row r="33">
          <cell r="A33" t="str">
            <v>01.27</v>
          </cell>
          <cell r="B33" t="str">
            <v>OPERADOR CONCENTRACIÓN PARCELARIA N2</v>
          </cell>
          <cell r="C33">
            <v>27.68</v>
          </cell>
        </row>
        <row r="34">
          <cell r="A34" t="str">
            <v>01.28</v>
          </cell>
          <cell r="B34" t="str">
            <v>TÉCNICO ESPECIALISTA TERRITORIO N1</v>
          </cell>
          <cell r="C34">
            <v>47.52</v>
          </cell>
        </row>
        <row r="35">
          <cell r="A35" t="str">
            <v>01.29</v>
          </cell>
          <cell r="B35" t="str">
            <v>TÉCNICO ESPECIALISTA TERRITORIO N2</v>
          </cell>
          <cell r="C35">
            <v>40.35</v>
          </cell>
        </row>
        <row r="36">
          <cell r="A36" t="str">
            <v>01.30</v>
          </cell>
          <cell r="B36" t="str">
            <v>TÉCNICO ESPECIALISTA TERRITORIO N3</v>
          </cell>
          <cell r="C36">
            <v>30.68</v>
          </cell>
        </row>
        <row r="37">
          <cell r="A37" t="str">
            <v>01.31</v>
          </cell>
          <cell r="B37" t="str">
            <v>TÉCNICO ESPECIALISTA TERRITORIO N4</v>
          </cell>
          <cell r="C37">
            <v>25.5</v>
          </cell>
        </row>
        <row r="38">
          <cell r="A38" t="str">
            <v>01.32</v>
          </cell>
          <cell r="B38" t="str">
            <v>TÉCNICO ESPECIALISTA TELEDETECCIÓN N1</v>
          </cell>
          <cell r="C38">
            <v>47.52</v>
          </cell>
        </row>
        <row r="39">
          <cell r="A39" t="str">
            <v>01.33</v>
          </cell>
          <cell r="B39" t="str">
            <v>TÉCNICO ESPECIALISTA TELEDETECCIÓN N2</v>
          </cell>
          <cell r="C39">
            <v>40.35</v>
          </cell>
        </row>
        <row r="40">
          <cell r="A40" t="str">
            <v>01.34</v>
          </cell>
          <cell r="B40" t="str">
            <v>TÉCNICO ESPECIALISTA TELEDETECCIÓN N3</v>
          </cell>
          <cell r="C40">
            <v>30.68</v>
          </cell>
        </row>
        <row r="41">
          <cell r="A41" t="str">
            <v>01.35</v>
          </cell>
          <cell r="B41" t="str">
            <v>TÉCNICO GESTIÓN PAC N1</v>
          </cell>
          <cell r="C41">
            <v>28.61</v>
          </cell>
        </row>
        <row r="42">
          <cell r="A42" t="str">
            <v>01.36</v>
          </cell>
          <cell r="B42" t="str">
            <v>TÉCNICO GESTIÓN PAC N2</v>
          </cell>
          <cell r="C42">
            <v>23.8</v>
          </cell>
        </row>
        <row r="43">
          <cell r="A43" t="str">
            <v>01.37</v>
          </cell>
          <cell r="B43" t="str">
            <v>TÉCNICO GESTIÓN PAC N3</v>
          </cell>
          <cell r="C43">
            <v>21.56</v>
          </cell>
        </row>
        <row r="44">
          <cell r="A44" t="str">
            <v>01.38</v>
          </cell>
          <cell r="B44" t="str">
            <v>TÉCNICO GESTIÓN ESTADÍSTICA N1</v>
          </cell>
          <cell r="C44">
            <v>31.98</v>
          </cell>
        </row>
        <row r="45">
          <cell r="A45" t="str">
            <v>01.39</v>
          </cell>
          <cell r="B45" t="str">
            <v>TÉCNICO GESTIÓN ESTADÍSTICA N2</v>
          </cell>
          <cell r="C45">
            <v>21.37</v>
          </cell>
        </row>
        <row r="46">
          <cell r="A46" t="str">
            <v>01.40</v>
          </cell>
          <cell r="B46" t="str">
            <v>AUXILIAR ADMINISTRATIVO</v>
          </cell>
          <cell r="C46">
            <v>18.809999999999999</v>
          </cell>
        </row>
        <row r="47">
          <cell r="A47" t="str">
            <v>01.41</v>
          </cell>
          <cell r="B47" t="str">
            <v>OFICIAL ADMINISTRATIVO N1</v>
          </cell>
          <cell r="C47">
            <v>32.49</v>
          </cell>
        </row>
        <row r="48">
          <cell r="A48" t="str">
            <v>01.42</v>
          </cell>
          <cell r="B48" t="str">
            <v>OFICIAL ADMINISTRATIVO N2</v>
          </cell>
          <cell r="C48">
            <v>26.66</v>
          </cell>
        </row>
        <row r="49">
          <cell r="A49" t="str">
            <v>01.43</v>
          </cell>
          <cell r="B49" t="str">
            <v>TÉCNICO DE GESTIÓN N1</v>
          </cell>
          <cell r="C49">
            <v>39.869999999999997</v>
          </cell>
        </row>
        <row r="50">
          <cell r="A50" t="str">
            <v>01.44</v>
          </cell>
          <cell r="B50" t="str">
            <v>TÉCNICO DE GESTIÓN N2</v>
          </cell>
          <cell r="C50">
            <v>22.95</v>
          </cell>
        </row>
        <row r="51">
          <cell r="A51" t="str">
            <v>01.45</v>
          </cell>
          <cell r="B51" t="str">
            <v>GRABACIÓN N1</v>
          </cell>
          <cell r="C51">
            <v>36.94</v>
          </cell>
        </row>
        <row r="52">
          <cell r="A52" t="str">
            <v>01.46</v>
          </cell>
          <cell r="B52" t="str">
            <v>GRABACIÓN N2</v>
          </cell>
          <cell r="C52">
            <v>26.34</v>
          </cell>
        </row>
        <row r="53">
          <cell r="A53" t="str">
            <v>01.47</v>
          </cell>
          <cell r="B53" t="str">
            <v>GRABACIÓN N3</v>
          </cell>
          <cell r="C53">
            <v>22.71</v>
          </cell>
        </row>
        <row r="54">
          <cell r="A54" t="str">
            <v>01.48</v>
          </cell>
          <cell r="B54" t="str">
            <v>ATENCIÓN AL PÚBLICO PRESENCIAL N1</v>
          </cell>
          <cell r="C54">
            <v>26.06</v>
          </cell>
        </row>
        <row r="55">
          <cell r="A55" t="str">
            <v>01.49</v>
          </cell>
          <cell r="B55" t="str">
            <v>ATENCIÓN AL PÚBLICO PRESENCIAL N2</v>
          </cell>
          <cell r="C55">
            <v>24.98</v>
          </cell>
        </row>
        <row r="56">
          <cell r="A56" t="str">
            <v>01.50</v>
          </cell>
          <cell r="B56" t="str">
            <v>ATENCIÓN AL PÚBLICO TELEFÓNICA N1</v>
          </cell>
          <cell r="C56">
            <v>23.08</v>
          </cell>
        </row>
        <row r="57">
          <cell r="A57" t="str">
            <v>01.51</v>
          </cell>
          <cell r="B57" t="str">
            <v>ATENCIÓN AL PÚBLICO TELEFÓNICA N2</v>
          </cell>
          <cell r="C57">
            <v>20.28</v>
          </cell>
        </row>
        <row r="58">
          <cell r="A58" t="str">
            <v>01.52</v>
          </cell>
          <cell r="B58" t="str">
            <v xml:space="preserve">DIETA </v>
          </cell>
          <cell r="C58">
            <v>13</v>
          </cell>
        </row>
        <row r="59">
          <cell r="A59" t="str">
            <v>01.53</v>
          </cell>
          <cell r="B59" t="str">
            <v xml:space="preserve">KILOMETRAJE </v>
          </cell>
          <cell r="C59">
            <v>0.28999999999999998</v>
          </cell>
        </row>
      </sheetData>
      <sheetData sheetId="1" refreshError="1">
        <row r="7">
          <cell r="A7" t="str">
            <v>01.01</v>
          </cell>
          <cell r="B7" t="str">
            <v>GERENTE DE PROYECTO N1</v>
          </cell>
          <cell r="C7">
            <v>62.2</v>
          </cell>
          <cell r="D7">
            <v>85.139359999999996</v>
          </cell>
        </row>
        <row r="8">
          <cell r="A8" t="str">
            <v>01.02</v>
          </cell>
          <cell r="B8" t="str">
            <v>GERENTE DE PROYECTO N2</v>
          </cell>
          <cell r="C8">
            <v>53.16</v>
          </cell>
          <cell r="D8">
            <v>72.765407999999979</v>
          </cell>
        </row>
        <row r="9">
          <cell r="A9" t="str">
            <v>01.03</v>
          </cell>
          <cell r="B9" t="str">
            <v>JEFE PROYECTO</v>
          </cell>
          <cell r="C9">
            <v>60.09</v>
          </cell>
          <cell r="D9">
            <v>82.251191999999989</v>
          </cell>
        </row>
        <row r="10">
          <cell r="A10" t="str">
            <v>01.04</v>
          </cell>
          <cell r="B10" t="str">
            <v>CONSULTOR NEGOCIO N1</v>
          </cell>
          <cell r="C10">
            <v>69.95</v>
          </cell>
          <cell r="D10">
            <v>95.747559999999993</v>
          </cell>
        </row>
        <row r="11">
          <cell r="A11" t="str">
            <v>01.05</v>
          </cell>
          <cell r="B11" t="str">
            <v>CONSULTOR NEGOCIO N2</v>
          </cell>
          <cell r="C11">
            <v>65.13</v>
          </cell>
          <cell r="D11">
            <v>89.149943999999991</v>
          </cell>
        </row>
        <row r="12">
          <cell r="A12" t="str">
            <v>01.06</v>
          </cell>
          <cell r="B12" t="str">
            <v>CONSULTOR NEGOCIO N4</v>
          </cell>
          <cell r="C12">
            <v>57.65</v>
          </cell>
          <cell r="D12">
            <v>78.911319999999989</v>
          </cell>
        </row>
        <row r="13">
          <cell r="A13" t="str">
            <v>01.07</v>
          </cell>
          <cell r="B13" t="str">
            <v>CONSULTOR NEGOCIO N3</v>
          </cell>
          <cell r="C13">
            <v>50.56</v>
          </cell>
          <cell r="D13">
            <v>69.206528000000006</v>
          </cell>
        </row>
        <row r="14">
          <cell r="A14" t="str">
            <v>01.08</v>
          </cell>
          <cell r="B14" t="str">
            <v>INGENIERO DE SOFTWARE N1</v>
          </cell>
          <cell r="C14">
            <v>52.19</v>
          </cell>
          <cell r="D14">
            <v>71.437671999999992</v>
          </cell>
        </row>
        <row r="15">
          <cell r="A15" t="str">
            <v>01.09</v>
          </cell>
          <cell r="B15" t="str">
            <v>INGENIERO DE SOFTWARE N2</v>
          </cell>
          <cell r="C15">
            <v>45.6</v>
          </cell>
          <cell r="D15">
            <v>62.417279999999998</v>
          </cell>
        </row>
        <row r="16">
          <cell r="A16" t="str">
            <v>01.10</v>
          </cell>
          <cell r="B16" t="str">
            <v>INGENIERO DE SOFTWARE N3</v>
          </cell>
          <cell r="C16">
            <v>39.590000000000003</v>
          </cell>
          <cell r="D16">
            <v>54.190791999999995</v>
          </cell>
        </row>
        <row r="17">
          <cell r="A17" t="str">
            <v>01.11</v>
          </cell>
          <cell r="B17" t="str">
            <v>INGENIERO DE SOFTWARE N4</v>
          </cell>
          <cell r="C17">
            <v>27.43</v>
          </cell>
          <cell r="D17">
            <v>37.546183999999997</v>
          </cell>
        </row>
        <row r="18">
          <cell r="A18" t="str">
            <v>01.12</v>
          </cell>
          <cell r="B18" t="str">
            <v>TÉCNICO INFORMÁTICO / PROGRAMADOR N1</v>
          </cell>
          <cell r="C18">
            <v>34.840000000000003</v>
          </cell>
          <cell r="D18">
            <v>47.688991999999999</v>
          </cell>
        </row>
        <row r="19">
          <cell r="A19" t="str">
            <v>01.13</v>
          </cell>
          <cell r="B19" t="str">
            <v>TÉCNICO INFORMÁTICO / PROGRAMADOR N2</v>
          </cell>
          <cell r="C19">
            <v>33.19</v>
          </cell>
          <cell r="D19">
            <v>45.430471999999988</v>
          </cell>
        </row>
        <row r="20">
          <cell r="A20" t="str">
            <v>01.14</v>
          </cell>
          <cell r="B20" t="str">
            <v>TÉCNICO INFORMÁTICO / PROGRAMADOR N3</v>
          </cell>
          <cell r="C20">
            <v>26.06</v>
          </cell>
          <cell r="D20">
            <v>35.670927999999996</v>
          </cell>
        </row>
      </sheetData>
      <sheetData sheetId="2" refreshError="1"/>
      <sheetData sheetId="3" refreshError="1">
        <row r="5">
          <cell r="A5" t="str">
            <v>02.01</v>
          </cell>
          <cell r="B5" t="str">
            <v>Unidad</v>
          </cell>
          <cell r="C5" t="str">
            <v>Mantenimiento licencias de los visores geográficos en equipo de campo SITUA
Actualización de las licencias de visor en los equipos portátiles con aplicación SITUA</v>
          </cell>
          <cell r="D5">
            <v>880</v>
          </cell>
        </row>
        <row r="6">
          <cell r="A6" t="str">
            <v>02.02</v>
          </cell>
          <cell r="B6" t="str">
            <v>Unidad</v>
          </cell>
          <cell r="C6" t="str">
            <v>Instalaciones aplicación SITUA
Instalación de aplicación SITUA en equipos de campo portátiles tipo Tablet PC: visualizador geográfico, extensión captura de datos, extensión GPS</v>
          </cell>
          <cell r="D6">
            <v>1160</v>
          </cell>
        </row>
        <row r="7">
          <cell r="A7" t="str">
            <v>02.03</v>
          </cell>
          <cell r="B7" t="str">
            <v>Unidad</v>
          </cell>
          <cell r="C7" t="str">
            <v>Adaptación de aplicación SITUA
Adaptación de la aplicación SITUA a trabajos específicos de campo</v>
          </cell>
          <cell r="D7">
            <v>1470</v>
          </cell>
        </row>
      </sheetData>
      <sheetData sheetId="4" refreshError="1">
        <row r="5">
          <cell r="A5" t="str">
            <v>VUELOS</v>
          </cell>
        </row>
        <row r="6">
          <cell r="A6" t="str">
            <v>03.01</v>
          </cell>
          <cell r="B6" t="str">
            <v>Hectárea</v>
          </cell>
          <cell r="C6" t="str">
            <v>VUELO FOTOGRAMÉTRICO GSD 25 cm GPS/INERCIAL, APOYO Y AEROTRIANGULACIÓN.
Vuelo digital en color, cinemático y con datos inerciales. Diseño, control de vuelo geométrico y radiométrico, apoyo terrestre y cálculo de orientaciones por procedimientos de aerotri</v>
          </cell>
          <cell r="D6">
            <v>0.11</v>
          </cell>
        </row>
        <row r="7">
          <cell r="A7" t="str">
            <v>03.02</v>
          </cell>
          <cell r="B7" t="str">
            <v>Hectárea</v>
          </cell>
          <cell r="C7" t="str">
            <v>VUELO FOTOGRAMÉTRICO COLOR E: 1:8.000 PARA OBTENCIÓN DE ORTOFOTO E: 1:2.000
Vuelo digital en color, cinemático. Diseño, control de vuelo geométrico y radiométrico.</v>
          </cell>
          <cell r="D7">
            <v>0.96</v>
          </cell>
        </row>
        <row r="8">
          <cell r="A8" t="str">
            <v>03.03</v>
          </cell>
          <cell r="B8" t="str">
            <v>Hectárea</v>
          </cell>
          <cell r="C8" t="str">
            <v>VUELO FOTOGRAMÉTRICO COLOR E: 1:5.000, APOYO Y AEROTRIANGULACIÓN EN NÚCLEOS URBANOS
Vuelo digital en color, cinemático. Diseño, control de vuelo geométrico y radiométrico, apoyo terrestre y cálculo de orientaciones por procedimientos de aerotriangulación.</v>
          </cell>
          <cell r="D8">
            <v>4.01</v>
          </cell>
        </row>
        <row r="9">
          <cell r="A9" t="str">
            <v>03.04</v>
          </cell>
          <cell r="B9" t="str">
            <v>Hectárea</v>
          </cell>
          <cell r="C9" t="str">
            <v>VUELO FOTOGRAMÉTRICO COLOR E: 1:5.000 PARA OBTENCIÓN DE ORTOFOTO E: 1:1.000
Vuelo digital en color, cinemático. Diseño, control de vuelo geométrico y radiométrico.</v>
          </cell>
          <cell r="D9">
            <v>1.47</v>
          </cell>
        </row>
        <row r="10">
          <cell r="A10" t="str">
            <v>MEDICIONES TOPOGRÁFICAS</v>
          </cell>
        </row>
        <row r="11">
          <cell r="A11" t="str">
            <v>03.05</v>
          </cell>
          <cell r="B11" t="str">
            <v>Unidad</v>
          </cell>
          <cell r="C11" t="str">
            <v xml:space="preserve">REPLANTEO DE BASES Y NIVELACIÓN EN ANTEPROYECTO DE VIALES
Colocación, medición y nivelación de bases tipo clavo, Hitos Feno con una densidad lineal de 200 m. Nivelación submétrica. Implantación de la Red Básica Topográfica (RBT), incluyendo el estudio de </v>
          </cell>
          <cell r="D11">
            <v>105.77</v>
          </cell>
        </row>
        <row r="12">
          <cell r="A12" t="str">
            <v>03.06</v>
          </cell>
          <cell r="B12" t="str">
            <v>Unidad</v>
          </cell>
          <cell r="C12" t="str">
            <v>REPLANTEO DE BASES EN PROCESOS DE CONCENTRACIÓN PARCELARIA
Colocación de hitos o bases de replanteo, consistentes en clavos de latón con cabeza numerada, embutidos en dados de hormigón de 30 cm. de lado.</v>
          </cell>
          <cell r="D12">
            <v>85.8</v>
          </cell>
        </row>
        <row r="13">
          <cell r="A13" t="str">
            <v>03.07</v>
          </cell>
          <cell r="B13" t="str">
            <v>Unidad</v>
          </cell>
          <cell r="C13" t="str">
            <v>REPLANTEO DE BASES EN PROCESOS DE CONCENTRACIÓN PARCELARIA
Colocación de hitos o bases de replanteo, consistentes en clavos de latón con cabeza numerada, embutidos en dados de hormigón de 70 cm. de lado.</v>
          </cell>
          <cell r="D13">
            <v>171.6</v>
          </cell>
        </row>
        <row r="14">
          <cell r="A14" t="str">
            <v>03.08</v>
          </cell>
          <cell r="B14" t="str">
            <v>Unidad</v>
          </cell>
          <cell r="C14" t="str">
            <v>APOYO FOTOGRAMÉTRICO PARA CARTOGRAFÍA E: 1:1.000 PARA ANTEPROYECTOS DE VIALES
Obtención de las coordenadas X, Y, Z de los puntos de apoyo, se emplearán las técnicas GPS de doble frecuencia a partir de la Red Básica Topográfica. Precisión mínima de los pun</v>
          </cell>
          <cell r="D14">
            <v>29.38</v>
          </cell>
        </row>
        <row r="15">
          <cell r="A15" t="str">
            <v>03.09</v>
          </cell>
          <cell r="B15" t="str">
            <v>Unidad</v>
          </cell>
          <cell r="C15" t="str">
            <v>APOYO MODELO A MODELO DE VUELO A E 1:8.000 CON UN MÍNIMO DE 5 PUNTOS POR MODELO
En áreas con un número reducido de modelos se medirán los puntos de apoyo necesarios para conseguir la orientación absoluta por determinación directa en campo. Para ello se ob</v>
          </cell>
          <cell r="D15">
            <v>29.38</v>
          </cell>
        </row>
        <row r="16">
          <cell r="A16" t="str">
            <v>03.10</v>
          </cell>
          <cell r="B16" t="str">
            <v>Unidad</v>
          </cell>
          <cell r="C16" t="str">
            <v>APOYO PARA AEROTRIANGULACIÓN DE UN VUELO E: 1:8.000
El número y distribución de los puntos de apoyo será en función de la configuración geométrica del vuelo, como mínimo se dará  un punto de control en cada esquina del bloque, se apoyará el primer y últim</v>
          </cell>
          <cell r="D16">
            <v>29.38</v>
          </cell>
        </row>
        <row r="17">
          <cell r="A17" t="str">
            <v>03.11</v>
          </cell>
          <cell r="B17" t="str">
            <v>Unidad</v>
          </cell>
          <cell r="C17" t="str">
            <v>APOYO MODELO A MODELO DE VUELO A E 1:5.000 CON UN MÍNIMO DE 5 PUNTOS POR MODELO
En áreas con un número reducido de modelos se medirán los puntos de apoyo necesarios para conseguir la orientación absoluta por determinación directa en campo. Para ello se ob</v>
          </cell>
          <cell r="D17">
            <v>29.38</v>
          </cell>
        </row>
        <row r="18">
          <cell r="A18" t="str">
            <v>03.12</v>
          </cell>
          <cell r="B18" t="str">
            <v>Unidad</v>
          </cell>
          <cell r="C18" t="str">
            <v>APOYO PARA AEROTRIANGULACIÓN DE UN VUELO E: 1:5.000
El número y distribución de los puntos de apoyo será en función de la configuración geométrica del vuelo, como mínimo se dará  un punto de control en cada esquina del bloque, se apoyará el primer y últim</v>
          </cell>
          <cell r="D18">
            <v>29.38</v>
          </cell>
        </row>
        <row r="19">
          <cell r="A19" t="str">
            <v>ESCANEOS</v>
          </cell>
        </row>
        <row r="20">
          <cell r="A20" t="str">
            <v>03.13</v>
          </cell>
          <cell r="B20" t="str">
            <v>Unidad</v>
          </cell>
          <cell r="C20" t="str">
            <v>ESCANEO DE VUELO EN NEGATIVO FOTOGRAMÉTRICO EN ROLLO
Escaneo en color a 15 micras de resolución, control radiométrico y generación de base de datos. Entrega en formato jpeg, ó tif, en soporte disco externo.</v>
          </cell>
          <cell r="D20">
            <v>7.6</v>
          </cell>
        </row>
        <row r="21">
          <cell r="A21" t="str">
            <v>03.14</v>
          </cell>
          <cell r="B21" t="str">
            <v>Unidad</v>
          </cell>
          <cell r="C21" t="str">
            <v>ESCANEO DE NEGATIVOS VUELO FOTOGRAMÉTRICO CORTADOS 
Escaneo en color a 15 micras de resolución, control radiométrico y generación de base de datos. Entrega en formato jpeg, ó tif, en soporte disco externo.</v>
          </cell>
          <cell r="D21">
            <v>9.2899999999999991</v>
          </cell>
        </row>
        <row r="22">
          <cell r="A22" t="str">
            <v>FOTOGRAMETRÍA/ORTOFOTOGRAFÍA</v>
          </cell>
        </row>
        <row r="23">
          <cell r="A23" t="str">
            <v>03.15</v>
          </cell>
          <cell r="B23" t="str">
            <v>Hectárea</v>
          </cell>
          <cell r="C23" t="str">
            <v>AEROTRIANGULACIÓN DIGITAL A PARTIR DEL APOYO DE CAMPO DE UN VUELO E 1:8.000
Ubicación de puntos de apoyo y traspaso de puntos de enlace entre modelos, por correlación o procedimientos semiautomáticos.</v>
          </cell>
          <cell r="D23">
            <v>0.81</v>
          </cell>
        </row>
        <row r="24">
          <cell r="A24" t="str">
            <v>03.16</v>
          </cell>
          <cell r="B24" t="str">
            <v>Hectárea</v>
          </cell>
          <cell r="C24" t="str">
            <v>AEROTRIANGULACIÓN A PARTIR DEL APOYO DE CAMPO DE UN VUELO E 1:5.000
Ubicación de puntos de apoyo y traspaso de puntos de enlace entre modelos, por correlación o procedimientos semiautomáticos.</v>
          </cell>
          <cell r="D24">
            <v>1.71</v>
          </cell>
        </row>
        <row r="25">
          <cell r="A25" t="str">
            <v>03.17</v>
          </cell>
          <cell r="B25" t="str">
            <v>Hectárea</v>
          </cell>
          <cell r="C25" t="str">
            <v>RESTITUCIÓN DE PERFILES CON MALLA DE 16 METROS A PARTIR DE UN VUELO E: 1:8.000
Partiendo del vuelo georreferenciado se procede a la restitución digital de perfiles por fotointerpretación. Entrega de la información en formato CAD.</v>
          </cell>
          <cell r="D25">
            <v>1.58</v>
          </cell>
        </row>
        <row r="26">
          <cell r="A26" t="str">
            <v>03.18</v>
          </cell>
          <cell r="B26" t="str">
            <v>Hectárea</v>
          </cell>
          <cell r="C26" t="str">
            <v>RESTITUCIÓN DE PERFILES CON MALLA DE 8 METROS A PARTIR DE UN VUELO E: 1:5.000
Partiendo del vuelo georreferenciado se procede a la restitución digital de perfiles por fotointerpretación. Entrega de la información en formato CAD.</v>
          </cell>
          <cell r="D26">
            <v>4.8099999999999996</v>
          </cell>
        </row>
        <row r="27">
          <cell r="A27" t="str">
            <v>03.19</v>
          </cell>
          <cell r="B27" t="str">
            <v>Hectárea</v>
          </cell>
          <cell r="C27" t="str">
            <v>RESTITUCIÓN ALTIMÉTRICA E: 1:2.000 A PARTIR DE VUELO E: 1:8.000
Partiendo de los modelos georreferenciados, se incluye proceso de restitución fotogramétrica de altimetría con curvas de nivel de 2m. de equidistancia.</v>
          </cell>
          <cell r="D27">
            <v>4.42</v>
          </cell>
        </row>
        <row r="28">
          <cell r="A28" t="str">
            <v>03.20</v>
          </cell>
          <cell r="B28" t="str">
            <v>Hectárea</v>
          </cell>
          <cell r="C28" t="str">
            <v>RESTITUCIÓN ALTIMÉTRICA E: 1:2.000 A PARTIR DE VUELO E: 1:8.000
Partiendo de los modelos georreferenciados, se incluye proceso de restitución fotogramétrica de altimetría con curvas de nivel de 1m. de equidistancia.</v>
          </cell>
          <cell r="D28">
            <v>6.37</v>
          </cell>
        </row>
        <row r="29">
          <cell r="A29" t="str">
            <v>03.21</v>
          </cell>
          <cell r="B29" t="str">
            <v>Hectárea</v>
          </cell>
          <cell r="C29" t="str">
            <v>RESTITUCIÓN ALTIMÉTRICA E: 1:1.000 A PARTIR DE VUELO E: 1:5.000 EN ZONA URBANA
Partiendo de los modelos georreferenciados, se incluye proceso de restitución fotogramétrica de altimetría de precisión en zona urbana según modelo SIUN y generación de MDT.</v>
          </cell>
          <cell r="D29">
            <v>2.19</v>
          </cell>
        </row>
        <row r="30">
          <cell r="A30" t="str">
            <v>03.22</v>
          </cell>
          <cell r="B30" t="str">
            <v>Hectárea</v>
          </cell>
          <cell r="C30" t="str">
            <v>RESTITUCIÓN ALTIMÉTRICA E: 1:1.000 A PARTIR DE VUELO E: 1:5.000 EN ZONA DELIMITADA
Partiendo de los modelos georreferenciados, se incluye proceso de restitución fotogramétrica de altimetría en zona urbana según modelo SIUN y generación de MDT.</v>
          </cell>
          <cell r="D30">
            <v>9.5500000000000007</v>
          </cell>
        </row>
        <row r="31">
          <cell r="A31" t="str">
            <v>03.23</v>
          </cell>
          <cell r="B31" t="str">
            <v>Hectárea</v>
          </cell>
          <cell r="C31" t="str">
            <v>RESTITUCIÓN ALTIMÉTRICA E: 1:1.000 A PARTIR DE VUELO E: 1:5.000 ALTA PRECISIÓN
Partiendo de los modelos georreferenciados, se incluye proceso de restitución fotogramétrica de altimetría con curvas de nivel de 2m. de equidistancia, incluye minuta E: 1:2.00</v>
          </cell>
          <cell r="D31">
            <v>8.9600000000000009</v>
          </cell>
        </row>
        <row r="32">
          <cell r="A32" t="str">
            <v>03.24</v>
          </cell>
          <cell r="B32" t="str">
            <v>Hectárea</v>
          </cell>
          <cell r="C32" t="str">
            <v>RESTITUCIÓN ALTIMÉTRICA E: 1:1.000 A PARTIR DE VUELO E: 1:5.000 ALTA PRECISIÓN
Partiendo de los modelos georreferenciados, se incluye proceso de restitución fotogramétrica de altimetría con curvas de nivel de 1m. de equidistancia, incluye minuta E: 1:2.00</v>
          </cell>
          <cell r="D32">
            <v>11.7</v>
          </cell>
        </row>
        <row r="33">
          <cell r="A33" t="str">
            <v>03.25</v>
          </cell>
          <cell r="B33" t="str">
            <v>Hectárea</v>
          </cell>
          <cell r="C33" t="str">
            <v>RESTITUCIÓN ALTIMÉTRICA E: 1:1.000 A PARTIR DE VUELO E: 1:5.000 ALTA PRECISIÓN
Partiendo de los modelos georreferenciados, se incluye proceso de restitución fotogramétrica de altimetría con curvas de nivel de 0,5m. de equidistancia, incluye minuta E: 1:2.</v>
          </cell>
          <cell r="D33">
            <v>14.36</v>
          </cell>
        </row>
        <row r="34">
          <cell r="A34" t="str">
            <v>03.26</v>
          </cell>
          <cell r="B34" t="str">
            <v>Hectárea</v>
          </cell>
          <cell r="C34" t="str">
            <v>RESTITUCIÓN CARTOGRÁFICA E: 1:5.000 ESTRUCTURADA SEGÚN MODELO GIS 3D A PARTIR DE VUELO E: 1:18.000
Partiendo de los modelos georreferenciados, incluye proceso de restitución fotogramétrica orientada a GIS, control de consistencia lógica, conceptual y de d</v>
          </cell>
          <cell r="D34">
            <v>1.32</v>
          </cell>
        </row>
        <row r="35">
          <cell r="A35" t="str">
            <v>03.27</v>
          </cell>
          <cell r="B35" t="str">
            <v>Hectárea</v>
          </cell>
          <cell r="C35" t="str">
            <v>FORMACIÓN DE CARTOGRAFÍA E: 1:1.000 MODELO GIS 3D PARA ANTEPROYETOS DE VIALES A PARTIR DE VUELO E 1:5.000. OROGRAFÍA ACCIDENTADA
Incluye Vuelo color GPS, no incluye apoyo, si aerotriangulación, restitución, revisión de campo, edición, estructuración GIS y</v>
          </cell>
          <cell r="D35">
            <v>33.299999999999997</v>
          </cell>
        </row>
        <row r="36">
          <cell r="A36" t="str">
            <v>03.28</v>
          </cell>
          <cell r="B36" t="str">
            <v>Hectárea</v>
          </cell>
          <cell r="C36" t="str">
            <v>EDICIÓN DE CARTOGRAFÍA E: 1:5.000 SEGÚN MODELO GIS 3D
Partiendo de la restitución, se incluye la realización e incorporación de la revisión de campo, estructuración GIS 3D, control de dominio y exactitud temática. El proceso incluye la generación de MDS y</v>
          </cell>
          <cell r="D36">
            <v>1.39</v>
          </cell>
        </row>
        <row r="37">
          <cell r="A37" t="str">
            <v>03.29</v>
          </cell>
          <cell r="B37" t="str">
            <v>Hectárea</v>
          </cell>
          <cell r="C37" t="str">
            <v>GENERALIZACIÓN DE CARTOGRAFÍA GIS DESDE ESCALA E:1:5.000 A E: 1:25.000
Generalización por procedimientos automáticos, semiautomáticos y manuales, actuando según el efecto escala sobre los contenidos, geometrías y equivalencia de modelos cartográficos. Est</v>
          </cell>
          <cell r="D37">
            <v>0.6</v>
          </cell>
        </row>
        <row r="38">
          <cell r="A38" t="str">
            <v>03.30</v>
          </cell>
          <cell r="B38" t="str">
            <v>Hectárea</v>
          </cell>
          <cell r="C38" t="str">
            <v>PRODUCCIÓN DE ORTOFOTO E: 1:5000 PARA PROYECTOS LOCALES
Obtención de MDS a partir de vuelo georreferenciado GSD 25 cm. y generación de ortofoto con tamaño de píxel 25 cm., control radiométrico y geométrico, y generación de mosaico según especificaciones y</v>
          </cell>
          <cell r="D38">
            <v>0.62</v>
          </cell>
        </row>
        <row r="39">
          <cell r="A39" t="str">
            <v>03.31</v>
          </cell>
          <cell r="B39" t="str">
            <v>Hectárea</v>
          </cell>
          <cell r="C39" t="str">
            <v>PRODUCCIÓN DE ORTOFOTO E: 1:5000 DE NAVARRA
Obtención de MDS a partir de vuelo georreferenciado GSD 25 cm. y generación de ortofoto con tamaño de píxel 25 cm., control radiométrico y geométrico, y generación de mosaico según especificaciones y requerimien</v>
          </cell>
          <cell r="D39">
            <v>0.22</v>
          </cell>
        </row>
        <row r="40">
          <cell r="A40" t="str">
            <v>03.32</v>
          </cell>
          <cell r="B40" t="str">
            <v>Hectárea</v>
          </cell>
          <cell r="C40" t="str">
            <v>PRODUCCIÓN DE ORTOFOTO A E: 1:2.000 A PARTIR DE VUELO E: 1:8.000
Generación de Ortofoto 16 cm. píxel s/división 1/5.000 (2 x 2) con coordenadas UTM y salida digital y en papel. Control radiométrico y geométrico, y generación de mosaico según especificacio</v>
          </cell>
          <cell r="D40">
            <v>1.88</v>
          </cell>
        </row>
        <row r="41">
          <cell r="A41" t="str">
            <v>03.33</v>
          </cell>
          <cell r="B41" t="str">
            <v>Hectárea</v>
          </cell>
          <cell r="C41" t="str">
            <v>PRODUCCIÓN DE ORTOFOTO A E: 1:2.000 A PARTIR DE VUELO E: 1:5.000
Generación de Ortofoto 16 cm. píxel s/división 1/5.000 (3 x 4) con coordenadas UTM y salida digital y en papel. Control radiométrico y geométrico, y generación de mosaico según especificacio</v>
          </cell>
          <cell r="D41">
            <v>2.7</v>
          </cell>
        </row>
        <row r="42">
          <cell r="A42" t="str">
            <v>03.34</v>
          </cell>
          <cell r="B42" t="str">
            <v>Hectárea</v>
          </cell>
          <cell r="C42" t="str">
            <v>PRODUCCIÓN DE ORTOFOTO E 1:1.000 DE NÚCLEOS URBANOS AISLADOS 
Obtención de MDS y generación de ortofoto con tamaño de píxel 10 cm., control radiométrico y geométrico, y generación de mosaico según especificaciones SIUN cumpliendo requerimientos para su pu</v>
          </cell>
          <cell r="D42">
            <v>6.49</v>
          </cell>
        </row>
        <row r="43">
          <cell r="A43" t="str">
            <v>TRABAJOS DE DELINEACIÓN/PUBLICACIÓN</v>
          </cell>
        </row>
        <row r="44">
          <cell r="A44" t="str">
            <v>03.35</v>
          </cell>
          <cell r="B44" t="str">
            <v>Hectárea</v>
          </cell>
          <cell r="C44" t="str">
            <v>ENTINTADO DE ORTOFOTO A ESCALA DE DETALLE EN CAMPO CON LA INFORMACIÓN PARCELARIA Y TOPOGRÁFICA PRECISA, PARA CONCENTRACIÓN PARCELARIA
Ingeniero técnico para el entintado de ortofoto en campo para completar la información catastral con todos los detalles p</v>
          </cell>
          <cell r="D44" t="str">
            <v>Cx0,92</v>
          </cell>
        </row>
        <row r="45">
          <cell r="A45" t="str">
            <v>03.36</v>
          </cell>
          <cell r="B45" t="str">
            <v>Hectárea</v>
          </cell>
          <cell r="C45" t="str">
            <v>DIGITALIZACIÓN EN  PANTALLA DEL PARCELARIO VISTO SOBRE ORTOFOTO E 1:2.000
Tomando como referencia la ortofoto existente se procede a delinear sobre la misma la poligonación correspondiente al proceso de Concentración, el parcelario con su nueva numeración</v>
          </cell>
          <cell r="D45">
            <v>2.7</v>
          </cell>
        </row>
        <row r="46">
          <cell r="A46" t="str">
            <v>03.37</v>
          </cell>
          <cell r="B46" t="str">
            <v>Publicación</v>
          </cell>
          <cell r="C46" t="str">
            <v>PUBLICACIÓN PANORAMA DE LA RIQUEZA TERRITORIAL 
Publicación anual con datos estadísticos y gráficos actualizados del Registro de la Riqueza Territorial de Navarra. Entrega de 10 copias de documento PDF en soporte CD.</v>
          </cell>
          <cell r="D46">
            <v>4366</v>
          </cell>
        </row>
        <row r="47">
          <cell r="A47" t="str">
            <v>03.38</v>
          </cell>
          <cell r="B47" t="str">
            <v>Unidad</v>
          </cell>
          <cell r="C47" t="str">
            <v xml:space="preserve">CONTACTOS DE VUELO FOTOGRAMÉTRICO 24x24 cm. en Papel b/n </v>
          </cell>
          <cell r="D47" t="str">
            <v>1,55 + 8,74 € por envio</v>
          </cell>
        </row>
        <row r="48">
          <cell r="A48" t="str">
            <v>03.39</v>
          </cell>
          <cell r="B48" t="str">
            <v>Unidad</v>
          </cell>
          <cell r="C48" t="str">
            <v>CONTACTOS DE VUELO FOTOGRAMÉTRICO 24x24 cm. en diapositiva b/n</v>
          </cell>
          <cell r="D48" t="str">
            <v>3,60 + 8,74 € por envio</v>
          </cell>
        </row>
        <row r="49">
          <cell r="A49" t="str">
            <v>03.40</v>
          </cell>
          <cell r="B49" t="str">
            <v>Unidad</v>
          </cell>
          <cell r="C49" t="str">
            <v>CONTACTOS DE VUELO FOTOGRAMÉTRICO 24x24 cm. en Papel color</v>
          </cell>
          <cell r="D49" t="str">
            <v>4,77 + 8,74 € por envio</v>
          </cell>
        </row>
        <row r="50">
          <cell r="A50" t="str">
            <v>03.41</v>
          </cell>
          <cell r="B50" t="str">
            <v>Unidad</v>
          </cell>
          <cell r="C50" t="str">
            <v>COPIA EN SOPORTE CD con información estándar cartografica ó de Ortofoto</v>
          </cell>
          <cell r="D50">
            <v>7.28</v>
          </cell>
        </row>
        <row r="51">
          <cell r="A51" t="str">
            <v>03.42</v>
          </cell>
          <cell r="B51" t="str">
            <v>Unidad</v>
          </cell>
          <cell r="C51" t="str">
            <v>AMPLIACIÓN FOTOGRÁFICA COLOR A TAMAÑO 50 X 50 cm.</v>
          </cell>
          <cell r="D51">
            <v>13.21</v>
          </cell>
        </row>
        <row r="52">
          <cell r="A52" t="str">
            <v>03.43</v>
          </cell>
          <cell r="B52" t="str">
            <v>Unidad</v>
          </cell>
          <cell r="C52" t="str">
            <v>AMPLIACIÓN FOTOGRÁFICA COLOR A TAMAÑO 50 x 60 cm.</v>
          </cell>
          <cell r="D52">
            <v>14.25</v>
          </cell>
        </row>
        <row r="53">
          <cell r="A53" t="str">
            <v>03.44</v>
          </cell>
          <cell r="B53" t="str">
            <v>Unidad</v>
          </cell>
          <cell r="C53" t="str">
            <v>AMPLIACIÓN FOTOGRÁFICA COLOR A TAMAÑO 70 x 70 cm.</v>
          </cell>
          <cell r="D53">
            <v>20.23</v>
          </cell>
        </row>
        <row r="54">
          <cell r="A54" t="str">
            <v>03.45</v>
          </cell>
          <cell r="B54" t="str">
            <v>Unidad</v>
          </cell>
          <cell r="C54" t="str">
            <v>AMPLIACIÓN FOTOGRÁFICA COLOR A TAMAÑO 70 x 80 cm.</v>
          </cell>
          <cell r="D54">
            <v>23.6</v>
          </cell>
        </row>
        <row r="55">
          <cell r="A55" t="str">
            <v>03.46</v>
          </cell>
          <cell r="B55" t="str">
            <v>Unidad</v>
          </cell>
          <cell r="C55" t="str">
            <v>AMPLIACIÓN FOTOGRÁFICA COLOR A TAMAÑO 90 x 80 cm.</v>
          </cell>
          <cell r="D55">
            <v>33.43</v>
          </cell>
        </row>
        <row r="56">
          <cell r="A56" t="str">
            <v>03.47</v>
          </cell>
          <cell r="B56" t="str">
            <v>Unidad</v>
          </cell>
          <cell r="C56" t="str">
            <v>AMPLIACIÓN FOTOGRÁFICA COLOR A TAMAÑO 100 x 100 cm.</v>
          </cell>
          <cell r="D56">
            <v>36.67</v>
          </cell>
        </row>
        <row r="57">
          <cell r="A57" t="str">
            <v>03.48</v>
          </cell>
          <cell r="B57" t="str">
            <v>Hectárea</v>
          </cell>
          <cell r="C57" t="str">
            <v>CONVERSIÓN DE INFORMACIÓN GRÁFICA CORRESPONDIENTE A POLÍGONOS DE CONCENTRACIÓN EN FORMATO DNG a DXF.
Extracción del polígono en formato DNG y conversión a DXF.Entrega del contenido en soporte CD.</v>
          </cell>
          <cell r="D57">
            <v>0.6</v>
          </cell>
        </row>
        <row r="58">
          <cell r="A58" t="str">
            <v>03.49</v>
          </cell>
          <cell r="B58" t="str">
            <v>Unidad</v>
          </cell>
          <cell r="C58" t="str">
            <v>PLOT ORTOFOTO E: 1:2.000 SALIDA EN PAPEL s/2x2 o 3x4
Salida en plot chorro de tinta de ortofoto a color E 1:2.000 en formato 2x2 o 3x4 de división de hojas E: 1:5.000</v>
          </cell>
          <cell r="D58">
            <v>14.63</v>
          </cell>
        </row>
        <row r="59">
          <cell r="A59" t="str">
            <v>03.50</v>
          </cell>
          <cell r="B59" t="str">
            <v>Hectárea</v>
          </cell>
          <cell r="C59" t="str">
            <v>PLANO PARCELARIO DE CONCENTRACIÓN POR POLÍGONO A E: 1:2.000
Plano parcelario escala 1:2.000, a color en soporte poliéster formato DIN A-0, con carátula de identificación y conteniendo un Polígono de Concentración. (C = recintos/Has. si C&gt;1 sino C= Has.)</v>
          </cell>
          <cell r="D59" t="str">
            <v>Cx0,51</v>
          </cell>
        </row>
        <row r="60">
          <cell r="A60" t="str">
            <v>03.51</v>
          </cell>
          <cell r="B60" t="str">
            <v>Unidad</v>
          </cell>
          <cell r="C60" t="str">
            <v>PLANO CON SUPERPOSICIÓN DE CURVAS DE NIVEL O PARCELARIO EN ORTOFOTO PAPEL DIN A1
Generación de fichero de ploteo a partir de la información raster existente y los correspondientes vectores. Incluye carátula de identificación.</v>
          </cell>
          <cell r="D60">
            <v>51.26</v>
          </cell>
        </row>
        <row r="61">
          <cell r="A61" t="str">
            <v>03.52</v>
          </cell>
          <cell r="B61" t="str">
            <v>Unidad</v>
          </cell>
          <cell r="C61" t="str">
            <v>PLANO PARCELARIO CATASTRAL A ESCALA 1:2.000 FORMATO DIN A-0
Generación de fichero de ploteo a partir de la información catastral rústica y urbana. Incluye carátula de identificación.</v>
          </cell>
          <cell r="D61">
            <v>102.47</v>
          </cell>
        </row>
        <row r="62">
          <cell r="A62" t="str">
            <v>03.53</v>
          </cell>
          <cell r="B62" t="str">
            <v>Unidad</v>
          </cell>
          <cell r="C62" t="str">
            <v>PLANO DE PLAN DE OBRAS E: 1:5.000 POR ZONA DE CONCENTRACIÓN PARCELARIA
Generación de fichero de ploteo a partir de la información de concentración a escala 1:2.000. Incluye carátula de identificación, red de caminos y desagües propuestos.</v>
          </cell>
          <cell r="D62">
            <v>120.18</v>
          </cell>
        </row>
        <row r="63">
          <cell r="A63" t="str">
            <v>03.54</v>
          </cell>
          <cell r="B63" t="str">
            <v>Unidad</v>
          </cell>
          <cell r="C63" t="str">
            <v>PLANO DE TOMA DE POSESIÓN POR POLÍGONO DE CONCENTRACIÓN PARCELARIA A E: 1:2.000
Generación de fichero de ploteo a partir de la información de concentración a escala 1:2.000. Incluye carátula de identificación, fincas de reemplazo y número de mojones.</v>
          </cell>
          <cell r="D63">
            <v>39.06</v>
          </cell>
        </row>
        <row r="64">
          <cell r="A64" t="str">
            <v>03.55</v>
          </cell>
          <cell r="B64" t="str">
            <v>Unidad</v>
          </cell>
          <cell r="C64" t="str">
            <v>PLANO TEMÁTICO EN COLOR POR POLÍGONOS DE CONCENTRACIÓN PARCELARIA A E: 1/2.000. PRIMER ORIGINAL
Generación de fichero de ploteo a partir de la información de concentración a escala 1:2.000. Incluye carátula de identificación y temático por colores.</v>
          </cell>
          <cell r="D64">
            <v>41.88</v>
          </cell>
        </row>
        <row r="65">
          <cell r="A65" t="str">
            <v>03.56</v>
          </cell>
          <cell r="B65" t="str">
            <v>Unidad</v>
          </cell>
          <cell r="C65" t="str">
            <v>PLANO TEMÁTICO EN COLOR POR POLÍGONOS DE CONCENTRACIÓN PARCELARIA A E: 1/2.000 SEGUNDAS EMISIONES.
Generación de fichero de ploteo a partir de la información de concentración a escala 1:2.000. Incluye carátula de identificación y temático por colores.</v>
          </cell>
          <cell r="D65">
            <v>25.14</v>
          </cell>
        </row>
        <row r="66">
          <cell r="A66" t="str">
            <v>03.57</v>
          </cell>
          <cell r="B66" t="str">
            <v>Unidad</v>
          </cell>
          <cell r="C66" t="str">
            <v>PLANO TEMÁTICO EN COLOR DE CULTIVOS E: 1:10.000 PRIMER ORIGINAL DIN A1
Procesado de información catastral por ocupación del suelo, generación de fichero de ploteo y salida en papel a todo color. Incluye carátula de identificación y temática de cultivos.</v>
          </cell>
          <cell r="D66">
            <v>65.94</v>
          </cell>
        </row>
        <row r="67">
          <cell r="A67" t="str">
            <v>03.58</v>
          </cell>
          <cell r="B67" t="str">
            <v>Unidad</v>
          </cell>
          <cell r="C67" t="str">
            <v>PLANO TEMÁTICO EN COLOR DE CULTIVOS E: 1:10.000 SEGUNDAS EMISIONES. DIN A1
Procesado de información catastral por ocupación del suelo, generación de fichero de ploteo y salida en papel a todo color. Incluye carátula de identificación y temática de cultivo</v>
          </cell>
          <cell r="D67">
            <v>28.4</v>
          </cell>
        </row>
        <row r="68">
          <cell r="A68" t="str">
            <v>03.59</v>
          </cell>
          <cell r="B68" t="str">
            <v>Unidad</v>
          </cell>
          <cell r="C68" t="str">
            <v>PLANO TEMÁTICO EN COLOR DE BASES DE CONCENTRACIÓN PARCELARIA DIN A0 E: 1:2.000
Generación de fichero de ploteo a partir de la información de concentración a escala 1:2.000. Incluye carátula de identificación, parcelario de concentración y temático por col</v>
          </cell>
          <cell r="D68">
            <v>120.18</v>
          </cell>
        </row>
        <row r="69">
          <cell r="A69" t="str">
            <v>03.60</v>
          </cell>
          <cell r="B69" t="str">
            <v>Unidad</v>
          </cell>
          <cell r="C69" t="str">
            <v>PLANO TEMÁTICO EN COLOR DE ACUERDO DE CONCENTRACIÓN PARCELARIA DIN A0 E: 1:2.000
Generación de fichero de ploteo a partir de la información de concentración a escala 1:2.000. Incluye carátula de identificación, fincas de reemplazo y temático por colores d</v>
          </cell>
          <cell r="D69">
            <v>51.26</v>
          </cell>
        </row>
        <row r="70">
          <cell r="A70" t="str">
            <v>03.61</v>
          </cell>
          <cell r="B70" t="str">
            <v>Unidad</v>
          </cell>
          <cell r="C70" t="str">
            <v>PLANO SOBRE ORTOIMAGEN E: 1:2.000 POR POLÍGONO DE CONCENTRACIÓN, CON VECTORES SUPERPUESTOS. PRIMERA COPIA.
Generación de fichero de ploteo a partir de la información de concentración a escala 1:2.000, sobre ortofoto. Incluye carátula de identificación, fi</v>
          </cell>
          <cell r="D70">
            <v>62.83</v>
          </cell>
        </row>
        <row r="71">
          <cell r="A71" t="str">
            <v>03.62</v>
          </cell>
          <cell r="B71" t="str">
            <v>Unidad</v>
          </cell>
          <cell r="C71" t="str">
            <v>PLANO SOBRE ORTOIMAGEN E: 1:2.000 POR POLÍGONO DE CONCENTRACIÓN, CON VECTORES SUPERPUESTOS. SEGUNDAS EMISIONES
Generación de fichero de ploteo a partir de la información de concentración a escala 1:2.000, sobre ortofoto. Incluye carátula de identificación</v>
          </cell>
          <cell r="D71">
            <v>39.06</v>
          </cell>
        </row>
        <row r="72">
          <cell r="A72" t="str">
            <v>TRABAJOS CATASTRALES</v>
          </cell>
        </row>
        <row r="73">
          <cell r="A73" t="str">
            <v>03.63</v>
          </cell>
          <cell r="B73" t="str">
            <v>Documento</v>
          </cell>
          <cell r="C73" t="str">
            <v>GRABACIÓN DE TRANSMISIONES DIGIT (Cambio de titularidad)
Inclusión en la base de datos del Registro de la Riqueza Territorial de las transmisiones automáticas en formato digital que remiten los Ayuntamientos al Servicio de la Riqueza Territorial.</v>
          </cell>
          <cell r="D73">
            <v>0.76</v>
          </cell>
        </row>
        <row r="74">
          <cell r="A74" t="str">
            <v>03.64</v>
          </cell>
          <cell r="B74" t="str">
            <v>Documento</v>
          </cell>
          <cell r="C74" t="str">
            <v>GRABACIÓN DE TRANSMISIONES PAPEL (Cambio de titularidad)
Grabación e inclusión en la base de datos del Registro de la Riqueza Territorial de todas las transmisiones en formato papel que remiten los Ayuntamientos al Servicio de la Riqueza territorial.</v>
          </cell>
          <cell r="D74">
            <v>1.27</v>
          </cell>
        </row>
        <row r="75">
          <cell r="A75" t="str">
            <v>03.65</v>
          </cell>
          <cell r="B75" t="str">
            <v>Encuesta</v>
          </cell>
          <cell r="C75" t="str">
            <v>ENCUESTAS Y ESTUDIOS DE MERCADO
Obtención de precios de compraventa de pisos, casa unifamiliares y locales comerciales identificados con referencia catastral mediante el procedimiento de encuesta.</v>
          </cell>
          <cell r="D75">
            <v>97.26</v>
          </cell>
        </row>
        <row r="76">
          <cell r="A76" t="str">
            <v>03.66</v>
          </cell>
          <cell r="B76" t="str">
            <v>Ud escaneada</v>
          </cell>
          <cell r="C76" t="str">
            <v>INCORPORACIÓN DE DATOS AL ARCHIVO DOCUMENTAL DIGITAL
Escaneado de toda la documentación que se emplea en los procesos de Mantenimiento Catastral.</v>
          </cell>
          <cell r="D76">
            <v>0.32</v>
          </cell>
        </row>
        <row r="77">
          <cell r="A77" t="str">
            <v>03.67</v>
          </cell>
          <cell r="B77" t="str">
            <v>Expediente</v>
          </cell>
          <cell r="C77" t="str">
            <v>ANÁLISIS Y TRATAMIENTO DE EXPEDIENTES
Estudio, clasificación y comprobación de todos los expedientes de modificación catastral que se remiten al Servicio de la Riqueza Territorial. Comprobación del resultado de las actualizaciones y emisión de datos actua</v>
          </cell>
          <cell r="D77">
            <v>5.24</v>
          </cell>
        </row>
        <row r="78">
          <cell r="A78" t="str">
            <v>03.68</v>
          </cell>
          <cell r="B78" t="str">
            <v>Cambios gráficos</v>
          </cell>
          <cell r="C78" t="str">
            <v>INCORPORACIÓN DE CAMBIOS GRÁFICOS
Actualización del sistema gráfico del Registro de la Riqueza Territorial a partir de los mantenimientos catastrales remitidos por los ayuntamientos.</v>
          </cell>
          <cell r="D78">
            <v>5.07</v>
          </cell>
        </row>
        <row r="79">
          <cell r="A79" t="str">
            <v>03.69</v>
          </cell>
          <cell r="B79" t="str">
            <v>Cambios alfanuméricos</v>
          </cell>
          <cell r="C79" t="str">
            <v>INCORPORACIÓN DE CAMBIOS ALFANUMÉRICOS
Grabación e inclusión en el Registro de la Riqueza Territorial de los datos alfanuméricos remitidos por los Ayuntamientos para mantenimiento catastral.</v>
          </cell>
          <cell r="D79">
            <v>2.2200000000000002</v>
          </cell>
        </row>
        <row r="80">
          <cell r="A80" t="str">
            <v>03.70</v>
          </cell>
          <cell r="B80" t="str">
            <v>Hectárea</v>
          </cell>
          <cell r="C80"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0">
            <v>1.73</v>
          </cell>
        </row>
        <row r="81">
          <cell r="A81" t="str">
            <v>03.71</v>
          </cell>
          <cell r="B81" t="str">
            <v>Hectárea</v>
          </cell>
          <cell r="C81" t="str">
            <v>ACTUALIZACIÓNES CATASTRALES ORIGINADAS POR CAMBIOS DE CONCENTRACIÓN Y NUEVOS VIALES
Preparación de la documentación necesaria para incorporar al Registro de la Riqueza Territorial los cambios masivos producidos por las concentraciones parcelarias y las nu</v>
          </cell>
          <cell r="D81">
            <v>2.09</v>
          </cell>
        </row>
        <row r="82">
          <cell r="A82" t="str">
            <v>03.72</v>
          </cell>
          <cell r="B82" t="str">
            <v>Hectárea</v>
          </cell>
          <cell r="C82"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2">
            <v>1.95</v>
          </cell>
        </row>
        <row r="83">
          <cell r="A83" t="str">
            <v>03.73</v>
          </cell>
          <cell r="B83" t="str">
            <v>Hoja archivada</v>
          </cell>
          <cell r="C83" t="str">
            <v>ARCHIVO SOPORTE PAPEL DEL MANTENIMIENTO CATASTRAL
Archivo y custodia de los expedientes en soporte físico del Mantenimiento Catastral una vez actualizada la base de datos del Registro de la Riqueza territorial.</v>
          </cell>
          <cell r="D83">
            <v>0.09</v>
          </cell>
        </row>
        <row r="84">
          <cell r="A84" t="str">
            <v>CONCENTRACIÓN PARCELARIA</v>
          </cell>
        </row>
        <row r="85">
          <cell r="A85" t="str">
            <v>03.74</v>
          </cell>
          <cell r="B85" t="str">
            <v>Unidad</v>
          </cell>
          <cell r="C85" t="str">
            <v>LISTADOS ESTADÍSTICOS CON INFORMACIÓN CATASTRAL PARA INFORMES PREVIOS PARA PROCESO DE CONCENTRACIÓN
Extracción de información alfanumérica de la base del Registro de la Riqueza Territorial clasificada por intervalos. Proceso de datos.</v>
          </cell>
          <cell r="D85">
            <v>41.18</v>
          </cell>
        </row>
        <row r="86">
          <cell r="A86" t="str">
            <v>03.75</v>
          </cell>
          <cell r="B86" t="str">
            <v>Unidad</v>
          </cell>
          <cell r="C86"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6">
            <v>0.05</v>
          </cell>
        </row>
        <row r="87">
          <cell r="A87" t="str">
            <v>03.76</v>
          </cell>
          <cell r="B87" t="str">
            <v>Unidad</v>
          </cell>
          <cell r="C87"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7">
            <v>0.03</v>
          </cell>
        </row>
        <row r="88">
          <cell r="A88" t="str">
            <v>03.77</v>
          </cell>
          <cell r="B88" t="str">
            <v>Unidad</v>
          </cell>
          <cell r="C88" t="str">
            <v>HONORARIOS POR LA REDACCIÓN DEL PROYECTO DE OBRA
P = (Inicio + Coef.Resto * Resto)*1,16, donde Inicio es una cantidad dependiente del presupuesto de ejecución material del proyecto y se corresponde con el primer sumando de la fórmula que figura en la colu</v>
          </cell>
          <cell r="D88" t="str">
            <v>P/1,38</v>
          </cell>
        </row>
        <row r="89">
          <cell r="A89" t="str">
            <v>03.78</v>
          </cell>
          <cell r="B89" t="str">
            <v>Unidad</v>
          </cell>
          <cell r="C89" t="str">
            <v>PROYECTOS DE OBRA ESTUDIOS DE TRAZAS
P = (Precio de los Honorarios por la redacción del proyecto de obra)/3. IVA inc.</v>
          </cell>
          <cell r="D89" t="str">
            <v>P/1,38</v>
          </cell>
        </row>
        <row r="90">
          <cell r="A90" t="str">
            <v>03.79</v>
          </cell>
          <cell r="B90" t="str">
            <v>Unidad</v>
          </cell>
          <cell r="C90" t="str">
            <v>PROYECTOS DE OBRA TOPOGRAFÍA DE CAMINOS
P = [(0,265 * V/K + 0,478) * M] * K. Levantamiento topográfico de vértices y perfiles en caminos de concentración parcelaria, donde 0,265, 0,478,  son constantes, V es el número de vértices totales, M es el precio d</v>
          </cell>
          <cell r="D90" t="str">
            <v>P/1,38</v>
          </cell>
        </row>
        <row r="91">
          <cell r="A91" t="str">
            <v>03.80</v>
          </cell>
          <cell r="B91" t="str">
            <v>Unidad</v>
          </cell>
          <cell r="C91" t="str">
            <v>PROYECTOS DE OBRA BASES DE REPLANTEO
P = N * 0,293 * M. Colocación de bases de replanteo para trabajos de concentración parcelaria en euros, donde N es el número de bases de replanteo colocadas, 0,293 una constante y M precio del módulo establecido por el</v>
          </cell>
          <cell r="D91" t="str">
            <v>P/1,38</v>
          </cell>
        </row>
        <row r="92">
          <cell r="A92" t="str">
            <v>03.81</v>
          </cell>
          <cell r="B92" t="str">
            <v>Unidad</v>
          </cell>
          <cell r="C92" t="str">
            <v xml:space="preserve">PROYECTO DE OBRA AMOJONAMIENTO DE VÉRTICES DE ALINEACIÓN
P = N * 0,155 * (2/3) * M. Amojonamiento de vértices de alineación de caminos en euros. Donde N es el número de vértices amojonados, 0,155 y 2/3 son constantes y M precio del módulo establecido por </v>
          </cell>
          <cell r="D92" t="str">
            <v>P/1,38</v>
          </cell>
        </row>
        <row r="93">
          <cell r="A93" t="str">
            <v>03.82</v>
          </cell>
          <cell r="B93" t="str">
            <v>Unidad</v>
          </cell>
          <cell r="C93" t="str">
            <v xml:space="preserve">PROYECTOS BÁSICOS DE CONCENTRACIÓN PARCELARIA
P= (250+S)*k*M, donde S superficie total en hectáreas, K una constante (0,042) y M es el precio del módulo establecido por el SIA. Esta formula se aplica en zonas con superficie máxima de 2000 ha. a partir de </v>
          </cell>
          <cell r="D93" t="str">
            <v>P/1,38</v>
          </cell>
        </row>
        <row r="94">
          <cell r="A94" t="str">
            <v>03.83</v>
          </cell>
          <cell r="B94" t="str">
            <v>Unidad</v>
          </cell>
          <cell r="C94" t="str">
            <v xml:space="preserve">ESTUDIOS DE IMPACTO AMBIENTAL 
P = [500 + Σ (Kj * Sj)] * 0,08 * 1,04 * M, donde 500, 0,08 y 1,04 son constantes, Kj es el coeficiente de dificultad según el tipo de paisaje agrario (0,25 para grandes áreas forestales, principalmente de propiedad comunal, </v>
          </cell>
          <cell r="D94" t="str">
            <v>P/1,38</v>
          </cell>
        </row>
        <row r="95">
          <cell r="A95" t="str">
            <v>03.84</v>
          </cell>
          <cell r="B95" t="str">
            <v>Unidad</v>
          </cell>
          <cell r="C95" t="str">
            <v>BASES DE CONCENTRACIÓN PARCELARIA
P =( [(98 + S/12 + P/25 + Pr/2 + F/6 + Pr * √i *  Pr) * 0,5] * M + Pl * X), donde S es la superficie (Ha.), P es el número de parcelas incluidas, F es el número de fincas de reemplazo, Pr es el número de propietarios, i =</v>
          </cell>
          <cell r="D95" t="str">
            <v>P/1,38</v>
          </cell>
        </row>
        <row r="96">
          <cell r="A96" t="str">
            <v>03.85</v>
          </cell>
          <cell r="B96" t="str">
            <v>Unidad</v>
          </cell>
          <cell r="C96" t="str">
            <v xml:space="preserve">ACUERDOS DE CONCENTRACIÓN PARCELARIA
P = ([(98 + S/12 + P/25 + Pr/2 + F/6 + Pr * √i *  Pr) * 0,5] * M + Pl * X), donde S es la superficie (Ha.), P es el número de parcelas incluidas, F es el número de fincas de reemplazo, Pr es el número de propietarios, </v>
          </cell>
          <cell r="D96" t="str">
            <v>P/1,38</v>
          </cell>
        </row>
        <row r="97">
          <cell r="A97" t="str">
            <v>03.86</v>
          </cell>
          <cell r="B97" t="str">
            <v>Unidad</v>
          </cell>
          <cell r="C97" t="str">
            <v>REPLANTEO DE FINCAS EN CONCENTRACIÓN PARCELARIA
P = N*0,155 * M, donde 0,155 una constante y M es el módulo cuyo precio lo establece el SIA y que varía anualmente. IVA inc.</v>
          </cell>
          <cell r="D97" t="str">
            <v>P/1,38</v>
          </cell>
        </row>
        <row r="98">
          <cell r="A98" t="str">
            <v>03.87</v>
          </cell>
          <cell r="B98" t="str">
            <v>Unidad</v>
          </cell>
          <cell r="C98" t="str">
            <v>TÍTULOS DE CONCENTRACIÓN PARCELARIA
P = [0,3 * (25+ NP/6) + NF + NR/6] * M, donde 0,3 es una constante, 25 es una cosntante, NP es el número de propietarios, NF es el número de fincas de reemplazo, NR es el número de resoluciones al Acuerdo de Concentraci</v>
          </cell>
          <cell r="D98" t="str">
            <v>P/1,38</v>
          </cell>
        </row>
      </sheetData>
      <sheetData sheetId="5" refreshError="1">
        <row r="5">
          <cell r="A5" t="str">
            <v>SERVICIOS RELACIONADOS CON INSPECCIÓN PARCELAS Y ENCUESTAS EN CAMPO</v>
          </cell>
        </row>
        <row r="6">
          <cell r="A6" t="str">
            <v>04.01.01</v>
          </cell>
          <cell r="B6" t="str">
            <v>Acta</v>
          </cell>
          <cell r="C6" t="str">
            <v>Firma de acta de control PAC
Preparación de la muestra, planificación, cita con los agricultores, firma del acta, control de calidad y entrega a la Administración</v>
          </cell>
          <cell r="D6">
            <v>47.6</v>
          </cell>
        </row>
        <row r="7">
          <cell r="A7" t="str">
            <v>04.01.02</v>
          </cell>
          <cell r="B7" t="str">
            <v>Encuesta</v>
          </cell>
          <cell r="C7" t="str">
            <v>Encuestas ganaderas
Preparación de la muestra, planificación, cita con los ganaderos realización de la encuesta, control de calidad y entrega a la Administración</v>
          </cell>
          <cell r="D7">
            <v>33.299999999999997</v>
          </cell>
        </row>
        <row r="8">
          <cell r="A8" t="str">
            <v>04.01.03</v>
          </cell>
          <cell r="B8" t="str">
            <v>Parcela</v>
          </cell>
          <cell r="C8" t="str">
            <v>Control parcela PAC
Recepción de la muestra a controlar, revisión de la misma, planificación de los controles, preparación de las herramientas de campo (SITUA - Sistema de Información Territorial para Usuarios Avanzados), visita en campo de las parcelas (</v>
          </cell>
          <cell r="D8">
            <v>7.72</v>
          </cell>
        </row>
        <row r="9">
          <cell r="A9" t="str">
            <v>04.01.04</v>
          </cell>
          <cell r="B9" t="str">
            <v>Parcela</v>
          </cell>
          <cell r="C9" t="str">
            <v>Control parcela olivo
Recepción de la muestra a controlar, revisión de la misma, planificación de los controles, preparación de las herramientas de campo (SITUA - Sistema de Información Territorial para Usuarios Avanzados), visita en campo de las parcelas</v>
          </cell>
          <cell r="D9">
            <v>18.45</v>
          </cell>
        </row>
        <row r="10">
          <cell r="A10" t="str">
            <v>SERVICIOS RELACIONADOS CON LA DISTRIBUCIÓN DE IMÁGENES DE SATÉLITE</v>
          </cell>
        </row>
        <row r="11">
          <cell r="A11" t="str">
            <v>04.02.01</v>
          </cell>
          <cell r="B11" t="str">
            <v>Escena</v>
          </cell>
          <cell r="C11" t="str">
            <v>Imagen de satélite Landsat 5 TM
Análisis de requerimientos, revisión en librerias de adquisición, solicitud a distribuidores, recepción, control de calidad y validación de la imagen Landsat Thematic Mapper.</v>
          </cell>
          <cell r="D11">
            <v>1271.2</v>
          </cell>
        </row>
        <row r="12">
          <cell r="A12" t="str">
            <v>04.02.02</v>
          </cell>
          <cell r="B12" t="str">
            <v>Escena</v>
          </cell>
          <cell r="C12" t="str">
            <v>Imagen de satélite SPOT XS programada 10 m
Análisis de requerimientos, programación de la captura, seguimiento de la captura, recepción, control de calidad y validación de la imagen SPOT, bandas multiespectrales y con resolución de 10 m.</v>
          </cell>
          <cell r="D12">
            <v>2966.1</v>
          </cell>
        </row>
        <row r="13">
          <cell r="A13" t="str">
            <v>04.02.03</v>
          </cell>
          <cell r="B13" t="str">
            <v>Escena</v>
          </cell>
          <cell r="C13" t="str">
            <v>Imagen imagen de satélite SPOT 10 m XS de archivo
Análisis de requerimientos, revisión en librerias de adquisición, solicitud a distribuidores, recepción, control de calidad y validación de la imagen SPOT, bandas multiespectrales y con resolución de 10 m.</v>
          </cell>
          <cell r="D13">
            <v>2288.14</v>
          </cell>
        </row>
        <row r="14">
          <cell r="A14" t="str">
            <v>04.02.04</v>
          </cell>
          <cell r="B14" t="str">
            <v>Escena</v>
          </cell>
          <cell r="C14" t="str">
            <v>Imagen de satélite SPOT 20 m XS de archivo
Análisis de requerimientos, revisión en librerias de adquisición, solicitud a distribuidores, recepción, control de calidad y validación de la imagen SPOT, bandas multiespectrales y con resolución de 20 m.</v>
          </cell>
          <cell r="D14">
            <v>1620</v>
          </cell>
        </row>
        <row r="15">
          <cell r="A15" t="str">
            <v>04.02.05</v>
          </cell>
          <cell r="B15" t="str">
            <v>Escena</v>
          </cell>
          <cell r="C15" t="str">
            <v>Imagen de imagen de satélite SPOT PAN programada 2,5 m
Análisis de requerimientos, programación de la captura, seguimiento de la captura, recepción, control de calidad y validación de la imagen SPOT, banda pancromática y con resolución supermode de 2,5 m.</v>
          </cell>
          <cell r="D15">
            <v>2966.1</v>
          </cell>
        </row>
        <row r="16">
          <cell r="A16" t="str">
            <v>04.02.06</v>
          </cell>
          <cell r="B16" t="str">
            <v>Escena</v>
          </cell>
          <cell r="C16" t="str">
            <v>Imagen de imagen de satélite IRS
Análisis de requerimientos, revisión en librerias de adquisición, solicitud a distribuidores, recepción, control de calidad y validación de la imagen IRS.</v>
          </cell>
          <cell r="D16">
            <v>2542.37</v>
          </cell>
        </row>
        <row r="17">
          <cell r="A17" t="str">
            <v>04.02.07</v>
          </cell>
          <cell r="B17" t="str">
            <v>Escena</v>
          </cell>
          <cell r="C17" t="str">
            <v>Imagen de imagen de satélite ASTER
Análisis de requerimientos, revisión en librerias de adquisición, solicitud a distribuidores, recepción, control de calidad y validación de la imagen ASTER</v>
          </cell>
          <cell r="D17">
            <v>84.75</v>
          </cell>
        </row>
        <row r="18">
          <cell r="A18" t="str">
            <v>SERVICIOS RELACIONADOS CON LA GENERACIÓN  DE CARTOGRAFÍA TEMÁTICA: MAPAS DE COBERTURAS</v>
          </cell>
        </row>
        <row r="19">
          <cell r="A19" t="str">
            <v>04.03.01</v>
          </cell>
          <cell r="B19" t="str">
            <v>Hectárea</v>
          </cell>
          <cell r="C19" t="str">
            <v>Obtención de los ortofotomapas a escala 1:50.000 a partir del vuelo histórico a escala 1:33.000 del año 1956
Aerotriangulación de los fotogramas para obtener su orientación externa. Localización de los puntos de apoyo, medición de sus coordenadas y cálcul</v>
          </cell>
          <cell r="D19">
            <v>0.11</v>
          </cell>
        </row>
        <row r="20">
          <cell r="A20" t="str">
            <v>04.03.02</v>
          </cell>
          <cell r="B20" t="str">
            <v>Hectárea</v>
          </cell>
          <cell r="C20" t="str">
            <v>Fotointerpretación del Mapa de Cultivos y Aprovechamiento-MCA a E. 1:50.000 sobre ortofotos del año 1956
Edición de los recintos  del MCA04 de acuerdo a lo observado en la ortofoto (blanco y negro) del año 1956 y asignación de atributos a los nuevos recin</v>
          </cell>
          <cell r="D20">
            <v>7.0000000000000007E-2</v>
          </cell>
        </row>
        <row r="21">
          <cell r="A21" t="str">
            <v>04.03.03</v>
          </cell>
          <cell r="B21" t="str">
            <v>Hectárea</v>
          </cell>
          <cell r="C21" t="str">
            <v xml:space="preserve">Fotointerpretación por recinto del MCA E. 1:25.000 sobre ortofoto reciente
Fotointerpretación orientada al mantenimiento anual del MCA realizado por Comarcas Agrarias completas. Visualización en pantalla de cada uno de  los recintos del MCA verificando o </v>
          </cell>
          <cell r="D21">
            <v>0.13</v>
          </cell>
        </row>
        <row r="22">
          <cell r="A22" t="str">
            <v>04.03.04</v>
          </cell>
          <cell r="B22" t="str">
            <v>Hectárea</v>
          </cell>
          <cell r="C22" t="str">
            <v>Trabajo de campo MCA 1:25.000 (fotointerpretación por recinto)
Resolución en campo de las dudas generadas en la fase de fotointerpretación por recinto. Revisión en campo realizada con un Tablet PC con conexión a GPS para facilitar la navegación y en el qu</v>
          </cell>
          <cell r="D22">
            <v>0.08</v>
          </cell>
        </row>
        <row r="23">
          <cell r="A23" t="str">
            <v>04.03.05</v>
          </cell>
          <cell r="B23" t="str">
            <v>Hectárea</v>
          </cell>
          <cell r="C23" t="str">
            <v>Controles de calidad topológicos y semánticos del MCA E. 1:25.000
Controles de calidad topológicos realizados sobre la cobertura gráfica y controles de consistencia (correlates) entre la información gráfica y la base de datos alfanumérica del MCA. Control</v>
          </cell>
          <cell r="D23">
            <v>0.02</v>
          </cell>
        </row>
        <row r="24">
          <cell r="A24" t="str">
            <v>04.03.06</v>
          </cell>
          <cell r="B24" t="str">
            <v>Kilómetro</v>
          </cell>
          <cell r="C24" t="str">
            <v xml:space="preserve">Eliminación y depuración de los límites municipales en el MCA E. 1:25.000
Eliminación de los vectores "artificiales" del MCA provocados por la incorporación de las límites municipales al MCA. Se realiza de manera semiautomática: una fase de "dissolve" en </v>
          </cell>
          <cell r="D24">
            <v>3.66</v>
          </cell>
        </row>
        <row r="25">
          <cell r="A25" t="str">
            <v>04.03.07</v>
          </cell>
          <cell r="B25" t="str">
            <v>Recinto</v>
          </cell>
          <cell r="C25" t="str">
            <v>Incorporación de recintos SIOSE en áreas de urbana del MCA E. 1:25.000
Incorporación de  los recintos urbanos que se han delimitado en el proyecto SIOSE (Sistema de Información de Ocupación del Suelo Español) así como su asignación de uso al MCA. Se reali</v>
          </cell>
          <cell r="D25">
            <v>2.2000000000000002</v>
          </cell>
        </row>
        <row r="26">
          <cell r="A26" t="str">
            <v>04.03.08</v>
          </cell>
          <cell r="B26" t="str">
            <v>Recinto</v>
          </cell>
          <cell r="C26" t="str">
            <v>Análisis de cambios de usos en el MCA E. 1:25.000 por teledetección
Detección de cambios en los usos del suelo orientada al mantenimiento del MCA en base a técnicas de teledetección vinculadas a aspectos readiométricos, texturales y morfológicos de las im</v>
          </cell>
          <cell r="D26">
            <v>0.13</v>
          </cell>
        </row>
        <row r="27">
          <cell r="A27" t="str">
            <v>04.03.09</v>
          </cell>
          <cell r="B27" t="str">
            <v>Recinto</v>
          </cell>
          <cell r="C27" t="str">
            <v>Fotointerpretación masiva del MCA E. 1:25.000 sobre ortofoto reciente
Fotointerpretación orientada al mantenimiento anual del MCA de todo el territorio provincial. Fotointerpretación realizada con el apoyo de los resultados obtenidos en la detección de ca</v>
          </cell>
          <cell r="D27">
            <v>0.46</v>
          </cell>
        </row>
        <row r="28">
          <cell r="A28" t="str">
            <v>04.03.10</v>
          </cell>
          <cell r="B28" t="str">
            <v>Recinto</v>
          </cell>
          <cell r="C28" t="str">
            <v>Trabajo de campo MCA 1:25.000 (fotointerpretación masiva)
Resolución en campo de las dudas generadas en la fase de fotointerpretación masiva. Revisión en campo realizada con un Tablet PC con conexión a GPS para facilitar la navegación y en el que se carga</v>
          </cell>
          <cell r="D28">
            <v>0.2</v>
          </cell>
        </row>
        <row r="29">
          <cell r="A29" t="str">
            <v>SERVICIOS RELACIONADOS CON LA GENERACIÓN  DE CARTOGRAFÍA TEMÁTICA: MAPAS EDAFOLÓGICOS</v>
          </cell>
        </row>
        <row r="30">
          <cell r="C30" t="str">
            <v>CAMPAÑA DE CAMPO</v>
          </cell>
        </row>
        <row r="31">
          <cell r="A31" t="str">
            <v>04.04.01</v>
          </cell>
          <cell r="B31" t="str">
            <v>Contacto</v>
          </cell>
          <cell r="C31" t="str">
            <v>Contacto fotográfico color 1:20.000
Contacto fotográfico color, escala 1:20.000, a partir de vuelo 1/20.000, escaneado e impreso</v>
          </cell>
          <cell r="D31">
            <v>3.76</v>
          </cell>
        </row>
        <row r="32">
          <cell r="A32" t="str">
            <v>04.04.02</v>
          </cell>
          <cell r="B32" t="str">
            <v>Hoja 25.000</v>
          </cell>
          <cell r="C32" t="str">
            <v>Procesamiento de Mapas Geológicos E.1:25.000
Recopilación de la información original en formato vectorial, revisión, depuración y conversión de formato DGN a formato shape file.</v>
          </cell>
          <cell r="D32">
            <v>66.3</v>
          </cell>
        </row>
        <row r="33">
          <cell r="A33" t="str">
            <v>04.04.03</v>
          </cell>
          <cell r="B33" t="str">
            <v>ha</v>
          </cell>
          <cell r="C33" t="str">
            <v>Revisión de los mapas y de los pares estereoscópicos
Control de calidad de los mapas geológicos y los pares estereoscópicos: cobertura completa del área del estudio.</v>
          </cell>
          <cell r="D33">
            <v>7.0000000000000007E-2</v>
          </cell>
        </row>
        <row r="34">
          <cell r="A34" t="str">
            <v>04.04.04</v>
          </cell>
          <cell r="B34" t="str">
            <v>ha</v>
          </cell>
          <cell r="C34" t="str">
            <v>Recopilación de datos existentes sobre la zona.
Búsqueda de información de interés para el territorio a estudiar: bibliografía, cartografía, estudios previos.</v>
          </cell>
          <cell r="D34">
            <v>0.04</v>
          </cell>
        </row>
        <row r="35">
          <cell r="A35" t="str">
            <v>04.04.05</v>
          </cell>
          <cell r="B35" t="str">
            <v>ha</v>
          </cell>
          <cell r="C35" t="str">
            <v>Volcado de mugas a los contactos y preparación de transparencias
Preparación de la cartografía base para la realización del trabajo de campo</v>
          </cell>
          <cell r="D35">
            <v>0.08</v>
          </cell>
        </row>
        <row r="36">
          <cell r="A36" t="str">
            <v>04.04.06</v>
          </cell>
          <cell r="B36" t="str">
            <v>ha</v>
          </cell>
          <cell r="C36" t="str">
            <v>Volcado del mapa geológico sobre la cartografía de campo
Volcado del mapa geológico E. 1:25.000 sobre la transparencia de contacto con apoyo estereoscópico</v>
          </cell>
          <cell r="D36">
            <v>0.13</v>
          </cell>
        </row>
        <row r="37">
          <cell r="A37" t="str">
            <v>04.04.07</v>
          </cell>
          <cell r="B37" t="str">
            <v>ha</v>
          </cell>
          <cell r="C37" t="str">
            <v>Diseño del muestreo de campo y selección de puntos de muestreo. 
Determinación de los puntos de muestreo (calicatas) y definición de itinerarios a partir de la información de partida (contactos, geológicos y demás información relevante)</v>
          </cell>
          <cell r="D37">
            <v>0.13</v>
          </cell>
        </row>
        <row r="38">
          <cell r="A38" t="str">
            <v>04.04.08</v>
          </cell>
          <cell r="B38" t="str">
            <v>ha</v>
          </cell>
          <cell r="C38" t="str">
            <v>Recorrido previo del terreno.
Recorrido de la zona de estudio para tener una visión global del terreno y mayor conocimiento del mismo in-situ.</v>
          </cell>
          <cell r="D38">
            <v>0.27</v>
          </cell>
        </row>
        <row r="39">
          <cell r="A39" t="str">
            <v>04.04.09</v>
          </cell>
          <cell r="B39" t="str">
            <v>ha</v>
          </cell>
          <cell r="C39" t="str">
            <v xml:space="preserve">Recopilación de trazados de tuberías y líneas enterradas
Solicitud de información a las empresas de gas, luz, agua sobre la ubicación de posibles conducciones y cables enterrados para evitar accidentes en la fase de muestreo. </v>
          </cell>
          <cell r="D39">
            <v>0.13</v>
          </cell>
        </row>
        <row r="40">
          <cell r="A40" t="str">
            <v>04.04.10</v>
          </cell>
          <cell r="B40" t="str">
            <v>Calicata</v>
          </cell>
          <cell r="C40" t="str">
            <v>Realización de calicata
Realización de calicata con retroexcavadora, toma de fotografías digitales de la zona y del perfil, definición de la localización por GPS, toma de muestras, descripción perfiles y cierre de la calicata.</v>
          </cell>
          <cell r="D40">
            <v>143</v>
          </cell>
        </row>
        <row r="41">
          <cell r="A41" t="str">
            <v>04.04.11</v>
          </cell>
          <cell r="B41" t="str">
            <v>Muestra</v>
          </cell>
          <cell r="C41" t="str">
            <v>Manipulación de muestras.
Almacenamiento diario de las muestras tomadas en campo. Revisión del etiquetado y transporte de las mismas al laboratorio.</v>
          </cell>
          <cell r="D41">
            <v>1.28</v>
          </cell>
        </row>
        <row r="42">
          <cell r="A42" t="str">
            <v>04.04.12</v>
          </cell>
          <cell r="B42" t="str">
            <v>Muestra</v>
          </cell>
          <cell r="C42" t="str">
            <v>Petición de análisis para laboratorio.
Definición de los aspectos a analizar en función del tipo de suelo y solicitud de análisis al laboratorio.</v>
          </cell>
          <cell r="D42">
            <v>0.1</v>
          </cell>
        </row>
        <row r="43">
          <cell r="A43" t="str">
            <v>04.04.13</v>
          </cell>
          <cell r="B43" t="str">
            <v>Calicata</v>
          </cell>
          <cell r="C43" t="str">
            <v>Tratamiento de fotografías.
Control de calidad de todas las fotos tomadas en campo (una del terreno y otra del perfil por calicata) , se renombran las fotos, realización de un salvado en CD y envío a la SERA (Sección de Evaluación de Recursos Agrarios).</v>
          </cell>
          <cell r="D43">
            <v>1.83</v>
          </cell>
        </row>
        <row r="44">
          <cell r="A44" t="str">
            <v>04.04.14</v>
          </cell>
          <cell r="B44" t="str">
            <v>Ficha</v>
          </cell>
          <cell r="C44" t="str">
            <v>Preclasificación de fichas de campo por unidades geomorfológicas
Asignación de una  unidad geomorfológica para cada punto de prospección en función de la geología y morfología de la zona.</v>
          </cell>
          <cell r="D44">
            <v>2.9</v>
          </cell>
        </row>
        <row r="45">
          <cell r="A45" t="str">
            <v>04.04.15</v>
          </cell>
          <cell r="B45" t="str">
            <v>Memoria</v>
          </cell>
          <cell r="C45" t="str">
            <v>Redacción de memoria resumida
Redacción de un breve documento con las características de la zona de estudio y el trabajo realizado durante la campaña de campo</v>
          </cell>
          <cell r="D45">
            <v>588.16999999999996</v>
          </cell>
        </row>
        <row r="46">
          <cell r="C46" t="str">
            <v>GESTIÓN DE DATOS</v>
          </cell>
        </row>
        <row r="47">
          <cell r="A47" t="str">
            <v>04.05.01</v>
          </cell>
          <cell r="B47" t="str">
            <v>Ficha</v>
          </cell>
          <cell r="C47" t="str">
            <v>Codificación, grabación y revisión de las fichas de campo. 
Codificación de las fichas descriptivas realizadas en campo, grabación manual en el Banco de Suelos y revisión final de la información.</v>
          </cell>
          <cell r="D47">
            <v>8.1</v>
          </cell>
        </row>
        <row r="48">
          <cell r="A48" t="str">
            <v>04.05.02</v>
          </cell>
          <cell r="B48" t="str">
            <v>Muestra</v>
          </cell>
          <cell r="C48" t="str">
            <v>Carga manual y comprobación de los datos de laboratorio (antiguos).
Introducción manual de los análisis (antiguos - en papel)  al Banco de Suelos y control de calidad de los mismos.</v>
          </cell>
          <cell r="D48">
            <v>2.02</v>
          </cell>
        </row>
        <row r="49">
          <cell r="A49" t="str">
            <v>04.05.03</v>
          </cell>
          <cell r="B49" t="str">
            <v>Muestra</v>
          </cell>
          <cell r="C49" t="str">
            <v>Carga mecánica y comprobación de los datos de laboratorio (actuales)
Control de calidad (consistencia) de los resultados de los análisis disponibles en formato digital y volcado automático a la aplicación Banco de Suelos.</v>
          </cell>
          <cell r="D49">
            <v>0.2</v>
          </cell>
        </row>
        <row r="50">
          <cell r="A50" t="str">
            <v>04.05.04</v>
          </cell>
          <cell r="B50" t="str">
            <v>Ficha</v>
          </cell>
          <cell r="C50" t="str">
            <v>Escaneado fichas.
Escaneado de las fichas descriptivas disponibles en formato papel. Contienen la descripción de la zona así como la del perfil característico de la calicata.</v>
          </cell>
          <cell r="D50">
            <v>0.83</v>
          </cell>
        </row>
        <row r="51">
          <cell r="A51" t="str">
            <v>04.05.05</v>
          </cell>
          <cell r="B51" t="str">
            <v>Obsv.</v>
          </cell>
          <cell r="C51" t="str">
            <v>Localización  y aplicación protocolo red de observaciones en formato digital 
Localización de las observaciones en formato digital a partir del protocolo existente.</v>
          </cell>
          <cell r="D51">
            <v>0.5</v>
          </cell>
        </row>
        <row r="52">
          <cell r="A52" t="str">
            <v>04.05.06</v>
          </cell>
          <cell r="B52" t="str">
            <v>Obsv.</v>
          </cell>
          <cell r="C52" t="str">
            <v>Localización  y aplicación protocolo red de observaciones:  Paso de contacto a ortofoto y posterior digitalización.
Transferencia de la red de observaciones ubicadas sobre contactos a ortofoto y posterior digitalización.</v>
          </cell>
          <cell r="D52">
            <v>0.65</v>
          </cell>
        </row>
        <row r="53">
          <cell r="A53" t="str">
            <v>04.05.07</v>
          </cell>
          <cell r="B53" t="str">
            <v>Obsv.</v>
          </cell>
          <cell r="C53" t="str">
            <v xml:space="preserve">Localización  y aplicación protocolo red de observaciones: Paso de contacto a ortofoto digital.
Transferencia de la red de observaciones ubicadas sobre contactos directamente a ortofoto en formato digital. </v>
          </cell>
          <cell r="D53">
            <v>0.57999999999999996</v>
          </cell>
        </row>
        <row r="54">
          <cell r="A54" t="str">
            <v>04.05.08</v>
          </cell>
          <cell r="B54" t="str">
            <v>Obsv.</v>
          </cell>
          <cell r="C54" t="str">
            <v>Localización  y aplicación protocolo red de observaciones: Digitalización observaciones en ortofoto
Digitalización de la red de observaciones ubicada sobre ortofoto</v>
          </cell>
          <cell r="D54">
            <v>0.52</v>
          </cell>
        </row>
        <row r="55">
          <cell r="C55" t="str">
            <v>ELABORACIÓN MAPA DE SUELOS</v>
          </cell>
        </row>
        <row r="56">
          <cell r="A56" t="str">
            <v>04.06.01</v>
          </cell>
          <cell r="B56" t="str">
            <v>ha</v>
          </cell>
          <cell r="C56" t="str">
            <v>Coordinación con la Sección de Suelos del SERA (cartografías existentes)
Trabajos de coordinación con la Sección de Suelos en cuanto a unidades cartográficas y correlación con zonas colindantes ya cartografiadas o en proceso de serlo. Reuniones en las que</v>
          </cell>
          <cell r="D56">
            <v>0.26</v>
          </cell>
        </row>
        <row r="57">
          <cell r="A57" t="str">
            <v>04.06.02</v>
          </cell>
          <cell r="B57" t="str">
            <v>Contacto</v>
          </cell>
          <cell r="C57" t="str">
            <v>Tratamiento de imagen para fotointerpretación digital (Vuelo 30.000)
Imágenes, vuelo 1/30.000: selección y repixelado. Preparación de orientaciones de los modelos correspondientes a dichas imágenes.</v>
          </cell>
          <cell r="D57">
            <v>6.67</v>
          </cell>
        </row>
        <row r="58">
          <cell r="A58" t="str">
            <v>04.06.03</v>
          </cell>
          <cell r="B58" t="str">
            <v>Contacto</v>
          </cell>
          <cell r="C58" t="str">
            <v>Tratamiento de imagen para fotointerpretación digital (Vuelo 20.000)
Imágenes, vuelo 1/20.000: selección y repixelado. Preparación de orientaciones de los modelos correspondientes a dichas imágenes.</v>
          </cell>
          <cell r="D58">
            <v>23.6</v>
          </cell>
        </row>
        <row r="59">
          <cell r="A59" t="str">
            <v>04.06.04</v>
          </cell>
          <cell r="B59" t="str">
            <v>ha</v>
          </cell>
          <cell r="C59" t="str">
            <v>Fotointerpretación digital
Fotointerpretación con software de restitución digital sobre pares estereoscópicos (visión 3D). Con el apoyo con los puntos observados en el territorio, la geología del término e información limítrofe se realiza la asignación de</v>
          </cell>
          <cell r="D59">
            <v>1.9</v>
          </cell>
        </row>
        <row r="60">
          <cell r="A60" t="str">
            <v>04.06.05</v>
          </cell>
          <cell r="B60" t="str">
            <v>plot</v>
          </cell>
          <cell r="C60" t="str">
            <v>Plot para revisión en campo E. 1: 20.000 de la fotointerpretación realizada
Definición y generación de un plot a E. 1:20.000, con la ortofoto del término y los recintos definidos en la fotointerpretación para resolver in-situ las dudas del proceso de foto</v>
          </cell>
          <cell r="D60">
            <v>191</v>
          </cell>
        </row>
        <row r="61">
          <cell r="A61" t="str">
            <v>04.06.06</v>
          </cell>
          <cell r="B61" t="str">
            <v>ha</v>
          </cell>
          <cell r="C61" t="str">
            <v>Revisión en campo de las unidades de suelo definidas en la fotointerpretación
Visita a la zona de estudio para analizar in-situ las posibles dudas tenidas en el proceso de fotointerpretación</v>
          </cell>
          <cell r="D61">
            <v>0.97</v>
          </cell>
        </row>
        <row r="62">
          <cell r="A62" t="str">
            <v>04.06.07</v>
          </cell>
          <cell r="B62" t="str">
            <v>ha</v>
          </cell>
          <cell r="C62" t="str">
            <v>Recintado definitivo de las unidades cartográficas
Asignación definitiva a cada recinto de su unidad cartográfica.</v>
          </cell>
          <cell r="D62">
            <v>0.28000000000000003</v>
          </cell>
        </row>
        <row r="63">
          <cell r="A63" t="str">
            <v>04.06.08</v>
          </cell>
          <cell r="B63" t="str">
            <v>ha</v>
          </cell>
          <cell r="C63" t="str">
            <v>Casado de la información gráfica de áreas colindantes y correlación de las unidades correspondientes
Trabajo de coordinación y encaje de las unidades cartográficas del área de estudio con las de zonas limítrofes para evitar incoherencias en el mapa contin</v>
          </cell>
          <cell r="D63">
            <v>0.14000000000000001</v>
          </cell>
        </row>
        <row r="64">
          <cell r="A64" t="str">
            <v>04.06.09</v>
          </cell>
          <cell r="B64" t="str">
            <v>ha</v>
          </cell>
          <cell r="C64" t="str">
            <v>Conversión de la información 3D a 2D, chequeo y depuración. 
Conversión del fichero resultado de la fotointerpretación en formato .BIN a formato .DGN 3D y posteriormente a .DGN 2D. La información queda estructurada por niveles, se pasan la batería de cont</v>
          </cell>
          <cell r="D64">
            <v>0.1</v>
          </cell>
        </row>
        <row r="65">
          <cell r="A65" t="str">
            <v>04.06.10</v>
          </cell>
          <cell r="B65" t="str">
            <v>Ficha</v>
          </cell>
          <cell r="C65" t="str">
            <v>Clasificación de las fichas con muestras: Clasificación según Soil Taxonomy
Clasificación según la metodología USDA cada una de las observaciones a partir de la información de las fichas, análisis de laboratorio y geomorfología de la zona.</v>
          </cell>
          <cell r="D65">
            <v>16.07</v>
          </cell>
        </row>
        <row r="66">
          <cell r="A66" t="str">
            <v>04.06.11</v>
          </cell>
          <cell r="B66" t="str">
            <v>ha</v>
          </cell>
          <cell r="C66" t="str">
            <v>Elección y denominación de las unidades de suelo cartografiables
Determinación de las diferentes unidades cartográficas que van a existir en la zona de estudio a partir de la información de partida, geología de la zona, estudios adyacentes, fichas clasifi</v>
          </cell>
          <cell r="D66">
            <v>0.28000000000000003</v>
          </cell>
        </row>
        <row r="67">
          <cell r="A67" t="str">
            <v>04.06.12</v>
          </cell>
          <cell r="B67" t="str">
            <v>Sondeo</v>
          </cell>
          <cell r="C67" t="str">
            <v>Realización de sondeos
Realización de prospecciones con barrena, descripción de las mismas y localización por GPS. Se llevan a cabo en las zonas de estudio donde surgen dudas durante el proceso de fotointerpretación y/o para completar la densidad de la re</v>
          </cell>
          <cell r="D67">
            <v>56.35</v>
          </cell>
        </row>
        <row r="68">
          <cell r="A68" t="str">
            <v>04.06.13</v>
          </cell>
          <cell r="B68" t="str">
            <v>Observación</v>
          </cell>
          <cell r="C68" t="str">
            <v>Realización de observación 
Aprovechando cortes existentes en el terreno, con limpieza del frente, se realiza la descripción del perfil, se toman fotografías digitales y se localiza por GPS. Se llevan a cabo en las zonas de estudio donde surgen dudas dura</v>
          </cell>
          <cell r="D68">
            <v>25.98</v>
          </cell>
        </row>
        <row r="69">
          <cell r="C69" t="str">
            <v>DIGITALIZACIÓN ESTUDIOS EDAFOLÓGICOS PREVIOS</v>
          </cell>
        </row>
        <row r="70">
          <cell r="A70" t="str">
            <v>04.07.01</v>
          </cell>
          <cell r="B70" t="str">
            <v>ha</v>
          </cell>
          <cell r="C70" t="str">
            <v>Digitalización y depuración de los recintos de suelos.
Preparación del material para la digitalización, digitalización propiamente dicha de los recintos de suelos, control de calidad topológica y depuración de los recintos digitalizados.</v>
          </cell>
          <cell r="D70">
            <v>0.15</v>
          </cell>
        </row>
        <row r="71">
          <cell r="A71" t="str">
            <v>04.07.02</v>
          </cell>
          <cell r="B71" t="str">
            <v>ha</v>
          </cell>
          <cell r="C71" t="str">
            <v>Casado de la información gráfica de áreas colindantes y correlación de las unidades correspondientes
Trabajo de coordinación y encaje de las unidades cartográficas del áera de estudio con las de zonas limítrofes para evitar incoherencias en el mapa contin</v>
          </cell>
          <cell r="D71">
            <v>0.14000000000000001</v>
          </cell>
        </row>
        <row r="72">
          <cell r="A72" t="str">
            <v>04.07.03</v>
          </cell>
          <cell r="B72" t="str">
            <v>ha</v>
          </cell>
          <cell r="C72" t="str">
            <v>Traslado de recintos cartográficos, con sus textos, sobre ortofoto E. 1:25.000 
Proceso de volcado de los recintos cartográficos fotointerpretados sobre contactos en papel con sus textos a ortofoto E.1:25.000 de la zona de estudio.</v>
          </cell>
          <cell r="D72">
            <v>0.4</v>
          </cell>
        </row>
        <row r="73">
          <cell r="A73" t="str">
            <v>04.07.04</v>
          </cell>
          <cell r="B73" t="str">
            <v>Plot</v>
          </cell>
          <cell r="C73" t="str">
            <v>Plot por chorro de tinta en papel E. 1:25.000, de ortofoto con límites municipales del área de estudio
Definición y generación de un plot a E. 1:25.000, con la ortofoto del término y los límites municipales del área de estudio.</v>
          </cell>
          <cell r="D73">
            <v>41.6</v>
          </cell>
        </row>
        <row r="74">
          <cell r="C74" t="str">
            <v>INTEGRACIÓN EN GIS Y EDICIÓN MAPA DE SUELOS</v>
          </cell>
        </row>
        <row r="75">
          <cell r="A75" t="str">
            <v>04.08.01</v>
          </cell>
          <cell r="B75" t="str">
            <v>proceso</v>
          </cell>
          <cell r="C75" t="str">
            <v>Integración del mapa de suelos (recintos y red) en proyecto GIS
Integración del mapa de suelos realizado, pasando de DGN a formato GIS.</v>
          </cell>
          <cell r="D75">
            <v>886.5</v>
          </cell>
        </row>
        <row r="76">
          <cell r="A76" t="str">
            <v>04.08.02</v>
          </cell>
          <cell r="B76" t="str">
            <v>proceso</v>
          </cell>
          <cell r="C76" t="str">
            <v>Edición del mapa de suelo.
Maquetación del mapa: leyenda, carátula, adaptación de la cartografía de base.</v>
          </cell>
          <cell r="D76">
            <v>804</v>
          </cell>
        </row>
        <row r="77">
          <cell r="A77" t="str">
            <v>04.08.03</v>
          </cell>
          <cell r="B77" t="str">
            <v>plot</v>
          </cell>
          <cell r="C77" t="str">
            <v>Plot por chorro de tinta en papel E. 1:25.000 del mapa temático de suelos
Salida en papel del mapa temático de suelos a E. 1:25.000 con leyenda y carátula.</v>
          </cell>
          <cell r="D77">
            <v>72.8</v>
          </cell>
        </row>
        <row r="78">
          <cell r="A78" t="str">
            <v>04.08.04</v>
          </cell>
          <cell r="B78" t="str">
            <v>proceso</v>
          </cell>
          <cell r="C78" t="str">
            <v>Suplemento al plot por agrupación de municipios
Adaptación de los mapas que contengan más de un municipio.</v>
          </cell>
          <cell r="D78">
            <v>183.5</v>
          </cell>
        </row>
        <row r="79">
          <cell r="C79" t="str">
            <v>INTERPRETACIÓN DE LA INFORMACIÓN: Clases de Tierras Cultivables en Regadío</v>
          </cell>
        </row>
        <row r="80">
          <cell r="A80" t="str">
            <v>04.09.01</v>
          </cell>
          <cell r="B80" t="str">
            <v>proceso</v>
          </cell>
          <cell r="C80" t="str">
            <v>Integración de la información en proyecto GIS.
Integración en un proyecto GIS de la información requerida (mapa de pendientes, mapa de suelos y MCA) para el geoprocesamiento que genera los mapas de las Clases de Tierras Cultivables en Regadío</v>
          </cell>
          <cell r="D80">
            <v>718.92</v>
          </cell>
        </row>
        <row r="81">
          <cell r="A81" t="str">
            <v>04.09.02</v>
          </cell>
          <cell r="B81" t="str">
            <v>proceso</v>
          </cell>
          <cell r="C81" t="str">
            <v>Reclasificaciones
Reclasificación del Mapa de Suelos en función de los factores necesarios para definir las Clases y Subclases de Tierras Cultivables en Regadío</v>
          </cell>
          <cell r="D81">
            <v>1381.35</v>
          </cell>
        </row>
        <row r="82">
          <cell r="A82" t="str">
            <v>04.09.03</v>
          </cell>
          <cell r="B82" t="str">
            <v>proceso</v>
          </cell>
          <cell r="C82" t="str">
            <v>Realización del mapa: geoprocesamiento.
Realización de las matrices de cruce entre los mapas de suelos, pendientes y MCA. Agrupación de los recintos eliminando los de poca entidad. (&lt;1,5 ha). Procesos de calidad topológica</v>
          </cell>
          <cell r="D82">
            <v>1381.35</v>
          </cell>
        </row>
        <row r="83">
          <cell r="A83" t="str">
            <v>04.09.04</v>
          </cell>
          <cell r="B83" t="str">
            <v>proceso</v>
          </cell>
          <cell r="C83" t="str">
            <v>Edición del mapa de clases y subclases de tierras cultivables en regadío.
Maquetación del mapa de  clases y subclases de tierras cultivables en regadío.:  carátula, leyenda y adaptación de la cartografía de base.</v>
          </cell>
          <cell r="D83">
            <v>718.92</v>
          </cell>
        </row>
        <row r="84">
          <cell r="A84" t="str">
            <v>04.09.05</v>
          </cell>
          <cell r="B84" t="str">
            <v>proceso</v>
          </cell>
          <cell r="C84" t="str">
            <v>Edición de mapa de clases cultivables en regadío: carátula, leyenda, cartografía.
Maquetación del mapa de clases de tierras cultivables en regadío: carátula, leyenda y adaptación de la cartografía de base.</v>
          </cell>
          <cell r="D84">
            <v>387.5</v>
          </cell>
        </row>
        <row r="85">
          <cell r="A85" t="str">
            <v>04.09.06</v>
          </cell>
          <cell r="B85" t="str">
            <v>plot</v>
          </cell>
          <cell r="C85" t="str">
            <v>Plot por chorro de tinta en papel E. 1:25.000 del mapa temático de clases y subclases de tierras cultivables en regadío.
Salida en papel del mapa temático de clases y subclases de tierras cultivables en regadío a E. 1:25.000 con leyenda y carátula.</v>
          </cell>
          <cell r="D85">
            <v>72.900000000000006</v>
          </cell>
        </row>
        <row r="86">
          <cell r="A86" t="str">
            <v>04.09.07</v>
          </cell>
          <cell r="B86" t="str">
            <v>proceso</v>
          </cell>
          <cell r="C86" t="str">
            <v>Suplemento al plot por agrupación de municipios
Adaptación de los mapas que contengan más de un municipio.</v>
          </cell>
          <cell r="D86">
            <v>473.37</v>
          </cell>
        </row>
        <row r="87">
          <cell r="C87" t="str">
            <v>INTERPRETACIÓN DE LA INFORMACIÓN: Clases Agrológicas</v>
          </cell>
        </row>
        <row r="88">
          <cell r="A88" t="str">
            <v>04.10.01</v>
          </cell>
          <cell r="B88" t="str">
            <v>proceso</v>
          </cell>
          <cell r="C88" t="str">
            <v>Integración de la información en proyecto GIS.
Integración en un proyecto GIS de la información requerida (mapa de pendientes, mapa de suelos, MCA y pluviometría) para el geoprocesamiento que genera los mapas de las Clases y Subclases Agrológicas</v>
          </cell>
          <cell r="D88">
            <v>718.92</v>
          </cell>
        </row>
        <row r="89">
          <cell r="A89" t="str">
            <v>04.10.02</v>
          </cell>
          <cell r="B89" t="str">
            <v>proceso</v>
          </cell>
          <cell r="C89" t="str">
            <v>Reclasificaciones
Reclasificación del Mapa de Suelos en función de los factores necesarios para definir las Clases y Subclases Agrológicas</v>
          </cell>
          <cell r="D89">
            <v>1381.35</v>
          </cell>
        </row>
        <row r="90">
          <cell r="A90" t="str">
            <v>04.10.03</v>
          </cell>
          <cell r="B90" t="str">
            <v>proceso</v>
          </cell>
          <cell r="C90" t="str">
            <v>Realización del mapa: geoprocesamiento.
Realización de las matrices de cruce entre los mapas de suelos, pendientes y MCA. Agrupación de los recintos eliminando los de poca entidad. (&lt;1,5 ha). Realización del mapa: geoprocesamiento.</v>
          </cell>
          <cell r="D90">
            <v>1381.35</v>
          </cell>
        </row>
        <row r="91">
          <cell r="A91" t="str">
            <v>04.10.04</v>
          </cell>
          <cell r="B91" t="str">
            <v>proceso</v>
          </cell>
          <cell r="C91" t="str">
            <v>Edición del mapa de clases y subclases agrológicas
Maquetación del mapa de clases y subclases agrológicas:  carátula, leyenda y adaptación de la cartografía de base.</v>
          </cell>
          <cell r="D91">
            <v>718.92</v>
          </cell>
        </row>
        <row r="92">
          <cell r="A92" t="str">
            <v>04.10.05</v>
          </cell>
          <cell r="B92" t="str">
            <v>proceso</v>
          </cell>
          <cell r="C92" t="str">
            <v>Edición de mapa de clases agrológicas: carátula, leyenda, cartografía.
Maquetación del mapa de clases agrológicas:  carátula, leyenda y adaptación de la cartografía de base.</v>
          </cell>
          <cell r="D92">
            <v>387.5</v>
          </cell>
        </row>
        <row r="93">
          <cell r="A93" t="str">
            <v>04.10.06</v>
          </cell>
          <cell r="B93" t="str">
            <v>plot</v>
          </cell>
          <cell r="C93" t="str">
            <v>Plot por chorro de tinta en papel E. 1:25.000 del mapa temático de clases y subclases agrológicas
Salida en papel del mapa temático de clases y subclases de tierras cultivables en regadío a E. 1:25.000 con leyenda y carátula.</v>
          </cell>
          <cell r="D93">
            <v>72.900000000000006</v>
          </cell>
        </row>
        <row r="94">
          <cell r="A94" t="str">
            <v>04.10.07</v>
          </cell>
          <cell r="B94" t="str">
            <v>proceso</v>
          </cell>
          <cell r="C94" t="str">
            <v>Suplemento al plot por agrupación de municipios
Adaptación de los mapas que contengan más de un municipio.</v>
          </cell>
          <cell r="D94">
            <v>473.37</v>
          </cell>
        </row>
        <row r="95">
          <cell r="C95" t="str">
            <v>ELABORACIÓN DE MEMORIA</v>
          </cell>
        </row>
        <row r="96">
          <cell r="A96" t="str">
            <v>04.11.01</v>
          </cell>
          <cell r="B96" t="str">
            <v>Memoria</v>
          </cell>
          <cell r="C96" t="str">
            <v xml:space="preserve">Memoria de suelos: introducción
Descripción de la zona que consta de la siguiente información: localización, geología, climatología, vegetación y usos. </v>
          </cell>
          <cell r="D96">
            <v>688.75</v>
          </cell>
        </row>
        <row r="97">
          <cell r="A97" t="str">
            <v>04.11.02</v>
          </cell>
          <cell r="B97" t="str">
            <v>Unidad</v>
          </cell>
          <cell r="C97" t="str">
            <v>Memoria de suelos: descripción de unidades cartográficas de suelo.
Descripción de las unidades cartográficas para el area de estudio.</v>
          </cell>
          <cell r="D97">
            <v>68.88</v>
          </cell>
        </row>
        <row r="98">
          <cell r="A98" t="str">
            <v>04.11.03</v>
          </cell>
          <cell r="B98" t="str">
            <v>Serie</v>
          </cell>
          <cell r="C98" t="str">
            <v>Memoria de suelos: descripción de series de suelo.
Descripción de las series para el  para el area de estudio.</v>
          </cell>
          <cell r="D98">
            <v>103.32</v>
          </cell>
        </row>
        <row r="99">
          <cell r="A99" t="str">
            <v>04.11.04</v>
          </cell>
          <cell r="B99" t="str">
            <v>Anejo</v>
          </cell>
          <cell r="C99" t="str">
            <v>Memoria de suelos: anejos genéricos del mapa de suelos.
Incorporación de la terminología utilizada en la descripción de suelos y anejos que aportan información sobre el mapa de suelos</v>
          </cell>
          <cell r="D99">
            <v>83.63</v>
          </cell>
        </row>
        <row r="100">
          <cell r="A100" t="str">
            <v>04.11.05</v>
          </cell>
          <cell r="B100" t="str">
            <v>Anejo</v>
          </cell>
          <cell r="C100" t="str">
            <v>Memoria de suelos: anejos específicos. 
Anejos que aportan información sobre los mapas de clases agrológicas y regadío.</v>
          </cell>
          <cell r="D100">
            <v>447.68</v>
          </cell>
        </row>
        <row r="101">
          <cell r="A101" t="str">
            <v>04.11.06</v>
          </cell>
          <cell r="B101" t="str">
            <v>Memoria</v>
          </cell>
          <cell r="C101" t="str">
            <v>Memoria de suelos: Edición
Maquetación y encuadernación de la memoria</v>
          </cell>
          <cell r="D101">
            <v>275.8</v>
          </cell>
        </row>
        <row r="102">
          <cell r="A102" t="str">
            <v>04.11.07</v>
          </cell>
          <cell r="B102" t="str">
            <v>Memoria</v>
          </cell>
          <cell r="C102" t="str">
            <v>Memoria de suelos: segunda copia encuadernada
Impresión en color de la memoria y encuadernación.</v>
          </cell>
          <cell r="D102">
            <v>205</v>
          </cell>
        </row>
        <row r="103">
          <cell r="A103" t="str">
            <v>04.11.08</v>
          </cell>
          <cell r="B103" t="str">
            <v>CD</v>
          </cell>
          <cell r="C103" t="str">
            <v>Grabación CDs memoria
Maquetación de la carátula de los CDs e incorporación de la información</v>
          </cell>
          <cell r="D103">
            <v>12.12</v>
          </cell>
        </row>
        <row r="104">
          <cell r="A104" t="str">
            <v>04.11.09</v>
          </cell>
          <cell r="B104" t="str">
            <v>proceso</v>
          </cell>
          <cell r="C104" t="str">
            <v xml:space="preserve">Suplemento a la memoria por agrupación de municipios
Adaptación de la memoria que comprenda más de un municipio.
</v>
          </cell>
          <cell r="D104">
            <v>217.5</v>
          </cell>
        </row>
        <row r="105">
          <cell r="A105" t="str">
            <v>04.11.10</v>
          </cell>
          <cell r="B105" t="str">
            <v>plot</v>
          </cell>
          <cell r="C105" t="str">
            <v xml:space="preserve">Plot por chorro de tinta en papel E. 1:25.000 de mapas doblados para la memoria.
Salida en papel de mapa temático a E. 1:25.000 doblado para incluir en las memorias mapas de suelos e interpretaciones.
</v>
          </cell>
          <cell r="D105">
            <v>72.900000000000006</v>
          </cell>
        </row>
        <row r="106">
          <cell r="A106" t="str">
            <v>SERVICIOS RELACIONADOS CON LA GENERACIÓN  DE CARTOGRAFÍA TEMÁTICA: VALORACIÓN PASCÍCOLA</v>
          </cell>
        </row>
        <row r="107">
          <cell r="A107" t="str">
            <v>código</v>
          </cell>
          <cell r="B107" t="str">
            <v>Unidades de obra</v>
          </cell>
          <cell r="C107" t="str">
            <v>Concepto</v>
          </cell>
          <cell r="D107" t="str">
            <v xml:space="preserve">Precio
</v>
          </cell>
        </row>
        <row r="108">
          <cell r="A108" t="str">
            <v>04.12.01</v>
          </cell>
          <cell r="B108" t="str">
            <v>Municipio</v>
          </cell>
          <cell r="C108" t="str">
            <v>Preparación de la información gráfica y alfanumérica de la zona de estudio
Preparación de la información gráfica y alfanumérica de la zona de estudio</v>
          </cell>
          <cell r="D108">
            <v>38.21</v>
          </cell>
        </row>
        <row r="109">
          <cell r="A109" t="str">
            <v>04.12.02</v>
          </cell>
          <cell r="B109" t="str">
            <v>Plot</v>
          </cell>
          <cell r="C109" t="str">
            <v>Plot de cartografía base por municipio
Plot por chorro de tinta, en papel, escala variable (1:15.000 a 1:25.000) según municipio, con ortofoto, límites administrativos, casco urbano y carátula sencilla.</v>
          </cell>
          <cell r="D109">
            <v>72.709999999999994</v>
          </cell>
        </row>
        <row r="110">
          <cell r="A110" t="str">
            <v>04.12.03</v>
          </cell>
          <cell r="B110" t="str">
            <v>Análisis</v>
          </cell>
          <cell r="C110" t="str">
            <v>Análisis de información en zona sin estudiar
Recopilación y análisis de la información procedente de otras áreas cercanas y/o de otras fuentes existentes y elaboración de leyenda valorada previa (análisis en zona sin estudiar)</v>
          </cell>
          <cell r="D110">
            <v>251.9</v>
          </cell>
        </row>
        <row r="111">
          <cell r="A111" t="str">
            <v>04.12.04</v>
          </cell>
          <cell r="B111" t="str">
            <v>Análisis</v>
          </cell>
          <cell r="C111" t="str">
            <v>Análisis información
Recopilación y análisis de la información procedente de otras áreas cercanas y/o de otras fuentes existentes y elaboración de leyenda valorada previa (análisis en zona semi-estudiada)</v>
          </cell>
          <cell r="D111">
            <v>169.2</v>
          </cell>
        </row>
        <row r="112">
          <cell r="A112" t="str">
            <v>04.12.05</v>
          </cell>
          <cell r="B112" t="str">
            <v>Hectárea</v>
          </cell>
          <cell r="C112" t="str">
            <v>Fotointerpretación y digitalización previa de recintos
Fotointerpretación de la información obtenida, revisando los límites de los recintos de la cartografía base y realizando la creación, modificación y/o eliminación de recintos.</v>
          </cell>
          <cell r="D112">
            <v>0.06</v>
          </cell>
        </row>
        <row r="113">
          <cell r="A113" t="str">
            <v>04.12.06</v>
          </cell>
          <cell r="B113" t="str">
            <v>Hectárea</v>
          </cell>
          <cell r="C113" t="str">
            <v>Comprobación recintado previo y realización de inventarios (zona agrícola)
Realización de muestreos florísticos y/o de inventarios de flora en zona agrícola para la verificación de la fotointerpretación realizada. Identificación de las comunidades de vege</v>
          </cell>
          <cell r="D113">
            <v>7.0000000000000007E-2</v>
          </cell>
        </row>
        <row r="114">
          <cell r="A114" t="str">
            <v>04.12.07</v>
          </cell>
          <cell r="B114" t="str">
            <v>Hectárea</v>
          </cell>
          <cell r="C114" t="str">
            <v>Comprobación recintado previo y realización de inventarios (zona forestal)
Realización de muestreos florísticos y/o de inventarios de flora en zona forestal para la verificación de la fotointerpretación realizada. Identificación de las comunidades de vege</v>
          </cell>
          <cell r="D114">
            <v>0.09</v>
          </cell>
        </row>
        <row r="115">
          <cell r="A115" t="str">
            <v>04.12.08</v>
          </cell>
          <cell r="B115" t="str">
            <v>Unidad</v>
          </cell>
          <cell r="C115" t="str">
            <v>Determinación de especies herborizadas (en zona sin estudiar)
Etiquetado, prensado y almacenamiento de la flora recogida en muestreos e inventarios realizados en zona sin estudiar. Determinación de las especies recogidas.</v>
          </cell>
          <cell r="D115">
            <v>302</v>
          </cell>
        </row>
        <row r="116">
          <cell r="A116" t="str">
            <v>04.12.09</v>
          </cell>
          <cell r="B116" t="str">
            <v>Unidad</v>
          </cell>
          <cell r="C116" t="str">
            <v>Determinación de especies herborizadas  (en zona semi-estudiada)
Etiquetado, prensado y almacenamiento de la flora recogida en muestreos e inventarios realizados en zona sin estudiar. Determinación de las especies recogidas.</v>
          </cell>
          <cell r="D116">
            <v>145.01</v>
          </cell>
        </row>
        <row r="117">
          <cell r="A117" t="str">
            <v>04.12.10</v>
          </cell>
          <cell r="B117" t="str">
            <v>Hectárea</v>
          </cell>
          <cell r="C117" t="str">
            <v>Delimitación definitiva de recintos (zona agrícola)
Revisión de la delimitación  de recintos en zona agrícola. Realización de las últimas modificaciones para obtener la cartografía de recintos definitiva.</v>
          </cell>
          <cell r="D117">
            <v>0.03</v>
          </cell>
        </row>
        <row r="118">
          <cell r="A118" t="str">
            <v>04.12.11</v>
          </cell>
          <cell r="B118" t="str">
            <v>Hectárea</v>
          </cell>
          <cell r="C118" t="str">
            <v>Delimitación definitiva de recintos (zona forestal)
Revisión de la delimitación  de recintos en zona forestal. Realización de las últimas modificaciones para obtener la cartografía de recintos definitiva.</v>
          </cell>
          <cell r="D118">
            <v>0.06</v>
          </cell>
        </row>
        <row r="119">
          <cell r="A119" t="str">
            <v>04.12.12</v>
          </cell>
          <cell r="B119" t="str">
            <v>Hectárea</v>
          </cell>
          <cell r="C119" t="str">
            <v>Recopilación de información sobre infraestructuras y digitalización
Recopilación de toda la información sobre infraestructuras: revisión, análisis y digitalización de las mismas.</v>
          </cell>
          <cell r="D119">
            <v>0.02</v>
          </cell>
        </row>
        <row r="120">
          <cell r="A120" t="str">
            <v>04.12.13</v>
          </cell>
          <cell r="B120" t="str">
            <v>Hectárea</v>
          </cell>
          <cell r="C120" t="str">
            <v xml:space="preserve">Revisión cartografía de zona ya estudiada (zona agrícola)
Revisión de la cartografía de una zona agrícola ya estudiada: unificación de leyenda y de criterios de creación de cartografía. Modificación de gráfico y/o alfanumérico. </v>
          </cell>
          <cell r="D120">
            <v>0.03</v>
          </cell>
        </row>
        <row r="121">
          <cell r="A121" t="str">
            <v>04.12.14</v>
          </cell>
          <cell r="B121" t="str">
            <v>Hectárea</v>
          </cell>
          <cell r="C121" t="str">
            <v>Volcado de datos sobre soporte informático
Incorporación de la información alfanumérica vinculada a los de los recintos a la base de datos de la Aplicación de Valoración Pascícola. Realización de cálculos definitivos, estableciendo la leyenda con el valor</v>
          </cell>
          <cell r="D121">
            <v>0.05</v>
          </cell>
        </row>
        <row r="122">
          <cell r="A122" t="str">
            <v>04.12.15</v>
          </cell>
          <cell r="B122" t="str">
            <v>Hectárea</v>
          </cell>
          <cell r="C122" t="str">
            <v>Procesado información gráfica
Procesado información gráfica: revisión, depuración, ajuste infraestructuras, correcciones y comprobación de coherencia de datos (se establece una superficie mínima de procesado de 32.000 ha)</v>
          </cell>
          <cell r="D122">
            <v>0.04</v>
          </cell>
        </row>
        <row r="123">
          <cell r="A123" t="str">
            <v>04.12.16</v>
          </cell>
          <cell r="B123" t="str">
            <v>Ficha</v>
          </cell>
          <cell r="C123" t="str">
            <v>Elaboración de contenido de páginas WEB
Elaboración de contenido de páginas WEB para el Catálogo de Pastos: descripción del medio físico y de los sistemas de explotación ganadera, así como de las comunidades y subcomunidades pascícolas.</v>
          </cell>
          <cell r="D123">
            <v>50.3</v>
          </cell>
        </row>
        <row r="124">
          <cell r="A124" t="str">
            <v>04.12.17</v>
          </cell>
          <cell r="B124" t="str">
            <v>Unidad</v>
          </cell>
          <cell r="C124" t="str">
            <v>Trabajos de coordinación de valoración pascícola
Trabajos destinados a la coordinación entre el cliente y el experto en valoración pascícola</v>
          </cell>
          <cell r="D124">
            <v>144.91999999999999</v>
          </cell>
        </row>
        <row r="125">
          <cell r="A125" t="str">
            <v>04.12.18</v>
          </cell>
          <cell r="B125" t="str">
            <v>Unidad</v>
          </cell>
          <cell r="C125" t="str">
            <v>Material específico
Material necesario para la realización del trabajo de campo y conservación de especies vegetales a determinar</v>
          </cell>
          <cell r="D125">
            <v>115.93</v>
          </cell>
        </row>
        <row r="126">
          <cell r="A126" t="str">
            <v>04.12.19</v>
          </cell>
          <cell r="B126" t="str">
            <v>Mapa</v>
          </cell>
          <cell r="C126" t="str">
            <v xml:space="preserve">Generación del Mapa de Valoración Pascícola 
Generación del Mapa de Valoración Pascícola (primer grupo de municipios; tamaño A-0, escala 1:25.000): creación del mapa temático, carátula y leyenda. Adecuación de la cartografía topográfica al mapa temático. </v>
          </cell>
          <cell r="D126">
            <v>1218</v>
          </cell>
        </row>
        <row r="127">
          <cell r="A127" t="str">
            <v>04.12.20</v>
          </cell>
          <cell r="B127" t="str">
            <v>Mapa</v>
          </cell>
          <cell r="C127" t="str">
            <v xml:space="preserve">Segunda versión del Mapa de Valoración Pascícola 
Segunda versión del Mapa de Valoración Pascícola (segundo grupo de municipios; tamaño A-0, escala 1:25.000): similar carátula, con diferentes datos de superficies. Adecuación de la cartografía topográfica </v>
          </cell>
          <cell r="D127">
            <v>228.4</v>
          </cell>
        </row>
        <row r="128">
          <cell r="A128" t="str">
            <v>04.12.21</v>
          </cell>
          <cell r="B128" t="str">
            <v>Plot</v>
          </cell>
          <cell r="C128" t="str">
            <v>Plot de prueba del mapa 25.000 de Valoración Pascícola
Plot por chorro de tinta, en papel, 1:25.000, del temático de Valoración Pascícola, con leyenda y carátula, para revisión de la información y comprobación de errores (calidad normal)</v>
          </cell>
          <cell r="D128">
            <v>72.900000000000006</v>
          </cell>
        </row>
        <row r="129">
          <cell r="A129" t="str">
            <v>04.12.22</v>
          </cell>
          <cell r="B129" t="str">
            <v>Unidad</v>
          </cell>
          <cell r="C129" t="str">
            <v>Revisión y correcciones cartografía
Revisión de la cartografía ya tematizada. Correcciones.</v>
          </cell>
          <cell r="D129">
            <v>338.14</v>
          </cell>
        </row>
        <row r="130">
          <cell r="A130" t="str">
            <v>04.12.23</v>
          </cell>
          <cell r="B130" t="str">
            <v>Plot</v>
          </cell>
          <cell r="C130" t="str">
            <v>Plot de entrega del mapa 25.000 de Valoración Pascícola
Plot por chorro de tinta, en papel, 1:25.000, del temático de Valoración Pascícola, con leyenda y carátula, para entrega (calidad óptima)</v>
          </cell>
          <cell r="D130">
            <v>72.900000000000006</v>
          </cell>
        </row>
        <row r="131">
          <cell r="A131" t="str">
            <v>SERVICIOS RELACIONADOS CON LA GENERACIÓN  DE CARTOGRAFÍA TEMÁTICA: SERIES DE VEGETACIÓN</v>
          </cell>
        </row>
        <row r="132">
          <cell r="A132" t="str">
            <v>código</v>
          </cell>
          <cell r="B132" t="str">
            <v>Unidades de obra</v>
          </cell>
          <cell r="C132" t="str">
            <v>Concepto</v>
          </cell>
          <cell r="D132" t="str">
            <v xml:space="preserve">Precio
</v>
          </cell>
        </row>
        <row r="133">
          <cell r="A133" t="str">
            <v>04.13.01</v>
          </cell>
          <cell r="B133" t="str">
            <v>Salidas</v>
          </cell>
          <cell r="C133" t="str">
            <v>Salidas al campo
Salidas al campo para revisión de la información y resolución de dudas</v>
          </cell>
          <cell r="D133">
            <v>258</v>
          </cell>
        </row>
        <row r="134">
          <cell r="A134" t="str">
            <v>04.13.02</v>
          </cell>
          <cell r="B134" t="str">
            <v>Hectárea</v>
          </cell>
          <cell r="C134" t="str">
            <v>Realización de la cartografía
Fotointerpretación y digitalización directamente en pantalla sobre ortofoto, de las unidades reconocidas, dando lugar a un gráfico previo sin afinar. A cada unidad cartográfica se le asigna un número correlativo dentro del mu</v>
          </cell>
          <cell r="D134">
            <v>0.09</v>
          </cell>
        </row>
        <row r="135">
          <cell r="A135" t="str">
            <v>04.13.03</v>
          </cell>
          <cell r="B135" t="str">
            <v>Unidad</v>
          </cell>
          <cell r="C135" t="str">
            <v>Revisión bibliográfica de la comarca
Búsqueda de información relativa a la Comarca Agraria, asimilación y aplicación a la cartografía a realizar</v>
          </cell>
          <cell r="D135">
            <v>1096.3900000000001</v>
          </cell>
        </row>
        <row r="136">
          <cell r="A136" t="str">
            <v>04.13.04</v>
          </cell>
          <cell r="B136" t="str">
            <v>Unidad</v>
          </cell>
          <cell r="C136" t="str">
            <v>Trabajos de coordinación en series de vegetación
Trabajos destinados a la coordinación entre el cliente y el experto en valoración pascícola</v>
          </cell>
          <cell r="D136">
            <v>580.75</v>
          </cell>
        </row>
        <row r="137">
          <cell r="A137" t="str">
            <v>04.13.05</v>
          </cell>
          <cell r="B137" t="str">
            <v>Hectárea</v>
          </cell>
          <cell r="C137" t="str">
            <v xml:space="preserve">Procesado principal de información gráfica
Depuración de los recintos generados a partir de la digitalización grosera previa, ajustándolos a la cartografía disponible. Detección de errores de digitalización y/o ajuste y corrección. Elaboración la leyenda </v>
          </cell>
          <cell r="D137">
            <v>0.03</v>
          </cell>
        </row>
        <row r="138">
          <cell r="A138" t="str">
            <v>04.13.06</v>
          </cell>
          <cell r="B138" t="str">
            <v>Hectárea</v>
          </cell>
          <cell r="C138" t="str">
            <v>Correlates y carga gráfica y alfanumérica
Codificación de las unidades cartográficas en la base de datos de la Aplicación específica de Series de Vegetación. Introducción mediante números correlativos los sectores cartografiados y adicción de atributos de</v>
          </cell>
          <cell r="D138">
            <v>0.03</v>
          </cell>
        </row>
        <row r="139">
          <cell r="A139" t="str">
            <v>04.13.07</v>
          </cell>
          <cell r="B139" t="str">
            <v>Proceso</v>
          </cell>
          <cell r="C139" t="str">
            <v>Extracción de superficies.
Extracción de superficies, comprobación y prorrateo con las superficies oficiales de municipios y facerías. Generación de listados. Carga de datos en la Base de Datos de la Aplicación.</v>
          </cell>
          <cell r="D139">
            <v>49.06</v>
          </cell>
        </row>
        <row r="140">
          <cell r="A140" t="str">
            <v>04.13.08</v>
          </cell>
          <cell r="B140" t="str">
            <v>Hectárea</v>
          </cell>
          <cell r="C140" t="str">
            <v>Carga de la información en ARCMAP
Trasformación del formato DGN a shape, con revisiones y adecuación de la información a las características de la Aplicación</v>
          </cell>
          <cell r="D140">
            <v>0.05</v>
          </cell>
        </row>
        <row r="141">
          <cell r="A141" t="str">
            <v>04.13.09</v>
          </cell>
          <cell r="B141" t="str">
            <v>Mapa</v>
          </cell>
          <cell r="C141" t="str">
            <v>Generación del Mapa de Series de Vegetación 1:100.000 por comarca.
Tematización directa de los recintos de Series de Vegetación 1:25.000 de la Comarca Agraria, sin eliminación ni simplificación de los mismos. Adecuación de la cartografía topográfica al ma</v>
          </cell>
          <cell r="D141">
            <v>453.2</v>
          </cell>
        </row>
        <row r="142">
          <cell r="A142" t="str">
            <v>04.13.10</v>
          </cell>
          <cell r="B142" t="str">
            <v>Plot</v>
          </cell>
          <cell r="C142" t="str">
            <v>Plot de prueba del mapa 100.000 de Series de Vegetación
Plot por chorro de tinta, en papel, 1:100.000, del temático de la Comarca con leyenda y carátula, para revisión de la información y comprobación de errores (calidad normal)</v>
          </cell>
          <cell r="D142">
            <v>72.75</v>
          </cell>
        </row>
        <row r="143">
          <cell r="A143" t="str">
            <v>04.13.11</v>
          </cell>
          <cell r="B143" t="str">
            <v>Plot</v>
          </cell>
          <cell r="C143" t="str">
            <v>Plots de entrega del mapa 100.000 de Series de Vegetación
Plot por chorro de tinta, en papel, 1:100.000, del temático de la Comarca con leyenda y carátula para entrega (calidad optima)</v>
          </cell>
          <cell r="D143">
            <v>72.75</v>
          </cell>
        </row>
        <row r="144">
          <cell r="A144" t="str">
            <v>04.13.12</v>
          </cell>
          <cell r="B144" t="str">
            <v>Ud</v>
          </cell>
          <cell r="C144" t="str">
            <v>Memoria del mapa 100.000 por comarca 
Memoria explicativa del Mapa de Series de Vegetación 1:100.000 por comarca en formato compatible con la publicación de fichas en la Web.</v>
          </cell>
          <cell r="D144">
            <v>2696.3</v>
          </cell>
        </row>
        <row r="145">
          <cell r="A145" t="str">
            <v>SERVICIOS RELACIONADOS CON AL IMPLANTACIÓN DEL SIG DEL REGADÍO EN NAVARRA</v>
          </cell>
        </row>
        <row r="146">
          <cell r="A146" t="str">
            <v>código</v>
          </cell>
          <cell r="B146" t="str">
            <v>Unidades de obra</v>
          </cell>
          <cell r="C146" t="str">
            <v>Concepto</v>
          </cell>
          <cell r="D146" t="str">
            <v xml:space="preserve">Precio
</v>
          </cell>
        </row>
        <row r="147">
          <cell r="A147" t="str">
            <v>04.14.01</v>
          </cell>
          <cell r="B147" t="str">
            <v>Hectárea</v>
          </cell>
          <cell r="C147" t="str">
            <v>Recopilación de información
Acopio de información de diferentes fuentes. Análisis del estado de la información.</v>
          </cell>
          <cell r="D147">
            <v>1.07</v>
          </cell>
        </row>
        <row r="148">
          <cell r="A148" t="str">
            <v>04.14.02</v>
          </cell>
          <cell r="B148" t="str">
            <v>Hectárea</v>
          </cell>
          <cell r="C148" t="str">
            <v>Visita a campo
Salidas al campo para toma de contacto con la zona de estudio y para realizar solicitud de información a los CCRR.</v>
          </cell>
          <cell r="D148">
            <v>1.1499999999999999</v>
          </cell>
        </row>
        <row r="149">
          <cell r="A149" t="str">
            <v>04.14.03</v>
          </cell>
          <cell r="B149" t="str">
            <v>Hectárea</v>
          </cell>
          <cell r="C149" t="str">
            <v>Incorporación datos a GdB: mecanización de datos gráficos
Escaneado y georreferenciación de cartografía (planos). Digitalización de la información geográfica disponible en formato analógico. Cambio de formato o de modelo de datos la información disponible</v>
          </cell>
          <cell r="D149">
            <v>3.05</v>
          </cell>
        </row>
        <row r="150">
          <cell r="A150" t="str">
            <v>04.14.04</v>
          </cell>
          <cell r="B150" t="str">
            <v>Hectárea</v>
          </cell>
          <cell r="C150" t="str">
            <v>Incorporación datos a GdB: Carga de datos alfanuméricos
Mecanización de la información alfanumérica disponible en formato analógico. Cambio de formato o de modelo de datos la información disponible en formato digital. Incorporación a la GdB atendiendo a l</v>
          </cell>
          <cell r="D150">
            <v>1.45</v>
          </cell>
        </row>
        <row r="151">
          <cell r="A151" t="str">
            <v>04.14.05</v>
          </cell>
          <cell r="B151" t="str">
            <v>Hectárea</v>
          </cell>
          <cell r="C151" t="str">
            <v>Contraste en campo
Revisión de la información en campo. Contraste de la información con los CCRR y/o guardas de campo.</v>
          </cell>
          <cell r="D151">
            <v>1.83</v>
          </cell>
        </row>
        <row r="152">
          <cell r="A152" t="str">
            <v>04.14.06</v>
          </cell>
          <cell r="B152" t="str">
            <v>Hectárea</v>
          </cell>
          <cell r="C152" t="str">
            <v>Correcciones GdB
Corrección de errores o inconsistencias tras la segunda visita a campo. Presentación final de los resultados.</v>
          </cell>
          <cell r="D152">
            <v>1.1100000000000001</v>
          </cell>
        </row>
      </sheetData>
      <sheetData sheetId="6" refreshError="1">
        <row r="5">
          <cell r="A5" t="str">
            <v>05.01</v>
          </cell>
          <cell r="B5" t="str">
            <v>Documento</v>
          </cell>
          <cell r="C5" t="str">
            <v>IRPF MANUAL. 
Grabación de declaración de impuesto de la renta de las personas físicas relizada manualmente.</v>
          </cell>
          <cell r="D5">
            <v>4.79</v>
          </cell>
        </row>
        <row r="6">
          <cell r="A6" t="str">
            <v>05.02</v>
          </cell>
          <cell r="B6" t="str">
            <v>Documento</v>
          </cell>
          <cell r="C6" t="str">
            <v>IRPF PROGRAMA AYUDA
Grabación de declaración de impuesto de la renta de las personas físicas realizada con el programa de ayuda.</v>
          </cell>
          <cell r="D6">
            <v>4.49</v>
          </cell>
        </row>
        <row r="7">
          <cell r="A7" t="str">
            <v>05.03</v>
          </cell>
          <cell r="B7" t="str">
            <v>Documento</v>
          </cell>
          <cell r="C7" t="str">
            <v>PATRIMONIO
Grabación de declaración de impuesto sobre el patrimonio de las personas físicas.</v>
          </cell>
          <cell r="D7">
            <v>5.95</v>
          </cell>
        </row>
        <row r="8">
          <cell r="A8" t="str">
            <v>05.04</v>
          </cell>
          <cell r="B8" t="str">
            <v>Documento</v>
          </cell>
          <cell r="C8" t="str">
            <v>SOCIEDADES
Grabación de declaración de impuesto de sociedades .</v>
          </cell>
          <cell r="D8">
            <v>10.17</v>
          </cell>
        </row>
        <row r="9">
          <cell r="A9" t="str">
            <v>05.05</v>
          </cell>
          <cell r="B9" t="str">
            <v>Documento</v>
          </cell>
          <cell r="C9" t="str">
            <v>IVA ANUAL
Grabación de declaración del IVA ANUAL.</v>
          </cell>
          <cell r="D9">
            <v>0.87</v>
          </cell>
        </row>
        <row r="10">
          <cell r="A10" t="str">
            <v>05.06</v>
          </cell>
          <cell r="B10" t="str">
            <v>Documento</v>
          </cell>
          <cell r="C10" t="str">
            <v>IVA TRIMESTRAL
Grabación de declaración del IVA TRIMESTRAL.</v>
          </cell>
          <cell r="D10">
            <v>0.67</v>
          </cell>
        </row>
        <row r="11">
          <cell r="A11" t="str">
            <v>05.07</v>
          </cell>
          <cell r="B11" t="str">
            <v>Documento</v>
          </cell>
          <cell r="C11" t="str">
            <v>IVA MENSUAL
Grabación de declaración del IVA MENSUAL.</v>
          </cell>
          <cell r="D11">
            <v>1.25</v>
          </cell>
        </row>
        <row r="12">
          <cell r="A12" t="str">
            <v>05.08</v>
          </cell>
          <cell r="B12" t="str">
            <v>Registro</v>
          </cell>
          <cell r="C12" t="str">
            <v>I.V.A. INTRACOMUNITARIO
Grabación de declaraciones relativas a I.V.A. INTRACOMUNITARIO</v>
          </cell>
          <cell r="D12">
            <v>0.3</v>
          </cell>
        </row>
        <row r="13">
          <cell r="A13" t="str">
            <v>05.09</v>
          </cell>
          <cell r="B13" t="str">
            <v>Documento</v>
          </cell>
          <cell r="C13" t="str">
            <v>CENSO DE IVA
Grabación de declaraciones relativas al CENSO DE IVA</v>
          </cell>
          <cell r="D13">
            <v>1.01</v>
          </cell>
        </row>
        <row r="14">
          <cell r="A14" t="str">
            <v>05.10</v>
          </cell>
          <cell r="B14" t="str">
            <v>Documento</v>
          </cell>
          <cell r="C14" t="str">
            <v>IMPUESTO CIRCULACIÓN
Grabación de declaración del IMPUESTO DE CIRCULACIÓN</v>
          </cell>
          <cell r="D14">
            <v>1.58</v>
          </cell>
        </row>
        <row r="15">
          <cell r="A15" t="str">
            <v>05.11</v>
          </cell>
          <cell r="B15" t="str">
            <v>Documento</v>
          </cell>
          <cell r="C15" t="str">
            <v>IRPF LIBROS OBLIGATORIOS
Grabación datos de libros obligatorios del IRPF</v>
          </cell>
          <cell r="D15">
            <v>1.32</v>
          </cell>
        </row>
        <row r="16">
          <cell r="A16" t="str">
            <v>05.12</v>
          </cell>
          <cell r="B16" t="str">
            <v>Documento</v>
          </cell>
          <cell r="C16" t="str">
            <v>CARTAS DE PAGO
Grabación de cartas de pago</v>
          </cell>
          <cell r="D16">
            <v>0.56000000000000005</v>
          </cell>
        </row>
        <row r="17">
          <cell r="A17" t="str">
            <v>05.13</v>
          </cell>
          <cell r="B17" t="str">
            <v>Documento</v>
          </cell>
          <cell r="C17" t="str">
            <v>FRACCIONAMIENTOS IRPF
Grabación de documentos de fraccionamiento de pago del IRPF</v>
          </cell>
          <cell r="D17">
            <v>0.82</v>
          </cell>
        </row>
        <row r="18">
          <cell r="A18" t="str">
            <v>05.14</v>
          </cell>
          <cell r="B18" t="str">
            <v>Documento</v>
          </cell>
          <cell r="C18" t="str">
            <v>TRANSMISIÓN DE VEHÍCULOS USADOS
Grabación de declaraciones de transmisión de vehículos usados.</v>
          </cell>
          <cell r="D18">
            <v>2.78</v>
          </cell>
        </row>
        <row r="19">
          <cell r="A19" t="str">
            <v>05.15</v>
          </cell>
          <cell r="B19" t="str">
            <v>Documento</v>
          </cell>
          <cell r="C19" t="str">
            <v>ACTOS JURIDICOS DOCUMENTADOS
Grabación de declaraciones relativas a ACTOS JURIDICOS DOCUMENTADOS</v>
          </cell>
          <cell r="D19">
            <v>1.88</v>
          </cell>
        </row>
        <row r="20">
          <cell r="A20" t="str">
            <v>05.16</v>
          </cell>
          <cell r="B20" t="str">
            <v>Registro</v>
          </cell>
          <cell r="C20" t="str">
            <v>RETENCIONES (F-10)
Grabación de declaraciones relativas a RETENCIONES (F-10)</v>
          </cell>
          <cell r="D20">
            <v>0.35</v>
          </cell>
        </row>
        <row r="21">
          <cell r="A21" t="str">
            <v>05.17</v>
          </cell>
          <cell r="B21" t="str">
            <v>Registro</v>
          </cell>
          <cell r="C21" t="str">
            <v>RET. A CTA. REND. CAPITAL MOBILIARIO
Grabación de declaraciones relativas a RET. A CTA. REND. CAPITAL MOBILIARIO</v>
          </cell>
          <cell r="D21">
            <v>0.55000000000000004</v>
          </cell>
        </row>
        <row r="22">
          <cell r="A22" t="str">
            <v>05.18</v>
          </cell>
          <cell r="B22" t="str">
            <v>Registro</v>
          </cell>
          <cell r="C22" t="str">
            <v>INGRESOS Y PAGOS D.F. 265
Grabación de declaraciones relativas a INGRESOS Y PAGOS D.F. 265</v>
          </cell>
          <cell r="D22">
            <v>0.28000000000000003</v>
          </cell>
        </row>
        <row r="23">
          <cell r="A23" t="str">
            <v>05.19</v>
          </cell>
          <cell r="B23" t="str">
            <v>Registro</v>
          </cell>
          <cell r="C23" t="str">
            <v>PLANES FONDOS DE PENSIONES
Grabación de declaraciones relativas a PLANES FONDOS DE PENSIONES</v>
          </cell>
          <cell r="D23">
            <v>0.48</v>
          </cell>
        </row>
        <row r="24">
          <cell r="A24" t="str">
            <v>05.20</v>
          </cell>
          <cell r="B24" t="str">
            <v>Registro</v>
          </cell>
          <cell r="C24" t="str">
            <v>ARRENDAMIENTOS INMUEBLES URBANOS
Grabación de declaraciones relativas a ARRENDAMIENTOS INMUEBLES URBANOS</v>
          </cell>
          <cell r="D24">
            <v>0.31</v>
          </cell>
        </row>
        <row r="25">
          <cell r="A25" t="str">
            <v>05.21</v>
          </cell>
          <cell r="B25" t="str">
            <v>Registro</v>
          </cell>
          <cell r="C25" t="str">
            <v>PRIMAS DE SEGUROS
Grabación de declaraciones relativas a PRIMAS DE SEGUROS</v>
          </cell>
          <cell r="D25">
            <v>0.53</v>
          </cell>
        </row>
        <row r="26">
          <cell r="A26" t="str">
            <v>05.22</v>
          </cell>
          <cell r="B26" t="str">
            <v>Registro</v>
          </cell>
          <cell r="C26" t="str">
            <v>NO RESIDENTES
Grabación de declaraciones relativas a NO RESIDENTES</v>
          </cell>
          <cell r="D26">
            <v>0.51</v>
          </cell>
        </row>
        <row r="27">
          <cell r="A27" t="str">
            <v>05.23</v>
          </cell>
          <cell r="B27" t="str">
            <v>Registro</v>
          </cell>
          <cell r="C27" t="str">
            <v>DONACIONES
Grabación de declaraciones relativas a DONACIONES</v>
          </cell>
          <cell r="D27">
            <v>0.47</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tabSelected="1" topLeftCell="C1" workbookViewId="0">
      <selection activeCell="T11" sqref="T11"/>
    </sheetView>
  </sheetViews>
  <sheetFormatPr baseColWidth="10" defaultRowHeight="12.75"/>
  <cols>
    <col min="1" max="1" width="38" style="2" customWidth="1"/>
    <col min="2" max="2" width="11.42578125" style="2"/>
    <col min="3" max="3" width="19" style="2" customWidth="1"/>
    <col min="4" max="4" width="18.28515625" style="2" customWidth="1"/>
    <col min="5" max="18" width="11.42578125" style="2"/>
    <col min="19" max="19" width="28.85546875" style="2" customWidth="1"/>
    <col min="20" max="20" width="11.7109375" style="2" customWidth="1"/>
    <col min="21" max="21" width="7.28515625" style="2" customWidth="1"/>
    <col min="22" max="22" width="8.42578125" style="2" customWidth="1"/>
    <col min="23" max="257" width="11.42578125" style="2"/>
    <col min="258" max="258" width="38" style="2" customWidth="1"/>
    <col min="259" max="259" width="11.42578125" style="2"/>
    <col min="260" max="260" width="19" style="2" customWidth="1"/>
    <col min="261" max="261" width="16.5703125" style="2" customWidth="1"/>
    <col min="262" max="274" width="11.42578125" style="2"/>
    <col min="275" max="275" width="28.85546875" style="2" customWidth="1"/>
    <col min="276" max="276" width="14.140625" style="2" customWidth="1"/>
    <col min="277" max="513" width="11.42578125" style="2"/>
    <col min="514" max="514" width="38" style="2" customWidth="1"/>
    <col min="515" max="515" width="11.42578125" style="2"/>
    <col min="516" max="516" width="19" style="2" customWidth="1"/>
    <col min="517" max="517" width="16.5703125" style="2" customWidth="1"/>
    <col min="518" max="530" width="11.42578125" style="2"/>
    <col min="531" max="531" width="28.85546875" style="2" customWidth="1"/>
    <col min="532" max="532" width="14.140625" style="2" customWidth="1"/>
    <col min="533" max="769" width="11.42578125" style="2"/>
    <col min="770" max="770" width="38" style="2" customWidth="1"/>
    <col min="771" max="771" width="11.42578125" style="2"/>
    <col min="772" max="772" width="19" style="2" customWidth="1"/>
    <col min="773" max="773" width="16.5703125" style="2" customWidth="1"/>
    <col min="774" max="786" width="11.42578125" style="2"/>
    <col min="787" max="787" width="28.85546875" style="2" customWidth="1"/>
    <col min="788" max="788" width="14.140625" style="2" customWidth="1"/>
    <col min="789" max="1025" width="11.42578125" style="2"/>
    <col min="1026" max="1026" width="38" style="2" customWidth="1"/>
    <col min="1027" max="1027" width="11.42578125" style="2"/>
    <col min="1028" max="1028" width="19" style="2" customWidth="1"/>
    <col min="1029" max="1029" width="16.5703125" style="2" customWidth="1"/>
    <col min="1030" max="1042" width="11.42578125" style="2"/>
    <col min="1043" max="1043" width="28.85546875" style="2" customWidth="1"/>
    <col min="1044" max="1044" width="14.140625" style="2" customWidth="1"/>
    <col min="1045" max="1281" width="11.42578125" style="2"/>
    <col min="1282" max="1282" width="38" style="2" customWidth="1"/>
    <col min="1283" max="1283" width="11.42578125" style="2"/>
    <col min="1284" max="1284" width="19" style="2" customWidth="1"/>
    <col min="1285" max="1285" width="16.5703125" style="2" customWidth="1"/>
    <col min="1286" max="1298" width="11.42578125" style="2"/>
    <col min="1299" max="1299" width="28.85546875" style="2" customWidth="1"/>
    <col min="1300" max="1300" width="14.140625" style="2" customWidth="1"/>
    <col min="1301" max="1537" width="11.42578125" style="2"/>
    <col min="1538" max="1538" width="38" style="2" customWidth="1"/>
    <col min="1539" max="1539" width="11.42578125" style="2"/>
    <col min="1540" max="1540" width="19" style="2" customWidth="1"/>
    <col min="1541" max="1541" width="16.5703125" style="2" customWidth="1"/>
    <col min="1542" max="1554" width="11.42578125" style="2"/>
    <col min="1555" max="1555" width="28.85546875" style="2" customWidth="1"/>
    <col min="1556" max="1556" width="14.140625" style="2" customWidth="1"/>
    <col min="1557" max="1793" width="11.42578125" style="2"/>
    <col min="1794" max="1794" width="38" style="2" customWidth="1"/>
    <col min="1795" max="1795" width="11.42578125" style="2"/>
    <col min="1796" max="1796" width="19" style="2" customWidth="1"/>
    <col min="1797" max="1797" width="16.5703125" style="2" customWidth="1"/>
    <col min="1798" max="1810" width="11.42578125" style="2"/>
    <col min="1811" max="1811" width="28.85546875" style="2" customWidth="1"/>
    <col min="1812" max="1812" width="14.140625" style="2" customWidth="1"/>
    <col min="1813" max="2049" width="11.42578125" style="2"/>
    <col min="2050" max="2050" width="38" style="2" customWidth="1"/>
    <col min="2051" max="2051" width="11.42578125" style="2"/>
    <col min="2052" max="2052" width="19" style="2" customWidth="1"/>
    <col min="2053" max="2053" width="16.5703125" style="2" customWidth="1"/>
    <col min="2054" max="2066" width="11.42578125" style="2"/>
    <col min="2067" max="2067" width="28.85546875" style="2" customWidth="1"/>
    <col min="2068" max="2068" width="14.140625" style="2" customWidth="1"/>
    <col min="2069" max="2305" width="11.42578125" style="2"/>
    <col min="2306" max="2306" width="38" style="2" customWidth="1"/>
    <col min="2307" max="2307" width="11.42578125" style="2"/>
    <col min="2308" max="2308" width="19" style="2" customWidth="1"/>
    <col min="2309" max="2309" width="16.5703125" style="2" customWidth="1"/>
    <col min="2310" max="2322" width="11.42578125" style="2"/>
    <col min="2323" max="2323" width="28.85546875" style="2" customWidth="1"/>
    <col min="2324" max="2324" width="14.140625" style="2" customWidth="1"/>
    <col min="2325" max="2561" width="11.42578125" style="2"/>
    <col min="2562" max="2562" width="38" style="2" customWidth="1"/>
    <col min="2563" max="2563" width="11.42578125" style="2"/>
    <col min="2564" max="2564" width="19" style="2" customWidth="1"/>
    <col min="2565" max="2565" width="16.5703125" style="2" customWidth="1"/>
    <col min="2566" max="2578" width="11.42578125" style="2"/>
    <col min="2579" max="2579" width="28.85546875" style="2" customWidth="1"/>
    <col min="2580" max="2580" width="14.140625" style="2" customWidth="1"/>
    <col min="2581" max="2817" width="11.42578125" style="2"/>
    <col min="2818" max="2818" width="38" style="2" customWidth="1"/>
    <col min="2819" max="2819" width="11.42578125" style="2"/>
    <col min="2820" max="2820" width="19" style="2" customWidth="1"/>
    <col min="2821" max="2821" width="16.5703125" style="2" customWidth="1"/>
    <col min="2822" max="2834" width="11.42578125" style="2"/>
    <col min="2835" max="2835" width="28.85546875" style="2" customWidth="1"/>
    <col min="2836" max="2836" width="14.140625" style="2" customWidth="1"/>
    <col min="2837" max="3073" width="11.42578125" style="2"/>
    <col min="3074" max="3074" width="38" style="2" customWidth="1"/>
    <col min="3075" max="3075" width="11.42578125" style="2"/>
    <col min="3076" max="3076" width="19" style="2" customWidth="1"/>
    <col min="3077" max="3077" width="16.5703125" style="2" customWidth="1"/>
    <col min="3078" max="3090" width="11.42578125" style="2"/>
    <col min="3091" max="3091" width="28.85546875" style="2" customWidth="1"/>
    <col min="3092" max="3092" width="14.140625" style="2" customWidth="1"/>
    <col min="3093" max="3329" width="11.42578125" style="2"/>
    <col min="3330" max="3330" width="38" style="2" customWidth="1"/>
    <col min="3331" max="3331" width="11.42578125" style="2"/>
    <col min="3332" max="3332" width="19" style="2" customWidth="1"/>
    <col min="3333" max="3333" width="16.5703125" style="2" customWidth="1"/>
    <col min="3334" max="3346" width="11.42578125" style="2"/>
    <col min="3347" max="3347" width="28.85546875" style="2" customWidth="1"/>
    <col min="3348" max="3348" width="14.140625" style="2" customWidth="1"/>
    <col min="3349" max="3585" width="11.42578125" style="2"/>
    <col min="3586" max="3586" width="38" style="2" customWidth="1"/>
    <col min="3587" max="3587" width="11.42578125" style="2"/>
    <col min="3588" max="3588" width="19" style="2" customWidth="1"/>
    <col min="3589" max="3589" width="16.5703125" style="2" customWidth="1"/>
    <col min="3590" max="3602" width="11.42578125" style="2"/>
    <col min="3603" max="3603" width="28.85546875" style="2" customWidth="1"/>
    <col min="3604" max="3604" width="14.140625" style="2" customWidth="1"/>
    <col min="3605" max="3841" width="11.42578125" style="2"/>
    <col min="3842" max="3842" width="38" style="2" customWidth="1"/>
    <col min="3843" max="3843" width="11.42578125" style="2"/>
    <col min="3844" max="3844" width="19" style="2" customWidth="1"/>
    <col min="3845" max="3845" width="16.5703125" style="2" customWidth="1"/>
    <col min="3846" max="3858" width="11.42578125" style="2"/>
    <col min="3859" max="3859" width="28.85546875" style="2" customWidth="1"/>
    <col min="3860" max="3860" width="14.140625" style="2" customWidth="1"/>
    <col min="3861" max="4097" width="11.42578125" style="2"/>
    <col min="4098" max="4098" width="38" style="2" customWidth="1"/>
    <col min="4099" max="4099" width="11.42578125" style="2"/>
    <col min="4100" max="4100" width="19" style="2" customWidth="1"/>
    <col min="4101" max="4101" width="16.5703125" style="2" customWidth="1"/>
    <col min="4102" max="4114" width="11.42578125" style="2"/>
    <col min="4115" max="4115" width="28.85546875" style="2" customWidth="1"/>
    <col min="4116" max="4116" width="14.140625" style="2" customWidth="1"/>
    <col min="4117" max="4353" width="11.42578125" style="2"/>
    <col min="4354" max="4354" width="38" style="2" customWidth="1"/>
    <col min="4355" max="4355" width="11.42578125" style="2"/>
    <col min="4356" max="4356" width="19" style="2" customWidth="1"/>
    <col min="4357" max="4357" width="16.5703125" style="2" customWidth="1"/>
    <col min="4358" max="4370" width="11.42578125" style="2"/>
    <col min="4371" max="4371" width="28.85546875" style="2" customWidth="1"/>
    <col min="4372" max="4372" width="14.140625" style="2" customWidth="1"/>
    <col min="4373" max="4609" width="11.42578125" style="2"/>
    <col min="4610" max="4610" width="38" style="2" customWidth="1"/>
    <col min="4611" max="4611" width="11.42578125" style="2"/>
    <col min="4612" max="4612" width="19" style="2" customWidth="1"/>
    <col min="4613" max="4613" width="16.5703125" style="2" customWidth="1"/>
    <col min="4614" max="4626" width="11.42578125" style="2"/>
    <col min="4627" max="4627" width="28.85546875" style="2" customWidth="1"/>
    <col min="4628" max="4628" width="14.140625" style="2" customWidth="1"/>
    <col min="4629" max="4865" width="11.42578125" style="2"/>
    <col min="4866" max="4866" width="38" style="2" customWidth="1"/>
    <col min="4867" max="4867" width="11.42578125" style="2"/>
    <col min="4868" max="4868" width="19" style="2" customWidth="1"/>
    <col min="4869" max="4869" width="16.5703125" style="2" customWidth="1"/>
    <col min="4870" max="4882" width="11.42578125" style="2"/>
    <col min="4883" max="4883" width="28.85546875" style="2" customWidth="1"/>
    <col min="4884" max="4884" width="14.140625" style="2" customWidth="1"/>
    <col min="4885" max="5121" width="11.42578125" style="2"/>
    <col min="5122" max="5122" width="38" style="2" customWidth="1"/>
    <col min="5123" max="5123" width="11.42578125" style="2"/>
    <col min="5124" max="5124" width="19" style="2" customWidth="1"/>
    <col min="5125" max="5125" width="16.5703125" style="2" customWidth="1"/>
    <col min="5126" max="5138" width="11.42578125" style="2"/>
    <col min="5139" max="5139" width="28.85546875" style="2" customWidth="1"/>
    <col min="5140" max="5140" width="14.140625" style="2" customWidth="1"/>
    <col min="5141" max="5377" width="11.42578125" style="2"/>
    <col min="5378" max="5378" width="38" style="2" customWidth="1"/>
    <col min="5379" max="5379" width="11.42578125" style="2"/>
    <col min="5380" max="5380" width="19" style="2" customWidth="1"/>
    <col min="5381" max="5381" width="16.5703125" style="2" customWidth="1"/>
    <col min="5382" max="5394" width="11.42578125" style="2"/>
    <col min="5395" max="5395" width="28.85546875" style="2" customWidth="1"/>
    <col min="5396" max="5396" width="14.140625" style="2" customWidth="1"/>
    <col min="5397" max="5633" width="11.42578125" style="2"/>
    <col min="5634" max="5634" width="38" style="2" customWidth="1"/>
    <col min="5635" max="5635" width="11.42578125" style="2"/>
    <col min="5636" max="5636" width="19" style="2" customWidth="1"/>
    <col min="5637" max="5637" width="16.5703125" style="2" customWidth="1"/>
    <col min="5638" max="5650" width="11.42578125" style="2"/>
    <col min="5651" max="5651" width="28.85546875" style="2" customWidth="1"/>
    <col min="5652" max="5652" width="14.140625" style="2" customWidth="1"/>
    <col min="5653" max="5889" width="11.42578125" style="2"/>
    <col min="5890" max="5890" width="38" style="2" customWidth="1"/>
    <col min="5891" max="5891" width="11.42578125" style="2"/>
    <col min="5892" max="5892" width="19" style="2" customWidth="1"/>
    <col min="5893" max="5893" width="16.5703125" style="2" customWidth="1"/>
    <col min="5894" max="5906" width="11.42578125" style="2"/>
    <col min="5907" max="5907" width="28.85546875" style="2" customWidth="1"/>
    <col min="5908" max="5908" width="14.140625" style="2" customWidth="1"/>
    <col min="5909" max="6145" width="11.42578125" style="2"/>
    <col min="6146" max="6146" width="38" style="2" customWidth="1"/>
    <col min="6147" max="6147" width="11.42578125" style="2"/>
    <col min="6148" max="6148" width="19" style="2" customWidth="1"/>
    <col min="6149" max="6149" width="16.5703125" style="2" customWidth="1"/>
    <col min="6150" max="6162" width="11.42578125" style="2"/>
    <col min="6163" max="6163" width="28.85546875" style="2" customWidth="1"/>
    <col min="6164" max="6164" width="14.140625" style="2" customWidth="1"/>
    <col min="6165" max="6401" width="11.42578125" style="2"/>
    <col min="6402" max="6402" width="38" style="2" customWidth="1"/>
    <col min="6403" max="6403" width="11.42578125" style="2"/>
    <col min="6404" max="6404" width="19" style="2" customWidth="1"/>
    <col min="6405" max="6405" width="16.5703125" style="2" customWidth="1"/>
    <col min="6406" max="6418" width="11.42578125" style="2"/>
    <col min="6419" max="6419" width="28.85546875" style="2" customWidth="1"/>
    <col min="6420" max="6420" width="14.140625" style="2" customWidth="1"/>
    <col min="6421" max="6657" width="11.42578125" style="2"/>
    <col min="6658" max="6658" width="38" style="2" customWidth="1"/>
    <col min="6659" max="6659" width="11.42578125" style="2"/>
    <col min="6660" max="6660" width="19" style="2" customWidth="1"/>
    <col min="6661" max="6661" width="16.5703125" style="2" customWidth="1"/>
    <col min="6662" max="6674" width="11.42578125" style="2"/>
    <col min="6675" max="6675" width="28.85546875" style="2" customWidth="1"/>
    <col min="6676" max="6676" width="14.140625" style="2" customWidth="1"/>
    <col min="6677" max="6913" width="11.42578125" style="2"/>
    <col min="6914" max="6914" width="38" style="2" customWidth="1"/>
    <col min="6915" max="6915" width="11.42578125" style="2"/>
    <col min="6916" max="6916" width="19" style="2" customWidth="1"/>
    <col min="6917" max="6917" width="16.5703125" style="2" customWidth="1"/>
    <col min="6918" max="6930" width="11.42578125" style="2"/>
    <col min="6931" max="6931" width="28.85546875" style="2" customWidth="1"/>
    <col min="6932" max="6932" width="14.140625" style="2" customWidth="1"/>
    <col min="6933" max="7169" width="11.42578125" style="2"/>
    <col min="7170" max="7170" width="38" style="2" customWidth="1"/>
    <col min="7171" max="7171" width="11.42578125" style="2"/>
    <col min="7172" max="7172" width="19" style="2" customWidth="1"/>
    <col min="7173" max="7173" width="16.5703125" style="2" customWidth="1"/>
    <col min="7174" max="7186" width="11.42578125" style="2"/>
    <col min="7187" max="7187" width="28.85546875" style="2" customWidth="1"/>
    <col min="7188" max="7188" width="14.140625" style="2" customWidth="1"/>
    <col min="7189" max="7425" width="11.42578125" style="2"/>
    <col min="7426" max="7426" width="38" style="2" customWidth="1"/>
    <col min="7427" max="7427" width="11.42578125" style="2"/>
    <col min="7428" max="7428" width="19" style="2" customWidth="1"/>
    <col min="7429" max="7429" width="16.5703125" style="2" customWidth="1"/>
    <col min="7430" max="7442" width="11.42578125" style="2"/>
    <col min="7443" max="7443" width="28.85546875" style="2" customWidth="1"/>
    <col min="7444" max="7444" width="14.140625" style="2" customWidth="1"/>
    <col min="7445" max="7681" width="11.42578125" style="2"/>
    <col min="7682" max="7682" width="38" style="2" customWidth="1"/>
    <col min="7683" max="7683" width="11.42578125" style="2"/>
    <col min="7684" max="7684" width="19" style="2" customWidth="1"/>
    <col min="7685" max="7685" width="16.5703125" style="2" customWidth="1"/>
    <col min="7686" max="7698" width="11.42578125" style="2"/>
    <col min="7699" max="7699" width="28.85546875" style="2" customWidth="1"/>
    <col min="7700" max="7700" width="14.140625" style="2" customWidth="1"/>
    <col min="7701" max="7937" width="11.42578125" style="2"/>
    <col min="7938" max="7938" width="38" style="2" customWidth="1"/>
    <col min="7939" max="7939" width="11.42578125" style="2"/>
    <col min="7940" max="7940" width="19" style="2" customWidth="1"/>
    <col min="7941" max="7941" width="16.5703125" style="2" customWidth="1"/>
    <col min="7942" max="7954" width="11.42578125" style="2"/>
    <col min="7955" max="7955" width="28.85546875" style="2" customWidth="1"/>
    <col min="7956" max="7956" width="14.140625" style="2" customWidth="1"/>
    <col min="7957" max="8193" width="11.42578125" style="2"/>
    <col min="8194" max="8194" width="38" style="2" customWidth="1"/>
    <col min="8195" max="8195" width="11.42578125" style="2"/>
    <col min="8196" max="8196" width="19" style="2" customWidth="1"/>
    <col min="8197" max="8197" width="16.5703125" style="2" customWidth="1"/>
    <col min="8198" max="8210" width="11.42578125" style="2"/>
    <col min="8211" max="8211" width="28.85546875" style="2" customWidth="1"/>
    <col min="8212" max="8212" width="14.140625" style="2" customWidth="1"/>
    <col min="8213" max="8449" width="11.42578125" style="2"/>
    <col min="8450" max="8450" width="38" style="2" customWidth="1"/>
    <col min="8451" max="8451" width="11.42578125" style="2"/>
    <col min="8452" max="8452" width="19" style="2" customWidth="1"/>
    <col min="8453" max="8453" width="16.5703125" style="2" customWidth="1"/>
    <col min="8454" max="8466" width="11.42578125" style="2"/>
    <col min="8467" max="8467" width="28.85546875" style="2" customWidth="1"/>
    <col min="8468" max="8468" width="14.140625" style="2" customWidth="1"/>
    <col min="8469" max="8705" width="11.42578125" style="2"/>
    <col min="8706" max="8706" width="38" style="2" customWidth="1"/>
    <col min="8707" max="8707" width="11.42578125" style="2"/>
    <col min="8708" max="8708" width="19" style="2" customWidth="1"/>
    <col min="8709" max="8709" width="16.5703125" style="2" customWidth="1"/>
    <col min="8710" max="8722" width="11.42578125" style="2"/>
    <col min="8723" max="8723" width="28.85546875" style="2" customWidth="1"/>
    <col min="8724" max="8724" width="14.140625" style="2" customWidth="1"/>
    <col min="8725" max="8961" width="11.42578125" style="2"/>
    <col min="8962" max="8962" width="38" style="2" customWidth="1"/>
    <col min="8963" max="8963" width="11.42578125" style="2"/>
    <col min="8964" max="8964" width="19" style="2" customWidth="1"/>
    <col min="8965" max="8965" width="16.5703125" style="2" customWidth="1"/>
    <col min="8966" max="8978" width="11.42578125" style="2"/>
    <col min="8979" max="8979" width="28.85546875" style="2" customWidth="1"/>
    <col min="8980" max="8980" width="14.140625" style="2" customWidth="1"/>
    <col min="8981" max="9217" width="11.42578125" style="2"/>
    <col min="9218" max="9218" width="38" style="2" customWidth="1"/>
    <col min="9219" max="9219" width="11.42578125" style="2"/>
    <col min="9220" max="9220" width="19" style="2" customWidth="1"/>
    <col min="9221" max="9221" width="16.5703125" style="2" customWidth="1"/>
    <col min="9222" max="9234" width="11.42578125" style="2"/>
    <col min="9235" max="9235" width="28.85546875" style="2" customWidth="1"/>
    <col min="9236" max="9236" width="14.140625" style="2" customWidth="1"/>
    <col min="9237" max="9473" width="11.42578125" style="2"/>
    <col min="9474" max="9474" width="38" style="2" customWidth="1"/>
    <col min="9475" max="9475" width="11.42578125" style="2"/>
    <col min="9476" max="9476" width="19" style="2" customWidth="1"/>
    <col min="9477" max="9477" width="16.5703125" style="2" customWidth="1"/>
    <col min="9478" max="9490" width="11.42578125" style="2"/>
    <col min="9491" max="9491" width="28.85546875" style="2" customWidth="1"/>
    <col min="9492" max="9492" width="14.140625" style="2" customWidth="1"/>
    <col min="9493" max="9729" width="11.42578125" style="2"/>
    <col min="9730" max="9730" width="38" style="2" customWidth="1"/>
    <col min="9731" max="9731" width="11.42578125" style="2"/>
    <col min="9732" max="9732" width="19" style="2" customWidth="1"/>
    <col min="9733" max="9733" width="16.5703125" style="2" customWidth="1"/>
    <col min="9734" max="9746" width="11.42578125" style="2"/>
    <col min="9747" max="9747" width="28.85546875" style="2" customWidth="1"/>
    <col min="9748" max="9748" width="14.140625" style="2" customWidth="1"/>
    <col min="9749" max="9985" width="11.42578125" style="2"/>
    <col min="9986" max="9986" width="38" style="2" customWidth="1"/>
    <col min="9987" max="9987" width="11.42578125" style="2"/>
    <col min="9988" max="9988" width="19" style="2" customWidth="1"/>
    <col min="9989" max="9989" width="16.5703125" style="2" customWidth="1"/>
    <col min="9990" max="10002" width="11.42578125" style="2"/>
    <col min="10003" max="10003" width="28.85546875" style="2" customWidth="1"/>
    <col min="10004" max="10004" width="14.140625" style="2" customWidth="1"/>
    <col min="10005" max="10241" width="11.42578125" style="2"/>
    <col min="10242" max="10242" width="38" style="2" customWidth="1"/>
    <col min="10243" max="10243" width="11.42578125" style="2"/>
    <col min="10244" max="10244" width="19" style="2" customWidth="1"/>
    <col min="10245" max="10245" width="16.5703125" style="2" customWidth="1"/>
    <col min="10246" max="10258" width="11.42578125" style="2"/>
    <col min="10259" max="10259" width="28.85546875" style="2" customWidth="1"/>
    <col min="10260" max="10260" width="14.140625" style="2" customWidth="1"/>
    <col min="10261" max="10497" width="11.42578125" style="2"/>
    <col min="10498" max="10498" width="38" style="2" customWidth="1"/>
    <col min="10499" max="10499" width="11.42578125" style="2"/>
    <col min="10500" max="10500" width="19" style="2" customWidth="1"/>
    <col min="10501" max="10501" width="16.5703125" style="2" customWidth="1"/>
    <col min="10502" max="10514" width="11.42578125" style="2"/>
    <col min="10515" max="10515" width="28.85546875" style="2" customWidth="1"/>
    <col min="10516" max="10516" width="14.140625" style="2" customWidth="1"/>
    <col min="10517" max="10753" width="11.42578125" style="2"/>
    <col min="10754" max="10754" width="38" style="2" customWidth="1"/>
    <col min="10755" max="10755" width="11.42578125" style="2"/>
    <col min="10756" max="10756" width="19" style="2" customWidth="1"/>
    <col min="10757" max="10757" width="16.5703125" style="2" customWidth="1"/>
    <col min="10758" max="10770" width="11.42578125" style="2"/>
    <col min="10771" max="10771" width="28.85546875" style="2" customWidth="1"/>
    <col min="10772" max="10772" width="14.140625" style="2" customWidth="1"/>
    <col min="10773" max="11009" width="11.42578125" style="2"/>
    <col min="11010" max="11010" width="38" style="2" customWidth="1"/>
    <col min="11011" max="11011" width="11.42578125" style="2"/>
    <col min="11012" max="11012" width="19" style="2" customWidth="1"/>
    <col min="11013" max="11013" width="16.5703125" style="2" customWidth="1"/>
    <col min="11014" max="11026" width="11.42578125" style="2"/>
    <col min="11027" max="11027" width="28.85546875" style="2" customWidth="1"/>
    <col min="11028" max="11028" width="14.140625" style="2" customWidth="1"/>
    <col min="11029" max="11265" width="11.42578125" style="2"/>
    <col min="11266" max="11266" width="38" style="2" customWidth="1"/>
    <col min="11267" max="11267" width="11.42578125" style="2"/>
    <col min="11268" max="11268" width="19" style="2" customWidth="1"/>
    <col min="11269" max="11269" width="16.5703125" style="2" customWidth="1"/>
    <col min="11270" max="11282" width="11.42578125" style="2"/>
    <col min="11283" max="11283" width="28.85546875" style="2" customWidth="1"/>
    <col min="11284" max="11284" width="14.140625" style="2" customWidth="1"/>
    <col min="11285" max="11521" width="11.42578125" style="2"/>
    <col min="11522" max="11522" width="38" style="2" customWidth="1"/>
    <col min="11523" max="11523" width="11.42578125" style="2"/>
    <col min="11524" max="11524" width="19" style="2" customWidth="1"/>
    <col min="11525" max="11525" width="16.5703125" style="2" customWidth="1"/>
    <col min="11526" max="11538" width="11.42578125" style="2"/>
    <col min="11539" max="11539" width="28.85546875" style="2" customWidth="1"/>
    <col min="11540" max="11540" width="14.140625" style="2" customWidth="1"/>
    <col min="11541" max="11777" width="11.42578125" style="2"/>
    <col min="11778" max="11778" width="38" style="2" customWidth="1"/>
    <col min="11779" max="11779" width="11.42578125" style="2"/>
    <col min="11780" max="11780" width="19" style="2" customWidth="1"/>
    <col min="11781" max="11781" width="16.5703125" style="2" customWidth="1"/>
    <col min="11782" max="11794" width="11.42578125" style="2"/>
    <col min="11795" max="11795" width="28.85546875" style="2" customWidth="1"/>
    <col min="11796" max="11796" width="14.140625" style="2" customWidth="1"/>
    <col min="11797" max="12033" width="11.42578125" style="2"/>
    <col min="12034" max="12034" width="38" style="2" customWidth="1"/>
    <col min="12035" max="12035" width="11.42578125" style="2"/>
    <col min="12036" max="12036" width="19" style="2" customWidth="1"/>
    <col min="12037" max="12037" width="16.5703125" style="2" customWidth="1"/>
    <col min="12038" max="12050" width="11.42578125" style="2"/>
    <col min="12051" max="12051" width="28.85546875" style="2" customWidth="1"/>
    <col min="12052" max="12052" width="14.140625" style="2" customWidth="1"/>
    <col min="12053" max="12289" width="11.42578125" style="2"/>
    <col min="12290" max="12290" width="38" style="2" customWidth="1"/>
    <col min="12291" max="12291" width="11.42578125" style="2"/>
    <col min="12292" max="12292" width="19" style="2" customWidth="1"/>
    <col min="12293" max="12293" width="16.5703125" style="2" customWidth="1"/>
    <col min="12294" max="12306" width="11.42578125" style="2"/>
    <col min="12307" max="12307" width="28.85546875" style="2" customWidth="1"/>
    <col min="12308" max="12308" width="14.140625" style="2" customWidth="1"/>
    <col min="12309" max="12545" width="11.42578125" style="2"/>
    <col min="12546" max="12546" width="38" style="2" customWidth="1"/>
    <col min="12547" max="12547" width="11.42578125" style="2"/>
    <col min="12548" max="12548" width="19" style="2" customWidth="1"/>
    <col min="12549" max="12549" width="16.5703125" style="2" customWidth="1"/>
    <col min="12550" max="12562" width="11.42578125" style="2"/>
    <col min="12563" max="12563" width="28.85546875" style="2" customWidth="1"/>
    <col min="12564" max="12564" width="14.140625" style="2" customWidth="1"/>
    <col min="12565" max="12801" width="11.42578125" style="2"/>
    <col min="12802" max="12802" width="38" style="2" customWidth="1"/>
    <col min="12803" max="12803" width="11.42578125" style="2"/>
    <col min="12804" max="12804" width="19" style="2" customWidth="1"/>
    <col min="12805" max="12805" width="16.5703125" style="2" customWidth="1"/>
    <col min="12806" max="12818" width="11.42578125" style="2"/>
    <col min="12819" max="12819" width="28.85546875" style="2" customWidth="1"/>
    <col min="12820" max="12820" width="14.140625" style="2" customWidth="1"/>
    <col min="12821" max="13057" width="11.42578125" style="2"/>
    <col min="13058" max="13058" width="38" style="2" customWidth="1"/>
    <col min="13059" max="13059" width="11.42578125" style="2"/>
    <col min="13060" max="13060" width="19" style="2" customWidth="1"/>
    <col min="13061" max="13061" width="16.5703125" style="2" customWidth="1"/>
    <col min="13062" max="13074" width="11.42578125" style="2"/>
    <col min="13075" max="13075" width="28.85546875" style="2" customWidth="1"/>
    <col min="13076" max="13076" width="14.140625" style="2" customWidth="1"/>
    <col min="13077" max="13313" width="11.42578125" style="2"/>
    <col min="13314" max="13314" width="38" style="2" customWidth="1"/>
    <col min="13315" max="13315" width="11.42578125" style="2"/>
    <col min="13316" max="13316" width="19" style="2" customWidth="1"/>
    <col min="13317" max="13317" width="16.5703125" style="2" customWidth="1"/>
    <col min="13318" max="13330" width="11.42578125" style="2"/>
    <col min="13331" max="13331" width="28.85546875" style="2" customWidth="1"/>
    <col min="13332" max="13332" width="14.140625" style="2" customWidth="1"/>
    <col min="13333" max="13569" width="11.42578125" style="2"/>
    <col min="13570" max="13570" width="38" style="2" customWidth="1"/>
    <col min="13571" max="13571" width="11.42578125" style="2"/>
    <col min="13572" max="13572" width="19" style="2" customWidth="1"/>
    <col min="13573" max="13573" width="16.5703125" style="2" customWidth="1"/>
    <col min="13574" max="13586" width="11.42578125" style="2"/>
    <col min="13587" max="13587" width="28.85546875" style="2" customWidth="1"/>
    <col min="13588" max="13588" width="14.140625" style="2" customWidth="1"/>
    <col min="13589" max="13825" width="11.42578125" style="2"/>
    <col min="13826" max="13826" width="38" style="2" customWidth="1"/>
    <col min="13827" max="13827" width="11.42578125" style="2"/>
    <col min="13828" max="13828" width="19" style="2" customWidth="1"/>
    <col min="13829" max="13829" width="16.5703125" style="2" customWidth="1"/>
    <col min="13830" max="13842" width="11.42578125" style="2"/>
    <col min="13843" max="13843" width="28.85546875" style="2" customWidth="1"/>
    <col min="13844" max="13844" width="14.140625" style="2" customWidth="1"/>
    <col min="13845" max="14081" width="11.42578125" style="2"/>
    <col min="14082" max="14082" width="38" style="2" customWidth="1"/>
    <col min="14083" max="14083" width="11.42578125" style="2"/>
    <col min="14084" max="14084" width="19" style="2" customWidth="1"/>
    <col min="14085" max="14085" width="16.5703125" style="2" customWidth="1"/>
    <col min="14086" max="14098" width="11.42578125" style="2"/>
    <col min="14099" max="14099" width="28.85546875" style="2" customWidth="1"/>
    <col min="14100" max="14100" width="14.140625" style="2" customWidth="1"/>
    <col min="14101" max="14337" width="11.42578125" style="2"/>
    <col min="14338" max="14338" width="38" style="2" customWidth="1"/>
    <col min="14339" max="14339" width="11.42578125" style="2"/>
    <col min="14340" max="14340" width="19" style="2" customWidth="1"/>
    <col min="14341" max="14341" width="16.5703125" style="2" customWidth="1"/>
    <col min="14342" max="14354" width="11.42578125" style="2"/>
    <col min="14355" max="14355" width="28.85546875" style="2" customWidth="1"/>
    <col min="14356" max="14356" width="14.140625" style="2" customWidth="1"/>
    <col min="14357" max="14593" width="11.42578125" style="2"/>
    <col min="14594" max="14594" width="38" style="2" customWidth="1"/>
    <col min="14595" max="14595" width="11.42578125" style="2"/>
    <col min="14596" max="14596" width="19" style="2" customWidth="1"/>
    <col min="14597" max="14597" width="16.5703125" style="2" customWidth="1"/>
    <col min="14598" max="14610" width="11.42578125" style="2"/>
    <col min="14611" max="14611" width="28.85546875" style="2" customWidth="1"/>
    <col min="14612" max="14612" width="14.140625" style="2" customWidth="1"/>
    <col min="14613" max="14849" width="11.42578125" style="2"/>
    <col min="14850" max="14850" width="38" style="2" customWidth="1"/>
    <col min="14851" max="14851" width="11.42578125" style="2"/>
    <col min="14852" max="14852" width="19" style="2" customWidth="1"/>
    <col min="14853" max="14853" width="16.5703125" style="2" customWidth="1"/>
    <col min="14854" max="14866" width="11.42578125" style="2"/>
    <col min="14867" max="14867" width="28.85546875" style="2" customWidth="1"/>
    <col min="14868" max="14868" width="14.140625" style="2" customWidth="1"/>
    <col min="14869" max="15105" width="11.42578125" style="2"/>
    <col min="15106" max="15106" width="38" style="2" customWidth="1"/>
    <col min="15107" max="15107" width="11.42578125" style="2"/>
    <col min="15108" max="15108" width="19" style="2" customWidth="1"/>
    <col min="15109" max="15109" width="16.5703125" style="2" customWidth="1"/>
    <col min="15110" max="15122" width="11.42578125" style="2"/>
    <col min="15123" max="15123" width="28.85546875" style="2" customWidth="1"/>
    <col min="15124" max="15124" width="14.140625" style="2" customWidth="1"/>
    <col min="15125" max="15361" width="11.42578125" style="2"/>
    <col min="15362" max="15362" width="38" style="2" customWidth="1"/>
    <col min="15363" max="15363" width="11.42578125" style="2"/>
    <col min="15364" max="15364" width="19" style="2" customWidth="1"/>
    <col min="15365" max="15365" width="16.5703125" style="2" customWidth="1"/>
    <col min="15366" max="15378" width="11.42578125" style="2"/>
    <col min="15379" max="15379" width="28.85546875" style="2" customWidth="1"/>
    <col min="15380" max="15380" width="14.140625" style="2" customWidth="1"/>
    <col min="15381" max="15617" width="11.42578125" style="2"/>
    <col min="15618" max="15618" width="38" style="2" customWidth="1"/>
    <col min="15619" max="15619" width="11.42578125" style="2"/>
    <col min="15620" max="15620" width="19" style="2" customWidth="1"/>
    <col min="15621" max="15621" width="16.5703125" style="2" customWidth="1"/>
    <col min="15622" max="15634" width="11.42578125" style="2"/>
    <col min="15635" max="15635" width="28.85546875" style="2" customWidth="1"/>
    <col min="15636" max="15636" width="14.140625" style="2" customWidth="1"/>
    <col min="15637" max="15873" width="11.42578125" style="2"/>
    <col min="15874" max="15874" width="38" style="2" customWidth="1"/>
    <col min="15875" max="15875" width="11.42578125" style="2"/>
    <col min="15876" max="15876" width="19" style="2" customWidth="1"/>
    <col min="15877" max="15877" width="16.5703125" style="2" customWidth="1"/>
    <col min="15878" max="15890" width="11.42578125" style="2"/>
    <col min="15891" max="15891" width="28.85546875" style="2" customWidth="1"/>
    <col min="15892" max="15892" width="14.140625" style="2" customWidth="1"/>
    <col min="15893" max="16129" width="11.42578125" style="2"/>
    <col min="16130" max="16130" width="38" style="2" customWidth="1"/>
    <col min="16131" max="16131" width="11.42578125" style="2"/>
    <col min="16132" max="16132" width="19" style="2" customWidth="1"/>
    <col min="16133" max="16133" width="16.5703125" style="2" customWidth="1"/>
    <col min="16134" max="16146" width="11.42578125" style="2"/>
    <col min="16147" max="16147" width="28.85546875" style="2" customWidth="1"/>
    <col min="16148" max="16148" width="14.140625" style="2" customWidth="1"/>
    <col min="16149" max="16384" width="11.42578125" style="2"/>
  </cols>
  <sheetData>
    <row r="1" spans="1:22" ht="16.5">
      <c r="A1" s="76" t="s">
        <v>67</v>
      </c>
      <c r="B1" s="53"/>
      <c r="C1" s="53"/>
      <c r="D1" s="53"/>
      <c r="E1" s="53"/>
      <c r="F1" s="53"/>
      <c r="G1" s="53"/>
      <c r="H1" s="53"/>
      <c r="I1" s="53"/>
      <c r="J1" s="53"/>
      <c r="K1" s="53"/>
      <c r="L1" s="53"/>
      <c r="M1" s="53"/>
      <c r="N1" s="53"/>
      <c r="O1" s="53"/>
      <c r="P1" s="53"/>
      <c r="Q1" s="54"/>
      <c r="S1" s="20" t="s">
        <v>42</v>
      </c>
      <c r="T1" s="88" t="s">
        <v>89</v>
      </c>
      <c r="U1" s="88"/>
      <c r="V1" s="72">
        <v>7</v>
      </c>
    </row>
    <row r="2" spans="1:22" ht="15">
      <c r="A2" s="76" t="s">
        <v>68</v>
      </c>
      <c r="B2" s="11"/>
      <c r="C2" s="11"/>
      <c r="D2" s="11"/>
      <c r="E2" s="11"/>
      <c r="F2" s="11"/>
      <c r="G2" s="11"/>
      <c r="H2" s="11"/>
      <c r="I2" s="11"/>
      <c r="J2" s="11"/>
      <c r="K2" s="11"/>
      <c r="L2" s="11"/>
      <c r="M2" s="11"/>
      <c r="N2" s="11"/>
      <c r="O2" s="11"/>
      <c r="P2" s="11"/>
      <c r="Q2" s="55"/>
      <c r="S2" s="22" t="s">
        <v>2</v>
      </c>
      <c r="T2" s="86">
        <f ca="1">OFFSET(D12,0,$V$1)</f>
        <v>1.2401599999999999</v>
      </c>
      <c r="U2" s="21" t="s">
        <v>27</v>
      </c>
      <c r="V2" s="87">
        <f ca="1">OFFSET(D16,0,$V$1)</f>
        <v>86166.30112243582</v>
      </c>
    </row>
    <row r="3" spans="1:22" ht="15">
      <c r="A3" s="56" t="s">
        <v>97</v>
      </c>
      <c r="B3" s="11"/>
      <c r="C3" s="11"/>
      <c r="D3" s="11"/>
      <c r="E3" s="11"/>
      <c r="F3" s="11"/>
      <c r="G3" s="11"/>
      <c r="H3" s="11"/>
      <c r="I3" s="11"/>
      <c r="J3" s="11"/>
      <c r="K3" s="11"/>
      <c r="L3" s="11"/>
      <c r="M3" s="11"/>
      <c r="N3" s="11"/>
      <c r="O3" s="11"/>
      <c r="P3" s="11"/>
      <c r="Q3" s="55"/>
      <c r="S3" s="22" t="s">
        <v>3</v>
      </c>
      <c r="T3" s="86">
        <f ca="1">OFFSET(D13,0,$V$1)</f>
        <v>0.76761574647189901</v>
      </c>
      <c r="U3" s="21" t="s">
        <v>30</v>
      </c>
      <c r="V3" s="89">
        <f ca="1">OFFSET(D17,0,$V$1)</f>
        <v>15.63282157141014</v>
      </c>
    </row>
    <row r="4" spans="1:22" ht="15">
      <c r="A4" s="28" t="s">
        <v>87</v>
      </c>
      <c r="B4" s="11"/>
      <c r="C4" s="11"/>
      <c r="D4" s="10"/>
      <c r="E4" s="10"/>
      <c r="F4" s="11"/>
      <c r="G4" s="11"/>
      <c r="H4" s="11"/>
      <c r="I4" s="11"/>
      <c r="J4" s="11"/>
      <c r="K4" s="11"/>
      <c r="L4" s="11"/>
      <c r="M4" s="11"/>
      <c r="N4" s="11"/>
      <c r="O4" s="11"/>
      <c r="P4" s="11"/>
      <c r="Q4" s="55"/>
      <c r="S4" s="21"/>
      <c r="T4" s="21"/>
      <c r="U4" s="21"/>
      <c r="V4" s="21"/>
    </row>
    <row r="5" spans="1:22" ht="15">
      <c r="A5" s="56"/>
      <c r="B5" s="11"/>
      <c r="C5" s="11"/>
      <c r="D5" s="57" t="s">
        <v>11</v>
      </c>
      <c r="E5" s="18">
        <v>1</v>
      </c>
      <c r="F5" s="18">
        <v>2</v>
      </c>
      <c r="G5" s="18">
        <v>3</v>
      </c>
      <c r="H5" s="18">
        <v>4</v>
      </c>
      <c r="I5" s="18">
        <v>5</v>
      </c>
      <c r="J5" s="18">
        <v>6</v>
      </c>
      <c r="K5" s="18">
        <v>7</v>
      </c>
      <c r="L5" s="18">
        <v>8</v>
      </c>
      <c r="M5" s="18">
        <v>9</v>
      </c>
      <c r="N5" s="18">
        <v>10</v>
      </c>
      <c r="O5" s="18">
        <v>11</v>
      </c>
      <c r="P5" s="18">
        <v>12</v>
      </c>
      <c r="Q5" s="55"/>
      <c r="S5" s="20" t="s">
        <v>46</v>
      </c>
      <c r="T5" s="24"/>
      <c r="U5" s="21"/>
      <c r="V5" s="21"/>
    </row>
    <row r="6" spans="1:22" ht="15">
      <c r="A6" s="58" t="s">
        <v>12</v>
      </c>
      <c r="B6" s="80" t="s">
        <v>13</v>
      </c>
      <c r="C6" s="10" t="s">
        <v>14</v>
      </c>
      <c r="D6" s="57" t="s">
        <v>66</v>
      </c>
      <c r="E6" s="30">
        <f>E29</f>
        <v>8655</v>
      </c>
      <c r="F6" s="30">
        <f t="shared" ref="F6:P6" si="0">F29</f>
        <v>17310</v>
      </c>
      <c r="G6" s="30">
        <f t="shared" si="0"/>
        <v>25965</v>
      </c>
      <c r="H6" s="30">
        <f t="shared" si="0"/>
        <v>34620</v>
      </c>
      <c r="I6" s="30">
        <f t="shared" si="0"/>
        <v>43275</v>
      </c>
      <c r="J6" s="30">
        <f t="shared" si="0"/>
        <v>51930</v>
      </c>
      <c r="K6" s="30">
        <f t="shared" si="0"/>
        <v>60585</v>
      </c>
      <c r="L6" s="30">
        <f t="shared" si="0"/>
        <v>72240</v>
      </c>
      <c r="M6" s="30">
        <f t="shared" si="0"/>
        <v>80895</v>
      </c>
      <c r="N6" s="30">
        <f t="shared" si="0"/>
        <v>89550</v>
      </c>
      <c r="O6" s="30">
        <f t="shared" si="0"/>
        <v>98205</v>
      </c>
      <c r="P6" s="30">
        <f t="shared" si="0"/>
        <v>106860</v>
      </c>
      <c r="Q6" s="55"/>
      <c r="S6" s="22" t="s">
        <v>15</v>
      </c>
      <c r="T6" s="85">
        <f ca="1">OFFSET(D6,0,$V$1)</f>
        <v>60585</v>
      </c>
      <c r="U6" s="21"/>
      <c r="V6" s="21"/>
    </row>
    <row r="7" spans="1:22" ht="15">
      <c r="A7" s="58" t="s">
        <v>16</v>
      </c>
      <c r="B7" s="80" t="s">
        <v>17</v>
      </c>
      <c r="C7" s="10" t="s">
        <v>18</v>
      </c>
      <c r="D7" s="12" t="s">
        <v>0</v>
      </c>
      <c r="E7" s="16">
        <f>E56</f>
        <v>3462</v>
      </c>
      <c r="F7" s="16">
        <f>F56</f>
        <v>5193</v>
      </c>
      <c r="G7" s="16">
        <f t="shared" ref="G7:K7" si="1">G56</f>
        <v>6924</v>
      </c>
      <c r="H7" s="16">
        <f t="shared" si="1"/>
        <v>17310</v>
      </c>
      <c r="I7" s="16">
        <f t="shared" si="1"/>
        <v>27996</v>
      </c>
      <c r="J7" s="16">
        <f t="shared" si="1"/>
        <v>35370</v>
      </c>
      <c r="K7" s="16">
        <f t="shared" si="1"/>
        <v>46506</v>
      </c>
      <c r="L7" s="16"/>
      <c r="M7" s="16"/>
      <c r="N7" s="16"/>
      <c r="O7" s="16"/>
      <c r="P7" s="16"/>
      <c r="Q7" s="55"/>
      <c r="S7" s="22" t="s">
        <v>19</v>
      </c>
      <c r="T7" s="85">
        <f t="shared" ref="T7:T8" ca="1" si="2">OFFSET(D7,0,$V$1)</f>
        <v>46506</v>
      </c>
      <c r="U7" s="21"/>
      <c r="V7" s="21"/>
    </row>
    <row r="8" spans="1:22" ht="15">
      <c r="A8" s="58" t="s">
        <v>20</v>
      </c>
      <c r="B8" s="80" t="s">
        <v>21</v>
      </c>
      <c r="C8" s="10" t="s">
        <v>22</v>
      </c>
      <c r="D8" s="57" t="s">
        <v>23</v>
      </c>
      <c r="E8" s="31">
        <v>2000</v>
      </c>
      <c r="F8" s="31">
        <v>7000</v>
      </c>
      <c r="G8" s="31">
        <v>13000</v>
      </c>
      <c r="H8" s="31">
        <v>15000</v>
      </c>
      <c r="I8" s="31">
        <v>27000</v>
      </c>
      <c r="J8" s="31">
        <v>35000</v>
      </c>
      <c r="K8" s="31">
        <v>37500</v>
      </c>
      <c r="L8" s="31"/>
      <c r="M8" s="31"/>
      <c r="N8" s="31"/>
      <c r="O8" s="31"/>
      <c r="P8" s="31"/>
      <c r="Q8" s="55"/>
      <c r="S8" s="22" t="s">
        <v>24</v>
      </c>
      <c r="T8" s="85">
        <f t="shared" ca="1" si="2"/>
        <v>37500</v>
      </c>
      <c r="U8" s="21"/>
      <c r="V8" s="21"/>
    </row>
    <row r="9" spans="1:22" ht="15">
      <c r="A9" s="56"/>
      <c r="B9" s="11"/>
      <c r="C9" s="11"/>
      <c r="D9" s="11"/>
      <c r="E9" s="11"/>
      <c r="F9" s="11"/>
      <c r="G9" s="11"/>
      <c r="H9" s="11"/>
      <c r="I9" s="11"/>
      <c r="J9" s="11"/>
      <c r="K9" s="11"/>
      <c r="L9" s="11"/>
      <c r="M9" s="11"/>
      <c r="N9" s="11"/>
      <c r="O9" s="11"/>
      <c r="P9" s="11"/>
      <c r="Q9" s="55"/>
      <c r="S9" s="21"/>
      <c r="T9" s="24"/>
      <c r="U9" s="21"/>
      <c r="V9" s="21"/>
    </row>
    <row r="10" spans="1:22" ht="15">
      <c r="A10" s="56"/>
      <c r="B10" s="11"/>
      <c r="C10" s="11"/>
      <c r="D10" s="11"/>
      <c r="E10" s="11"/>
      <c r="F10" s="11"/>
      <c r="G10" s="11"/>
      <c r="H10" s="11"/>
      <c r="I10" s="11"/>
      <c r="J10" s="11"/>
      <c r="K10" s="11"/>
      <c r="L10" s="11"/>
      <c r="M10" s="11"/>
      <c r="N10" s="11"/>
      <c r="O10" s="11"/>
      <c r="P10" s="11"/>
      <c r="Q10" s="55"/>
      <c r="S10" s="21"/>
      <c r="T10" s="21"/>
      <c r="U10" s="21"/>
      <c r="V10" s="21"/>
    </row>
    <row r="11" spans="1:22" ht="15">
      <c r="A11" s="56"/>
      <c r="B11" s="11"/>
      <c r="C11" s="11"/>
      <c r="D11" s="11"/>
      <c r="E11" s="11"/>
      <c r="F11" s="11"/>
      <c r="G11" s="11"/>
      <c r="H11" s="11"/>
      <c r="I11" s="11"/>
      <c r="J11" s="11"/>
      <c r="K11" s="11"/>
      <c r="L11" s="11"/>
      <c r="M11" s="11"/>
      <c r="N11" s="11"/>
      <c r="O11" s="11"/>
      <c r="P11" s="11"/>
      <c r="Q11" s="55"/>
      <c r="S11" s="20" t="s">
        <v>47</v>
      </c>
      <c r="T11" s="25">
        <f ca="1">TODAY()</f>
        <v>41922</v>
      </c>
      <c r="U11" s="26"/>
      <c r="V11" s="21"/>
    </row>
    <row r="12" spans="1:22" ht="15">
      <c r="A12" s="59" t="s">
        <v>25</v>
      </c>
      <c r="B12" s="80" t="s">
        <v>2</v>
      </c>
      <c r="C12" s="11" t="s">
        <v>26</v>
      </c>
      <c r="D12" s="11"/>
      <c r="E12" s="13">
        <f>E7/E8</f>
        <v>1.7310000000000001</v>
      </c>
      <c r="F12" s="13">
        <f>F7/F8</f>
        <v>0.74185714285714288</v>
      </c>
      <c r="G12" s="13">
        <f>G7/G8</f>
        <v>0.5326153846153846</v>
      </c>
      <c r="H12" s="13">
        <f>H7/H8</f>
        <v>1.1539999999999999</v>
      </c>
      <c r="I12" s="13">
        <f>I7/I8</f>
        <v>1.036888888888889</v>
      </c>
      <c r="J12" s="13">
        <f t="shared" ref="J12:P12" si="3">J7/J8</f>
        <v>1.0105714285714287</v>
      </c>
      <c r="K12" s="13">
        <f t="shared" si="3"/>
        <v>1.2401599999999999</v>
      </c>
      <c r="L12" s="13" t="e">
        <f t="shared" si="3"/>
        <v>#DIV/0!</v>
      </c>
      <c r="M12" s="13" t="e">
        <f t="shared" si="3"/>
        <v>#DIV/0!</v>
      </c>
      <c r="N12" s="13" t="e">
        <f t="shared" si="3"/>
        <v>#DIV/0!</v>
      </c>
      <c r="O12" s="13" t="e">
        <f t="shared" si="3"/>
        <v>#DIV/0!</v>
      </c>
      <c r="P12" s="13" t="e">
        <f t="shared" si="3"/>
        <v>#DIV/0!</v>
      </c>
      <c r="Q12" s="60"/>
      <c r="R12" s="3"/>
      <c r="S12" s="27" t="s">
        <v>8</v>
      </c>
      <c r="T12" s="81">
        <f>'SPEED+ESCENARIOS'!F25</f>
        <v>138918</v>
      </c>
      <c r="U12" s="82"/>
      <c r="V12" s="21"/>
    </row>
    <row r="13" spans="1:22" ht="15">
      <c r="A13" s="59" t="s">
        <v>28</v>
      </c>
      <c r="B13" s="80" t="s">
        <v>3</v>
      </c>
      <c r="C13" s="11" t="s">
        <v>29</v>
      </c>
      <c r="D13" s="11"/>
      <c r="E13" s="13">
        <f>E7/E6</f>
        <v>0.4</v>
      </c>
      <c r="F13" s="13">
        <f>F7/F6</f>
        <v>0.3</v>
      </c>
      <c r="G13" s="13">
        <f>G7/G6</f>
        <v>0.26666666666666666</v>
      </c>
      <c r="H13" s="13">
        <f>H7/H6</f>
        <v>0.5</v>
      </c>
      <c r="I13" s="13">
        <f>I7/I6</f>
        <v>0.64693240901213167</v>
      </c>
      <c r="J13" s="13">
        <f t="shared" ref="J13:P13" si="4">J7/J6</f>
        <v>0.6811091854419411</v>
      </c>
      <c r="K13" s="13">
        <f t="shared" si="4"/>
        <v>0.76761574647189901</v>
      </c>
      <c r="L13" s="13">
        <f t="shared" si="4"/>
        <v>0</v>
      </c>
      <c r="M13" s="13">
        <f t="shared" si="4"/>
        <v>0</v>
      </c>
      <c r="N13" s="13">
        <f t="shared" si="4"/>
        <v>0</v>
      </c>
      <c r="O13" s="13">
        <f t="shared" si="4"/>
        <v>0</v>
      </c>
      <c r="P13" s="13">
        <f t="shared" si="4"/>
        <v>0</v>
      </c>
      <c r="Q13" s="60"/>
      <c r="R13" s="3"/>
      <c r="S13" s="27" t="s">
        <v>9</v>
      </c>
      <c r="T13" s="81">
        <f>'SPEED+ESCENARIOS'!F26</f>
        <v>106860</v>
      </c>
      <c r="U13" s="82"/>
      <c r="V13" s="21"/>
    </row>
    <row r="14" spans="1:22" ht="15">
      <c r="A14" s="59"/>
      <c r="B14" s="11"/>
      <c r="C14" s="11"/>
      <c r="D14" s="11"/>
      <c r="E14" s="18"/>
      <c r="F14" s="18"/>
      <c r="G14" s="18"/>
      <c r="H14" s="18"/>
      <c r="I14" s="18"/>
      <c r="J14" s="18"/>
      <c r="K14" s="18"/>
      <c r="L14" s="18"/>
      <c r="M14" s="18"/>
      <c r="N14" s="18"/>
      <c r="O14" s="18"/>
      <c r="P14" s="18"/>
      <c r="Q14" s="60"/>
      <c r="R14" s="3"/>
      <c r="S14" s="27" t="s">
        <v>100</v>
      </c>
      <c r="T14" s="83">
        <f>T12-T13</f>
        <v>32058</v>
      </c>
      <c r="U14" s="84">
        <f>T14/T12</f>
        <v>0.23076923076923078</v>
      </c>
      <c r="V14" s="21"/>
    </row>
    <row r="15" spans="1:22" ht="15">
      <c r="A15" s="59" t="s">
        <v>31</v>
      </c>
      <c r="B15" s="80" t="s">
        <v>32</v>
      </c>
      <c r="C15" s="11" t="s">
        <v>33</v>
      </c>
      <c r="D15" s="11"/>
      <c r="E15" s="5">
        <f>E8-E7</f>
        <v>-1462</v>
      </c>
      <c r="F15" s="5">
        <f>F8-F7</f>
        <v>1807</v>
      </c>
      <c r="G15" s="5">
        <f>G8-G7</f>
        <v>6076</v>
      </c>
      <c r="H15" s="5">
        <f>H8-H7</f>
        <v>-2310</v>
      </c>
      <c r="I15" s="5">
        <f>I8-I7</f>
        <v>-996</v>
      </c>
      <c r="J15" s="5">
        <f t="shared" ref="J15:P15" si="5">J8-J7</f>
        <v>-370</v>
      </c>
      <c r="K15" s="5">
        <f t="shared" si="5"/>
        <v>-9006</v>
      </c>
      <c r="L15" s="5">
        <f t="shared" si="5"/>
        <v>0</v>
      </c>
      <c r="M15" s="5">
        <f t="shared" si="5"/>
        <v>0</v>
      </c>
      <c r="N15" s="5">
        <f t="shared" si="5"/>
        <v>0</v>
      </c>
      <c r="O15" s="5">
        <f t="shared" si="5"/>
        <v>0</v>
      </c>
      <c r="P15" s="5">
        <f t="shared" si="5"/>
        <v>0</v>
      </c>
      <c r="Q15" s="55"/>
      <c r="S15" s="27" t="s">
        <v>101</v>
      </c>
      <c r="T15" s="83">
        <f>U15*T13*-1</f>
        <v>-22440.6</v>
      </c>
      <c r="U15" s="91">
        <f>'SPEED+ESCENARIOS'!$H$31</f>
        <v>0.21</v>
      </c>
      <c r="V15" s="21"/>
    </row>
    <row r="16" spans="1:22" ht="15">
      <c r="A16" s="59" t="s">
        <v>34</v>
      </c>
      <c r="B16" s="80" t="s">
        <v>27</v>
      </c>
      <c r="C16" s="11" t="s">
        <v>35</v>
      </c>
      <c r="D16" s="11"/>
      <c r="E16" s="5">
        <f>$P$6/E12</f>
        <v>61733.102253032928</v>
      </c>
      <c r="F16" s="5">
        <f>$P$6/F12</f>
        <v>144043.90525707684</v>
      </c>
      <c r="G16" s="5">
        <f>$P$6/G12</f>
        <v>200632.58232235702</v>
      </c>
      <c r="H16" s="5">
        <f>$P$6/H12</f>
        <v>92599.653379549403</v>
      </c>
      <c r="I16" s="5">
        <f>$P$6/I12</f>
        <v>103058.29404200599</v>
      </c>
      <c r="J16" s="5">
        <f t="shared" ref="J16:P16" si="6">$P$6/J12</f>
        <v>105742.15436810856</v>
      </c>
      <c r="K16" s="5">
        <f t="shared" si="6"/>
        <v>86166.30112243582</v>
      </c>
      <c r="L16" s="5" t="e">
        <f t="shared" si="6"/>
        <v>#DIV/0!</v>
      </c>
      <c r="M16" s="5" t="e">
        <f t="shared" si="6"/>
        <v>#DIV/0!</v>
      </c>
      <c r="N16" s="5" t="e">
        <f t="shared" si="6"/>
        <v>#DIV/0!</v>
      </c>
      <c r="O16" s="5" t="e">
        <f t="shared" si="6"/>
        <v>#DIV/0!</v>
      </c>
      <c r="P16" s="5" t="e">
        <f t="shared" si="6"/>
        <v>#DIV/0!</v>
      </c>
      <c r="Q16" s="61"/>
      <c r="R16" s="9"/>
      <c r="S16" s="27" t="s">
        <v>102</v>
      </c>
      <c r="T16" s="83">
        <f>T14+T15</f>
        <v>9617.4000000000015</v>
      </c>
      <c r="U16" s="84">
        <f>T16/T12</f>
        <v>6.9230769230769235E-2</v>
      </c>
      <c r="V16" s="21"/>
    </row>
    <row r="17" spans="1:22" ht="15">
      <c r="A17" s="59" t="s">
        <v>36</v>
      </c>
      <c r="B17" s="80" t="s">
        <v>30</v>
      </c>
      <c r="C17" s="10" t="s">
        <v>37</v>
      </c>
      <c r="D17" s="11"/>
      <c r="E17" s="13">
        <f>($P$6/E13)/($P$6/$P$5)</f>
        <v>30</v>
      </c>
      <c r="F17" s="13">
        <f>($P$6/F13)/($P$6/$P$5)</f>
        <v>40</v>
      </c>
      <c r="G17" s="13">
        <f>($P$6/G13)/($P$6/$P$5)</f>
        <v>45</v>
      </c>
      <c r="H17" s="13">
        <f>($P$6/H13)/($P$6/$P$5)</f>
        <v>24</v>
      </c>
      <c r="I17" s="13">
        <f>($P$6/I13)/($P$6/$P$5)</f>
        <v>18.549078439777112</v>
      </c>
      <c r="J17" s="13">
        <f t="shared" ref="J17:P17" si="7">($P$6/J13)/($P$6/$P$5)</f>
        <v>17.618320610687025</v>
      </c>
      <c r="K17" s="13">
        <f t="shared" si="7"/>
        <v>15.63282157141014</v>
      </c>
      <c r="L17" s="13" t="e">
        <f t="shared" si="7"/>
        <v>#DIV/0!</v>
      </c>
      <c r="M17" s="13" t="e">
        <f t="shared" si="7"/>
        <v>#DIV/0!</v>
      </c>
      <c r="N17" s="13" t="e">
        <f t="shared" si="7"/>
        <v>#DIV/0!</v>
      </c>
      <c r="O17" s="13" t="e">
        <f t="shared" si="7"/>
        <v>#DIV/0!</v>
      </c>
      <c r="P17" s="13" t="e">
        <f t="shared" si="7"/>
        <v>#DIV/0!</v>
      </c>
      <c r="Q17" s="61"/>
      <c r="R17" s="9"/>
      <c r="S17" s="22"/>
      <c r="T17" s="23"/>
      <c r="U17" s="21"/>
      <c r="V17" s="21"/>
    </row>
    <row r="18" spans="1:22" ht="15">
      <c r="A18" s="56"/>
      <c r="B18" s="11"/>
      <c r="C18" s="11"/>
      <c r="D18" s="11"/>
      <c r="E18" s="11"/>
      <c r="F18" s="11"/>
      <c r="G18" s="11"/>
      <c r="H18" s="11"/>
      <c r="I18" s="11"/>
      <c r="J18" s="11"/>
      <c r="K18" s="11"/>
      <c r="L18" s="11"/>
      <c r="M18" s="11"/>
      <c r="N18" s="11"/>
      <c r="O18" s="11"/>
      <c r="P18" s="11"/>
      <c r="Q18" s="55"/>
      <c r="S18" s="20" t="s">
        <v>69</v>
      </c>
      <c r="T18" s="24"/>
      <c r="U18" s="21"/>
      <c r="V18" s="21"/>
    </row>
    <row r="19" spans="1:22" ht="15">
      <c r="A19" s="62"/>
      <c r="B19" s="63"/>
      <c r="C19" s="63"/>
      <c r="D19" s="63"/>
      <c r="E19" s="63"/>
      <c r="F19" s="63"/>
      <c r="G19" s="63"/>
      <c r="H19" s="63"/>
      <c r="I19" s="63"/>
      <c r="J19" s="63"/>
      <c r="K19" s="63"/>
      <c r="L19" s="63"/>
      <c r="M19" s="63"/>
      <c r="N19" s="63"/>
      <c r="O19" s="63"/>
      <c r="P19" s="63"/>
      <c r="Q19" s="64"/>
      <c r="S19" s="22" t="s">
        <v>103</v>
      </c>
      <c r="T19" s="85">
        <v>0</v>
      </c>
      <c r="U19" s="21"/>
      <c r="V19" s="21"/>
    </row>
    <row r="20" spans="1:22" ht="15">
      <c r="A20" s="76" t="s">
        <v>70</v>
      </c>
      <c r="B20" s="53"/>
      <c r="C20" s="53"/>
      <c r="D20" s="53"/>
      <c r="E20" s="53"/>
      <c r="F20" s="53"/>
      <c r="G20" s="53"/>
      <c r="H20" s="53"/>
      <c r="I20" s="53"/>
      <c r="J20" s="53"/>
      <c r="K20" s="53"/>
      <c r="L20" s="53"/>
      <c r="M20" s="53"/>
      <c r="N20" s="53"/>
      <c r="O20" s="53"/>
      <c r="P20" s="53"/>
      <c r="Q20" s="54"/>
      <c r="S20" s="22" t="s">
        <v>48</v>
      </c>
      <c r="T20" s="85">
        <v>0</v>
      </c>
      <c r="U20" s="21"/>
      <c r="V20" s="21"/>
    </row>
    <row r="21" spans="1:22">
      <c r="A21" s="76" t="s">
        <v>71</v>
      </c>
      <c r="B21" s="11"/>
      <c r="C21" s="11"/>
      <c r="D21" s="11"/>
      <c r="E21" s="11"/>
      <c r="F21" s="11"/>
      <c r="G21" s="11"/>
      <c r="H21" s="11"/>
      <c r="I21" s="11"/>
      <c r="J21" s="11"/>
      <c r="K21" s="11"/>
      <c r="L21" s="11"/>
      <c r="M21" s="11"/>
      <c r="N21" s="11"/>
      <c r="O21" s="11"/>
      <c r="P21" s="11"/>
      <c r="Q21" s="55"/>
    </row>
    <row r="22" spans="1:22">
      <c r="A22" s="56" t="s">
        <v>83</v>
      </c>
      <c r="B22" s="11"/>
      <c r="C22" s="28" t="s">
        <v>38</v>
      </c>
      <c r="D22" s="29" t="s">
        <v>76</v>
      </c>
      <c r="E22" s="18">
        <v>1</v>
      </c>
      <c r="F22" s="18">
        <v>2</v>
      </c>
      <c r="G22" s="18">
        <v>3</v>
      </c>
      <c r="H22" s="18">
        <v>4</v>
      </c>
      <c r="I22" s="18">
        <v>5</v>
      </c>
      <c r="J22" s="18">
        <v>6</v>
      </c>
      <c r="K22" s="18">
        <v>7</v>
      </c>
      <c r="L22" s="18">
        <v>8</v>
      </c>
      <c r="M22" s="18">
        <v>9</v>
      </c>
      <c r="N22" s="18">
        <v>10</v>
      </c>
      <c r="O22" s="18">
        <v>11</v>
      </c>
      <c r="P22" s="18">
        <v>12</v>
      </c>
      <c r="Q22" s="55"/>
    </row>
    <row r="23" spans="1:22">
      <c r="A23" s="28" t="s">
        <v>84</v>
      </c>
      <c r="B23" s="11"/>
      <c r="C23" s="11"/>
      <c r="D23" s="10" t="s">
        <v>49</v>
      </c>
      <c r="E23" s="70">
        <f>E32*$C$32</f>
        <v>8505</v>
      </c>
      <c r="F23" s="70">
        <f t="shared" ref="F23:P23" si="8">E23+(F32*$C$32)</f>
        <v>17010</v>
      </c>
      <c r="G23" s="70">
        <f t="shared" si="8"/>
        <v>25515</v>
      </c>
      <c r="H23" s="70">
        <f t="shared" si="8"/>
        <v>34020</v>
      </c>
      <c r="I23" s="70">
        <f t="shared" si="8"/>
        <v>42525</v>
      </c>
      <c r="J23" s="70">
        <f t="shared" si="8"/>
        <v>51030</v>
      </c>
      <c r="K23" s="70">
        <f t="shared" si="8"/>
        <v>59535</v>
      </c>
      <c r="L23" s="70">
        <f t="shared" si="8"/>
        <v>68040</v>
      </c>
      <c r="M23" s="70">
        <f t="shared" si="8"/>
        <v>76545</v>
      </c>
      <c r="N23" s="70">
        <f t="shared" si="8"/>
        <v>85050</v>
      </c>
      <c r="O23" s="70">
        <f t="shared" si="8"/>
        <v>93555</v>
      </c>
      <c r="P23" s="70">
        <f t="shared" si="8"/>
        <v>102060</v>
      </c>
      <c r="Q23" s="55"/>
    </row>
    <row r="24" spans="1:22">
      <c r="A24" s="56" t="s">
        <v>77</v>
      </c>
      <c r="B24" s="11"/>
      <c r="C24" s="11"/>
      <c r="D24" s="10" t="s">
        <v>50</v>
      </c>
      <c r="E24" s="70">
        <f>E33*$C$33</f>
        <v>0</v>
      </c>
      <c r="F24" s="70">
        <f>E24+(F33*$C$34)</f>
        <v>0</v>
      </c>
      <c r="G24" s="70">
        <f t="shared" ref="G24:P24" si="9">F24+(G33*$C$33)</f>
        <v>0</v>
      </c>
      <c r="H24" s="70">
        <f t="shared" si="9"/>
        <v>0</v>
      </c>
      <c r="I24" s="70">
        <f t="shared" si="9"/>
        <v>0</v>
      </c>
      <c r="J24" s="70">
        <f t="shared" si="9"/>
        <v>0</v>
      </c>
      <c r="K24" s="70">
        <f t="shared" si="9"/>
        <v>0</v>
      </c>
      <c r="L24" s="70">
        <f t="shared" si="9"/>
        <v>0</v>
      </c>
      <c r="M24" s="70">
        <f t="shared" si="9"/>
        <v>0</v>
      </c>
      <c r="N24" s="70">
        <f t="shared" si="9"/>
        <v>0</v>
      </c>
      <c r="O24" s="70">
        <f t="shared" si="9"/>
        <v>0</v>
      </c>
      <c r="P24" s="70">
        <f t="shared" si="9"/>
        <v>0</v>
      </c>
      <c r="Q24" s="55"/>
    </row>
    <row r="25" spans="1:22">
      <c r="B25" s="11"/>
      <c r="C25" s="11"/>
      <c r="D25" s="10" t="s">
        <v>51</v>
      </c>
      <c r="E25" s="70">
        <f>E34*$C$34</f>
        <v>0</v>
      </c>
      <c r="F25" s="70">
        <f>E25+(F34*$C$33)</f>
        <v>0</v>
      </c>
      <c r="G25" s="70">
        <f t="shared" ref="G25:P25" si="10">F25+(G34*$C$33)</f>
        <v>0</v>
      </c>
      <c r="H25" s="70">
        <f t="shared" si="10"/>
        <v>0</v>
      </c>
      <c r="I25" s="70">
        <f t="shared" si="10"/>
        <v>0</v>
      </c>
      <c r="J25" s="70">
        <f t="shared" si="10"/>
        <v>0</v>
      </c>
      <c r="K25" s="70">
        <f t="shared" si="10"/>
        <v>0</v>
      </c>
      <c r="L25" s="70">
        <f t="shared" si="10"/>
        <v>0</v>
      </c>
      <c r="M25" s="70">
        <f t="shared" si="10"/>
        <v>0</v>
      </c>
      <c r="N25" s="70">
        <f t="shared" si="10"/>
        <v>0</v>
      </c>
      <c r="O25" s="70">
        <f t="shared" si="10"/>
        <v>0</v>
      </c>
      <c r="P25" s="70">
        <f t="shared" si="10"/>
        <v>0</v>
      </c>
      <c r="Q25" s="55"/>
    </row>
    <row r="26" spans="1:22" ht="15">
      <c r="A26" s="56"/>
      <c r="B26" s="11"/>
      <c r="C26" s="11"/>
      <c r="D26" s="10" t="s">
        <v>39</v>
      </c>
      <c r="E26" s="69">
        <v>0</v>
      </c>
      <c r="F26" s="69">
        <f t="shared" ref="F26:G26" si="11">E26+0</f>
        <v>0</v>
      </c>
      <c r="G26" s="69">
        <f t="shared" si="11"/>
        <v>0</v>
      </c>
      <c r="H26" s="69">
        <f>G26+0</f>
        <v>0</v>
      </c>
      <c r="I26" s="69">
        <f t="shared" ref="I26:J26" si="12">H26+0</f>
        <v>0</v>
      </c>
      <c r="J26" s="69">
        <f t="shared" si="12"/>
        <v>0</v>
      </c>
      <c r="K26" s="69">
        <f>0+J26</f>
        <v>0</v>
      </c>
      <c r="L26" s="69">
        <f>K26+3000</f>
        <v>3000</v>
      </c>
      <c r="M26" s="69">
        <f t="shared" ref="M26:P26" si="13">L26+0</f>
        <v>3000</v>
      </c>
      <c r="N26" s="69">
        <f t="shared" si="13"/>
        <v>3000</v>
      </c>
      <c r="O26" s="69">
        <f t="shared" si="13"/>
        <v>3000</v>
      </c>
      <c r="P26" s="69">
        <f t="shared" si="13"/>
        <v>3000</v>
      </c>
      <c r="Q26" s="55"/>
    </row>
    <row r="27" spans="1:22" ht="15">
      <c r="A27" s="56"/>
      <c r="B27" s="11"/>
      <c r="C27" s="11"/>
      <c r="D27" s="10" t="s">
        <v>40</v>
      </c>
      <c r="E27" s="69"/>
      <c r="F27" s="69"/>
      <c r="G27" s="69"/>
      <c r="H27" s="69"/>
      <c r="I27" s="69"/>
      <c r="J27" s="69"/>
      <c r="K27" s="69"/>
      <c r="L27" s="69"/>
      <c r="M27" s="69"/>
      <c r="N27" s="69"/>
      <c r="O27" s="69"/>
      <c r="P27" s="69"/>
      <c r="Q27" s="55"/>
    </row>
    <row r="28" spans="1:22" ht="15">
      <c r="A28" s="65" t="s">
        <v>98</v>
      </c>
      <c r="B28" s="11"/>
      <c r="C28" s="11"/>
      <c r="D28" s="10" t="s">
        <v>41</v>
      </c>
      <c r="E28" s="69">
        <v>150</v>
      </c>
      <c r="F28" s="69">
        <f>E28+150</f>
        <v>300</v>
      </c>
      <c r="G28" s="69">
        <f t="shared" ref="G28:P28" si="14">F28+150</f>
        <v>450</v>
      </c>
      <c r="H28" s="69">
        <f t="shared" si="14"/>
        <v>600</v>
      </c>
      <c r="I28" s="69">
        <f t="shared" si="14"/>
        <v>750</v>
      </c>
      <c r="J28" s="69">
        <f t="shared" si="14"/>
        <v>900</v>
      </c>
      <c r="K28" s="69">
        <f t="shared" si="14"/>
        <v>1050</v>
      </c>
      <c r="L28" s="69">
        <f t="shared" si="14"/>
        <v>1200</v>
      </c>
      <c r="M28" s="69">
        <f t="shared" si="14"/>
        <v>1350</v>
      </c>
      <c r="N28" s="69">
        <f t="shared" si="14"/>
        <v>1500</v>
      </c>
      <c r="O28" s="69">
        <f t="shared" si="14"/>
        <v>1650</v>
      </c>
      <c r="P28" s="69">
        <f t="shared" si="14"/>
        <v>1800</v>
      </c>
      <c r="Q28" s="55"/>
    </row>
    <row r="29" spans="1:22" ht="15">
      <c r="A29" s="65"/>
      <c r="B29" s="72">
        <v>1.5</v>
      </c>
      <c r="C29" s="11"/>
      <c r="D29" s="11"/>
      <c r="E29" s="19">
        <f>SUM(E23:E28)</f>
        <v>8655</v>
      </c>
      <c r="F29" s="19">
        <f t="shared" ref="F29:P29" si="15">SUM(F23:F28)</f>
        <v>17310</v>
      </c>
      <c r="G29" s="19">
        <f t="shared" si="15"/>
        <v>25965</v>
      </c>
      <c r="H29" s="19">
        <f t="shared" si="15"/>
        <v>34620</v>
      </c>
      <c r="I29" s="19">
        <f t="shared" si="15"/>
        <v>43275</v>
      </c>
      <c r="J29" s="19">
        <f t="shared" si="15"/>
        <v>51930</v>
      </c>
      <c r="K29" s="19">
        <f t="shared" si="15"/>
        <v>60585</v>
      </c>
      <c r="L29" s="19">
        <f t="shared" si="15"/>
        <v>72240</v>
      </c>
      <c r="M29" s="19">
        <f t="shared" si="15"/>
        <v>80895</v>
      </c>
      <c r="N29" s="19">
        <f t="shared" si="15"/>
        <v>89550</v>
      </c>
      <c r="O29" s="19">
        <f t="shared" si="15"/>
        <v>98205</v>
      </c>
      <c r="P29" s="19">
        <f t="shared" si="15"/>
        <v>106860</v>
      </c>
      <c r="Q29" s="55"/>
    </row>
    <row r="30" spans="1:22">
      <c r="A30" s="56"/>
      <c r="B30" s="11"/>
      <c r="C30" s="11"/>
      <c r="D30" s="11"/>
      <c r="E30" s="11"/>
      <c r="F30" s="11"/>
      <c r="G30" s="11"/>
      <c r="H30" s="11"/>
      <c r="I30" s="11"/>
      <c r="J30" s="11"/>
      <c r="K30" s="11"/>
      <c r="L30" s="11"/>
      <c r="M30" s="11"/>
      <c r="N30" s="11"/>
      <c r="O30" s="11"/>
      <c r="P30" s="11"/>
      <c r="Q30" s="55"/>
    </row>
    <row r="31" spans="1:22">
      <c r="A31" s="56" t="s">
        <v>78</v>
      </c>
      <c r="B31" s="11"/>
      <c r="C31" s="28" t="s">
        <v>38</v>
      </c>
      <c r="D31" s="29" t="s">
        <v>43</v>
      </c>
      <c r="E31" s="18">
        <v>1</v>
      </c>
      <c r="F31" s="18">
        <v>2</v>
      </c>
      <c r="G31" s="18">
        <v>3</v>
      </c>
      <c r="H31" s="18">
        <v>4</v>
      </c>
      <c r="I31" s="18">
        <v>5</v>
      </c>
      <c r="J31" s="18">
        <v>6</v>
      </c>
      <c r="K31" s="18">
        <v>7</v>
      </c>
      <c r="L31" s="18">
        <v>8</v>
      </c>
      <c r="M31" s="18">
        <v>9</v>
      </c>
      <c r="N31" s="18">
        <v>10</v>
      </c>
      <c r="O31" s="18">
        <v>11</v>
      </c>
      <c r="P31" s="18">
        <v>12</v>
      </c>
      <c r="Q31" s="55"/>
    </row>
    <row r="32" spans="1:22" ht="15">
      <c r="A32" s="56"/>
      <c r="B32" s="72">
        <v>30</v>
      </c>
      <c r="C32" s="11">
        <f>B32+$B$29</f>
        <v>31.5</v>
      </c>
      <c r="D32" s="10" t="s">
        <v>49</v>
      </c>
      <c r="E32" s="71">
        <v>270</v>
      </c>
      <c r="F32" s="71">
        <v>270</v>
      </c>
      <c r="G32" s="71">
        <v>270</v>
      </c>
      <c r="H32" s="71">
        <v>270</v>
      </c>
      <c r="I32" s="71">
        <v>270</v>
      </c>
      <c r="J32" s="71">
        <v>270</v>
      </c>
      <c r="K32" s="71">
        <v>270</v>
      </c>
      <c r="L32" s="71">
        <v>270</v>
      </c>
      <c r="M32" s="71">
        <v>270</v>
      </c>
      <c r="N32" s="71">
        <v>270</v>
      </c>
      <c r="O32" s="71">
        <v>270</v>
      </c>
      <c r="P32" s="71">
        <v>270</v>
      </c>
      <c r="Q32" s="55"/>
    </row>
    <row r="33" spans="1:17" ht="15">
      <c r="A33" s="56"/>
      <c r="B33" s="72">
        <v>25</v>
      </c>
      <c r="C33" s="11">
        <f t="shared" ref="C33:C34" si="16">B33+$B$29</f>
        <v>26.5</v>
      </c>
      <c r="D33" s="10" t="s">
        <v>50</v>
      </c>
      <c r="E33" s="71">
        <v>0</v>
      </c>
      <c r="F33" s="71">
        <v>0</v>
      </c>
      <c r="G33" s="71">
        <v>0</v>
      </c>
      <c r="H33" s="71">
        <v>0</v>
      </c>
      <c r="I33" s="71">
        <v>0</v>
      </c>
      <c r="J33" s="71">
        <v>0</v>
      </c>
      <c r="K33" s="71">
        <v>0</v>
      </c>
      <c r="L33" s="71">
        <v>0</v>
      </c>
      <c r="M33" s="71">
        <v>0</v>
      </c>
      <c r="N33" s="71">
        <v>0</v>
      </c>
      <c r="O33" s="71">
        <v>0</v>
      </c>
      <c r="P33" s="71">
        <v>0</v>
      </c>
      <c r="Q33" s="55"/>
    </row>
    <row r="34" spans="1:17" ht="15">
      <c r="A34" s="56"/>
      <c r="B34" s="72">
        <v>20</v>
      </c>
      <c r="C34" s="11">
        <f t="shared" si="16"/>
        <v>21.5</v>
      </c>
      <c r="D34" s="10" t="s">
        <v>51</v>
      </c>
      <c r="E34" s="71">
        <v>0</v>
      </c>
      <c r="F34" s="71">
        <v>0</v>
      </c>
      <c r="G34" s="71">
        <v>0</v>
      </c>
      <c r="H34" s="71">
        <v>0</v>
      </c>
      <c r="I34" s="71">
        <v>0</v>
      </c>
      <c r="J34" s="71">
        <v>0</v>
      </c>
      <c r="K34" s="71">
        <v>0</v>
      </c>
      <c r="L34" s="71">
        <v>0</v>
      </c>
      <c r="M34" s="71">
        <v>0</v>
      </c>
      <c r="N34" s="71">
        <v>0</v>
      </c>
      <c r="O34" s="71">
        <v>0</v>
      </c>
      <c r="P34" s="71">
        <v>0</v>
      </c>
      <c r="Q34" s="55"/>
    </row>
    <row r="35" spans="1:17">
      <c r="A35" s="56"/>
      <c r="B35" s="11"/>
      <c r="C35" s="11"/>
      <c r="D35" s="11"/>
      <c r="E35" s="11"/>
      <c r="F35" s="11"/>
      <c r="G35" s="11"/>
      <c r="H35" s="11"/>
      <c r="I35" s="11"/>
      <c r="J35" s="11"/>
      <c r="K35" s="11"/>
      <c r="L35" s="11"/>
      <c r="M35" s="11"/>
      <c r="N35" s="11"/>
      <c r="O35" s="11"/>
      <c r="P35" s="11"/>
      <c r="Q35" s="55"/>
    </row>
    <row r="36" spans="1:17">
      <c r="A36" s="56" t="s">
        <v>88</v>
      </c>
      <c r="B36" s="11"/>
      <c r="C36" s="11"/>
      <c r="D36" s="11"/>
      <c r="E36" s="11"/>
      <c r="F36" s="11"/>
      <c r="G36" s="11"/>
      <c r="H36" s="11"/>
      <c r="I36" s="11"/>
      <c r="J36" s="11"/>
      <c r="K36" s="11"/>
      <c r="L36" s="11"/>
      <c r="M36" s="11"/>
      <c r="N36" s="11"/>
      <c r="O36" s="11"/>
      <c r="P36" s="11"/>
      <c r="Q36" s="55"/>
    </row>
    <row r="37" spans="1:17">
      <c r="A37" s="56"/>
      <c r="B37" s="11"/>
      <c r="C37" s="28" t="s">
        <v>45</v>
      </c>
      <c r="D37" s="29" t="s">
        <v>44</v>
      </c>
      <c r="E37" s="18">
        <v>1</v>
      </c>
      <c r="F37" s="18">
        <v>2</v>
      </c>
      <c r="G37" s="18">
        <v>3</v>
      </c>
      <c r="H37" s="18">
        <v>4</v>
      </c>
      <c r="I37" s="18">
        <v>5</v>
      </c>
      <c r="J37" s="18">
        <v>6</v>
      </c>
      <c r="K37" s="18">
        <v>7</v>
      </c>
      <c r="L37" s="18">
        <v>8</v>
      </c>
      <c r="M37" s="18">
        <v>9</v>
      </c>
      <c r="N37" s="18">
        <v>10</v>
      </c>
      <c r="O37" s="18">
        <v>11</v>
      </c>
      <c r="P37" s="18">
        <v>12</v>
      </c>
      <c r="Q37" s="55"/>
    </row>
    <row r="38" spans="1:17" ht="15">
      <c r="A38" s="56"/>
      <c r="B38" s="11"/>
      <c r="C38" s="4" t="s">
        <v>52</v>
      </c>
      <c r="D38" s="78">
        <f t="shared" ref="D38:D40" si="17">SUM(E38:P38)</f>
        <v>34620</v>
      </c>
      <c r="E38" s="77">
        <v>8655</v>
      </c>
      <c r="F38" s="77">
        <v>8655</v>
      </c>
      <c r="G38" s="77">
        <v>8655</v>
      </c>
      <c r="H38" s="77">
        <v>8655</v>
      </c>
      <c r="I38" s="71">
        <v>0</v>
      </c>
      <c r="J38" s="71">
        <v>0</v>
      </c>
      <c r="K38" s="71">
        <v>0</v>
      </c>
      <c r="L38" s="71">
        <v>0</v>
      </c>
      <c r="M38" s="71">
        <v>0</v>
      </c>
      <c r="N38" s="71">
        <v>0</v>
      </c>
      <c r="O38" s="71">
        <v>0</v>
      </c>
      <c r="P38" s="71">
        <v>0</v>
      </c>
      <c r="Q38" s="55"/>
    </row>
    <row r="39" spans="1:17" ht="15">
      <c r="A39" s="56"/>
      <c r="B39" s="11"/>
      <c r="C39" s="4" t="s">
        <v>53</v>
      </c>
      <c r="D39" s="78">
        <f t="shared" si="17"/>
        <v>37620</v>
      </c>
      <c r="E39" s="77">
        <v>0</v>
      </c>
      <c r="F39" s="71">
        <v>0</v>
      </c>
      <c r="G39" s="71">
        <v>0</v>
      </c>
      <c r="H39" s="71">
        <v>0</v>
      </c>
      <c r="I39" s="77">
        <v>8655</v>
      </c>
      <c r="J39" s="77">
        <v>8655</v>
      </c>
      <c r="K39" s="77">
        <v>8655</v>
      </c>
      <c r="L39" s="77">
        <v>11655</v>
      </c>
      <c r="M39" s="71">
        <v>0</v>
      </c>
      <c r="N39" s="71">
        <v>0</v>
      </c>
      <c r="O39" s="71">
        <v>0</v>
      </c>
      <c r="P39" s="71">
        <v>0</v>
      </c>
      <c r="Q39" s="55"/>
    </row>
    <row r="40" spans="1:17" ht="15">
      <c r="A40" s="56"/>
      <c r="B40" s="11"/>
      <c r="C40" s="4" t="s">
        <v>54</v>
      </c>
      <c r="D40" s="78">
        <f t="shared" si="17"/>
        <v>34620</v>
      </c>
      <c r="E40" s="77">
        <v>0</v>
      </c>
      <c r="F40" s="71">
        <v>0</v>
      </c>
      <c r="G40" s="71">
        <v>0</v>
      </c>
      <c r="H40" s="71">
        <v>0</v>
      </c>
      <c r="I40" s="71">
        <v>0</v>
      </c>
      <c r="J40" s="71">
        <v>0</v>
      </c>
      <c r="K40" s="71">
        <v>0</v>
      </c>
      <c r="L40" s="71">
        <v>0</v>
      </c>
      <c r="M40" s="77">
        <v>8655</v>
      </c>
      <c r="N40" s="77">
        <v>8655</v>
      </c>
      <c r="O40" s="77">
        <v>8655</v>
      </c>
      <c r="P40" s="77">
        <v>8655</v>
      </c>
      <c r="Q40" s="55"/>
    </row>
    <row r="41" spans="1:17">
      <c r="A41" s="56"/>
      <c r="B41" s="11"/>
      <c r="C41" s="73" t="s">
        <v>10</v>
      </c>
      <c r="D41" s="79">
        <f>SUM(D38:D40)</f>
        <v>106860</v>
      </c>
      <c r="E41" s="19">
        <f t="shared" ref="E41:P41" si="18">SUM(E38:E40)</f>
        <v>8655</v>
      </c>
      <c r="F41" s="19">
        <f t="shared" si="18"/>
        <v>8655</v>
      </c>
      <c r="G41" s="19">
        <f t="shared" si="18"/>
        <v>8655</v>
      </c>
      <c r="H41" s="19">
        <f t="shared" si="18"/>
        <v>8655</v>
      </c>
      <c r="I41" s="19">
        <f t="shared" si="18"/>
        <v>8655</v>
      </c>
      <c r="J41" s="19">
        <f t="shared" si="18"/>
        <v>8655</v>
      </c>
      <c r="K41" s="19">
        <f t="shared" si="18"/>
        <v>8655</v>
      </c>
      <c r="L41" s="19">
        <f t="shared" si="18"/>
        <v>11655</v>
      </c>
      <c r="M41" s="19">
        <f t="shared" si="18"/>
        <v>8655</v>
      </c>
      <c r="N41" s="19">
        <f t="shared" si="18"/>
        <v>8655</v>
      </c>
      <c r="O41" s="19">
        <f t="shared" si="18"/>
        <v>8655</v>
      </c>
      <c r="P41" s="19">
        <f t="shared" si="18"/>
        <v>8655</v>
      </c>
      <c r="Q41" s="55"/>
    </row>
    <row r="42" spans="1:17">
      <c r="A42" s="56"/>
      <c r="B42" s="11"/>
      <c r="C42" s="11"/>
      <c r="D42" s="11"/>
      <c r="E42" s="11"/>
      <c r="F42" s="11"/>
      <c r="G42" s="11"/>
      <c r="H42" s="11"/>
      <c r="I42" s="11"/>
      <c r="J42" s="11"/>
      <c r="K42" s="11"/>
      <c r="L42" s="11"/>
      <c r="M42" s="11"/>
      <c r="N42" s="11"/>
      <c r="O42" s="11"/>
      <c r="P42" s="11"/>
      <c r="Q42" s="55"/>
    </row>
    <row r="43" spans="1:17">
      <c r="A43" s="62"/>
      <c r="B43" s="63"/>
      <c r="C43" s="63"/>
      <c r="D43" s="63"/>
      <c r="E43" s="63"/>
      <c r="F43" s="63"/>
      <c r="G43" s="63"/>
      <c r="H43" s="63"/>
      <c r="I43" s="63"/>
      <c r="J43" s="63"/>
      <c r="K43" s="63"/>
      <c r="L43" s="63"/>
      <c r="M43" s="63"/>
      <c r="N43" s="63"/>
      <c r="O43" s="63"/>
      <c r="P43" s="63"/>
      <c r="Q43" s="64"/>
    </row>
    <row r="44" spans="1:17">
      <c r="A44" s="76" t="s">
        <v>72</v>
      </c>
      <c r="B44" s="53"/>
      <c r="C44" s="53"/>
      <c r="D44" s="53"/>
      <c r="E44" s="53"/>
      <c r="F44" s="53"/>
      <c r="G44" s="53"/>
      <c r="H44" s="53"/>
      <c r="I44" s="53"/>
      <c r="J44" s="53"/>
      <c r="K44" s="53"/>
      <c r="L44" s="53"/>
      <c r="M44" s="53"/>
      <c r="N44" s="53"/>
      <c r="O44" s="53"/>
      <c r="P44" s="53"/>
      <c r="Q44" s="54"/>
    </row>
    <row r="45" spans="1:17">
      <c r="A45" s="76" t="s">
        <v>73</v>
      </c>
      <c r="B45" s="11"/>
      <c r="C45" s="11"/>
      <c r="D45" s="11"/>
      <c r="E45" s="11"/>
      <c r="F45" s="11"/>
      <c r="G45" s="11"/>
      <c r="H45" s="11"/>
      <c r="I45" s="11"/>
      <c r="J45" s="11"/>
      <c r="K45" s="11"/>
      <c r="L45" s="11"/>
      <c r="M45" s="11"/>
      <c r="N45" s="11"/>
      <c r="O45" s="11"/>
      <c r="P45" s="11"/>
      <c r="Q45" s="55"/>
    </row>
    <row r="46" spans="1:17">
      <c r="A46" s="56" t="s">
        <v>85</v>
      </c>
      <c r="B46" s="11"/>
      <c r="C46" s="28"/>
      <c r="D46" s="75" t="s">
        <v>79</v>
      </c>
      <c r="E46" s="18">
        <v>1</v>
      </c>
      <c r="F46" s="18">
        <v>2</v>
      </c>
      <c r="G46" s="18">
        <v>3</v>
      </c>
      <c r="H46" s="18">
        <v>4</v>
      </c>
      <c r="I46" s="18">
        <v>5</v>
      </c>
      <c r="J46" s="18">
        <v>6</v>
      </c>
      <c r="K46" s="18">
        <v>7</v>
      </c>
      <c r="L46" s="18">
        <v>8</v>
      </c>
      <c r="M46" s="18">
        <v>9</v>
      </c>
      <c r="N46" s="18">
        <v>10</v>
      </c>
      <c r="O46" s="18">
        <v>11</v>
      </c>
      <c r="P46" s="18">
        <v>12</v>
      </c>
      <c r="Q46" s="55"/>
    </row>
    <row r="47" spans="1:17" ht="15">
      <c r="A47" s="28" t="s">
        <v>86</v>
      </c>
      <c r="B47" s="11"/>
      <c r="C47" s="4" t="s">
        <v>52</v>
      </c>
      <c r="D47" s="15" t="s">
        <v>80</v>
      </c>
      <c r="E47" s="74">
        <v>0.1</v>
      </c>
      <c r="F47" s="74">
        <v>0.15</v>
      </c>
      <c r="G47" s="74">
        <v>0.2</v>
      </c>
      <c r="H47" s="74">
        <v>0.5</v>
      </c>
      <c r="I47" s="74">
        <v>0.7</v>
      </c>
      <c r="J47" s="74">
        <v>0.75</v>
      </c>
      <c r="K47" s="74">
        <v>0.8</v>
      </c>
      <c r="L47" s="74"/>
      <c r="M47" s="74"/>
      <c r="N47" s="74"/>
      <c r="O47" s="74"/>
      <c r="P47" s="74"/>
      <c r="Q47" s="55"/>
    </row>
    <row r="48" spans="1:17" ht="15">
      <c r="A48" s="56" t="s">
        <v>77</v>
      </c>
      <c r="B48" s="11"/>
      <c r="C48" s="4" t="s">
        <v>53</v>
      </c>
      <c r="D48" s="15" t="s">
        <v>81</v>
      </c>
      <c r="E48" s="74">
        <v>0</v>
      </c>
      <c r="F48" s="74">
        <v>0</v>
      </c>
      <c r="G48" s="74">
        <v>0</v>
      </c>
      <c r="H48" s="74">
        <v>0</v>
      </c>
      <c r="I48" s="74">
        <v>0.1</v>
      </c>
      <c r="J48" s="74">
        <v>0.25</v>
      </c>
      <c r="K48" s="74">
        <v>0.5</v>
      </c>
      <c r="L48" s="74"/>
      <c r="M48" s="74"/>
      <c r="N48" s="74"/>
      <c r="O48" s="74"/>
      <c r="P48" s="74"/>
      <c r="Q48" s="55"/>
    </row>
    <row r="49" spans="1:18" ht="15">
      <c r="A49" s="56"/>
      <c r="B49" s="11"/>
      <c r="C49" s="4" t="s">
        <v>54</v>
      </c>
      <c r="D49" s="15" t="s">
        <v>82</v>
      </c>
      <c r="E49" s="74">
        <v>0</v>
      </c>
      <c r="F49" s="74">
        <v>0</v>
      </c>
      <c r="G49" s="74">
        <v>0</v>
      </c>
      <c r="H49" s="74">
        <v>0</v>
      </c>
      <c r="I49" s="74">
        <v>0</v>
      </c>
      <c r="J49" s="74">
        <v>0</v>
      </c>
      <c r="K49" s="74">
        <v>0</v>
      </c>
      <c r="L49" s="74"/>
      <c r="M49" s="74"/>
      <c r="N49" s="74"/>
      <c r="O49" s="74"/>
      <c r="P49" s="74"/>
      <c r="Q49" s="55"/>
    </row>
    <row r="50" spans="1:18">
      <c r="A50" s="56"/>
      <c r="B50" s="11"/>
      <c r="C50" s="11"/>
      <c r="D50" s="11"/>
      <c r="E50" s="11"/>
      <c r="F50" s="11"/>
      <c r="G50" s="11"/>
      <c r="H50" s="11"/>
      <c r="I50" s="11"/>
      <c r="J50" s="11"/>
      <c r="K50" s="11"/>
      <c r="L50" s="11"/>
      <c r="M50" s="11"/>
      <c r="N50" s="11"/>
      <c r="O50" s="11"/>
      <c r="P50" s="11"/>
      <c r="Q50" s="55"/>
    </row>
    <row r="51" spans="1:18">
      <c r="A51" s="56"/>
      <c r="B51" s="11"/>
      <c r="C51" s="11"/>
      <c r="D51" s="11"/>
      <c r="E51" s="11"/>
      <c r="F51" s="11"/>
      <c r="G51" s="11"/>
      <c r="H51" s="11"/>
      <c r="I51" s="11"/>
      <c r="J51" s="11"/>
      <c r="K51" s="11"/>
      <c r="L51" s="11"/>
      <c r="M51" s="11"/>
      <c r="N51" s="11"/>
      <c r="O51" s="11"/>
      <c r="P51" s="11"/>
      <c r="Q51" s="55"/>
    </row>
    <row r="52" spans="1:18">
      <c r="A52" s="56"/>
      <c r="B52" s="10"/>
      <c r="C52" s="28" t="s">
        <v>45</v>
      </c>
      <c r="D52" s="29" t="s">
        <v>44</v>
      </c>
      <c r="E52" s="18">
        <v>1</v>
      </c>
      <c r="F52" s="18">
        <v>2</v>
      </c>
      <c r="G52" s="18">
        <v>3</v>
      </c>
      <c r="H52" s="18">
        <v>4</v>
      </c>
      <c r="I52" s="18">
        <v>5</v>
      </c>
      <c r="J52" s="18">
        <v>6</v>
      </c>
      <c r="K52" s="18">
        <v>7</v>
      </c>
      <c r="L52" s="18">
        <v>8</v>
      </c>
      <c r="M52" s="18">
        <v>9</v>
      </c>
      <c r="N52" s="18">
        <v>10</v>
      </c>
      <c r="O52" s="18">
        <v>11</v>
      </c>
      <c r="P52" s="18">
        <v>12</v>
      </c>
      <c r="Q52" s="55"/>
    </row>
    <row r="53" spans="1:18">
      <c r="A53" s="56"/>
      <c r="B53" s="66"/>
      <c r="C53" s="4" t="s">
        <v>52</v>
      </c>
      <c r="D53" s="78">
        <f>D38</f>
        <v>34620</v>
      </c>
      <c r="E53" s="5">
        <f t="shared" ref="E53:K53" si="19">E47*$D53</f>
        <v>3462</v>
      </c>
      <c r="F53" s="5">
        <f t="shared" si="19"/>
        <v>5193</v>
      </c>
      <c r="G53" s="5">
        <f t="shared" si="19"/>
        <v>6924</v>
      </c>
      <c r="H53" s="5">
        <f t="shared" si="19"/>
        <v>17310</v>
      </c>
      <c r="I53" s="5">
        <f t="shared" si="19"/>
        <v>24234</v>
      </c>
      <c r="J53" s="5">
        <f t="shared" si="19"/>
        <v>25965</v>
      </c>
      <c r="K53" s="5">
        <f t="shared" si="19"/>
        <v>27696</v>
      </c>
      <c r="L53" s="5">
        <f t="shared" ref="L53:P53" si="20">L47*$D53</f>
        <v>0</v>
      </c>
      <c r="M53" s="5">
        <f t="shared" si="20"/>
        <v>0</v>
      </c>
      <c r="N53" s="5">
        <f t="shared" si="20"/>
        <v>0</v>
      </c>
      <c r="O53" s="5">
        <f t="shared" si="20"/>
        <v>0</v>
      </c>
      <c r="P53" s="5">
        <f t="shared" si="20"/>
        <v>0</v>
      </c>
      <c r="Q53" s="67"/>
      <c r="R53" s="14"/>
    </row>
    <row r="54" spans="1:18">
      <c r="A54" s="56"/>
      <c r="B54" s="66"/>
      <c r="C54" s="4" t="s">
        <v>53</v>
      </c>
      <c r="D54" s="78">
        <f>D39</f>
        <v>37620</v>
      </c>
      <c r="E54" s="5">
        <f t="shared" ref="E54:K54" si="21">E48*$D54</f>
        <v>0</v>
      </c>
      <c r="F54" s="5">
        <f t="shared" si="21"/>
        <v>0</v>
      </c>
      <c r="G54" s="5">
        <f t="shared" si="21"/>
        <v>0</v>
      </c>
      <c r="H54" s="5">
        <f t="shared" si="21"/>
        <v>0</v>
      </c>
      <c r="I54" s="5">
        <f t="shared" si="21"/>
        <v>3762</v>
      </c>
      <c r="J54" s="5">
        <f t="shared" si="21"/>
        <v>9405</v>
      </c>
      <c r="K54" s="5">
        <f t="shared" si="21"/>
        <v>18810</v>
      </c>
      <c r="L54" s="5">
        <f t="shared" ref="L54:P54" si="22">L48*$D54</f>
        <v>0</v>
      </c>
      <c r="M54" s="5">
        <f t="shared" si="22"/>
        <v>0</v>
      </c>
      <c r="N54" s="5">
        <f t="shared" si="22"/>
        <v>0</v>
      </c>
      <c r="O54" s="5">
        <f t="shared" si="22"/>
        <v>0</v>
      </c>
      <c r="P54" s="5">
        <f t="shared" si="22"/>
        <v>0</v>
      </c>
      <c r="Q54" s="67"/>
      <c r="R54" s="14"/>
    </row>
    <row r="55" spans="1:18">
      <c r="A55" s="56"/>
      <c r="B55" s="66"/>
      <c r="C55" s="4" t="s">
        <v>54</v>
      </c>
      <c r="D55" s="78">
        <f>D40</f>
        <v>34620</v>
      </c>
      <c r="E55" s="5">
        <f t="shared" ref="E55:K55" si="23">E49*$D55</f>
        <v>0</v>
      </c>
      <c r="F55" s="5">
        <f t="shared" si="23"/>
        <v>0</v>
      </c>
      <c r="G55" s="5">
        <f t="shared" si="23"/>
        <v>0</v>
      </c>
      <c r="H55" s="5">
        <f t="shared" si="23"/>
        <v>0</v>
      </c>
      <c r="I55" s="5">
        <f t="shared" si="23"/>
        <v>0</v>
      </c>
      <c r="J55" s="5">
        <f t="shared" si="23"/>
        <v>0</v>
      </c>
      <c r="K55" s="5">
        <f t="shared" si="23"/>
        <v>0</v>
      </c>
      <c r="L55" s="5">
        <f t="shared" ref="L55:P55" si="24">L49*$D55</f>
        <v>0</v>
      </c>
      <c r="M55" s="5">
        <f t="shared" si="24"/>
        <v>0</v>
      </c>
      <c r="N55" s="5">
        <f t="shared" si="24"/>
        <v>0</v>
      </c>
      <c r="O55" s="5">
        <f t="shared" si="24"/>
        <v>0</v>
      </c>
      <c r="P55" s="5">
        <f t="shared" si="24"/>
        <v>0</v>
      </c>
      <c r="Q55" s="67"/>
      <c r="R55" s="14"/>
    </row>
    <row r="56" spans="1:18">
      <c r="A56" s="56"/>
      <c r="B56" s="11"/>
      <c r="C56" s="73" t="s">
        <v>10</v>
      </c>
      <c r="D56" s="17">
        <f>MAX(E56:P56)</f>
        <v>46506</v>
      </c>
      <c r="E56" s="17">
        <f t="shared" ref="E56:P56" si="25">SUM(E53:E55)</f>
        <v>3462</v>
      </c>
      <c r="F56" s="17">
        <f t="shared" si="25"/>
        <v>5193</v>
      </c>
      <c r="G56" s="17">
        <f t="shared" si="25"/>
        <v>6924</v>
      </c>
      <c r="H56" s="17">
        <f t="shared" si="25"/>
        <v>17310</v>
      </c>
      <c r="I56" s="17">
        <f t="shared" si="25"/>
        <v>27996</v>
      </c>
      <c r="J56" s="17">
        <f t="shared" si="25"/>
        <v>35370</v>
      </c>
      <c r="K56" s="17">
        <f t="shared" si="25"/>
        <v>46506</v>
      </c>
      <c r="L56" s="17">
        <f t="shared" si="25"/>
        <v>0</v>
      </c>
      <c r="M56" s="17">
        <f t="shared" si="25"/>
        <v>0</v>
      </c>
      <c r="N56" s="17">
        <f t="shared" si="25"/>
        <v>0</v>
      </c>
      <c r="O56" s="17">
        <f t="shared" si="25"/>
        <v>0</v>
      </c>
      <c r="P56" s="17">
        <f t="shared" si="25"/>
        <v>0</v>
      </c>
      <c r="Q56" s="55"/>
    </row>
    <row r="57" spans="1:18">
      <c r="A57" s="56"/>
      <c r="B57" s="11"/>
      <c r="C57" s="11"/>
      <c r="D57" s="11"/>
      <c r="E57" s="11"/>
      <c r="F57" s="11"/>
      <c r="G57" s="11"/>
      <c r="H57" s="11"/>
      <c r="I57" s="11"/>
      <c r="J57" s="11"/>
      <c r="K57" s="11"/>
      <c r="L57" s="11"/>
      <c r="M57" s="11"/>
      <c r="N57" s="11"/>
      <c r="O57" s="11"/>
      <c r="P57" s="11"/>
      <c r="Q57" s="55"/>
    </row>
    <row r="58" spans="1:18">
      <c r="A58" s="62"/>
      <c r="B58" s="63"/>
      <c r="C58" s="63"/>
      <c r="D58" s="63"/>
      <c r="E58" s="63"/>
      <c r="F58" s="63"/>
      <c r="G58" s="63"/>
      <c r="H58" s="63"/>
      <c r="I58" s="63"/>
      <c r="J58" s="63"/>
      <c r="K58" s="63"/>
      <c r="L58" s="63"/>
      <c r="M58" s="63"/>
      <c r="N58" s="63"/>
      <c r="O58" s="63"/>
      <c r="P58" s="63"/>
      <c r="Q58" s="64"/>
    </row>
    <row r="59" spans="1:18">
      <c r="A59" s="68" t="s">
        <v>74</v>
      </c>
    </row>
    <row r="60" spans="1:18">
      <c r="A60" s="52" t="s">
        <v>75</v>
      </c>
      <c r="D60" s="1"/>
    </row>
    <row r="61" spans="1:18">
      <c r="A61" s="31" t="s">
        <v>99</v>
      </c>
      <c r="D61" s="1"/>
    </row>
    <row r="62" spans="1:18">
      <c r="D62" s="1"/>
    </row>
    <row r="63" spans="1:18">
      <c r="D63" s="1"/>
    </row>
    <row r="65" spans="4:18">
      <c r="I65" s="14"/>
    </row>
    <row r="66" spans="4:18">
      <c r="D66" s="1"/>
    </row>
    <row r="67" spans="4:18">
      <c r="D67" s="1"/>
      <c r="M67" s="1"/>
    </row>
    <row r="68" spans="4:18">
      <c r="D68" s="1"/>
      <c r="M68" s="1"/>
    </row>
    <row r="69" spans="4:18">
      <c r="M69" s="1"/>
    </row>
    <row r="70" spans="4:18">
      <c r="I70" s="14"/>
    </row>
    <row r="71" spans="4:18">
      <c r="D71" s="1"/>
      <c r="R71" s="14"/>
    </row>
    <row r="72" spans="4:18">
      <c r="D72" s="1"/>
    </row>
    <row r="73" spans="4:18">
      <c r="D73" s="1"/>
    </row>
    <row r="74" spans="4:18">
      <c r="I74" s="14"/>
    </row>
    <row r="103" spans="4:9">
      <c r="D103" s="1"/>
    </row>
    <row r="104" spans="4:9">
      <c r="D104" s="1"/>
    </row>
    <row r="105" spans="4:9">
      <c r="D105" s="1"/>
    </row>
    <row r="106" spans="4:9">
      <c r="D106" s="1"/>
    </row>
    <row r="107" spans="4:9">
      <c r="D107" s="1"/>
    </row>
    <row r="108" spans="4:9">
      <c r="I108" s="14"/>
    </row>
  </sheetData>
  <pageMargins left="0.74803149606299213" right="0.74803149606299213" top="0.98425196850393704" bottom="0.98425196850393704" header="0" footer="0"/>
  <pageSetup paperSize="9" scale="54" fitToWidth="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50"/>
  <sheetViews>
    <sheetView zoomScale="98" zoomScaleNormal="98" workbookViewId="0">
      <selection activeCell="K25" sqref="K25"/>
    </sheetView>
  </sheetViews>
  <sheetFormatPr baseColWidth="10" defaultRowHeight="15"/>
  <cols>
    <col min="2" max="2" width="11.42578125" style="48"/>
    <col min="3" max="3" width="16.7109375" customWidth="1"/>
    <col min="6" max="6" width="15.7109375" customWidth="1"/>
    <col min="9" max="9" width="13.42578125" customWidth="1"/>
  </cols>
  <sheetData>
    <row r="1" spans="1:9">
      <c r="A1" t="s">
        <v>63</v>
      </c>
      <c r="B1"/>
      <c r="C1" s="33" t="s">
        <v>65</v>
      </c>
      <c r="D1" s="33"/>
      <c r="F1" s="33" t="s">
        <v>94</v>
      </c>
      <c r="G1" s="33"/>
      <c r="I1" s="32"/>
    </row>
    <row r="2" spans="1:9">
      <c r="B2"/>
      <c r="C2" s="45" t="s">
        <v>3</v>
      </c>
      <c r="D2" s="49">
        <f ca="1">EVA!$T$3</f>
        <v>0.76761574647189901</v>
      </c>
      <c r="F2" s="45" t="str">
        <f ca="1">CONCATENATE("SPI: ",ROUND(D2,2))</f>
        <v>SPI: 0,77</v>
      </c>
      <c r="I2" s="32"/>
    </row>
    <row r="3" spans="1:9">
      <c r="B3"/>
      <c r="C3" s="45" t="s">
        <v>2</v>
      </c>
      <c r="D3" s="49">
        <f ca="1">EVA!$T$2</f>
        <v>1.2401599999999999</v>
      </c>
      <c r="F3" s="45" t="str">
        <f ca="1">CONCATENATE("CPI: ",ROUND(D3,2))</f>
        <v>CPI: 1,24</v>
      </c>
      <c r="I3" s="32"/>
    </row>
    <row r="4" spans="1:9">
      <c r="B4"/>
    </row>
    <row r="5" spans="1:9">
      <c r="B5"/>
    </row>
    <row r="6" spans="1:9">
      <c r="B6"/>
    </row>
    <row r="7" spans="1:9">
      <c r="B7"/>
      <c r="C7" s="34" t="s">
        <v>57</v>
      </c>
      <c r="D7" s="93"/>
      <c r="E7" s="41" t="s">
        <v>42</v>
      </c>
      <c r="F7" s="35"/>
      <c r="G7" s="97" t="s">
        <v>95</v>
      </c>
      <c r="H7" s="98"/>
    </row>
    <row r="8" spans="1:9">
      <c r="B8"/>
      <c r="C8" s="36"/>
      <c r="D8" s="94"/>
      <c r="E8" s="36"/>
      <c r="F8" s="37"/>
    </row>
    <row r="9" spans="1:9">
      <c r="B9"/>
      <c r="C9" s="36" t="s">
        <v>1</v>
      </c>
      <c r="D9">
        <v>0</v>
      </c>
      <c r="E9" s="36" t="s">
        <v>90</v>
      </c>
      <c r="F9" s="42">
        <f ca="1">IF(MIN(D2,D3)*100&gt;(D14-F10),(D14-F10),ROUND(MIN(D2,D3)*100,0))</f>
        <v>77</v>
      </c>
      <c r="G9" s="47"/>
      <c r="H9" s="47"/>
      <c r="I9" s="47"/>
    </row>
    <row r="10" spans="1:9">
      <c r="B10"/>
      <c r="C10" s="36" t="s">
        <v>58</v>
      </c>
      <c r="D10">
        <v>50</v>
      </c>
      <c r="E10" s="36" t="s">
        <v>92</v>
      </c>
      <c r="F10" s="38">
        <v>1</v>
      </c>
      <c r="G10" s="96" t="str">
        <f ca="1">IF(D2&lt;D3,F2,F3)</f>
        <v>SPI: 0,77</v>
      </c>
      <c r="H10" s="47"/>
      <c r="I10" s="47"/>
    </row>
    <row r="11" spans="1:9">
      <c r="B11"/>
      <c r="C11" s="36" t="s">
        <v>60</v>
      </c>
      <c r="D11">
        <v>35</v>
      </c>
      <c r="E11" s="36" t="s">
        <v>91</v>
      </c>
      <c r="F11" s="42">
        <f ca="1">IF(MAX(D2,D3)*100&gt;(D14-F10-1),(D14-F10)-SUM(F9:F10)-F12+1,ROUND((MAX(D2,D3)-MIN(D2,D3))*100,0)-1)</f>
        <v>46</v>
      </c>
      <c r="G11" s="47"/>
      <c r="H11" s="92"/>
      <c r="I11" s="47"/>
    </row>
    <row r="12" spans="1:9">
      <c r="B12"/>
      <c r="C12" s="36" t="s">
        <v>59</v>
      </c>
      <c r="D12">
        <v>55</v>
      </c>
      <c r="E12" s="95" t="s">
        <v>93</v>
      </c>
      <c r="F12" s="38">
        <f ca="1">IF(OR(MIN(D2,D3)*100&gt;D14,ROUND(D3*100-D2*100,0)=0),0,1)</f>
        <v>1</v>
      </c>
      <c r="G12" s="96" t="str">
        <f ca="1">IF(D2&lt;D3,F3,F2)</f>
        <v>CPI: 1,24</v>
      </c>
      <c r="H12" s="47"/>
      <c r="I12" s="47"/>
    </row>
    <row r="13" spans="1:9">
      <c r="B13"/>
      <c r="C13" s="36" t="s">
        <v>62</v>
      </c>
      <c r="D13">
        <v>8</v>
      </c>
      <c r="E13" s="39" t="s">
        <v>56</v>
      </c>
      <c r="F13" s="43">
        <f ca="1">D15-(SUM(F9:F12))</f>
        <v>171</v>
      </c>
    </row>
    <row r="14" spans="1:9">
      <c r="B14"/>
      <c r="C14" s="36" t="s">
        <v>61</v>
      </c>
      <c r="D14" s="38">
        <f>SUM(D9:D13)</f>
        <v>148</v>
      </c>
    </row>
    <row r="15" spans="1:9">
      <c r="B15"/>
      <c r="C15" s="39" t="s">
        <v>55</v>
      </c>
      <c r="D15" s="40">
        <f>SUM(D9:D14)</f>
        <v>296</v>
      </c>
    </row>
    <row r="16" spans="1:9">
      <c r="B16" s="44" t="s">
        <v>64</v>
      </c>
      <c r="C16" s="33" t="s">
        <v>96</v>
      </c>
      <c r="D16" s="33"/>
      <c r="E16" s="33"/>
      <c r="F16" s="33"/>
      <c r="G16" s="33"/>
      <c r="H16" s="33"/>
    </row>
    <row r="17" spans="2:15">
      <c r="B17"/>
    </row>
    <row r="18" spans="2:15">
      <c r="B18"/>
    </row>
    <row r="19" spans="2:15">
      <c r="B19"/>
    </row>
    <row r="20" spans="2:15">
      <c r="B20"/>
    </row>
    <row r="21" spans="2:15">
      <c r="B21"/>
      <c r="O21" s="47"/>
    </row>
    <row r="22" spans="2:15">
      <c r="B22"/>
      <c r="O22" s="47"/>
    </row>
    <row r="23" spans="2:15">
      <c r="B23"/>
      <c r="O23" s="47"/>
    </row>
    <row r="24" spans="2:15">
      <c r="B24" s="45"/>
      <c r="C24" s="46" t="s">
        <v>4</v>
      </c>
      <c r="D24" s="101" t="s">
        <v>5</v>
      </c>
      <c r="E24" s="102"/>
      <c r="F24" s="101" t="s">
        <v>6</v>
      </c>
      <c r="G24" s="102"/>
      <c r="H24" s="101" t="s">
        <v>7</v>
      </c>
      <c r="I24" s="102"/>
      <c r="O24" s="47"/>
    </row>
    <row r="25" spans="2:15">
      <c r="B25" s="103" t="s">
        <v>8</v>
      </c>
      <c r="C25" s="103"/>
      <c r="D25" s="50">
        <f>F25</f>
        <v>138918</v>
      </c>
      <c r="E25" s="7"/>
      <c r="F25" s="50">
        <f>F26*1.3</f>
        <v>138918</v>
      </c>
      <c r="G25" s="7"/>
      <c r="H25" s="50">
        <f>F25-50000</f>
        <v>88918</v>
      </c>
      <c r="I25" s="7"/>
      <c r="O25" s="47"/>
    </row>
    <row r="26" spans="2:15">
      <c r="B26" s="104" t="s">
        <v>9</v>
      </c>
      <c r="C26" s="100"/>
      <c r="D26" s="50">
        <f>F26*7.5/10</f>
        <v>80145</v>
      </c>
      <c r="E26" s="7"/>
      <c r="F26" s="51">
        <f>EVA!P29</f>
        <v>106860</v>
      </c>
      <c r="G26" s="7"/>
      <c r="H26" s="50">
        <f>F26*7.5/10</f>
        <v>80145</v>
      </c>
      <c r="I26" s="7"/>
    </row>
    <row r="27" spans="2:15">
      <c r="B27" s="99" t="s">
        <v>104</v>
      </c>
      <c r="C27" s="100"/>
      <c r="D27" s="6">
        <f>D25-D26</f>
        <v>58773</v>
      </c>
      <c r="E27" s="8">
        <f>D27/D25</f>
        <v>0.42307692307692307</v>
      </c>
      <c r="F27" s="6">
        <f>F25-F26</f>
        <v>32058</v>
      </c>
      <c r="G27" s="8">
        <f>F27/F25</f>
        <v>0.23076923076923078</v>
      </c>
      <c r="H27" s="6">
        <f>H25-H26</f>
        <v>8773</v>
      </c>
      <c r="I27" s="8">
        <f>H27/H25</f>
        <v>9.8663937560448958E-2</v>
      </c>
    </row>
    <row r="28" spans="2:15">
      <c r="B28" s="99" t="s">
        <v>105</v>
      </c>
      <c r="C28" s="105"/>
      <c r="D28" s="6">
        <f>E28*D26*-1</f>
        <v>-16830.45</v>
      </c>
      <c r="E28" s="8">
        <f>$H$31</f>
        <v>0.21</v>
      </c>
      <c r="F28" s="6">
        <f>G28*F26*-1</f>
        <v>-22440.6</v>
      </c>
      <c r="G28" s="8">
        <f>$H$31</f>
        <v>0.21</v>
      </c>
      <c r="H28" s="6">
        <f>I28*H26*-1</f>
        <v>-16830.45</v>
      </c>
      <c r="I28" s="8">
        <f>$H$31</f>
        <v>0.21</v>
      </c>
    </row>
    <row r="29" spans="2:15">
      <c r="B29" s="99" t="s">
        <v>106</v>
      </c>
      <c r="C29" s="100"/>
      <c r="D29" s="6">
        <f>D27+D28</f>
        <v>41942.550000000003</v>
      </c>
      <c r="E29" s="8">
        <f>D29/D25</f>
        <v>0.30192307692307696</v>
      </c>
      <c r="F29" s="6">
        <f>F27+F28</f>
        <v>9617.4000000000015</v>
      </c>
      <c r="G29" s="8">
        <f>F29/F25</f>
        <v>6.9230769230769235E-2</v>
      </c>
      <c r="H29" s="6">
        <f>H27+H28</f>
        <v>-8057.4500000000007</v>
      </c>
      <c r="I29" s="8">
        <f>H29/H25</f>
        <v>-9.061663555185677E-2</v>
      </c>
    </row>
    <row r="30" spans="2:15">
      <c r="B30"/>
    </row>
    <row r="31" spans="2:15">
      <c r="B31" s="44" t="s">
        <v>64</v>
      </c>
      <c r="C31" s="33" t="s">
        <v>107</v>
      </c>
      <c r="D31" s="33"/>
      <c r="E31" s="33"/>
      <c r="F31" s="33"/>
      <c r="G31" s="33"/>
      <c r="H31" s="90">
        <v>0.21</v>
      </c>
    </row>
    <row r="32" spans="2:15">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s="47"/>
    </row>
  </sheetData>
  <mergeCells count="9">
    <mergeCell ref="G7:H7"/>
    <mergeCell ref="B29:C29"/>
    <mergeCell ref="D24:E24"/>
    <mergeCell ref="F24:G24"/>
    <mergeCell ref="H24:I24"/>
    <mergeCell ref="B25:C25"/>
    <mergeCell ref="B26:C26"/>
    <mergeCell ref="B27:C27"/>
    <mergeCell ref="B28:C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vt:lpstr>
      <vt:lpstr>SPEED+ESCENARIOS</vt:lpstr>
    </vt:vector>
  </TitlesOfParts>
  <Company>Tracasa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eperdomo</dc:creator>
  <cp:lastModifiedBy>rorduna</cp:lastModifiedBy>
  <cp:lastPrinted>2014-08-20T08:17:54Z</cp:lastPrinted>
  <dcterms:created xsi:type="dcterms:W3CDTF">2014-02-18T15:36:40Z</dcterms:created>
  <dcterms:modified xsi:type="dcterms:W3CDTF">2014-10-09T22:13:50Z</dcterms:modified>
</cp:coreProperties>
</file>