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Área de Trabalho\"/>
    </mc:Choice>
  </mc:AlternateContent>
  <xr:revisionPtr revIDLastSave="0" documentId="8_{DE72E6CE-73FB-49F7-AB75-C053CB5FEEC1}" xr6:coauthVersionLast="47" xr6:coauthVersionMax="47" xr10:uidLastSave="{00000000-0000-0000-0000-000000000000}"/>
  <bookViews>
    <workbookView xWindow="-120" yWindow="-120" windowWidth="38640" windowHeight="15840" activeTab="3" xr2:uid="{E84FD81E-1529-492D-A812-04237B4DF5A6}"/>
  </bookViews>
  <sheets>
    <sheet name="VARIÁVEIS" sheetId="2" r:id="rId1"/>
    <sheet name="P.ATUAL" sheetId="5" r:id="rId2"/>
    <sheet name="Relatório de Sensibilidade 1" sheetId="11" r:id="rId3"/>
    <sheet name="MODELO" sheetId="1" r:id="rId4"/>
    <sheet name="Planilha3" sheetId="10" r:id="rId5"/>
  </sheets>
  <definedNames>
    <definedName name="solver_adj" localSheetId="3" hidden="1">MODELO!$C$4:$AP$4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MODELO!$AQ$55:$AQ$94</definedName>
    <definedName name="solver_lhs2" localSheetId="3" hidden="1">MODELO!$AQ$6:$AQ$54</definedName>
    <definedName name="solver_lhs3" localSheetId="3" hidden="1">MODELO!$C$4:$AP$4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MODELO!$AT$4</definedName>
    <definedName name="solver_pre" localSheetId="3" hidden="1">0.000001</definedName>
    <definedName name="solver_rbv" localSheetId="3" hidden="1">2</definedName>
    <definedName name="solver_rel1" localSheetId="3" hidden="1">3</definedName>
    <definedName name="solver_rel2" localSheetId="3" hidden="1">1</definedName>
    <definedName name="solver_rel3" localSheetId="3" hidden="1">4</definedName>
    <definedName name="solver_rhs1" localSheetId="3" hidden="1">MODELO!$AR$55:$AR$94</definedName>
    <definedName name="solver_rhs2" localSheetId="3" hidden="1">MODELO!$AR$6:$AR$54</definedName>
    <definedName name="solver_rhs3" localSheetId="3" hidden="1">"número inteiro"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47" i="1" l="1"/>
  <c r="AR48" i="1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5" i="5"/>
  <c r="H45" i="5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7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48" i="1"/>
  <c r="AQ46" i="1"/>
  <c r="AQ47" i="1"/>
  <c r="AT4" i="1"/>
  <c r="J52" i="5" s="1"/>
  <c r="L52" i="5" s="1"/>
  <c r="AQ8" i="1"/>
  <c r="AQ7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9" i="1"/>
  <c r="AQ6" i="1"/>
  <c r="AQ50" i="1" l="1"/>
  <c r="AQ51" i="1"/>
  <c r="AQ52" i="1" l="1"/>
  <c r="AQ53" i="1" l="1"/>
  <c r="AQ54" i="1" l="1"/>
</calcChain>
</file>

<file path=xl/sharedStrings.xml><?xml version="1.0" encoding="utf-8"?>
<sst xmlns="http://schemas.openxmlformats.org/spreadsheetml/2006/main" count="534" uniqueCount="248">
  <si>
    <t>Demanda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</si>
  <si>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</si>
  <si>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</si>
  <si>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</si>
  <si>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</si>
  <si>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</si>
  <si>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</si>
  <si>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</si>
  <si>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</si>
  <si>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</si>
  <si>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</si>
  <si>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</si>
  <si>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</si>
  <si>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</si>
  <si>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</si>
  <si>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</si>
  <si>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</si>
  <si>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</si>
  <si>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</si>
  <si>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</si>
  <si>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</si>
  <si>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</si>
  <si>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</si>
  <si>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</si>
  <si>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</si>
  <si>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</si>
  <si>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</si>
  <si>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</si>
  <si>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</si>
  <si>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</si>
  <si>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</si>
  <si>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</si>
  <si>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</si>
  <si>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</si>
  <si>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</si>
  <si>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</si>
  <si>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</si>
  <si>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</si>
  <si>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</si>
  <si>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</si>
  <si>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</si>
  <si>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MCU</t>
  </si>
  <si>
    <t>MP (Leite)</t>
  </si>
  <si>
    <t>Const</t>
  </si>
  <si>
    <t>Armezenagem (dm)</t>
  </si>
  <si>
    <t>Armezenagem (iq)</t>
  </si>
  <si>
    <t>Demanda (min)</t>
  </si>
  <si>
    <t>F.O</t>
  </si>
  <si>
    <t xml:space="preserve">VARIÁVEIS </t>
  </si>
  <si>
    <t>Produto</t>
  </si>
  <si>
    <t>Doce de Leite (400g)</t>
  </si>
  <si>
    <t>D.leite com coco(400g)</t>
  </si>
  <si>
    <t>D.leite com limão(400g)</t>
  </si>
  <si>
    <t>D.leite com abacaxi(400g)</t>
  </si>
  <si>
    <t>D.leite com banana(400g)</t>
  </si>
  <si>
    <t>D.leite com ameixa(400g)</t>
  </si>
  <si>
    <t>D.leite com mamão(400g)</t>
  </si>
  <si>
    <t>D.leite com chocolate(400g)</t>
  </si>
  <si>
    <t>D.leite com morango(400g)</t>
  </si>
  <si>
    <t>Doce de Leite (900g)</t>
  </si>
  <si>
    <t>D.leite com coco(900g)</t>
  </si>
  <si>
    <t>D.leite com limão(900g)</t>
  </si>
  <si>
    <t>D.leite com abacaxi(900g)</t>
  </si>
  <si>
    <t>D.leite com banana(900g)</t>
  </si>
  <si>
    <t>D.leite com ameixa(900g)</t>
  </si>
  <si>
    <t>D.leite com mamão(900g)</t>
  </si>
  <si>
    <t>D.leite com chocolate(900g)</t>
  </si>
  <si>
    <t>D.leite com morango(900g)</t>
  </si>
  <si>
    <t>Iogurte de morango (1 l)</t>
  </si>
  <si>
    <t>Iogurte de maracujá (1 l)</t>
  </si>
  <si>
    <t>Iogurte de ameixa (1 l)</t>
  </si>
  <si>
    <t>Iogurte de sal.de fruta (1 l)</t>
  </si>
  <si>
    <t>Iogurte de natural (1 l)</t>
  </si>
  <si>
    <t>Iogurte de morango (180g)</t>
  </si>
  <si>
    <t>Iogurte de maracujá (180g)</t>
  </si>
  <si>
    <t>Iogurte de ameixa (180g)</t>
  </si>
  <si>
    <t>Iorgute de sal.de fruta (180g)</t>
  </si>
  <si>
    <t>Iogurte des natural (180g)</t>
  </si>
  <si>
    <t>Iogurte des morango (1 l)</t>
  </si>
  <si>
    <t>Iogurte des ameixa (1 l)</t>
  </si>
  <si>
    <t>Iogurte des natural (1 l)</t>
  </si>
  <si>
    <t>Iogurte des morango (180g)</t>
  </si>
  <si>
    <t>Iogurte des ameixa (180g)</t>
  </si>
  <si>
    <t>Manteiga da terra (200 ml)</t>
  </si>
  <si>
    <t>Manteiga da terra (500 ml)</t>
  </si>
  <si>
    <t>Queijo light</t>
  </si>
  <si>
    <t>Queijo zero lactose</t>
  </si>
  <si>
    <t>Queijo Coalho</t>
  </si>
  <si>
    <t>Queijo Ricota</t>
  </si>
  <si>
    <t>Quan</t>
  </si>
  <si>
    <t>MCT</t>
  </si>
  <si>
    <t>Total</t>
  </si>
  <si>
    <t>Microsoft Excel 16.0 Relatório de Sensibilidade</t>
  </si>
  <si>
    <t>Células Variáveis</t>
  </si>
  <si>
    <t>Célula</t>
  </si>
  <si>
    <t>Nome</t>
  </si>
  <si>
    <t>Final</t>
  </si>
  <si>
    <t>Valor</t>
  </si>
  <si>
    <t>Reduzido</t>
  </si>
  <si>
    <t>Gradiente</t>
  </si>
  <si>
    <t>Restrições</t>
  </si>
  <si>
    <t>Lagrange</t>
  </si>
  <si>
    <t>Multiplicador</t>
  </si>
  <si>
    <t>$C$4</t>
  </si>
  <si>
    <t>$D$4</t>
  </si>
  <si>
    <t>$E$4</t>
  </si>
  <si>
    <t>$F$4</t>
  </si>
  <si>
    <t>$G$4</t>
  </si>
  <si>
    <t>$H$4</t>
  </si>
  <si>
    <t>$I$4</t>
  </si>
  <si>
    <t>$J$4</t>
  </si>
  <si>
    <t>$K$4</t>
  </si>
  <si>
    <t>$L$4</t>
  </si>
  <si>
    <t>$M$4</t>
  </si>
  <si>
    <t>$N$4</t>
  </si>
  <si>
    <t>$O$4</t>
  </si>
  <si>
    <t>$P$4</t>
  </si>
  <si>
    <t>$Q$4</t>
  </si>
  <si>
    <t>$R$4</t>
  </si>
  <si>
    <t>$S$4</t>
  </si>
  <si>
    <t>$T$4</t>
  </si>
  <si>
    <t>$U$4</t>
  </si>
  <si>
    <t>$V$4</t>
  </si>
  <si>
    <t>$W$4</t>
  </si>
  <si>
    <t>$X$4</t>
  </si>
  <si>
    <t>$Y$4</t>
  </si>
  <si>
    <t>$Z$4</t>
  </si>
  <si>
    <t>$AA$4</t>
  </si>
  <si>
    <t>$AB$4</t>
  </si>
  <si>
    <t>$AC$4</t>
  </si>
  <si>
    <t>$AD$4</t>
  </si>
  <si>
    <t>$AE$4</t>
  </si>
  <si>
    <t>$AF$4</t>
  </si>
  <si>
    <t>$AG$4</t>
  </si>
  <si>
    <t>$AH$4</t>
  </si>
  <si>
    <t>$AI$4</t>
  </si>
  <si>
    <t>$AJ$4</t>
  </si>
  <si>
    <t>$AK$4</t>
  </si>
  <si>
    <t>$AL$4</t>
  </si>
  <si>
    <t>$AM$4</t>
  </si>
  <si>
    <t>$AN$4</t>
  </si>
  <si>
    <t>$AO$4</t>
  </si>
  <si>
    <t>$AP$4</t>
  </si>
  <si>
    <t>$AQ$55</t>
  </si>
  <si>
    <t>$AQ$56</t>
  </si>
  <si>
    <t>$AQ$57</t>
  </si>
  <si>
    <t>$AQ$58</t>
  </si>
  <si>
    <t>$AQ$59</t>
  </si>
  <si>
    <t>$AQ$60</t>
  </si>
  <si>
    <t>$AQ$61</t>
  </si>
  <si>
    <t>$AQ$62</t>
  </si>
  <si>
    <t>$AQ$63</t>
  </si>
  <si>
    <t>$AQ$64</t>
  </si>
  <si>
    <t>$AQ$65</t>
  </si>
  <si>
    <t>$AQ$66</t>
  </si>
  <si>
    <t>$AQ$67</t>
  </si>
  <si>
    <t>$AQ$68</t>
  </si>
  <si>
    <t>$AQ$69</t>
  </si>
  <si>
    <t>$AQ$70</t>
  </si>
  <si>
    <t>$AQ$71</t>
  </si>
  <si>
    <t>$AQ$72</t>
  </si>
  <si>
    <t>$AQ$73</t>
  </si>
  <si>
    <t>$AQ$74</t>
  </si>
  <si>
    <t>$AQ$75</t>
  </si>
  <si>
    <t>$AQ$76</t>
  </si>
  <si>
    <t>$AQ$77</t>
  </si>
  <si>
    <t>$AQ$78</t>
  </si>
  <si>
    <t>$AQ$79</t>
  </si>
  <si>
    <t>$AQ$80</t>
  </si>
  <si>
    <t>$AQ$81</t>
  </si>
  <si>
    <t>$AQ$82</t>
  </si>
  <si>
    <t>$AQ$83</t>
  </si>
  <si>
    <t>$AQ$84</t>
  </si>
  <si>
    <t>$AQ$85</t>
  </si>
  <si>
    <t>$AQ$86</t>
  </si>
  <si>
    <t>$AQ$87</t>
  </si>
  <si>
    <t>$AQ$88</t>
  </si>
  <si>
    <t>$AQ$89</t>
  </si>
  <si>
    <t>$AQ$90</t>
  </si>
  <si>
    <t>$AQ$91</t>
  </si>
  <si>
    <t>$AQ$92</t>
  </si>
  <si>
    <t>$AQ$93</t>
  </si>
  <si>
    <t>$AQ$94</t>
  </si>
  <si>
    <t>$AQ$6</t>
  </si>
  <si>
    <t>$AQ$7</t>
  </si>
  <si>
    <t>$AQ$8</t>
  </si>
  <si>
    <t>$AQ$9</t>
  </si>
  <si>
    <t>$AQ$10</t>
  </si>
  <si>
    <t>$AQ$11</t>
  </si>
  <si>
    <t>$AQ$12</t>
  </si>
  <si>
    <t>$AQ$13</t>
  </si>
  <si>
    <t>$AQ$14</t>
  </si>
  <si>
    <t>$AQ$15</t>
  </si>
  <si>
    <t>$AQ$16</t>
  </si>
  <si>
    <t>$AQ$17</t>
  </si>
  <si>
    <t>$AQ$18</t>
  </si>
  <si>
    <t>$AQ$19</t>
  </si>
  <si>
    <t>$AQ$20</t>
  </si>
  <si>
    <t>$AQ$21</t>
  </si>
  <si>
    <t>$AQ$22</t>
  </si>
  <si>
    <t>$AQ$23</t>
  </si>
  <si>
    <t>$AQ$24</t>
  </si>
  <si>
    <t>$AQ$25</t>
  </si>
  <si>
    <t>$AQ$26</t>
  </si>
  <si>
    <t>$AQ$27</t>
  </si>
  <si>
    <t>$AQ$28</t>
  </si>
  <si>
    <t>$AQ$29</t>
  </si>
  <si>
    <t>$AQ$30</t>
  </si>
  <si>
    <t>$AQ$31</t>
  </si>
  <si>
    <t>$AQ$32</t>
  </si>
  <si>
    <t>$AQ$33</t>
  </si>
  <si>
    <t>$AQ$34</t>
  </si>
  <si>
    <t>$AQ$35</t>
  </si>
  <si>
    <t>$AQ$36</t>
  </si>
  <si>
    <t>$AQ$37</t>
  </si>
  <si>
    <t>$AQ$38</t>
  </si>
  <si>
    <t>$AQ$39</t>
  </si>
  <si>
    <t>$AQ$40</t>
  </si>
  <si>
    <t>$AQ$41</t>
  </si>
  <si>
    <t>$AQ$42</t>
  </si>
  <si>
    <t>$AQ$43</t>
  </si>
  <si>
    <t>$AQ$44</t>
  </si>
  <si>
    <t>$AQ$45</t>
  </si>
  <si>
    <t>$AQ$46</t>
  </si>
  <si>
    <t>$AQ$47</t>
  </si>
  <si>
    <t>$AQ$48</t>
  </si>
  <si>
    <t>$AQ$49</t>
  </si>
  <si>
    <t>$AQ$50</t>
  </si>
  <si>
    <t>$AQ$51</t>
  </si>
  <si>
    <t>$AQ$52</t>
  </si>
  <si>
    <t>$AQ$53</t>
  </si>
  <si>
    <t>$AQ$54</t>
  </si>
  <si>
    <t>Iogurte natural (1 l)</t>
  </si>
  <si>
    <t>Iogurte de ameixa (180 ml)</t>
  </si>
  <si>
    <t>Iogurte de morango (180 ml)</t>
  </si>
  <si>
    <t>Iogurte de maracujá (180 ml)</t>
  </si>
  <si>
    <t>Iorgute de sal.de fruta (180 ml)</t>
  </si>
  <si>
    <t>Iogurte des natural (180 ml)</t>
  </si>
  <si>
    <t>Iogurte des morango (180 ml)</t>
  </si>
  <si>
    <t>Iogurte des ameixa (180 ml)</t>
  </si>
  <si>
    <t>Soro</t>
  </si>
  <si>
    <t>Matéria gorda</t>
  </si>
  <si>
    <t>Capacidade (Doce)</t>
  </si>
  <si>
    <t>Capacidade (Iogurte)</t>
  </si>
  <si>
    <t>Capacidade (Queijo)</t>
  </si>
  <si>
    <t>Capacidade (Manteiga)</t>
  </si>
  <si>
    <t>Planilha: [TRAB_brendow4.0.xlsx]MODELO</t>
  </si>
  <si>
    <t>Relatório Criado: 16/11/2022 07:47:16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</si>
</sst>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8" fontId="2" fillId="0" borderId="0" xfId="0" applyNumberFormat="1" applyFont="1" applyAlignment="1">
      <alignment horizontal="center" wrapText="1"/>
    </xf>
    <xf numFmtId="0" fontId="0" fillId="0" borderId="1" xfId="0" applyBorder="1"/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4" fillId="0" borderId="0" xfId="0" applyFont="1"/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8" fontId="0" fillId="0" borderId="1" xfId="0" applyNumberFormat="1" applyBorder="1"/>
    <xf numFmtId="0" fontId="4" fillId="0" borderId="1" xfId="0" applyFont="1" applyBorder="1"/>
    <xf numFmtId="8" fontId="4" fillId="0" borderId="1" xfId="0" applyNumberFormat="1" applyFont="1" applyBorder="1"/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8" fontId="2" fillId="0" borderId="6" xfId="0" applyNumberFormat="1" applyFont="1" applyBorder="1" applyAlignment="1">
      <alignment horizontal="center" wrapText="1"/>
    </xf>
    <xf numFmtId="8" fontId="2" fillId="0" borderId="7" xfId="0" applyNumberFormat="1" applyFont="1" applyBorder="1" applyAlignment="1">
      <alignment horizontal="center" wrapText="1"/>
    </xf>
    <xf numFmtId="0" fontId="7" fillId="0" borderId="0" xfId="0" applyFont="1"/>
    <xf numFmtId="0" fontId="9" fillId="2" borderId="0" xfId="0" applyFont="1" applyFill="1" applyAlignment="1">
      <alignment horizontal="center" vertical="center"/>
    </xf>
    <xf numFmtId="164" fontId="9" fillId="2" borderId="0" xfId="0" applyNumberFormat="1" applyFont="1" applyFill="1" applyAlignment="1">
      <alignment horizontal="center" vertical="center"/>
    </xf>
    <xf numFmtId="10" fontId="0" fillId="0" borderId="0" xfId="1" applyNumberFormat="1" applyFont="1"/>
    <xf numFmtId="0" fontId="0" fillId="0" borderId="4" xfId="0" applyFill="1" applyBorder="1" applyAlignment="1"/>
    <xf numFmtId="0" fontId="0" fillId="0" borderId="5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451993</xdr:colOff>
      <xdr:row>16</xdr:row>
      <xdr:rowOff>143129</xdr:rowOff>
    </xdr:from>
    <xdr:ext cx="65" cy="172227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508718D-0A64-DC77-2530-9BAEB49A6021}"/>
            </a:ext>
          </a:extLst>
        </xdr:cNvPr>
        <xdr:cNvSpPr txBox="1"/>
      </xdr:nvSpPr>
      <xdr:spPr>
        <a:xfrm>
          <a:off x="10653268" y="3476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FF7D3-B816-417F-B241-379D085AC6AB}">
  <dimension ref="C4:BG47"/>
  <sheetViews>
    <sheetView topLeftCell="A4" workbookViewId="0">
      <selection activeCell="C8" sqref="C8"/>
    </sheetView>
  </sheetViews>
  <sheetFormatPr defaultRowHeight="15" x14ac:dyDescent="0.25"/>
  <cols>
    <col min="3" max="3" width="10.85546875" bestFit="1" customWidth="1"/>
    <col min="4" max="4" width="30.85546875" customWidth="1"/>
  </cols>
  <sheetData>
    <row r="4" spans="3:59" x14ac:dyDescent="0.25">
      <c r="O4" s="7"/>
    </row>
    <row r="5" spans="3:59" x14ac:dyDescent="0.25">
      <c r="O5" s="7"/>
    </row>
    <row r="6" spans="3:59" x14ac:dyDescent="0.25">
      <c r="C6" s="8" t="s">
        <v>48</v>
      </c>
      <c r="D6" s="9" t="s">
        <v>49</v>
      </c>
      <c r="O6" s="7"/>
    </row>
    <row r="7" spans="3:59" x14ac:dyDescent="0.25">
      <c r="C7" s="10" t="s">
        <v>1</v>
      </c>
      <c r="D7" s="9" t="s">
        <v>50</v>
      </c>
      <c r="O7" s="7"/>
    </row>
    <row r="8" spans="3:59" x14ac:dyDescent="0.25">
      <c r="C8" s="10" t="s">
        <v>2</v>
      </c>
      <c r="D8" s="9" t="s">
        <v>51</v>
      </c>
      <c r="F8" s="7"/>
      <c r="O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</row>
    <row r="9" spans="3:59" x14ac:dyDescent="0.25">
      <c r="C9" s="10" t="s">
        <v>3</v>
      </c>
      <c r="D9" s="9" t="s">
        <v>52</v>
      </c>
      <c r="F9" s="7"/>
      <c r="O9" s="7"/>
    </row>
    <row r="10" spans="3:59" x14ac:dyDescent="0.25">
      <c r="C10" s="10" t="s">
        <v>4</v>
      </c>
      <c r="D10" s="9" t="s">
        <v>53</v>
      </c>
      <c r="F10" s="7"/>
      <c r="O10" s="7"/>
    </row>
    <row r="11" spans="3:59" x14ac:dyDescent="0.25">
      <c r="C11" s="10" t="s">
        <v>5</v>
      </c>
      <c r="D11" s="9" t="s">
        <v>54</v>
      </c>
      <c r="F11" s="7"/>
      <c r="O11" s="7"/>
    </row>
    <row r="12" spans="3:59" x14ac:dyDescent="0.25">
      <c r="C12" s="10" t="s">
        <v>6</v>
      </c>
      <c r="D12" s="9" t="s">
        <v>55</v>
      </c>
      <c r="F12" s="7"/>
      <c r="O12" s="7"/>
    </row>
    <row r="13" spans="3:59" x14ac:dyDescent="0.25">
      <c r="C13" s="10" t="s">
        <v>7</v>
      </c>
      <c r="D13" s="9" t="s">
        <v>56</v>
      </c>
      <c r="F13" s="7"/>
      <c r="O13" s="7"/>
    </row>
    <row r="14" spans="3:59" x14ac:dyDescent="0.25">
      <c r="C14" s="10" t="s">
        <v>8</v>
      </c>
      <c r="D14" s="9" t="s">
        <v>57</v>
      </c>
      <c r="F14" s="7"/>
      <c r="O14" s="7"/>
    </row>
    <row r="15" spans="3:59" x14ac:dyDescent="0.25">
      <c r="C15" s="10" t="s">
        <v>9</v>
      </c>
      <c r="D15" s="9" t="s">
        <v>58</v>
      </c>
      <c r="F15" s="7"/>
      <c r="O15" s="7"/>
    </row>
    <row r="16" spans="3:59" x14ac:dyDescent="0.25">
      <c r="C16" s="10" t="s">
        <v>10</v>
      </c>
      <c r="D16" s="9" t="s">
        <v>59</v>
      </c>
      <c r="F16" s="7"/>
      <c r="O16" s="7"/>
    </row>
    <row r="17" spans="3:15" x14ac:dyDescent="0.25">
      <c r="C17" s="10" t="s">
        <v>11</v>
      </c>
      <c r="D17" s="9" t="s">
        <v>60</v>
      </c>
      <c r="F17" s="7"/>
      <c r="O17" s="7"/>
    </row>
    <row r="18" spans="3:15" x14ac:dyDescent="0.25">
      <c r="C18" s="10" t="s">
        <v>12</v>
      </c>
      <c r="D18" s="9" t="s">
        <v>61</v>
      </c>
      <c r="F18" s="7"/>
      <c r="O18" s="7"/>
    </row>
    <row r="19" spans="3:15" x14ac:dyDescent="0.25">
      <c r="C19" s="10" t="s">
        <v>13</v>
      </c>
      <c r="D19" s="9" t="s">
        <v>62</v>
      </c>
      <c r="F19" s="7"/>
      <c r="O19" s="7"/>
    </row>
    <row r="20" spans="3:15" x14ac:dyDescent="0.25">
      <c r="C20" s="10" t="s">
        <v>14</v>
      </c>
      <c r="D20" s="9" t="s">
        <v>63</v>
      </c>
      <c r="F20" s="7"/>
      <c r="O20" s="7"/>
    </row>
    <row r="21" spans="3:15" x14ac:dyDescent="0.25">
      <c r="C21" s="10" t="s">
        <v>15</v>
      </c>
      <c r="D21" s="9" t="s">
        <v>64</v>
      </c>
      <c r="F21" s="7"/>
      <c r="O21" s="7"/>
    </row>
    <row r="22" spans="3:15" x14ac:dyDescent="0.25">
      <c r="C22" s="10" t="s">
        <v>16</v>
      </c>
      <c r="D22" s="9" t="s">
        <v>65</v>
      </c>
      <c r="F22" s="7"/>
      <c r="O22" s="7"/>
    </row>
    <row r="23" spans="3:15" x14ac:dyDescent="0.25">
      <c r="C23" s="10" t="s">
        <v>17</v>
      </c>
      <c r="D23" s="9" t="s">
        <v>66</v>
      </c>
      <c r="F23" s="7"/>
      <c r="O23" s="7"/>
    </row>
    <row r="24" spans="3:15" x14ac:dyDescent="0.25">
      <c r="C24" s="10" t="s">
        <v>18</v>
      </c>
      <c r="D24" s="9" t="s">
        <v>67</v>
      </c>
      <c r="F24" s="7"/>
      <c r="O24" s="7"/>
    </row>
    <row r="25" spans="3:15" x14ac:dyDescent="0.25">
      <c r="C25" s="10" t="s">
        <v>19</v>
      </c>
      <c r="D25" s="9" t="s">
        <v>68</v>
      </c>
      <c r="F25" s="7"/>
      <c r="O25" s="7"/>
    </row>
    <row r="26" spans="3:15" x14ac:dyDescent="0.25">
      <c r="C26" s="10" t="s">
        <v>20</v>
      </c>
      <c r="D26" s="9" t="s">
        <v>69</v>
      </c>
      <c r="F26" s="7"/>
      <c r="O26" s="7"/>
    </row>
    <row r="27" spans="3:15" x14ac:dyDescent="0.25">
      <c r="C27" s="10" t="s">
        <v>21</v>
      </c>
      <c r="D27" s="9" t="s">
        <v>70</v>
      </c>
      <c r="F27" s="7"/>
      <c r="O27" s="7"/>
    </row>
    <row r="28" spans="3:15" x14ac:dyDescent="0.25">
      <c r="C28" s="10" t="s">
        <v>22</v>
      </c>
      <c r="D28" s="9" t="s">
        <v>71</v>
      </c>
      <c r="F28" s="7"/>
      <c r="O28" s="7"/>
    </row>
    <row r="29" spans="3:15" x14ac:dyDescent="0.25">
      <c r="C29" s="10" t="s">
        <v>23</v>
      </c>
      <c r="D29" s="9" t="s">
        <v>232</v>
      </c>
      <c r="F29" s="7"/>
      <c r="O29" s="7"/>
    </row>
    <row r="30" spans="3:15" x14ac:dyDescent="0.25">
      <c r="C30" s="10" t="s">
        <v>24</v>
      </c>
      <c r="D30" s="9" t="s">
        <v>234</v>
      </c>
      <c r="F30" s="7"/>
      <c r="O30" s="7"/>
    </row>
    <row r="31" spans="3:15" x14ac:dyDescent="0.25">
      <c r="C31" s="10" t="s">
        <v>25</v>
      </c>
      <c r="D31" s="9" t="s">
        <v>235</v>
      </c>
      <c r="F31" s="7"/>
      <c r="O31" s="7"/>
    </row>
    <row r="32" spans="3:15" x14ac:dyDescent="0.25">
      <c r="C32" s="10" t="s">
        <v>26</v>
      </c>
      <c r="D32" s="9" t="s">
        <v>233</v>
      </c>
      <c r="F32" s="7"/>
      <c r="O32" s="7"/>
    </row>
    <row r="33" spans="3:15" x14ac:dyDescent="0.25">
      <c r="C33" s="10" t="s">
        <v>27</v>
      </c>
      <c r="D33" s="9" t="s">
        <v>236</v>
      </c>
      <c r="F33" s="7"/>
      <c r="O33" s="7"/>
    </row>
    <row r="34" spans="3:15" x14ac:dyDescent="0.25">
      <c r="C34" s="10" t="s">
        <v>28</v>
      </c>
      <c r="D34" s="9" t="s">
        <v>237</v>
      </c>
      <c r="F34" s="7"/>
      <c r="O34" s="7"/>
    </row>
    <row r="35" spans="3:15" x14ac:dyDescent="0.25">
      <c r="C35" s="10" t="s">
        <v>29</v>
      </c>
      <c r="D35" s="9" t="s">
        <v>78</v>
      </c>
      <c r="F35" s="7"/>
      <c r="O35" s="7"/>
    </row>
    <row r="36" spans="3:15" x14ac:dyDescent="0.25">
      <c r="C36" s="10" t="s">
        <v>30</v>
      </c>
      <c r="D36" s="9" t="s">
        <v>79</v>
      </c>
      <c r="F36" s="7"/>
      <c r="O36" s="7"/>
    </row>
    <row r="37" spans="3:15" x14ac:dyDescent="0.25">
      <c r="C37" s="10" t="s">
        <v>31</v>
      </c>
      <c r="D37" s="9" t="s">
        <v>80</v>
      </c>
      <c r="F37" s="7"/>
      <c r="O37" s="7"/>
    </row>
    <row r="38" spans="3:15" x14ac:dyDescent="0.25">
      <c r="C38" s="10" t="s">
        <v>32</v>
      </c>
      <c r="D38" s="9" t="s">
        <v>238</v>
      </c>
      <c r="F38" s="7"/>
      <c r="O38" s="7"/>
    </row>
    <row r="39" spans="3:15" x14ac:dyDescent="0.25">
      <c r="C39" s="10" t="s">
        <v>33</v>
      </c>
      <c r="D39" s="9" t="s">
        <v>239</v>
      </c>
      <c r="F39" s="7"/>
      <c r="O39" s="7"/>
    </row>
    <row r="40" spans="3:15" x14ac:dyDescent="0.25">
      <c r="C40" s="10" t="s">
        <v>34</v>
      </c>
      <c r="D40" s="9" t="s">
        <v>237</v>
      </c>
      <c r="F40" s="7"/>
      <c r="O40" s="7"/>
    </row>
    <row r="41" spans="3:15" x14ac:dyDescent="0.25">
      <c r="C41" s="10" t="s">
        <v>35</v>
      </c>
      <c r="D41" s="9" t="s">
        <v>83</v>
      </c>
      <c r="F41" s="7"/>
      <c r="O41" s="7"/>
    </row>
    <row r="42" spans="3:15" x14ac:dyDescent="0.25">
      <c r="C42" s="10" t="s">
        <v>36</v>
      </c>
      <c r="D42" s="9" t="s">
        <v>84</v>
      </c>
      <c r="F42" s="7"/>
      <c r="O42" s="7"/>
    </row>
    <row r="43" spans="3:15" x14ac:dyDescent="0.25">
      <c r="C43" s="10" t="s">
        <v>37</v>
      </c>
      <c r="D43" s="9" t="s">
        <v>85</v>
      </c>
      <c r="F43" s="7"/>
      <c r="O43" s="7"/>
    </row>
    <row r="44" spans="3:15" x14ac:dyDescent="0.25">
      <c r="C44" s="10" t="s">
        <v>38</v>
      </c>
      <c r="D44" s="9" t="s">
        <v>86</v>
      </c>
      <c r="F44" s="7"/>
    </row>
    <row r="45" spans="3:15" x14ac:dyDescent="0.25">
      <c r="C45" s="10" t="s">
        <v>39</v>
      </c>
      <c r="D45" s="9" t="s">
        <v>87</v>
      </c>
      <c r="F45" s="7"/>
    </row>
    <row r="46" spans="3:15" x14ac:dyDescent="0.25">
      <c r="C46" s="10" t="s">
        <v>40</v>
      </c>
      <c r="D46" s="9" t="s">
        <v>88</v>
      </c>
      <c r="F46" s="7"/>
    </row>
    <row r="47" spans="3:15" x14ac:dyDescent="0.25">
      <c r="F47" s="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848B-CB22-457C-9104-3D0BA9D11B5A}">
  <dimension ref="E3:BD52"/>
  <sheetViews>
    <sheetView topLeftCell="A16" workbookViewId="0">
      <selection activeCell="L52" sqref="L52"/>
    </sheetView>
  </sheetViews>
  <sheetFormatPr defaultRowHeight="15" x14ac:dyDescent="0.25"/>
  <cols>
    <col min="5" max="5" width="28.42578125" customWidth="1"/>
    <col min="6" max="6" width="8.42578125" bestFit="1" customWidth="1"/>
    <col min="7" max="7" width="10.28515625" customWidth="1"/>
    <col min="8" max="8" width="11.7109375" bestFit="1" customWidth="1"/>
  </cols>
  <sheetData>
    <row r="3" spans="5:56" ht="15.75" thickBot="1" x14ac:dyDescent="0.3">
      <c r="E3" s="1"/>
      <c r="F3" s="1"/>
      <c r="G3" s="1"/>
    </row>
    <row r="4" spans="5:56" ht="15.75" thickBot="1" x14ac:dyDescent="0.3">
      <c r="E4" s="13" t="s">
        <v>49</v>
      </c>
      <c r="F4" s="12" t="s">
        <v>41</v>
      </c>
      <c r="G4" s="12" t="s">
        <v>89</v>
      </c>
      <c r="H4" s="10" t="s">
        <v>90</v>
      </c>
      <c r="Q4" s="20">
        <v>3.88</v>
      </c>
      <c r="R4" s="21">
        <v>3.91</v>
      </c>
      <c r="S4" s="21">
        <v>3.17</v>
      </c>
      <c r="T4" s="21">
        <v>3.84</v>
      </c>
      <c r="U4" s="21">
        <v>4.18</v>
      </c>
      <c r="V4" s="21">
        <v>3.58</v>
      </c>
      <c r="W4" s="21">
        <v>4.0999999999999996</v>
      </c>
      <c r="X4" s="21">
        <v>3.2</v>
      </c>
      <c r="Y4" s="21">
        <v>3.02</v>
      </c>
      <c r="Z4" s="21">
        <v>7.56</v>
      </c>
      <c r="AA4" s="21">
        <v>8.23</v>
      </c>
      <c r="AB4" s="21">
        <v>6.49</v>
      </c>
      <c r="AC4" s="21">
        <v>8.08</v>
      </c>
      <c r="AD4" s="21">
        <v>8.89</v>
      </c>
      <c r="AE4" s="21">
        <v>7.2</v>
      </c>
      <c r="AF4" s="21">
        <v>8.2799999999999994</v>
      </c>
      <c r="AG4" s="21">
        <v>6.17</v>
      </c>
      <c r="AH4" s="21">
        <v>5.77</v>
      </c>
      <c r="AI4" s="21">
        <v>2.88</v>
      </c>
      <c r="AJ4" s="21">
        <v>2.91</v>
      </c>
      <c r="AK4" s="21">
        <v>2.88</v>
      </c>
      <c r="AL4" s="21">
        <v>3.02</v>
      </c>
      <c r="AM4" s="21">
        <v>3.76</v>
      </c>
      <c r="AN4" s="21">
        <v>0.87</v>
      </c>
      <c r="AO4" s="21">
        <v>0.87</v>
      </c>
      <c r="AP4" s="21">
        <v>0.88</v>
      </c>
      <c r="AQ4" s="21">
        <v>0.89</v>
      </c>
      <c r="AR4" s="21">
        <v>1.02</v>
      </c>
      <c r="AS4" s="21">
        <v>3.02</v>
      </c>
      <c r="AT4" s="21">
        <v>3.27</v>
      </c>
      <c r="AU4" s="21">
        <v>4.01</v>
      </c>
      <c r="AV4" s="21">
        <v>0.94</v>
      </c>
      <c r="AW4" s="21">
        <v>0.96</v>
      </c>
      <c r="AX4" s="21">
        <v>1.1000000000000001</v>
      </c>
      <c r="AY4" s="21">
        <v>4.8499999999999996</v>
      </c>
      <c r="AZ4" s="21">
        <v>8.5299999999999994</v>
      </c>
      <c r="BA4" s="21">
        <v>5.28</v>
      </c>
      <c r="BB4" s="21">
        <v>11.08</v>
      </c>
      <c r="BC4" s="21">
        <v>2.76</v>
      </c>
      <c r="BD4" s="21">
        <v>3.99</v>
      </c>
    </row>
    <row r="5" spans="5:56" ht="15.75" thickBot="1" x14ac:dyDescent="0.3">
      <c r="E5" s="13" t="s">
        <v>50</v>
      </c>
      <c r="F5" s="20">
        <v>3.88</v>
      </c>
      <c r="G5" s="13">
        <v>430</v>
      </c>
      <c r="H5" s="14">
        <f>F5*G5</f>
        <v>1668.3999999999999</v>
      </c>
      <c r="M5" s="17">
        <v>430</v>
      </c>
    </row>
    <row r="6" spans="5:56" ht="15.75" thickBot="1" x14ac:dyDescent="0.3">
      <c r="E6" s="13" t="s">
        <v>51</v>
      </c>
      <c r="F6" s="21">
        <v>3.91</v>
      </c>
      <c r="G6" s="13">
        <v>260</v>
      </c>
      <c r="H6" s="14">
        <f t="shared" ref="H6:H44" si="0">F6*G6</f>
        <v>1016.6</v>
      </c>
      <c r="M6" s="18">
        <v>260</v>
      </c>
    </row>
    <row r="7" spans="5:56" ht="15.75" thickBot="1" x14ac:dyDescent="0.3">
      <c r="E7" s="13" t="s">
        <v>52</v>
      </c>
      <c r="F7" s="21">
        <v>3.17</v>
      </c>
      <c r="G7" s="13">
        <v>87</v>
      </c>
      <c r="H7" s="14">
        <f t="shared" si="0"/>
        <v>275.79000000000002</v>
      </c>
      <c r="M7" s="18">
        <v>87</v>
      </c>
    </row>
    <row r="8" spans="5:56" ht="15.75" thickBot="1" x14ac:dyDescent="0.3">
      <c r="E8" s="13" t="s">
        <v>53</v>
      </c>
      <c r="F8" s="21">
        <v>3.84</v>
      </c>
      <c r="G8" s="13">
        <v>130</v>
      </c>
      <c r="H8" s="14">
        <f t="shared" si="0"/>
        <v>499.2</v>
      </c>
      <c r="M8" s="18">
        <v>130</v>
      </c>
    </row>
    <row r="9" spans="5:56" ht="15.75" thickBot="1" x14ac:dyDescent="0.3">
      <c r="E9" s="13" t="s">
        <v>54</v>
      </c>
      <c r="F9" s="21">
        <v>4.18</v>
      </c>
      <c r="G9" s="13">
        <v>60</v>
      </c>
      <c r="H9" s="14">
        <f t="shared" si="0"/>
        <v>250.79999999999998</v>
      </c>
      <c r="M9" s="18">
        <v>60</v>
      </c>
    </row>
    <row r="10" spans="5:56" ht="15.75" thickBot="1" x14ac:dyDescent="0.3">
      <c r="E10" s="13" t="s">
        <v>55</v>
      </c>
      <c r="F10" s="21">
        <v>3.58</v>
      </c>
      <c r="G10" s="13">
        <v>115</v>
      </c>
      <c r="H10" s="14">
        <f t="shared" si="0"/>
        <v>411.7</v>
      </c>
      <c r="M10" s="18">
        <v>115</v>
      </c>
    </row>
    <row r="11" spans="5:56" ht="15.75" thickBot="1" x14ac:dyDescent="0.3">
      <c r="E11" s="13" t="s">
        <v>56</v>
      </c>
      <c r="F11" s="21">
        <v>4.0999999999999996</v>
      </c>
      <c r="G11" s="13">
        <v>115</v>
      </c>
      <c r="H11" s="14">
        <f t="shared" si="0"/>
        <v>471.49999999999994</v>
      </c>
      <c r="M11" s="18">
        <v>115</v>
      </c>
    </row>
    <row r="12" spans="5:56" ht="15.75" thickBot="1" x14ac:dyDescent="0.3">
      <c r="E12" s="13" t="s">
        <v>57</v>
      </c>
      <c r="F12" s="21">
        <v>3.2</v>
      </c>
      <c r="G12" s="13">
        <v>115</v>
      </c>
      <c r="H12" s="14">
        <f t="shared" si="0"/>
        <v>368</v>
      </c>
      <c r="M12" s="18">
        <v>115</v>
      </c>
    </row>
    <row r="13" spans="5:56" ht="15.75" thickBot="1" x14ac:dyDescent="0.3">
      <c r="E13" s="13" t="s">
        <v>58</v>
      </c>
      <c r="F13" s="21">
        <v>3.02</v>
      </c>
      <c r="G13" s="13">
        <v>130</v>
      </c>
      <c r="H13" s="14">
        <f t="shared" si="0"/>
        <v>392.6</v>
      </c>
      <c r="M13" s="18">
        <v>130</v>
      </c>
    </row>
    <row r="14" spans="5:56" ht="15.75" thickBot="1" x14ac:dyDescent="0.3">
      <c r="E14" s="13" t="s">
        <v>59</v>
      </c>
      <c r="F14" s="21">
        <v>7.56</v>
      </c>
      <c r="G14" s="13">
        <v>85</v>
      </c>
      <c r="H14" s="14">
        <f t="shared" si="0"/>
        <v>642.6</v>
      </c>
      <c r="M14" s="18">
        <v>85</v>
      </c>
    </row>
    <row r="15" spans="5:56" ht="15.75" thickBot="1" x14ac:dyDescent="0.3">
      <c r="E15" s="13" t="s">
        <v>60</v>
      </c>
      <c r="F15" s="21">
        <v>8.23</v>
      </c>
      <c r="G15" s="13">
        <v>48</v>
      </c>
      <c r="H15" s="14">
        <f t="shared" si="0"/>
        <v>395.04</v>
      </c>
      <c r="M15" s="18">
        <v>48</v>
      </c>
    </row>
    <row r="16" spans="5:56" ht="15.75" thickBot="1" x14ac:dyDescent="0.3">
      <c r="E16" s="13" t="s">
        <v>61</v>
      </c>
      <c r="F16" s="21">
        <v>6.49</v>
      </c>
      <c r="G16" s="13">
        <v>10</v>
      </c>
      <c r="H16" s="14">
        <f t="shared" si="0"/>
        <v>64.900000000000006</v>
      </c>
      <c r="M16" s="18">
        <v>10</v>
      </c>
    </row>
    <row r="17" spans="5:13" ht="15.75" thickBot="1" x14ac:dyDescent="0.3">
      <c r="E17" s="13" t="s">
        <v>62</v>
      </c>
      <c r="F17" s="21">
        <v>8.08</v>
      </c>
      <c r="G17" s="13">
        <v>27</v>
      </c>
      <c r="H17" s="14">
        <f t="shared" si="0"/>
        <v>218.16</v>
      </c>
      <c r="M17" s="18">
        <v>27</v>
      </c>
    </row>
    <row r="18" spans="5:13" ht="15.75" thickBot="1" x14ac:dyDescent="0.3">
      <c r="E18" s="13" t="s">
        <v>63</v>
      </c>
      <c r="F18" s="21">
        <v>8.89</v>
      </c>
      <c r="G18" s="13">
        <v>15</v>
      </c>
      <c r="H18" s="14">
        <f t="shared" si="0"/>
        <v>133.35000000000002</v>
      </c>
      <c r="M18" s="18">
        <v>15</v>
      </c>
    </row>
    <row r="19" spans="5:13" ht="15.75" thickBot="1" x14ac:dyDescent="0.3">
      <c r="E19" s="13" t="s">
        <v>64</v>
      </c>
      <c r="F19" s="21">
        <v>7.2</v>
      </c>
      <c r="G19" s="13">
        <v>15</v>
      </c>
      <c r="H19" s="14">
        <f t="shared" si="0"/>
        <v>108</v>
      </c>
      <c r="M19" s="18">
        <v>15</v>
      </c>
    </row>
    <row r="20" spans="5:13" ht="15.75" thickBot="1" x14ac:dyDescent="0.3">
      <c r="E20" s="13" t="s">
        <v>65</v>
      </c>
      <c r="F20" s="21">
        <v>8.2799999999999994</v>
      </c>
      <c r="G20" s="13">
        <v>20</v>
      </c>
      <c r="H20" s="14">
        <f t="shared" si="0"/>
        <v>165.6</v>
      </c>
      <c r="M20" s="18">
        <v>20</v>
      </c>
    </row>
    <row r="21" spans="5:13" ht="15.75" thickBot="1" x14ac:dyDescent="0.3">
      <c r="E21" s="13" t="s">
        <v>66</v>
      </c>
      <c r="F21" s="21">
        <v>6.17</v>
      </c>
      <c r="G21" s="13">
        <v>10</v>
      </c>
      <c r="H21" s="14">
        <f t="shared" si="0"/>
        <v>61.7</v>
      </c>
      <c r="M21" s="18">
        <v>10</v>
      </c>
    </row>
    <row r="22" spans="5:13" ht="15.75" thickBot="1" x14ac:dyDescent="0.3">
      <c r="E22" s="13" t="s">
        <v>67</v>
      </c>
      <c r="F22" s="21">
        <v>5.77</v>
      </c>
      <c r="G22" s="13">
        <v>15</v>
      </c>
      <c r="H22" s="14">
        <f t="shared" si="0"/>
        <v>86.55</v>
      </c>
      <c r="M22" s="18">
        <v>15</v>
      </c>
    </row>
    <row r="23" spans="5:13" ht="15.75" thickBot="1" x14ac:dyDescent="0.3">
      <c r="E23" s="13" t="s">
        <v>68</v>
      </c>
      <c r="F23" s="21">
        <v>2.88</v>
      </c>
      <c r="G23" s="13">
        <v>231</v>
      </c>
      <c r="H23" s="14">
        <f t="shared" si="0"/>
        <v>665.28</v>
      </c>
      <c r="M23" s="18">
        <v>231</v>
      </c>
    </row>
    <row r="24" spans="5:13" ht="15.75" thickBot="1" x14ac:dyDescent="0.3">
      <c r="E24" s="13" t="s">
        <v>69</v>
      </c>
      <c r="F24" s="21">
        <v>2.91</v>
      </c>
      <c r="G24" s="13">
        <v>23</v>
      </c>
      <c r="H24" s="14">
        <f t="shared" si="0"/>
        <v>66.930000000000007</v>
      </c>
      <c r="M24" s="18">
        <v>23</v>
      </c>
    </row>
    <row r="25" spans="5:13" ht="15.75" thickBot="1" x14ac:dyDescent="0.3">
      <c r="E25" s="13" t="s">
        <v>70</v>
      </c>
      <c r="F25" s="21">
        <v>2.88</v>
      </c>
      <c r="G25" s="13">
        <v>116</v>
      </c>
      <c r="H25" s="14">
        <f t="shared" si="0"/>
        <v>334.08</v>
      </c>
      <c r="M25" s="18">
        <v>116</v>
      </c>
    </row>
    <row r="26" spans="5:13" ht="15.75" thickBot="1" x14ac:dyDescent="0.3">
      <c r="E26" s="13" t="s">
        <v>71</v>
      </c>
      <c r="F26" s="21">
        <v>3.02</v>
      </c>
      <c r="G26" s="13">
        <v>40</v>
      </c>
      <c r="H26" s="14">
        <f t="shared" si="0"/>
        <v>120.8</v>
      </c>
      <c r="M26" s="18">
        <v>40</v>
      </c>
    </row>
    <row r="27" spans="5:13" ht="15.75" thickBot="1" x14ac:dyDescent="0.3">
      <c r="E27" s="13" t="s">
        <v>72</v>
      </c>
      <c r="F27" s="21">
        <v>3.76</v>
      </c>
      <c r="G27" s="13">
        <v>55</v>
      </c>
      <c r="H27" s="14">
        <f t="shared" si="0"/>
        <v>206.79999999999998</v>
      </c>
      <c r="M27" s="18">
        <v>55</v>
      </c>
    </row>
    <row r="28" spans="5:13" ht="15.75" thickBot="1" x14ac:dyDescent="0.3">
      <c r="E28" s="13" t="s">
        <v>73</v>
      </c>
      <c r="F28" s="21">
        <v>0.87</v>
      </c>
      <c r="G28" s="13">
        <v>320</v>
      </c>
      <c r="H28" s="14">
        <f t="shared" si="0"/>
        <v>278.39999999999998</v>
      </c>
      <c r="M28" s="18">
        <v>320</v>
      </c>
    </row>
    <row r="29" spans="5:13" ht="15.75" thickBot="1" x14ac:dyDescent="0.3">
      <c r="E29" s="13" t="s">
        <v>74</v>
      </c>
      <c r="F29" s="21">
        <v>0.87</v>
      </c>
      <c r="G29" s="13">
        <v>37</v>
      </c>
      <c r="H29" s="14">
        <f t="shared" si="0"/>
        <v>32.19</v>
      </c>
      <c r="M29" s="18">
        <v>37</v>
      </c>
    </row>
    <row r="30" spans="5:13" ht="15.75" thickBot="1" x14ac:dyDescent="0.3">
      <c r="E30" s="13" t="s">
        <v>75</v>
      </c>
      <c r="F30" s="21">
        <v>0.88</v>
      </c>
      <c r="G30" s="13">
        <v>80</v>
      </c>
      <c r="H30" s="14">
        <f t="shared" si="0"/>
        <v>70.400000000000006</v>
      </c>
      <c r="M30" s="18">
        <v>80</v>
      </c>
    </row>
    <row r="31" spans="5:13" ht="15.75" thickBot="1" x14ac:dyDescent="0.3">
      <c r="E31" s="13" t="s">
        <v>76</v>
      </c>
      <c r="F31" s="21">
        <v>0.89</v>
      </c>
      <c r="G31" s="13">
        <v>40</v>
      </c>
      <c r="H31" s="14">
        <f t="shared" si="0"/>
        <v>35.6</v>
      </c>
      <c r="M31" s="18">
        <v>40</v>
      </c>
    </row>
    <row r="32" spans="5:13" ht="15.75" thickBot="1" x14ac:dyDescent="0.3">
      <c r="E32" s="13" t="s">
        <v>77</v>
      </c>
      <c r="F32" s="21">
        <v>1.02</v>
      </c>
      <c r="G32" s="13">
        <v>50</v>
      </c>
      <c r="H32" s="14">
        <f t="shared" si="0"/>
        <v>51</v>
      </c>
      <c r="M32" s="18">
        <v>50</v>
      </c>
    </row>
    <row r="33" spans="5:13" ht="15.75" thickBot="1" x14ac:dyDescent="0.3">
      <c r="E33" s="13" t="s">
        <v>78</v>
      </c>
      <c r="F33" s="21">
        <v>3.02</v>
      </c>
      <c r="G33" s="13">
        <v>170</v>
      </c>
      <c r="H33" s="14">
        <f t="shared" si="0"/>
        <v>513.4</v>
      </c>
      <c r="M33" s="18">
        <v>170</v>
      </c>
    </row>
    <row r="34" spans="5:13" ht="15.75" thickBot="1" x14ac:dyDescent="0.3">
      <c r="E34" s="13" t="s">
        <v>79</v>
      </c>
      <c r="F34" s="21">
        <v>3.27</v>
      </c>
      <c r="G34" s="13">
        <v>100</v>
      </c>
      <c r="H34" s="14">
        <f t="shared" si="0"/>
        <v>327</v>
      </c>
      <c r="M34" s="18">
        <v>100</v>
      </c>
    </row>
    <row r="35" spans="5:13" ht="15.75" thickBot="1" x14ac:dyDescent="0.3">
      <c r="E35" s="13" t="s">
        <v>80</v>
      </c>
      <c r="F35" s="21">
        <v>4.01</v>
      </c>
      <c r="G35" s="13">
        <v>70</v>
      </c>
      <c r="H35" s="14">
        <f t="shared" si="0"/>
        <v>280.7</v>
      </c>
      <c r="M35" s="18">
        <v>70</v>
      </c>
    </row>
    <row r="36" spans="5:13" ht="15.75" thickBot="1" x14ac:dyDescent="0.3">
      <c r="E36" s="13" t="s">
        <v>81</v>
      </c>
      <c r="F36" s="21">
        <v>0.94</v>
      </c>
      <c r="G36" s="12">
        <v>320</v>
      </c>
      <c r="H36" s="14">
        <f t="shared" si="0"/>
        <v>300.79999999999995</v>
      </c>
      <c r="M36" s="19">
        <v>320</v>
      </c>
    </row>
    <row r="37" spans="5:13" ht="15.75" thickBot="1" x14ac:dyDescent="0.3">
      <c r="E37" s="13" t="s">
        <v>82</v>
      </c>
      <c r="F37" s="21">
        <v>0.96</v>
      </c>
      <c r="G37" s="12">
        <v>160</v>
      </c>
      <c r="H37" s="14">
        <f t="shared" si="0"/>
        <v>153.6</v>
      </c>
      <c r="M37" s="19">
        <v>160</v>
      </c>
    </row>
    <row r="38" spans="5:13" ht="15.75" thickBot="1" x14ac:dyDescent="0.3">
      <c r="E38" s="13" t="s">
        <v>77</v>
      </c>
      <c r="F38" s="21">
        <v>1.1000000000000001</v>
      </c>
      <c r="G38" s="12">
        <v>50</v>
      </c>
      <c r="H38" s="14">
        <f t="shared" si="0"/>
        <v>55.000000000000007</v>
      </c>
      <c r="M38" s="19">
        <v>50</v>
      </c>
    </row>
    <row r="39" spans="5:13" ht="15.75" thickBot="1" x14ac:dyDescent="0.3">
      <c r="E39" s="13" t="s">
        <v>83</v>
      </c>
      <c r="F39" s="21">
        <v>4.8499999999999996</v>
      </c>
      <c r="G39" s="12">
        <v>30</v>
      </c>
      <c r="H39" s="14">
        <f t="shared" si="0"/>
        <v>145.5</v>
      </c>
      <c r="M39" s="19">
        <v>30</v>
      </c>
    </row>
    <row r="40" spans="5:13" ht="15.75" thickBot="1" x14ac:dyDescent="0.3">
      <c r="E40" s="13" t="s">
        <v>84</v>
      </c>
      <c r="F40" s="21">
        <v>8.5299999999999994</v>
      </c>
      <c r="G40" s="12">
        <v>15</v>
      </c>
      <c r="H40" s="14">
        <f t="shared" si="0"/>
        <v>127.94999999999999</v>
      </c>
      <c r="M40" s="19">
        <v>15</v>
      </c>
    </row>
    <row r="41" spans="5:13" ht="15.75" thickBot="1" x14ac:dyDescent="0.3">
      <c r="E41" s="13" t="s">
        <v>85</v>
      </c>
      <c r="F41" s="21">
        <v>5.28</v>
      </c>
      <c r="G41" s="12">
        <v>60</v>
      </c>
      <c r="H41" s="14">
        <f t="shared" si="0"/>
        <v>316.8</v>
      </c>
      <c r="M41" s="19">
        <v>60</v>
      </c>
    </row>
    <row r="42" spans="5:13" ht="15.75" thickBot="1" x14ac:dyDescent="0.3">
      <c r="E42" s="13" t="s">
        <v>86</v>
      </c>
      <c r="F42" s="21">
        <v>11.08</v>
      </c>
      <c r="G42" s="12">
        <v>20</v>
      </c>
      <c r="H42" s="14">
        <f t="shared" si="0"/>
        <v>221.6</v>
      </c>
      <c r="M42" s="19">
        <v>20</v>
      </c>
    </row>
    <row r="43" spans="5:13" ht="15.75" thickBot="1" x14ac:dyDescent="0.3">
      <c r="E43" s="13" t="s">
        <v>87</v>
      </c>
      <c r="F43" s="21">
        <v>2.76</v>
      </c>
      <c r="G43" s="12">
        <v>530</v>
      </c>
      <c r="H43" s="14">
        <f t="shared" si="0"/>
        <v>1462.8</v>
      </c>
      <c r="M43" s="19">
        <v>530</v>
      </c>
    </row>
    <row r="44" spans="5:13" ht="15.75" thickBot="1" x14ac:dyDescent="0.3">
      <c r="E44" s="13" t="s">
        <v>88</v>
      </c>
      <c r="F44" s="21">
        <v>3.99</v>
      </c>
      <c r="G44" s="12">
        <v>30</v>
      </c>
      <c r="H44" s="14">
        <f t="shared" si="0"/>
        <v>119.7</v>
      </c>
      <c r="M44" s="19">
        <v>30</v>
      </c>
    </row>
    <row r="45" spans="5:13" x14ac:dyDescent="0.25">
      <c r="G45" s="15" t="s">
        <v>91</v>
      </c>
      <c r="H45" s="16">
        <f>SUM(H5:H44)</f>
        <v>13116.82</v>
      </c>
    </row>
    <row r="52" spans="10:12" x14ac:dyDescent="0.25">
      <c r="J52">
        <f>MODELO!AT4</f>
        <v>13884.270000000004</v>
      </c>
      <c r="L52" s="25">
        <f>(J52-H45)/H45</f>
        <v>5.8508845894050872E-2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06021-A02A-400D-A0E0-E42F95736923}">
  <dimension ref="A1:E141"/>
  <sheetViews>
    <sheetView showGridLines="0" workbookViewId="0"/>
  </sheetViews>
  <sheetFormatPr defaultRowHeight="15" x14ac:dyDescent="0.25"/>
  <cols>
    <col min="1" max="1" width="2.28515625" customWidth="1"/>
    <col min="2" max="2" width="7.7109375" bestFit="1" customWidth="1"/>
    <col min="3" max="3" width="21.7109375" bestFit="1" customWidth="1"/>
    <col min="4" max="4" width="12" bestFit="1" customWidth="1"/>
    <col min="5" max="5" width="13.140625" bestFit="1" customWidth="1"/>
  </cols>
  <sheetData>
    <row r="1" spans="1:5" x14ac:dyDescent="0.25">
      <c r="A1" s="11" t="s">
        <v>92</v>
      </c>
    </row>
    <row r="2" spans="1:5" x14ac:dyDescent="0.25">
      <c r="A2" s="11" t="s">
        <v>246</v>
      </c>
    </row>
    <row r="3" spans="1:5" x14ac:dyDescent="0.25">
      <c r="A3" s="11" t="s">
        <v>247</v>
      </c>
    </row>
    <row r="6" spans="1:5" ht="15.75" thickBot="1" x14ac:dyDescent="0.3">
      <c r="A6" t="s">
        <v>93</v>
      </c>
    </row>
    <row r="7" spans="1:5" x14ac:dyDescent="0.25">
      <c r="B7" s="28"/>
      <c r="C7" s="28"/>
      <c r="D7" s="28" t="s">
        <v>96</v>
      </c>
      <c r="E7" s="28" t="s">
        <v>98</v>
      </c>
    </row>
    <row r="8" spans="1:5" ht="15.75" thickBot="1" x14ac:dyDescent="0.3">
      <c r="B8" s="29" t="s">
        <v>94</v>
      </c>
      <c r="C8" s="29" t="s">
        <v>95</v>
      </c>
      <c r="D8" s="29" t="s">
        <v>97</v>
      </c>
      <c r="E8" s="29" t="s">
        <v>99</v>
      </c>
    </row>
    <row r="9" spans="1:5" x14ac:dyDescent="0.25">
      <c r="B9" s="26" t="s">
        <v>103</v>
      </c>
      <c r="C9" s="26" t="s">
        <v>1</v>
      </c>
      <c r="D9" s="26">
        <v>472</v>
      </c>
      <c r="E9" s="26">
        <v>0</v>
      </c>
    </row>
    <row r="10" spans="1:5" x14ac:dyDescent="0.25">
      <c r="B10" s="26" t="s">
        <v>104</v>
      </c>
      <c r="C10" s="26" t="s">
        <v>2</v>
      </c>
      <c r="D10" s="26">
        <v>283</v>
      </c>
      <c r="E10" s="26">
        <v>0</v>
      </c>
    </row>
    <row r="11" spans="1:5" x14ac:dyDescent="0.25">
      <c r="B11" s="26" t="s">
        <v>105</v>
      </c>
      <c r="C11" s="26" t="s">
        <v>3</v>
      </c>
      <c r="D11" s="26">
        <v>94</v>
      </c>
      <c r="E11" s="26">
        <v>0</v>
      </c>
    </row>
    <row r="12" spans="1:5" x14ac:dyDescent="0.25">
      <c r="B12" s="26" t="s">
        <v>106</v>
      </c>
      <c r="C12" s="26" t="s">
        <v>4</v>
      </c>
      <c r="D12" s="26">
        <v>142</v>
      </c>
      <c r="E12" s="26">
        <v>0</v>
      </c>
    </row>
    <row r="13" spans="1:5" x14ac:dyDescent="0.25">
      <c r="B13" s="26" t="s">
        <v>107</v>
      </c>
      <c r="C13" s="26" t="s">
        <v>5</v>
      </c>
      <c r="D13" s="26">
        <v>63</v>
      </c>
      <c r="E13" s="26">
        <v>0</v>
      </c>
    </row>
    <row r="14" spans="1:5" x14ac:dyDescent="0.25">
      <c r="B14" s="26" t="s">
        <v>108</v>
      </c>
      <c r="C14" s="26" t="s">
        <v>6</v>
      </c>
      <c r="D14" s="26">
        <v>126</v>
      </c>
      <c r="E14" s="26">
        <v>0</v>
      </c>
    </row>
    <row r="15" spans="1:5" x14ac:dyDescent="0.25">
      <c r="B15" s="26" t="s">
        <v>109</v>
      </c>
      <c r="C15" s="26" t="s">
        <v>7</v>
      </c>
      <c r="D15" s="26">
        <v>126</v>
      </c>
      <c r="E15" s="26">
        <v>0</v>
      </c>
    </row>
    <row r="16" spans="1:5" x14ac:dyDescent="0.25">
      <c r="B16" s="26" t="s">
        <v>110</v>
      </c>
      <c r="C16" s="26" t="s">
        <v>8</v>
      </c>
      <c r="D16" s="26">
        <v>126</v>
      </c>
      <c r="E16" s="26">
        <v>0</v>
      </c>
    </row>
    <row r="17" spans="2:5" x14ac:dyDescent="0.25">
      <c r="B17" s="26" t="s">
        <v>111</v>
      </c>
      <c r="C17" s="26" t="s">
        <v>9</v>
      </c>
      <c r="D17" s="26">
        <v>142</v>
      </c>
      <c r="E17" s="26">
        <v>0</v>
      </c>
    </row>
    <row r="18" spans="2:5" x14ac:dyDescent="0.25">
      <c r="B18" s="26" t="s">
        <v>112</v>
      </c>
      <c r="C18" s="26" t="s">
        <v>10</v>
      </c>
      <c r="D18" s="26">
        <v>88</v>
      </c>
      <c r="E18" s="26">
        <v>0</v>
      </c>
    </row>
    <row r="19" spans="2:5" x14ac:dyDescent="0.25">
      <c r="B19" s="26" t="s">
        <v>113</v>
      </c>
      <c r="C19" s="26" t="s">
        <v>11</v>
      </c>
      <c r="D19" s="26">
        <v>51</v>
      </c>
      <c r="E19" s="26">
        <v>0</v>
      </c>
    </row>
    <row r="20" spans="2:5" x14ac:dyDescent="0.25">
      <c r="B20" s="26" t="s">
        <v>114</v>
      </c>
      <c r="C20" s="26" t="s">
        <v>12</v>
      </c>
      <c r="D20" s="26">
        <v>10</v>
      </c>
      <c r="E20" s="26">
        <v>0</v>
      </c>
    </row>
    <row r="21" spans="2:5" x14ac:dyDescent="0.25">
      <c r="B21" s="26" t="s">
        <v>115</v>
      </c>
      <c r="C21" s="26" t="s">
        <v>13</v>
      </c>
      <c r="D21" s="26">
        <v>28</v>
      </c>
      <c r="E21" s="26">
        <v>0</v>
      </c>
    </row>
    <row r="22" spans="2:5" x14ac:dyDescent="0.25">
      <c r="B22" s="26" t="s">
        <v>116</v>
      </c>
      <c r="C22" s="26" t="s">
        <v>14</v>
      </c>
      <c r="D22" s="26">
        <v>18</v>
      </c>
      <c r="E22" s="26">
        <v>0</v>
      </c>
    </row>
    <row r="23" spans="2:5" x14ac:dyDescent="0.25">
      <c r="B23" s="26" t="s">
        <v>117</v>
      </c>
      <c r="C23" s="26" t="s">
        <v>15</v>
      </c>
      <c r="D23" s="26">
        <v>15</v>
      </c>
      <c r="E23" s="26">
        <v>0</v>
      </c>
    </row>
    <row r="24" spans="2:5" x14ac:dyDescent="0.25">
      <c r="B24" s="26" t="s">
        <v>118</v>
      </c>
      <c r="C24" s="26" t="s">
        <v>16</v>
      </c>
      <c r="D24" s="26">
        <v>20</v>
      </c>
      <c r="E24" s="26">
        <v>0</v>
      </c>
    </row>
    <row r="25" spans="2:5" x14ac:dyDescent="0.25">
      <c r="B25" s="26" t="s">
        <v>119</v>
      </c>
      <c r="C25" s="26" t="s">
        <v>17</v>
      </c>
      <c r="D25" s="26">
        <v>10</v>
      </c>
      <c r="E25" s="26">
        <v>0</v>
      </c>
    </row>
    <row r="26" spans="2:5" x14ac:dyDescent="0.25">
      <c r="B26" s="26" t="s">
        <v>120</v>
      </c>
      <c r="C26" s="26" t="s">
        <v>18</v>
      </c>
      <c r="D26" s="26">
        <v>13</v>
      </c>
      <c r="E26" s="26">
        <v>0</v>
      </c>
    </row>
    <row r="27" spans="2:5" x14ac:dyDescent="0.25">
      <c r="B27" s="26" t="s">
        <v>121</v>
      </c>
      <c r="C27" s="26" t="s">
        <v>19</v>
      </c>
      <c r="D27" s="26">
        <v>246</v>
      </c>
      <c r="E27" s="26">
        <v>0</v>
      </c>
    </row>
    <row r="28" spans="2:5" x14ac:dyDescent="0.25">
      <c r="B28" s="26" t="s">
        <v>122</v>
      </c>
      <c r="C28" s="26" t="s">
        <v>20</v>
      </c>
      <c r="D28" s="26">
        <v>25</v>
      </c>
      <c r="E28" s="26">
        <v>0</v>
      </c>
    </row>
    <row r="29" spans="2:5" x14ac:dyDescent="0.25">
      <c r="B29" s="26" t="s">
        <v>123</v>
      </c>
      <c r="C29" s="26" t="s">
        <v>21</v>
      </c>
      <c r="D29" s="26">
        <v>123</v>
      </c>
      <c r="E29" s="26">
        <v>0</v>
      </c>
    </row>
    <row r="30" spans="2:5" x14ac:dyDescent="0.25">
      <c r="B30" s="26" t="s">
        <v>124</v>
      </c>
      <c r="C30" s="26" t="s">
        <v>22</v>
      </c>
      <c r="D30" s="26">
        <v>39</v>
      </c>
      <c r="E30" s="26">
        <v>0</v>
      </c>
    </row>
    <row r="31" spans="2:5" x14ac:dyDescent="0.25">
      <c r="B31" s="26" t="s">
        <v>125</v>
      </c>
      <c r="C31" s="26" t="s">
        <v>23</v>
      </c>
      <c r="D31" s="26">
        <v>59</v>
      </c>
      <c r="E31" s="26">
        <v>0</v>
      </c>
    </row>
    <row r="32" spans="2:5" x14ac:dyDescent="0.25">
      <c r="B32" s="26" t="s">
        <v>126</v>
      </c>
      <c r="C32" s="26" t="s">
        <v>24</v>
      </c>
      <c r="D32" s="26">
        <v>332</v>
      </c>
      <c r="E32" s="26">
        <v>0</v>
      </c>
    </row>
    <row r="33" spans="2:5" x14ac:dyDescent="0.25">
      <c r="B33" s="26" t="s">
        <v>127</v>
      </c>
      <c r="C33" s="26" t="s">
        <v>25</v>
      </c>
      <c r="D33" s="26">
        <v>39</v>
      </c>
      <c r="E33" s="26">
        <v>0</v>
      </c>
    </row>
    <row r="34" spans="2:5" x14ac:dyDescent="0.25">
      <c r="B34" s="26" t="s">
        <v>128</v>
      </c>
      <c r="C34" s="26" t="s">
        <v>26</v>
      </c>
      <c r="D34" s="26">
        <v>83</v>
      </c>
      <c r="E34" s="26">
        <v>0</v>
      </c>
    </row>
    <row r="35" spans="2:5" x14ac:dyDescent="0.25">
      <c r="B35" s="26" t="s">
        <v>129</v>
      </c>
      <c r="C35" s="26" t="s">
        <v>27</v>
      </c>
      <c r="D35" s="26">
        <v>44</v>
      </c>
      <c r="E35" s="26">
        <v>0</v>
      </c>
    </row>
    <row r="36" spans="2:5" x14ac:dyDescent="0.25">
      <c r="B36" s="26" t="s">
        <v>130</v>
      </c>
      <c r="C36" s="26" t="s">
        <v>28</v>
      </c>
      <c r="D36" s="26">
        <v>55</v>
      </c>
      <c r="E36" s="26">
        <v>0</v>
      </c>
    </row>
    <row r="37" spans="2:5" x14ac:dyDescent="0.25">
      <c r="B37" s="26" t="s">
        <v>131</v>
      </c>
      <c r="C37" s="26" t="s">
        <v>29</v>
      </c>
      <c r="D37" s="26">
        <v>177</v>
      </c>
      <c r="E37" s="26">
        <v>0</v>
      </c>
    </row>
    <row r="38" spans="2:5" x14ac:dyDescent="0.25">
      <c r="B38" s="26" t="s">
        <v>132</v>
      </c>
      <c r="C38" s="26" t="s">
        <v>30</v>
      </c>
      <c r="D38" s="26">
        <v>106</v>
      </c>
      <c r="E38" s="26">
        <v>0</v>
      </c>
    </row>
    <row r="39" spans="2:5" x14ac:dyDescent="0.25">
      <c r="B39" s="26" t="s">
        <v>133</v>
      </c>
      <c r="C39" s="26" t="s">
        <v>31</v>
      </c>
      <c r="D39" s="26">
        <v>71</v>
      </c>
      <c r="E39" s="26">
        <v>0</v>
      </c>
    </row>
    <row r="40" spans="2:5" x14ac:dyDescent="0.25">
      <c r="B40" s="26" t="s">
        <v>134</v>
      </c>
      <c r="C40" s="26" t="s">
        <v>32</v>
      </c>
      <c r="D40" s="26">
        <v>338</v>
      </c>
      <c r="E40" s="26">
        <v>0</v>
      </c>
    </row>
    <row r="41" spans="2:5" x14ac:dyDescent="0.25">
      <c r="B41" s="26" t="s">
        <v>135</v>
      </c>
      <c r="C41" s="26" t="s">
        <v>33</v>
      </c>
      <c r="D41" s="26">
        <v>169</v>
      </c>
      <c r="E41" s="26">
        <v>0</v>
      </c>
    </row>
    <row r="42" spans="2:5" x14ac:dyDescent="0.25">
      <c r="B42" s="26" t="s">
        <v>136</v>
      </c>
      <c r="C42" s="26" t="s">
        <v>34</v>
      </c>
      <c r="D42" s="26">
        <v>56</v>
      </c>
      <c r="E42" s="26">
        <v>0</v>
      </c>
    </row>
    <row r="43" spans="2:5" x14ac:dyDescent="0.25">
      <c r="B43" s="26" t="s">
        <v>137</v>
      </c>
      <c r="C43" s="26" t="s">
        <v>35</v>
      </c>
      <c r="D43" s="26">
        <v>34</v>
      </c>
      <c r="E43" s="26">
        <v>0</v>
      </c>
    </row>
    <row r="44" spans="2:5" x14ac:dyDescent="0.25">
      <c r="B44" s="26" t="s">
        <v>138</v>
      </c>
      <c r="C44" s="26" t="s">
        <v>36</v>
      </c>
      <c r="D44" s="26">
        <v>18</v>
      </c>
      <c r="E44" s="26">
        <v>0</v>
      </c>
    </row>
    <row r="45" spans="2:5" x14ac:dyDescent="0.25">
      <c r="B45" s="26" t="s">
        <v>139</v>
      </c>
      <c r="C45" s="26" t="s">
        <v>37</v>
      </c>
      <c r="D45" s="26">
        <v>65</v>
      </c>
      <c r="E45" s="26">
        <v>0</v>
      </c>
    </row>
    <row r="46" spans="2:5" x14ac:dyDescent="0.25">
      <c r="B46" s="26" t="s">
        <v>140</v>
      </c>
      <c r="C46" s="26" t="s">
        <v>38</v>
      </c>
      <c r="D46" s="26">
        <v>26</v>
      </c>
      <c r="E46" s="26">
        <v>0</v>
      </c>
    </row>
    <row r="47" spans="2:5" x14ac:dyDescent="0.25">
      <c r="B47" s="26" t="s">
        <v>141</v>
      </c>
      <c r="C47" s="26" t="s">
        <v>39</v>
      </c>
      <c r="D47" s="26">
        <v>485.29441860465107</v>
      </c>
      <c r="E47" s="26">
        <v>0</v>
      </c>
    </row>
    <row r="48" spans="2:5" ht="15.75" thickBot="1" x14ac:dyDescent="0.3">
      <c r="B48" s="27" t="s">
        <v>142</v>
      </c>
      <c r="C48" s="27" t="s">
        <v>40</v>
      </c>
      <c r="D48" s="27">
        <v>33</v>
      </c>
      <c r="E48" s="27">
        <v>0</v>
      </c>
    </row>
    <row r="50" spans="1:5" ht="15.75" thickBot="1" x14ac:dyDescent="0.3">
      <c r="A50" t="s">
        <v>100</v>
      </c>
    </row>
    <row r="51" spans="1:5" x14ac:dyDescent="0.25">
      <c r="B51" s="28"/>
      <c r="C51" s="28"/>
      <c r="D51" s="28" t="s">
        <v>96</v>
      </c>
      <c r="E51" s="28" t="s">
        <v>101</v>
      </c>
    </row>
    <row r="52" spans="1:5" ht="15.75" thickBot="1" x14ac:dyDescent="0.3">
      <c r="B52" s="29" t="s">
        <v>94</v>
      </c>
      <c r="C52" s="29" t="s">
        <v>95</v>
      </c>
      <c r="D52" s="29" t="s">
        <v>97</v>
      </c>
      <c r="E52" s="29" t="s">
        <v>102</v>
      </c>
    </row>
    <row r="53" spans="1:5" x14ac:dyDescent="0.25">
      <c r="B53" s="26" t="s">
        <v>143</v>
      </c>
      <c r="C53" s="26" t="s">
        <v>46</v>
      </c>
      <c r="D53" s="26">
        <v>472</v>
      </c>
      <c r="E53" s="26">
        <v>0</v>
      </c>
    </row>
    <row r="54" spans="1:5" x14ac:dyDescent="0.25">
      <c r="B54" s="26" t="s">
        <v>144</v>
      </c>
      <c r="C54" s="26" t="s">
        <v>46</v>
      </c>
      <c r="D54" s="26">
        <v>283</v>
      </c>
      <c r="E54" s="26">
        <v>0</v>
      </c>
    </row>
    <row r="55" spans="1:5" x14ac:dyDescent="0.25">
      <c r="B55" s="26" t="s">
        <v>145</v>
      </c>
      <c r="C55" s="26" t="s">
        <v>46</v>
      </c>
      <c r="D55" s="26">
        <v>94</v>
      </c>
      <c r="E55" s="26">
        <v>0</v>
      </c>
    </row>
    <row r="56" spans="1:5" x14ac:dyDescent="0.25">
      <c r="B56" s="26" t="s">
        <v>146</v>
      </c>
      <c r="C56" s="26" t="s">
        <v>46</v>
      </c>
      <c r="D56" s="26">
        <v>142</v>
      </c>
      <c r="E56" s="26">
        <v>0</v>
      </c>
    </row>
    <row r="57" spans="1:5" x14ac:dyDescent="0.25">
      <c r="B57" s="26" t="s">
        <v>147</v>
      </c>
      <c r="C57" s="26" t="s">
        <v>46</v>
      </c>
      <c r="D57" s="26">
        <v>63</v>
      </c>
      <c r="E57" s="26">
        <v>0</v>
      </c>
    </row>
    <row r="58" spans="1:5" x14ac:dyDescent="0.25">
      <c r="B58" s="26" t="s">
        <v>148</v>
      </c>
      <c r="C58" s="26" t="s">
        <v>46</v>
      </c>
      <c r="D58" s="26">
        <v>126</v>
      </c>
      <c r="E58" s="26">
        <v>0</v>
      </c>
    </row>
    <row r="59" spans="1:5" x14ac:dyDescent="0.25">
      <c r="B59" s="26" t="s">
        <v>149</v>
      </c>
      <c r="C59" s="26" t="s">
        <v>46</v>
      </c>
      <c r="D59" s="26">
        <v>126</v>
      </c>
      <c r="E59" s="26">
        <v>0</v>
      </c>
    </row>
    <row r="60" spans="1:5" x14ac:dyDescent="0.25">
      <c r="B60" s="26" t="s">
        <v>150</v>
      </c>
      <c r="C60" s="26" t="s">
        <v>46</v>
      </c>
      <c r="D60" s="26">
        <v>126</v>
      </c>
      <c r="E60" s="26">
        <v>0</v>
      </c>
    </row>
    <row r="61" spans="1:5" x14ac:dyDescent="0.25">
      <c r="B61" s="26" t="s">
        <v>151</v>
      </c>
      <c r="C61" s="26" t="s">
        <v>46</v>
      </c>
      <c r="D61" s="26">
        <v>142</v>
      </c>
      <c r="E61" s="26">
        <v>0</v>
      </c>
    </row>
    <row r="62" spans="1:5" x14ac:dyDescent="0.25">
      <c r="B62" s="26" t="s">
        <v>152</v>
      </c>
      <c r="C62" s="26" t="s">
        <v>46</v>
      </c>
      <c r="D62" s="26">
        <v>88</v>
      </c>
      <c r="E62" s="26">
        <v>0</v>
      </c>
    </row>
    <row r="63" spans="1:5" x14ac:dyDescent="0.25">
      <c r="B63" s="26" t="s">
        <v>153</v>
      </c>
      <c r="C63" s="26" t="s">
        <v>46</v>
      </c>
      <c r="D63" s="26">
        <v>51</v>
      </c>
      <c r="E63" s="26">
        <v>0</v>
      </c>
    </row>
    <row r="64" spans="1:5" x14ac:dyDescent="0.25">
      <c r="B64" s="26" t="s">
        <v>154</v>
      </c>
      <c r="C64" s="26" t="s">
        <v>46</v>
      </c>
      <c r="D64" s="26">
        <v>10</v>
      </c>
      <c r="E64" s="26">
        <v>0</v>
      </c>
    </row>
    <row r="65" spans="2:5" x14ac:dyDescent="0.25">
      <c r="B65" s="26" t="s">
        <v>155</v>
      </c>
      <c r="C65" s="26" t="s">
        <v>46</v>
      </c>
      <c r="D65" s="26">
        <v>28</v>
      </c>
      <c r="E65" s="26">
        <v>0</v>
      </c>
    </row>
    <row r="66" spans="2:5" x14ac:dyDescent="0.25">
      <c r="B66" s="26" t="s">
        <v>156</v>
      </c>
      <c r="C66" s="26" t="s">
        <v>46</v>
      </c>
      <c r="D66" s="26">
        <v>18</v>
      </c>
      <c r="E66" s="26">
        <v>0</v>
      </c>
    </row>
    <row r="67" spans="2:5" x14ac:dyDescent="0.25">
      <c r="B67" s="26" t="s">
        <v>157</v>
      </c>
      <c r="C67" s="26" t="s">
        <v>46</v>
      </c>
      <c r="D67" s="26">
        <v>15</v>
      </c>
      <c r="E67" s="26">
        <v>0</v>
      </c>
    </row>
    <row r="68" spans="2:5" x14ac:dyDescent="0.25">
      <c r="B68" s="26" t="s">
        <v>158</v>
      </c>
      <c r="C68" s="26" t="s">
        <v>46</v>
      </c>
      <c r="D68" s="26">
        <v>20</v>
      </c>
      <c r="E68" s="26">
        <v>0</v>
      </c>
    </row>
    <row r="69" spans="2:5" x14ac:dyDescent="0.25">
      <c r="B69" s="26" t="s">
        <v>159</v>
      </c>
      <c r="C69" s="26" t="s">
        <v>46</v>
      </c>
      <c r="D69" s="26">
        <v>10</v>
      </c>
      <c r="E69" s="26">
        <v>3.9900000095367432</v>
      </c>
    </row>
    <row r="70" spans="2:5" x14ac:dyDescent="0.25">
      <c r="B70" s="26" t="s">
        <v>160</v>
      </c>
      <c r="C70" s="26" t="s">
        <v>46</v>
      </c>
      <c r="D70" s="26">
        <v>13</v>
      </c>
      <c r="E70" s="26">
        <v>0</v>
      </c>
    </row>
    <row r="71" spans="2:5" x14ac:dyDescent="0.25">
      <c r="B71" s="26" t="s">
        <v>161</v>
      </c>
      <c r="C71" s="26" t="s">
        <v>46</v>
      </c>
      <c r="D71" s="26">
        <v>246</v>
      </c>
      <c r="E71" s="26">
        <v>0</v>
      </c>
    </row>
    <row r="72" spans="2:5" x14ac:dyDescent="0.25">
      <c r="B72" s="26" t="s">
        <v>162</v>
      </c>
      <c r="C72" s="26" t="s">
        <v>46</v>
      </c>
      <c r="D72" s="26">
        <v>25</v>
      </c>
      <c r="E72" s="26">
        <v>0</v>
      </c>
    </row>
    <row r="73" spans="2:5" x14ac:dyDescent="0.25">
      <c r="B73" s="26" t="s">
        <v>163</v>
      </c>
      <c r="C73" s="26" t="s">
        <v>46</v>
      </c>
      <c r="D73" s="26">
        <v>123</v>
      </c>
      <c r="E73" s="26">
        <v>0</v>
      </c>
    </row>
    <row r="74" spans="2:5" x14ac:dyDescent="0.25">
      <c r="B74" s="26" t="s">
        <v>164</v>
      </c>
      <c r="C74" s="26" t="s">
        <v>46</v>
      </c>
      <c r="D74" s="26">
        <v>39</v>
      </c>
      <c r="E74" s="26">
        <v>0</v>
      </c>
    </row>
    <row r="75" spans="2:5" x14ac:dyDescent="0.25">
      <c r="B75" s="26" t="s">
        <v>165</v>
      </c>
      <c r="C75" s="26" t="s">
        <v>46</v>
      </c>
      <c r="D75" s="26">
        <v>59</v>
      </c>
      <c r="E75" s="26">
        <v>0</v>
      </c>
    </row>
    <row r="76" spans="2:5" x14ac:dyDescent="0.25">
      <c r="B76" s="26" t="s">
        <v>166</v>
      </c>
      <c r="C76" s="26" t="s">
        <v>46</v>
      </c>
      <c r="D76" s="26">
        <v>332</v>
      </c>
      <c r="E76" s="26">
        <v>0</v>
      </c>
    </row>
    <row r="77" spans="2:5" x14ac:dyDescent="0.25">
      <c r="B77" s="26" t="s">
        <v>167</v>
      </c>
      <c r="C77" s="26" t="s">
        <v>46</v>
      </c>
      <c r="D77" s="26">
        <v>39</v>
      </c>
      <c r="E77" s="26">
        <v>0</v>
      </c>
    </row>
    <row r="78" spans="2:5" x14ac:dyDescent="0.25">
      <c r="B78" s="26" t="s">
        <v>168</v>
      </c>
      <c r="C78" s="26" t="s">
        <v>46</v>
      </c>
      <c r="D78" s="26">
        <v>83</v>
      </c>
      <c r="E78" s="26">
        <v>0</v>
      </c>
    </row>
    <row r="79" spans="2:5" x14ac:dyDescent="0.25">
      <c r="B79" s="26" t="s">
        <v>169</v>
      </c>
      <c r="C79" s="26" t="s">
        <v>46</v>
      </c>
      <c r="D79" s="26">
        <v>44</v>
      </c>
      <c r="E79" s="26">
        <v>0</v>
      </c>
    </row>
    <row r="80" spans="2:5" x14ac:dyDescent="0.25">
      <c r="B80" s="26" t="s">
        <v>170</v>
      </c>
      <c r="C80" s="26" t="s">
        <v>46</v>
      </c>
      <c r="D80" s="26">
        <v>55</v>
      </c>
      <c r="E80" s="26">
        <v>0</v>
      </c>
    </row>
    <row r="81" spans="2:5" x14ac:dyDescent="0.25">
      <c r="B81" s="26" t="s">
        <v>171</v>
      </c>
      <c r="C81" s="26" t="s">
        <v>46</v>
      </c>
      <c r="D81" s="26">
        <v>177</v>
      </c>
      <c r="E81" s="26">
        <v>0</v>
      </c>
    </row>
    <row r="82" spans="2:5" x14ac:dyDescent="0.25">
      <c r="B82" s="26" t="s">
        <v>172</v>
      </c>
      <c r="C82" s="26" t="s">
        <v>46</v>
      </c>
      <c r="D82" s="26">
        <v>106</v>
      </c>
      <c r="E82" s="26">
        <v>0</v>
      </c>
    </row>
    <row r="83" spans="2:5" x14ac:dyDescent="0.25">
      <c r="B83" s="26" t="s">
        <v>173</v>
      </c>
      <c r="C83" s="26" t="s">
        <v>46</v>
      </c>
      <c r="D83" s="26">
        <v>71</v>
      </c>
      <c r="E83" s="26">
        <v>0</v>
      </c>
    </row>
    <row r="84" spans="2:5" x14ac:dyDescent="0.25">
      <c r="B84" s="26" t="s">
        <v>174</v>
      </c>
      <c r="C84" s="26" t="s">
        <v>46</v>
      </c>
      <c r="D84" s="26">
        <v>338</v>
      </c>
      <c r="E84" s="26">
        <v>0</v>
      </c>
    </row>
    <row r="85" spans="2:5" x14ac:dyDescent="0.25">
      <c r="B85" s="26" t="s">
        <v>175</v>
      </c>
      <c r="C85" s="26" t="s">
        <v>46</v>
      </c>
      <c r="D85" s="26">
        <v>169</v>
      </c>
      <c r="E85" s="26">
        <v>0</v>
      </c>
    </row>
    <row r="86" spans="2:5" x14ac:dyDescent="0.25">
      <c r="B86" s="26" t="s">
        <v>176</v>
      </c>
      <c r="C86" s="26" t="s">
        <v>46</v>
      </c>
      <c r="D86" s="26">
        <v>56</v>
      </c>
      <c r="E86" s="26">
        <v>0</v>
      </c>
    </row>
    <row r="87" spans="2:5" x14ac:dyDescent="0.25">
      <c r="B87" s="26" t="s">
        <v>177</v>
      </c>
      <c r="C87" s="26" t="s">
        <v>46</v>
      </c>
      <c r="D87" s="26">
        <v>34</v>
      </c>
      <c r="E87" s="26">
        <v>0</v>
      </c>
    </row>
    <row r="88" spans="2:5" x14ac:dyDescent="0.25">
      <c r="B88" s="26" t="s">
        <v>178</v>
      </c>
      <c r="C88" s="26" t="s">
        <v>46</v>
      </c>
      <c r="D88" s="26">
        <v>18</v>
      </c>
      <c r="E88" s="26">
        <v>0</v>
      </c>
    </row>
    <row r="89" spans="2:5" x14ac:dyDescent="0.25">
      <c r="B89" s="26" t="s">
        <v>179</v>
      </c>
      <c r="C89" s="26" t="s">
        <v>46</v>
      </c>
      <c r="D89" s="26">
        <v>65</v>
      </c>
      <c r="E89" s="26">
        <v>0</v>
      </c>
    </row>
    <row r="90" spans="2:5" x14ac:dyDescent="0.25">
      <c r="B90" s="26" t="s">
        <v>180</v>
      </c>
      <c r="C90" s="26" t="s">
        <v>46</v>
      </c>
      <c r="D90" s="26">
        <v>26</v>
      </c>
      <c r="E90" s="26">
        <v>0</v>
      </c>
    </row>
    <row r="91" spans="2:5" x14ac:dyDescent="0.25">
      <c r="B91" s="26" t="s">
        <v>181</v>
      </c>
      <c r="C91" s="26" t="s">
        <v>46</v>
      </c>
      <c r="D91" s="26">
        <v>485.29441860465107</v>
      </c>
      <c r="E91" s="26">
        <v>0</v>
      </c>
    </row>
    <row r="92" spans="2:5" x14ac:dyDescent="0.25">
      <c r="B92" s="26" t="s">
        <v>182</v>
      </c>
      <c r="C92" s="26" t="s">
        <v>46</v>
      </c>
      <c r="D92" s="26">
        <v>33</v>
      </c>
      <c r="E92" s="26">
        <v>0</v>
      </c>
    </row>
    <row r="93" spans="2:5" x14ac:dyDescent="0.25">
      <c r="B93" s="26" t="s">
        <v>183</v>
      </c>
      <c r="C93" s="26" t="s">
        <v>0</v>
      </c>
      <c r="D93" s="26">
        <v>472</v>
      </c>
      <c r="E93" s="26">
        <v>3.4178605832893698</v>
      </c>
    </row>
    <row r="94" spans="2:5" x14ac:dyDescent="0.25">
      <c r="B94" s="26" t="s">
        <v>184</v>
      </c>
      <c r="C94" s="26" t="s">
        <v>0</v>
      </c>
      <c r="D94" s="26">
        <v>283</v>
      </c>
      <c r="E94" s="26">
        <v>3.5377210445749609</v>
      </c>
    </row>
    <row r="95" spans="2:5" x14ac:dyDescent="0.25">
      <c r="B95" s="26" t="s">
        <v>185</v>
      </c>
      <c r="C95" s="26" t="s">
        <v>0</v>
      </c>
      <c r="D95" s="26">
        <v>94</v>
      </c>
      <c r="E95" s="26">
        <v>2.6565117211004017</v>
      </c>
    </row>
    <row r="96" spans="2:5" x14ac:dyDescent="0.25">
      <c r="B96" s="26" t="s">
        <v>186</v>
      </c>
      <c r="C96" s="26" t="s">
        <v>0</v>
      </c>
      <c r="D96" s="26">
        <v>142</v>
      </c>
      <c r="E96" s="26">
        <v>3.5190696969555795</v>
      </c>
    </row>
    <row r="97" spans="2:5" x14ac:dyDescent="0.25">
      <c r="B97" s="26" t="s">
        <v>187</v>
      </c>
      <c r="C97" s="26" t="s">
        <v>0</v>
      </c>
      <c r="D97" s="26">
        <v>63</v>
      </c>
      <c r="E97" s="26">
        <v>3.859069611124891</v>
      </c>
    </row>
    <row r="98" spans="2:5" x14ac:dyDescent="0.25">
      <c r="B98" s="26" t="s">
        <v>188</v>
      </c>
      <c r="C98" s="26" t="s">
        <v>0</v>
      </c>
      <c r="D98" s="26">
        <v>126</v>
      </c>
      <c r="E98" s="26">
        <v>3.2590697064923226</v>
      </c>
    </row>
    <row r="99" spans="2:5" x14ac:dyDescent="0.25">
      <c r="B99" s="26" t="s">
        <v>189</v>
      </c>
      <c r="C99" s="26" t="s">
        <v>0</v>
      </c>
      <c r="D99" s="26">
        <v>126</v>
      </c>
      <c r="E99" s="26">
        <v>3.7790696874188363</v>
      </c>
    </row>
    <row r="100" spans="2:5" x14ac:dyDescent="0.25">
      <c r="B100" s="26" t="s">
        <v>190</v>
      </c>
      <c r="C100" s="26" t="s">
        <v>0</v>
      </c>
      <c r="D100" s="26">
        <v>126</v>
      </c>
      <c r="E100" s="26">
        <v>2.8790698304699838</v>
      </c>
    </row>
    <row r="101" spans="2:5" x14ac:dyDescent="0.25">
      <c r="B101" s="26" t="s">
        <v>191</v>
      </c>
      <c r="C101" s="26" t="s">
        <v>0</v>
      </c>
      <c r="D101" s="26">
        <v>142</v>
      </c>
      <c r="E101" s="26">
        <v>2.6990697637127816</v>
      </c>
    </row>
    <row r="102" spans="2:5" x14ac:dyDescent="0.25">
      <c r="B102" s="26" t="s">
        <v>192</v>
      </c>
      <c r="C102" s="26" t="s">
        <v>0</v>
      </c>
      <c r="D102" s="26">
        <v>88</v>
      </c>
      <c r="E102" s="26">
        <v>6.5137674377234038</v>
      </c>
    </row>
    <row r="103" spans="2:5" x14ac:dyDescent="0.25">
      <c r="B103" s="26" t="s">
        <v>193</v>
      </c>
      <c r="C103" s="26" t="s">
        <v>0</v>
      </c>
      <c r="D103" s="26">
        <v>51</v>
      </c>
      <c r="E103" s="26">
        <v>7.395581008086916</v>
      </c>
    </row>
    <row r="104" spans="2:5" x14ac:dyDescent="0.25">
      <c r="B104" s="26" t="s">
        <v>194</v>
      </c>
      <c r="C104" s="26" t="s">
        <v>0</v>
      </c>
      <c r="D104" s="26">
        <v>10</v>
      </c>
      <c r="E104" s="26">
        <v>5.334651420076451</v>
      </c>
    </row>
    <row r="105" spans="2:5" x14ac:dyDescent="0.25">
      <c r="B105" s="26" t="s">
        <v>195</v>
      </c>
      <c r="C105" s="26" t="s">
        <v>0</v>
      </c>
      <c r="D105" s="26">
        <v>28</v>
      </c>
      <c r="E105" s="26">
        <v>7.3482790376406335</v>
      </c>
    </row>
    <row r="106" spans="2:5" x14ac:dyDescent="0.25">
      <c r="B106" s="26" t="s">
        <v>196</v>
      </c>
      <c r="C106" s="26" t="s">
        <v>0</v>
      </c>
      <c r="D106" s="26">
        <v>18</v>
      </c>
      <c r="E106" s="26">
        <v>8.1582794572573327</v>
      </c>
    </row>
    <row r="107" spans="2:5" x14ac:dyDescent="0.25">
      <c r="B107" s="26" t="s">
        <v>197</v>
      </c>
      <c r="C107" s="26" t="s">
        <v>0</v>
      </c>
      <c r="D107" s="26">
        <v>15</v>
      </c>
      <c r="E107" s="26">
        <v>6.4682788466839884</v>
      </c>
    </row>
    <row r="108" spans="2:5" x14ac:dyDescent="0.25">
      <c r="B108" s="26" t="s">
        <v>198</v>
      </c>
      <c r="C108" s="26" t="s">
        <v>0</v>
      </c>
      <c r="D108" s="26">
        <v>20</v>
      </c>
      <c r="E108" s="26">
        <v>7.5482788469057702</v>
      </c>
    </row>
    <row r="109" spans="2:5" x14ac:dyDescent="0.25">
      <c r="B109" s="26" t="s">
        <v>199</v>
      </c>
      <c r="C109" s="26" t="s">
        <v>0</v>
      </c>
      <c r="D109" s="26">
        <v>10</v>
      </c>
      <c r="E109" s="26">
        <v>5.4382787133913659</v>
      </c>
    </row>
    <row r="110" spans="2:5" x14ac:dyDescent="0.25">
      <c r="B110" s="26" t="s">
        <v>200</v>
      </c>
      <c r="C110" s="26" t="s">
        <v>0</v>
      </c>
      <c r="D110" s="26">
        <v>13</v>
      </c>
      <c r="E110" s="26">
        <v>5.0382790948610925</v>
      </c>
    </row>
    <row r="111" spans="2:5" x14ac:dyDescent="0.25">
      <c r="B111" s="26" t="s">
        <v>201</v>
      </c>
      <c r="C111" s="26" t="s">
        <v>0</v>
      </c>
      <c r="D111" s="26">
        <v>246</v>
      </c>
      <c r="E111" s="26">
        <v>2.2381394415948752</v>
      </c>
    </row>
    <row r="112" spans="2:5" x14ac:dyDescent="0.25">
      <c r="B112" s="26" t="s">
        <v>202</v>
      </c>
      <c r="C112" s="26" t="s">
        <v>0</v>
      </c>
      <c r="D112" s="26">
        <v>25</v>
      </c>
      <c r="E112" s="26">
        <v>2.2681394129846457</v>
      </c>
    </row>
    <row r="113" spans="2:5" x14ac:dyDescent="0.25">
      <c r="B113" s="26" t="s">
        <v>203</v>
      </c>
      <c r="C113" s="26" t="s">
        <v>0</v>
      </c>
      <c r="D113" s="26">
        <v>123</v>
      </c>
      <c r="E113" s="26">
        <v>2.2381396800134543</v>
      </c>
    </row>
    <row r="114" spans="2:5" x14ac:dyDescent="0.25">
      <c r="B114" s="26" t="s">
        <v>204</v>
      </c>
      <c r="C114" s="26" t="s">
        <v>0</v>
      </c>
      <c r="D114" s="26">
        <v>39</v>
      </c>
      <c r="E114" s="26">
        <v>2.37813954649905</v>
      </c>
    </row>
    <row r="115" spans="2:5" x14ac:dyDescent="0.25">
      <c r="B115" s="26" t="s">
        <v>205</v>
      </c>
      <c r="C115" s="26" t="s">
        <v>0</v>
      </c>
      <c r="D115" s="26">
        <v>59</v>
      </c>
      <c r="E115" s="26">
        <v>3.1181395560357932</v>
      </c>
    </row>
    <row r="116" spans="2:5" x14ac:dyDescent="0.25">
      <c r="B116" s="26" t="s">
        <v>206</v>
      </c>
      <c r="C116" s="26" t="s">
        <v>0</v>
      </c>
      <c r="D116" s="26">
        <v>332</v>
      </c>
      <c r="E116" s="26">
        <v>0.75446512198048454</v>
      </c>
    </row>
    <row r="117" spans="2:5" x14ac:dyDescent="0.25">
      <c r="B117" s="26" t="s">
        <v>207</v>
      </c>
      <c r="C117" s="26" t="s">
        <v>0</v>
      </c>
      <c r="D117" s="26">
        <v>39</v>
      </c>
      <c r="E117" s="26">
        <v>0.75446512198048454</v>
      </c>
    </row>
    <row r="118" spans="2:5" x14ac:dyDescent="0.25">
      <c r="B118" s="26" t="s">
        <v>208</v>
      </c>
      <c r="C118" s="26" t="s">
        <v>0</v>
      </c>
      <c r="D118" s="26">
        <v>83</v>
      </c>
      <c r="E118" s="26">
        <v>0.7644650528390966</v>
      </c>
    </row>
    <row r="119" spans="2:5" x14ac:dyDescent="0.25">
      <c r="B119" s="26" t="s">
        <v>209</v>
      </c>
      <c r="C119" s="26" t="s">
        <v>0</v>
      </c>
      <c r="D119" s="26">
        <v>44</v>
      </c>
      <c r="E119" s="26">
        <v>0.77446511247146399</v>
      </c>
    </row>
    <row r="120" spans="2:5" x14ac:dyDescent="0.25">
      <c r="B120" s="26" t="s">
        <v>210</v>
      </c>
      <c r="C120" s="26" t="s">
        <v>0</v>
      </c>
      <c r="D120" s="26">
        <v>55</v>
      </c>
      <c r="E120" s="26">
        <v>0.90446510770309241</v>
      </c>
    </row>
    <row r="121" spans="2:5" x14ac:dyDescent="0.25">
      <c r="B121" s="26" t="s">
        <v>211</v>
      </c>
      <c r="C121" s="26" t="s">
        <v>0</v>
      </c>
      <c r="D121" s="26">
        <v>177</v>
      </c>
      <c r="E121" s="26">
        <v>2.3460465553839671</v>
      </c>
    </row>
    <row r="122" spans="2:5" x14ac:dyDescent="0.25">
      <c r="B122" s="26" t="s">
        <v>212</v>
      </c>
      <c r="C122" s="26" t="s">
        <v>0</v>
      </c>
      <c r="D122" s="26">
        <v>106</v>
      </c>
      <c r="E122" s="26">
        <v>2.5960465553839671</v>
      </c>
    </row>
    <row r="123" spans="2:5" x14ac:dyDescent="0.25">
      <c r="B123" s="26" t="s">
        <v>213</v>
      </c>
      <c r="C123" s="26" t="s">
        <v>0</v>
      </c>
      <c r="D123" s="26">
        <v>71</v>
      </c>
      <c r="E123" s="26">
        <v>3.3360468033392894</v>
      </c>
    </row>
    <row r="124" spans="2:5" x14ac:dyDescent="0.25">
      <c r="B124" s="26" t="s">
        <v>214</v>
      </c>
      <c r="C124" s="26" t="s">
        <v>0</v>
      </c>
      <c r="D124" s="26">
        <v>338</v>
      </c>
      <c r="E124" s="26">
        <v>0.81804651660491057</v>
      </c>
    </row>
    <row r="125" spans="2:5" x14ac:dyDescent="0.25">
      <c r="B125" s="26" t="s">
        <v>215</v>
      </c>
      <c r="C125" s="26" t="s">
        <v>0</v>
      </c>
      <c r="D125" s="26">
        <v>169</v>
      </c>
      <c r="E125" s="26">
        <v>0.83804649753142424</v>
      </c>
    </row>
    <row r="126" spans="2:5" x14ac:dyDescent="0.25">
      <c r="B126" s="26" t="s">
        <v>216</v>
      </c>
      <c r="C126" s="26" t="s">
        <v>0</v>
      </c>
      <c r="D126" s="26">
        <v>56</v>
      </c>
      <c r="E126" s="26">
        <v>0.97804654283095427</v>
      </c>
    </row>
    <row r="127" spans="2:5" x14ac:dyDescent="0.25">
      <c r="B127" s="26" t="s">
        <v>217</v>
      </c>
      <c r="C127" s="26" t="s">
        <v>0</v>
      </c>
      <c r="D127" s="26">
        <v>34</v>
      </c>
      <c r="E127" s="26">
        <v>4.8499999046325684</v>
      </c>
    </row>
    <row r="128" spans="2:5" x14ac:dyDescent="0.25">
      <c r="B128" s="26" t="s">
        <v>218</v>
      </c>
      <c r="C128" s="26" t="s">
        <v>0</v>
      </c>
      <c r="D128" s="26">
        <v>18</v>
      </c>
      <c r="E128" s="26">
        <v>8.5299997329711914</v>
      </c>
    </row>
    <row r="129" spans="2:5" x14ac:dyDescent="0.25">
      <c r="B129" s="26" t="s">
        <v>219</v>
      </c>
      <c r="C129" s="26" t="s">
        <v>0</v>
      </c>
      <c r="D129" s="26">
        <v>65</v>
      </c>
      <c r="E129" s="26">
        <v>2.3852095036302932</v>
      </c>
    </row>
    <row r="130" spans="2:5" x14ac:dyDescent="0.25">
      <c r="B130" s="26" t="s">
        <v>220</v>
      </c>
      <c r="C130" s="26" t="s">
        <v>0</v>
      </c>
      <c r="D130" s="26">
        <v>26</v>
      </c>
      <c r="E130" s="26">
        <v>8.3199999332427979</v>
      </c>
    </row>
    <row r="131" spans="2:5" x14ac:dyDescent="0.25">
      <c r="B131" s="26" t="s">
        <v>221</v>
      </c>
      <c r="C131" s="26" t="s">
        <v>0</v>
      </c>
      <c r="D131" s="26">
        <v>485.29441860465107</v>
      </c>
      <c r="E131" s="26">
        <v>0</v>
      </c>
    </row>
    <row r="132" spans="2:5" x14ac:dyDescent="0.25">
      <c r="B132" s="26" t="s">
        <v>222</v>
      </c>
      <c r="C132" s="26" t="s">
        <v>0</v>
      </c>
      <c r="D132" s="26">
        <v>33</v>
      </c>
      <c r="E132" s="26">
        <v>3.0156558657909724</v>
      </c>
    </row>
    <row r="133" spans="2:5" x14ac:dyDescent="0.25">
      <c r="B133" s="26" t="s">
        <v>223</v>
      </c>
      <c r="C133" s="26" t="s">
        <v>42</v>
      </c>
      <c r="D133" s="26">
        <v>4900</v>
      </c>
      <c r="E133" s="26">
        <v>0.64186043442746377</v>
      </c>
    </row>
    <row r="134" spans="2:5" x14ac:dyDescent="0.25">
      <c r="B134" s="26" t="s">
        <v>224</v>
      </c>
      <c r="C134" s="26" t="s">
        <v>240</v>
      </c>
      <c r="D134" s="26">
        <v>544.5</v>
      </c>
      <c r="E134" s="26">
        <v>0</v>
      </c>
    </row>
    <row r="135" spans="2:5" x14ac:dyDescent="0.25">
      <c r="B135" s="26" t="s">
        <v>225</v>
      </c>
      <c r="C135" s="26" t="s">
        <v>241</v>
      </c>
      <c r="D135" s="26">
        <v>28.439999999999998</v>
      </c>
      <c r="E135" s="26">
        <v>0</v>
      </c>
    </row>
    <row r="136" spans="2:5" x14ac:dyDescent="0.25">
      <c r="B136" s="26" t="s">
        <v>226</v>
      </c>
      <c r="C136" s="26" t="s">
        <v>242</v>
      </c>
      <c r="D136" s="26">
        <v>857.30000000000007</v>
      </c>
      <c r="E136" s="26">
        <v>0</v>
      </c>
    </row>
    <row r="137" spans="2:5" x14ac:dyDescent="0.25">
      <c r="B137" s="26" t="s">
        <v>227</v>
      </c>
      <c r="C137" s="26" t="s">
        <v>243</v>
      </c>
      <c r="D137" s="26">
        <v>1046.8799999999999</v>
      </c>
      <c r="E137" s="26">
        <v>0</v>
      </c>
    </row>
    <row r="138" spans="2:5" x14ac:dyDescent="0.25">
      <c r="B138" s="26" t="s">
        <v>228</v>
      </c>
      <c r="C138" s="26" t="s">
        <v>244</v>
      </c>
      <c r="D138" s="26">
        <v>304.64720930232556</v>
      </c>
      <c r="E138" s="26">
        <v>0</v>
      </c>
    </row>
    <row r="139" spans="2:5" x14ac:dyDescent="0.25">
      <c r="B139" s="26" t="s">
        <v>229</v>
      </c>
      <c r="C139" s="26" t="s">
        <v>245</v>
      </c>
      <c r="D139" s="26">
        <v>15.8</v>
      </c>
      <c r="E139" s="26">
        <v>0</v>
      </c>
    </row>
    <row r="140" spans="2:5" x14ac:dyDescent="0.25">
      <c r="B140" s="26" t="s">
        <v>230</v>
      </c>
      <c r="C140" s="26" t="s">
        <v>44</v>
      </c>
      <c r="D140" s="26">
        <v>765.26</v>
      </c>
      <c r="E140" s="26">
        <v>0</v>
      </c>
    </row>
    <row r="141" spans="2:5" ht="15.75" thickBot="1" x14ac:dyDescent="0.3">
      <c r="B141" s="27" t="s">
        <v>231</v>
      </c>
      <c r="C141" s="27" t="s">
        <v>45</v>
      </c>
      <c r="D141" s="27">
        <v>1558.1128088372091</v>
      </c>
      <c r="E141" s="27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34584-3155-4322-9D54-4202DB06B4AF}">
  <dimension ref="A2:AY94"/>
  <sheetViews>
    <sheetView tabSelected="1" topLeftCell="E1" zoomScale="90" zoomScaleNormal="90" workbookViewId="0">
      <selection activeCell="L42" sqref="L42"/>
    </sheetView>
  </sheetViews>
  <sheetFormatPr defaultRowHeight="15" x14ac:dyDescent="0.25"/>
  <cols>
    <col min="1" max="1" width="9.140625" style="1"/>
    <col min="2" max="2" width="19.7109375" style="1" bestFit="1" customWidth="1"/>
    <col min="3" max="4" width="20.42578125" style="1" bestFit="1" customWidth="1"/>
    <col min="5" max="45" width="9.140625" style="1"/>
    <col min="46" max="46" width="16.5703125" style="1" bestFit="1" customWidth="1"/>
    <col min="47" max="16384" width="9.140625" style="1"/>
  </cols>
  <sheetData>
    <row r="2" spans="1:46" ht="15.75" thickBot="1" x14ac:dyDescent="0.3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</row>
    <row r="3" spans="1:46" ht="15.75" thickBot="1" x14ac:dyDescent="0.25">
      <c r="B3" s="1" t="s">
        <v>41</v>
      </c>
      <c r="C3" s="20">
        <v>3.88</v>
      </c>
      <c r="D3" s="21">
        <v>3.91</v>
      </c>
      <c r="E3" s="21">
        <v>3.17</v>
      </c>
      <c r="F3" s="21">
        <v>3.84</v>
      </c>
      <c r="G3" s="21">
        <v>4.18</v>
      </c>
      <c r="H3" s="21">
        <v>3.58</v>
      </c>
      <c r="I3" s="21">
        <v>4.0999999999999996</v>
      </c>
      <c r="J3" s="21">
        <v>3.2</v>
      </c>
      <c r="K3" s="21">
        <v>3.02</v>
      </c>
      <c r="L3" s="21">
        <v>7.56</v>
      </c>
      <c r="M3" s="21">
        <v>8.23</v>
      </c>
      <c r="N3" s="21">
        <v>6.49</v>
      </c>
      <c r="O3" s="21">
        <v>8.08</v>
      </c>
      <c r="P3" s="21">
        <v>8.89</v>
      </c>
      <c r="Q3" s="21">
        <v>7.2</v>
      </c>
      <c r="R3" s="21">
        <v>8.2799999999999994</v>
      </c>
      <c r="S3" s="21">
        <v>6.17</v>
      </c>
      <c r="T3" s="21">
        <v>5.77</v>
      </c>
      <c r="U3" s="21">
        <v>2.88</v>
      </c>
      <c r="V3" s="21">
        <v>2.91</v>
      </c>
      <c r="W3" s="21">
        <v>2.88</v>
      </c>
      <c r="X3" s="21">
        <v>3.02</v>
      </c>
      <c r="Y3" s="21">
        <v>3.76</v>
      </c>
      <c r="Z3" s="21">
        <v>0.87</v>
      </c>
      <c r="AA3" s="21">
        <v>0.87</v>
      </c>
      <c r="AB3" s="21">
        <v>0.88</v>
      </c>
      <c r="AC3" s="21">
        <v>0.89</v>
      </c>
      <c r="AD3" s="21">
        <v>1.02</v>
      </c>
      <c r="AE3" s="21">
        <v>3.02</v>
      </c>
      <c r="AF3" s="21">
        <v>3.27</v>
      </c>
      <c r="AG3" s="21">
        <v>4.01</v>
      </c>
      <c r="AH3" s="21">
        <v>0.94</v>
      </c>
      <c r="AI3" s="21">
        <v>0.96</v>
      </c>
      <c r="AJ3" s="21">
        <v>1.1000000000000001</v>
      </c>
      <c r="AK3" s="21">
        <v>4.8499999999999996</v>
      </c>
      <c r="AL3" s="21">
        <v>8.5299999999999994</v>
      </c>
      <c r="AM3" s="21">
        <v>5.28</v>
      </c>
      <c r="AN3" s="21">
        <v>11.08</v>
      </c>
      <c r="AO3" s="21">
        <v>2.76</v>
      </c>
      <c r="AP3" s="21">
        <v>3.99</v>
      </c>
      <c r="AT3" s="23" t="s">
        <v>47</v>
      </c>
    </row>
    <row r="4" spans="1:46" x14ac:dyDescent="0.25">
      <c r="C4" s="2">
        <v>472</v>
      </c>
      <c r="D4" s="2">
        <v>283</v>
      </c>
      <c r="E4" s="2">
        <v>94</v>
      </c>
      <c r="F4" s="2">
        <v>142</v>
      </c>
      <c r="G4" s="2">
        <v>63</v>
      </c>
      <c r="H4" s="2">
        <v>126</v>
      </c>
      <c r="I4" s="2">
        <v>126</v>
      </c>
      <c r="J4" s="2">
        <v>126</v>
      </c>
      <c r="K4" s="2">
        <v>142</v>
      </c>
      <c r="L4" s="2">
        <v>88</v>
      </c>
      <c r="M4" s="2">
        <v>51</v>
      </c>
      <c r="N4" s="2">
        <v>10</v>
      </c>
      <c r="O4" s="2">
        <v>28</v>
      </c>
      <c r="P4" s="2">
        <v>18</v>
      </c>
      <c r="Q4" s="2">
        <v>15</v>
      </c>
      <c r="R4" s="2">
        <v>20</v>
      </c>
      <c r="S4" s="2">
        <v>10</v>
      </c>
      <c r="T4" s="2">
        <v>13</v>
      </c>
      <c r="U4" s="2">
        <v>246</v>
      </c>
      <c r="V4" s="2">
        <v>25</v>
      </c>
      <c r="W4" s="2">
        <v>123</v>
      </c>
      <c r="X4" s="2">
        <v>39</v>
      </c>
      <c r="Y4" s="2">
        <v>59</v>
      </c>
      <c r="Z4" s="2">
        <v>332</v>
      </c>
      <c r="AA4" s="2">
        <v>39</v>
      </c>
      <c r="AB4" s="2">
        <v>83</v>
      </c>
      <c r="AC4" s="2">
        <v>44</v>
      </c>
      <c r="AD4" s="2">
        <v>55</v>
      </c>
      <c r="AE4" s="2">
        <v>177</v>
      </c>
      <c r="AF4" s="2">
        <v>106</v>
      </c>
      <c r="AG4" s="2">
        <v>71</v>
      </c>
      <c r="AH4" s="2">
        <v>338</v>
      </c>
      <c r="AI4" s="2">
        <v>169</v>
      </c>
      <c r="AJ4" s="2">
        <v>56</v>
      </c>
      <c r="AK4" s="2">
        <v>34</v>
      </c>
      <c r="AL4" s="2">
        <v>18</v>
      </c>
      <c r="AM4" s="2">
        <v>65</v>
      </c>
      <c r="AN4" s="2">
        <v>26</v>
      </c>
      <c r="AO4" s="2">
        <v>485</v>
      </c>
      <c r="AP4" s="2">
        <v>33</v>
      </c>
      <c r="AS4" s="3"/>
      <c r="AT4" s="24">
        <f>SUMPRODUCT(C3:AP3,C4:AP4)</f>
        <v>13884.270000000004</v>
      </c>
    </row>
    <row r="5" spans="1:46" x14ac:dyDescent="0.25">
      <c r="AR5" s="1" t="s">
        <v>43</v>
      </c>
    </row>
    <row r="6" spans="1:46" x14ac:dyDescent="0.25">
      <c r="A6" s="1">
        <v>1</v>
      </c>
      <c r="B6" s="1" t="s">
        <v>0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f>SUMPRODUCT($C$4:$AP$4,C6:AP6)</f>
        <v>472</v>
      </c>
      <c r="AR6" s="4">
        <v>472</v>
      </c>
    </row>
    <row r="7" spans="1:46" x14ac:dyDescent="0.25">
      <c r="A7" s="1">
        <f>1+A6</f>
        <v>2</v>
      </c>
      <c r="B7" s="1" t="s">
        <v>0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f t="shared" ref="AQ7:AQ45" si="0">SUMPRODUCT($C$4:$AP$4,C7:AP7)</f>
        <v>283</v>
      </c>
      <c r="AR7" s="4">
        <v>283</v>
      </c>
    </row>
    <row r="8" spans="1:46" x14ac:dyDescent="0.25">
      <c r="A8" s="1">
        <f t="shared" ref="A8:A71" si="1">1+A7</f>
        <v>3</v>
      </c>
      <c r="B8" s="1" t="s">
        <v>0</v>
      </c>
      <c r="C8" s="1">
        <v>0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f>SUMPRODUCT($C$4:$AP$4,C8:AP8)</f>
        <v>94</v>
      </c>
      <c r="AR8" s="4">
        <v>94</v>
      </c>
    </row>
    <row r="9" spans="1:46" x14ac:dyDescent="0.25">
      <c r="A9" s="1">
        <f t="shared" si="1"/>
        <v>4</v>
      </c>
      <c r="B9" s="1" t="s">
        <v>0</v>
      </c>
      <c r="C9" s="1">
        <v>0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f t="shared" si="0"/>
        <v>142</v>
      </c>
      <c r="AR9" s="4">
        <v>142</v>
      </c>
    </row>
    <row r="10" spans="1:46" x14ac:dyDescent="0.25">
      <c r="A10" s="1">
        <f t="shared" si="1"/>
        <v>5</v>
      </c>
      <c r="B10" s="1" t="s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f t="shared" si="0"/>
        <v>63</v>
      </c>
      <c r="AR10" s="4">
        <v>63</v>
      </c>
    </row>
    <row r="11" spans="1:46" x14ac:dyDescent="0.25">
      <c r="A11" s="1">
        <f t="shared" si="1"/>
        <v>6</v>
      </c>
      <c r="B11" s="1" t="s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f t="shared" si="0"/>
        <v>126</v>
      </c>
      <c r="AR11" s="4">
        <v>126</v>
      </c>
    </row>
    <row r="12" spans="1:46" x14ac:dyDescent="0.25">
      <c r="A12" s="1">
        <f t="shared" si="1"/>
        <v>7</v>
      </c>
      <c r="B12" s="1" t="s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f t="shared" si="0"/>
        <v>126</v>
      </c>
      <c r="AR12" s="4">
        <v>126</v>
      </c>
    </row>
    <row r="13" spans="1:46" x14ac:dyDescent="0.25">
      <c r="A13" s="1">
        <f t="shared" si="1"/>
        <v>8</v>
      </c>
      <c r="B13" s="1" t="s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f t="shared" si="0"/>
        <v>126</v>
      </c>
      <c r="AR13" s="4">
        <v>126</v>
      </c>
    </row>
    <row r="14" spans="1:46" x14ac:dyDescent="0.25">
      <c r="A14" s="1">
        <f t="shared" si="1"/>
        <v>9</v>
      </c>
      <c r="B14" s="1" t="s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1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f t="shared" si="0"/>
        <v>142</v>
      </c>
      <c r="AR14" s="4">
        <v>142</v>
      </c>
    </row>
    <row r="15" spans="1:46" x14ac:dyDescent="0.25">
      <c r="A15" s="1">
        <f t="shared" si="1"/>
        <v>10</v>
      </c>
      <c r="B15" s="1" t="s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f t="shared" si="0"/>
        <v>88</v>
      </c>
      <c r="AR15" s="4">
        <v>88</v>
      </c>
    </row>
    <row r="16" spans="1:46" x14ac:dyDescent="0.25">
      <c r="A16" s="1">
        <f t="shared" si="1"/>
        <v>11</v>
      </c>
      <c r="B16" s="1" t="s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f t="shared" si="0"/>
        <v>51</v>
      </c>
      <c r="AR16" s="4">
        <v>51</v>
      </c>
    </row>
    <row r="17" spans="1:51" x14ac:dyDescent="0.25">
      <c r="A17" s="1">
        <f t="shared" si="1"/>
        <v>12</v>
      </c>
      <c r="B17" s="1" t="s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f t="shared" si="0"/>
        <v>10</v>
      </c>
      <c r="AR17" s="4">
        <v>10</v>
      </c>
    </row>
    <row r="18" spans="1:51" x14ac:dyDescent="0.25">
      <c r="A18" s="1">
        <f t="shared" si="1"/>
        <v>13</v>
      </c>
      <c r="B18" s="1" t="s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f t="shared" si="0"/>
        <v>28</v>
      </c>
      <c r="AR18" s="4">
        <v>28</v>
      </c>
    </row>
    <row r="19" spans="1:51" x14ac:dyDescent="0.25">
      <c r="A19" s="1">
        <f t="shared" si="1"/>
        <v>14</v>
      </c>
      <c r="B19" s="1" t="s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f t="shared" si="0"/>
        <v>18</v>
      </c>
      <c r="AR19" s="4">
        <v>18</v>
      </c>
      <c r="AY19" s="4"/>
    </row>
    <row r="20" spans="1:51" x14ac:dyDescent="0.25">
      <c r="A20" s="1">
        <f t="shared" si="1"/>
        <v>15</v>
      </c>
      <c r="B20" s="1" t="s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1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f t="shared" si="0"/>
        <v>15</v>
      </c>
      <c r="AR20" s="4">
        <v>15</v>
      </c>
      <c r="AY20" s="4"/>
    </row>
    <row r="21" spans="1:51" x14ac:dyDescent="0.25">
      <c r="A21" s="1">
        <f t="shared" si="1"/>
        <v>16</v>
      </c>
      <c r="B21" s="1" t="s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1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f t="shared" si="0"/>
        <v>20</v>
      </c>
      <c r="AR21" s="4">
        <v>20</v>
      </c>
      <c r="AY21" s="4"/>
    </row>
    <row r="22" spans="1:51" x14ac:dyDescent="0.25">
      <c r="A22" s="1">
        <f t="shared" si="1"/>
        <v>17</v>
      </c>
      <c r="B22" s="1" t="s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1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f t="shared" si="0"/>
        <v>10</v>
      </c>
      <c r="AR22" s="4">
        <v>10</v>
      </c>
      <c r="AY22" s="4"/>
    </row>
    <row r="23" spans="1:51" x14ac:dyDescent="0.25">
      <c r="A23" s="1">
        <f t="shared" si="1"/>
        <v>18</v>
      </c>
      <c r="B23" s="1" t="s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1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f t="shared" si="0"/>
        <v>13</v>
      </c>
      <c r="AR23" s="4">
        <v>13</v>
      </c>
      <c r="AY23" s="4"/>
    </row>
    <row r="24" spans="1:51" x14ac:dyDescent="0.25">
      <c r="A24" s="1">
        <f t="shared" si="1"/>
        <v>19</v>
      </c>
      <c r="B24" s="1" t="s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1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f t="shared" si="0"/>
        <v>246</v>
      </c>
      <c r="AR24" s="4">
        <v>246</v>
      </c>
      <c r="AY24" s="4"/>
    </row>
    <row r="25" spans="1:51" x14ac:dyDescent="0.25">
      <c r="A25" s="1">
        <f t="shared" si="1"/>
        <v>20</v>
      </c>
      <c r="B25" s="1" t="s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1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f t="shared" si="0"/>
        <v>25</v>
      </c>
      <c r="AR25" s="4">
        <v>25</v>
      </c>
      <c r="AY25" s="4"/>
    </row>
    <row r="26" spans="1:51" x14ac:dyDescent="0.25">
      <c r="A26" s="1">
        <f t="shared" si="1"/>
        <v>21</v>
      </c>
      <c r="B26" s="1" t="s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1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f t="shared" si="0"/>
        <v>123</v>
      </c>
      <c r="AR26" s="4">
        <v>123</v>
      </c>
      <c r="AY26" s="4"/>
    </row>
    <row r="27" spans="1:51" x14ac:dyDescent="0.25">
      <c r="A27" s="1">
        <f t="shared" si="1"/>
        <v>22</v>
      </c>
      <c r="B27" s="1" t="s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1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f t="shared" si="0"/>
        <v>39</v>
      </c>
      <c r="AR27" s="4">
        <v>39</v>
      </c>
      <c r="AY27" s="4"/>
    </row>
    <row r="28" spans="1:51" x14ac:dyDescent="0.25">
      <c r="A28" s="1">
        <f t="shared" si="1"/>
        <v>23</v>
      </c>
      <c r="B28" s="1" t="s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1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f t="shared" si="0"/>
        <v>59</v>
      </c>
      <c r="AR28" s="4">
        <v>59</v>
      </c>
      <c r="AY28" s="4"/>
    </row>
    <row r="29" spans="1:51" x14ac:dyDescent="0.25">
      <c r="A29" s="1">
        <f t="shared" si="1"/>
        <v>24</v>
      </c>
      <c r="B29" s="1" t="s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f t="shared" si="0"/>
        <v>332</v>
      </c>
      <c r="AR29" s="4">
        <v>332</v>
      </c>
      <c r="AY29" s="4"/>
    </row>
    <row r="30" spans="1:51" x14ac:dyDescent="0.25">
      <c r="A30" s="1">
        <f t="shared" si="1"/>
        <v>25</v>
      </c>
      <c r="B30" s="1" t="s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1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f t="shared" si="0"/>
        <v>39</v>
      </c>
      <c r="AR30" s="4">
        <v>39</v>
      </c>
      <c r="AY30" s="4"/>
    </row>
    <row r="31" spans="1:51" x14ac:dyDescent="0.25">
      <c r="A31" s="1">
        <f t="shared" si="1"/>
        <v>26</v>
      </c>
      <c r="B31" s="1" t="s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1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f t="shared" si="0"/>
        <v>83</v>
      </c>
      <c r="AR31" s="4">
        <v>83</v>
      </c>
      <c r="AY31" s="4"/>
    </row>
    <row r="32" spans="1:51" x14ac:dyDescent="0.25">
      <c r="A32" s="1">
        <f t="shared" si="1"/>
        <v>27</v>
      </c>
      <c r="B32" s="1" t="s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1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f t="shared" si="0"/>
        <v>44</v>
      </c>
      <c r="AR32" s="4">
        <v>44</v>
      </c>
      <c r="AY32" s="4"/>
    </row>
    <row r="33" spans="1:51" x14ac:dyDescent="0.25">
      <c r="A33" s="1">
        <f t="shared" si="1"/>
        <v>28</v>
      </c>
      <c r="B33" s="1" t="s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1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f t="shared" si="0"/>
        <v>55</v>
      </c>
      <c r="AR33" s="4">
        <v>55</v>
      </c>
      <c r="AY33" s="4"/>
    </row>
    <row r="34" spans="1:51" x14ac:dyDescent="0.25">
      <c r="A34" s="1">
        <f t="shared" si="1"/>
        <v>29</v>
      </c>
      <c r="B34" s="1" t="s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1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f t="shared" si="0"/>
        <v>177</v>
      </c>
      <c r="AR34" s="4">
        <v>177</v>
      </c>
      <c r="AY34" s="4"/>
    </row>
    <row r="35" spans="1:51" x14ac:dyDescent="0.25">
      <c r="A35" s="1">
        <f t="shared" si="1"/>
        <v>30</v>
      </c>
      <c r="B35" s="1" t="s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1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f t="shared" si="0"/>
        <v>106</v>
      </c>
      <c r="AR35" s="4">
        <v>106</v>
      </c>
      <c r="AY35" s="4"/>
    </row>
    <row r="36" spans="1:51" x14ac:dyDescent="0.25">
      <c r="A36" s="1">
        <f t="shared" si="1"/>
        <v>31</v>
      </c>
      <c r="B36" s="1" t="s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1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f t="shared" si="0"/>
        <v>71</v>
      </c>
      <c r="AR36" s="4">
        <v>71</v>
      </c>
      <c r="AY36" s="4"/>
    </row>
    <row r="37" spans="1:51" x14ac:dyDescent="0.25">
      <c r="A37" s="1">
        <f t="shared" si="1"/>
        <v>32</v>
      </c>
      <c r="B37" s="1" t="s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f t="shared" si="0"/>
        <v>338</v>
      </c>
      <c r="AR37" s="4">
        <v>338</v>
      </c>
      <c r="AY37" s="4"/>
    </row>
    <row r="38" spans="1:51" x14ac:dyDescent="0.25">
      <c r="A38" s="1">
        <f t="shared" si="1"/>
        <v>33</v>
      </c>
      <c r="B38" s="1" t="s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1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f t="shared" si="0"/>
        <v>169</v>
      </c>
      <c r="AR38" s="4">
        <v>169</v>
      </c>
      <c r="AY38" s="4"/>
    </row>
    <row r="39" spans="1:51" x14ac:dyDescent="0.25">
      <c r="A39" s="1">
        <f t="shared" si="1"/>
        <v>34</v>
      </c>
      <c r="B39" s="1" t="s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1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f t="shared" si="0"/>
        <v>56</v>
      </c>
      <c r="AR39" s="4">
        <v>56</v>
      </c>
      <c r="AY39" s="4"/>
    </row>
    <row r="40" spans="1:51" x14ac:dyDescent="0.25">
      <c r="A40" s="1">
        <f t="shared" si="1"/>
        <v>35</v>
      </c>
      <c r="B40" s="1" t="s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1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f t="shared" si="0"/>
        <v>34</v>
      </c>
      <c r="AR40" s="1">
        <v>34</v>
      </c>
      <c r="AY40" s="4"/>
    </row>
    <row r="41" spans="1:51" x14ac:dyDescent="0.25">
      <c r="A41" s="1">
        <f t="shared" si="1"/>
        <v>36</v>
      </c>
      <c r="B41" s="1" t="s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1</v>
      </c>
      <c r="AM41" s="1">
        <v>0</v>
      </c>
      <c r="AN41" s="1">
        <v>0</v>
      </c>
      <c r="AO41" s="1">
        <v>0</v>
      </c>
      <c r="AP41" s="1">
        <v>0</v>
      </c>
      <c r="AQ41" s="1">
        <f t="shared" si="0"/>
        <v>18</v>
      </c>
      <c r="AR41" s="1">
        <v>18</v>
      </c>
      <c r="AY41" s="4"/>
    </row>
    <row r="42" spans="1:51" x14ac:dyDescent="0.25">
      <c r="A42" s="1">
        <f t="shared" si="1"/>
        <v>37</v>
      </c>
      <c r="B42" s="1" t="s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1</v>
      </c>
      <c r="AN42" s="1">
        <v>0</v>
      </c>
      <c r="AO42" s="1">
        <v>0</v>
      </c>
      <c r="AP42" s="1">
        <v>0</v>
      </c>
      <c r="AQ42" s="1">
        <f t="shared" si="0"/>
        <v>65</v>
      </c>
      <c r="AR42" s="5">
        <v>65</v>
      </c>
      <c r="AY42" s="4"/>
    </row>
    <row r="43" spans="1:51" x14ac:dyDescent="0.25">
      <c r="A43" s="1">
        <f t="shared" si="1"/>
        <v>38</v>
      </c>
      <c r="B43" s="1" t="s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1</v>
      </c>
      <c r="AO43" s="1">
        <v>0</v>
      </c>
      <c r="AP43" s="1">
        <v>0</v>
      </c>
      <c r="AQ43" s="1">
        <f t="shared" si="0"/>
        <v>26</v>
      </c>
      <c r="AR43" s="1">
        <v>26</v>
      </c>
      <c r="AY43" s="4"/>
    </row>
    <row r="44" spans="1:51" x14ac:dyDescent="0.25">
      <c r="A44" s="1">
        <f t="shared" si="1"/>
        <v>39</v>
      </c>
      <c r="B44" s="1" t="s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1</v>
      </c>
      <c r="AP44" s="1">
        <v>0</v>
      </c>
      <c r="AQ44" s="1">
        <f t="shared" si="0"/>
        <v>485</v>
      </c>
      <c r="AR44" s="5">
        <v>563</v>
      </c>
      <c r="AY44" s="4"/>
    </row>
    <row r="45" spans="1:51" ht="14.25" customHeight="1" x14ac:dyDescent="0.25">
      <c r="A45" s="1">
        <f t="shared" si="1"/>
        <v>40</v>
      </c>
      <c r="B45" s="1" t="s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1</v>
      </c>
      <c r="AQ45" s="1">
        <f t="shared" si="0"/>
        <v>33</v>
      </c>
      <c r="AR45" s="1">
        <v>33</v>
      </c>
      <c r="AY45" s="4"/>
    </row>
    <row r="46" spans="1:51" x14ac:dyDescent="0.2">
      <c r="A46" s="1">
        <f t="shared" si="1"/>
        <v>41</v>
      </c>
      <c r="B46" s="1" t="s">
        <v>42</v>
      </c>
      <c r="C46" s="4">
        <v>0.72</v>
      </c>
      <c r="D46" s="4">
        <v>0.57999999999999996</v>
      </c>
      <c r="E46" s="4">
        <v>0.8</v>
      </c>
      <c r="F46" s="4">
        <v>0.5</v>
      </c>
      <c r="G46" s="4">
        <v>0.5</v>
      </c>
      <c r="H46" s="4">
        <v>0.5</v>
      </c>
      <c r="I46" s="4">
        <v>0.5</v>
      </c>
      <c r="J46" s="4">
        <v>0.5</v>
      </c>
      <c r="K46" s="4">
        <v>0.5</v>
      </c>
      <c r="L46" s="4">
        <v>1.63</v>
      </c>
      <c r="M46" s="4">
        <v>1.3</v>
      </c>
      <c r="N46" s="4">
        <v>1.8</v>
      </c>
      <c r="O46" s="4">
        <v>1.1399999999999999</v>
      </c>
      <c r="P46" s="4">
        <v>1.1399999999999999</v>
      </c>
      <c r="Q46" s="4">
        <v>1.1399999999999999</v>
      </c>
      <c r="R46" s="4">
        <v>1.1399999999999999</v>
      </c>
      <c r="S46" s="4">
        <v>1.1399999999999999</v>
      </c>
      <c r="T46" s="4">
        <v>1.1399999999999999</v>
      </c>
      <c r="U46" s="4">
        <v>1</v>
      </c>
      <c r="V46" s="4">
        <v>1</v>
      </c>
      <c r="W46" s="4">
        <v>1</v>
      </c>
      <c r="X46" s="4">
        <v>1</v>
      </c>
      <c r="Y46" s="4">
        <v>1</v>
      </c>
      <c r="Z46" s="4">
        <v>0.18</v>
      </c>
      <c r="AA46" s="4">
        <v>0.18</v>
      </c>
      <c r="AB46" s="4">
        <v>0.18</v>
      </c>
      <c r="AC46" s="4">
        <v>0.18</v>
      </c>
      <c r="AD46" s="4">
        <v>0.18</v>
      </c>
      <c r="AE46" s="4">
        <v>1.05</v>
      </c>
      <c r="AF46" s="4">
        <v>1.05</v>
      </c>
      <c r="AG46" s="4">
        <v>1.05</v>
      </c>
      <c r="AH46" s="4">
        <v>0.19</v>
      </c>
      <c r="AI46" s="4">
        <v>0.19</v>
      </c>
      <c r="AJ46" s="4">
        <v>0.19</v>
      </c>
      <c r="AK46" s="4">
        <v>0</v>
      </c>
      <c r="AL46" s="4">
        <v>0</v>
      </c>
      <c r="AM46" s="4">
        <v>4.51</v>
      </c>
      <c r="AN46" s="4">
        <v>4.3</v>
      </c>
      <c r="AO46" s="4">
        <v>4.3</v>
      </c>
      <c r="AP46" s="22">
        <v>1.518</v>
      </c>
      <c r="AQ46" s="1">
        <f>SUMPRODUCT($C$4:$AP$4,C46:AP46)</f>
        <v>4898.7340000000004</v>
      </c>
      <c r="AR46" s="6">
        <v>4900</v>
      </c>
      <c r="AY46" s="4"/>
    </row>
    <row r="47" spans="1:51" x14ac:dyDescent="0.25">
      <c r="A47" s="1">
        <f t="shared" si="1"/>
        <v>42</v>
      </c>
      <c r="B47" s="1" t="s">
        <v>240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16.5</v>
      </c>
      <c r="AQ47" s="1">
        <f t="shared" ref="AQ47:AQ94" si="2">SUMPRODUCT($C$4:$AP$4,C47:AP47)</f>
        <v>544.5</v>
      </c>
      <c r="AR47" s="6">
        <f>0.9*(4.51*AM4+4.3*AN4+4.3*AO4)</f>
        <v>2241.4049999999997</v>
      </c>
      <c r="AY47" s="4"/>
    </row>
    <row r="48" spans="1:51" x14ac:dyDescent="0.25">
      <c r="A48" s="1">
        <f t="shared" si="1"/>
        <v>43</v>
      </c>
      <c r="B48" s="1" t="s">
        <v>241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0.36</v>
      </c>
      <c r="AL48" s="4">
        <v>0.9</v>
      </c>
      <c r="AM48" s="4">
        <v>0</v>
      </c>
      <c r="AN48" s="4">
        <v>0</v>
      </c>
      <c r="AO48" s="4">
        <v>0</v>
      </c>
      <c r="AP48" s="4">
        <v>0</v>
      </c>
      <c r="AQ48" s="1">
        <f>SUMPRODUCT($C$4:$AP$4,C48:AP48)</f>
        <v>28.439999999999998</v>
      </c>
      <c r="AR48" s="6">
        <f>0.05*(1.05*AE4+1.05*AF4+1.05*AG4+0.19*AH4+0.19*AI4+0.19*AJ4+4.51*AM4)</f>
        <v>38.591000000000001</v>
      </c>
      <c r="AY48" s="4"/>
    </row>
    <row r="49" spans="1:51" x14ac:dyDescent="0.25">
      <c r="A49" s="1">
        <f t="shared" si="1"/>
        <v>44</v>
      </c>
      <c r="B49" s="1" t="s">
        <v>242</v>
      </c>
      <c r="C49" s="1">
        <v>0.4</v>
      </c>
      <c r="D49" s="1">
        <v>0.4</v>
      </c>
      <c r="E49" s="1">
        <v>0.4</v>
      </c>
      <c r="F49" s="1">
        <v>0.4</v>
      </c>
      <c r="G49" s="1">
        <v>0.4</v>
      </c>
      <c r="H49" s="1">
        <v>0.4</v>
      </c>
      <c r="I49" s="1">
        <v>0.4</v>
      </c>
      <c r="J49" s="1">
        <v>0.4</v>
      </c>
      <c r="K49" s="1">
        <v>0.4</v>
      </c>
      <c r="L49" s="1">
        <v>0.9</v>
      </c>
      <c r="M49" s="1">
        <v>0.9</v>
      </c>
      <c r="N49" s="1">
        <v>0.9</v>
      </c>
      <c r="O49" s="1">
        <v>0.9</v>
      </c>
      <c r="P49" s="1">
        <v>0.9</v>
      </c>
      <c r="Q49" s="1">
        <v>0.9</v>
      </c>
      <c r="R49" s="1">
        <v>0.9</v>
      </c>
      <c r="S49" s="1">
        <v>0.9</v>
      </c>
      <c r="T49" s="1">
        <v>0.9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f t="shared" si="2"/>
        <v>857.30000000000007</v>
      </c>
      <c r="AR49" s="1">
        <v>1000</v>
      </c>
      <c r="AY49" s="4"/>
    </row>
    <row r="50" spans="1:51" x14ac:dyDescent="0.25">
      <c r="A50" s="1">
        <f t="shared" si="1"/>
        <v>45</v>
      </c>
      <c r="B50" s="1" t="s">
        <v>243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0.18</v>
      </c>
      <c r="AA50" s="1">
        <v>0.18</v>
      </c>
      <c r="AB50" s="1">
        <v>0.18</v>
      </c>
      <c r="AC50" s="1">
        <v>0.18</v>
      </c>
      <c r="AD50" s="1">
        <v>0.18</v>
      </c>
      <c r="AE50" s="1">
        <v>1</v>
      </c>
      <c r="AF50" s="1">
        <v>1</v>
      </c>
      <c r="AG50" s="1">
        <v>1</v>
      </c>
      <c r="AH50" s="1">
        <v>0.18</v>
      </c>
      <c r="AI50" s="1">
        <v>0.18</v>
      </c>
      <c r="AJ50" s="1">
        <v>0.18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f t="shared" si="2"/>
        <v>1046.8799999999999</v>
      </c>
      <c r="AR50" s="1">
        <v>2750</v>
      </c>
      <c r="AY50" s="4"/>
    </row>
    <row r="51" spans="1:51" x14ac:dyDescent="0.25">
      <c r="A51" s="1">
        <f t="shared" si="1"/>
        <v>46</v>
      </c>
      <c r="B51" s="1" t="s">
        <v>244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0.5</v>
      </c>
      <c r="AN51" s="1">
        <v>0.5</v>
      </c>
      <c r="AO51" s="1">
        <v>0.5</v>
      </c>
      <c r="AP51" s="1">
        <v>0.5</v>
      </c>
      <c r="AQ51" s="1">
        <f>SUMPRODUCT($C$4:$AP$4,C51:AP51)</f>
        <v>304.5</v>
      </c>
      <c r="AR51" s="1">
        <v>1100</v>
      </c>
      <c r="AY51" s="4"/>
    </row>
    <row r="52" spans="1:51" x14ac:dyDescent="0.25">
      <c r="A52" s="1">
        <f t="shared" si="1"/>
        <v>47</v>
      </c>
      <c r="B52" s="1" t="s">
        <v>245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0.2</v>
      </c>
      <c r="AL52" s="1">
        <v>0.5</v>
      </c>
      <c r="AM52" s="1">
        <v>0</v>
      </c>
      <c r="AN52" s="1">
        <v>0</v>
      </c>
      <c r="AO52" s="1">
        <v>0</v>
      </c>
      <c r="AP52" s="1">
        <v>0</v>
      </c>
      <c r="AQ52" s="1">
        <f t="shared" si="2"/>
        <v>15.8</v>
      </c>
      <c r="AR52" s="1">
        <v>25</v>
      </c>
      <c r="AY52" s="4"/>
    </row>
    <row r="53" spans="1:51" x14ac:dyDescent="0.25">
      <c r="A53" s="1">
        <f t="shared" si="1"/>
        <v>48</v>
      </c>
      <c r="B53" s="1" t="s">
        <v>44</v>
      </c>
      <c r="C53" s="1">
        <v>0.35</v>
      </c>
      <c r="D53" s="1">
        <v>0.35</v>
      </c>
      <c r="E53" s="1">
        <v>0.35</v>
      </c>
      <c r="F53" s="1">
        <v>0.35</v>
      </c>
      <c r="G53" s="1">
        <v>0.35</v>
      </c>
      <c r="H53" s="1">
        <v>0.35</v>
      </c>
      <c r="I53" s="1">
        <v>0.35</v>
      </c>
      <c r="J53" s="1">
        <v>0.35</v>
      </c>
      <c r="K53" s="1">
        <v>0.35</v>
      </c>
      <c r="L53" s="1">
        <v>0.78</v>
      </c>
      <c r="M53" s="1">
        <v>0.78</v>
      </c>
      <c r="N53" s="1">
        <v>0.78</v>
      </c>
      <c r="O53" s="1">
        <v>0.78</v>
      </c>
      <c r="P53" s="1">
        <v>0.78</v>
      </c>
      <c r="Q53" s="1">
        <v>0.78</v>
      </c>
      <c r="R53" s="1">
        <v>0.78</v>
      </c>
      <c r="S53" s="1">
        <v>0.78</v>
      </c>
      <c r="T53" s="1">
        <v>0.78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0.22</v>
      </c>
      <c r="AL53" s="1">
        <v>0.53</v>
      </c>
      <c r="AM53" s="1">
        <v>0</v>
      </c>
      <c r="AN53" s="1">
        <v>0</v>
      </c>
      <c r="AO53" s="1">
        <v>0</v>
      </c>
      <c r="AP53" s="1">
        <v>0</v>
      </c>
      <c r="AQ53" s="1">
        <f t="shared" si="2"/>
        <v>765.26</v>
      </c>
      <c r="AR53" s="1">
        <v>7680</v>
      </c>
      <c r="AY53" s="4"/>
    </row>
    <row r="54" spans="1:51" x14ac:dyDescent="0.25">
      <c r="A54" s="1">
        <f t="shared" si="1"/>
        <v>49</v>
      </c>
      <c r="B54" s="1" t="s">
        <v>45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1.05</v>
      </c>
      <c r="V54" s="1">
        <v>1.05</v>
      </c>
      <c r="W54" s="1">
        <v>1.05</v>
      </c>
      <c r="X54" s="1">
        <v>1.05</v>
      </c>
      <c r="Y54" s="1">
        <v>1.05</v>
      </c>
      <c r="Z54" s="1">
        <v>0.2</v>
      </c>
      <c r="AA54" s="1">
        <v>0.2</v>
      </c>
      <c r="AB54" s="1">
        <v>0.2</v>
      </c>
      <c r="AC54" s="1">
        <v>0.2</v>
      </c>
      <c r="AD54" s="1">
        <v>0.2</v>
      </c>
      <c r="AE54" s="1">
        <v>1.05</v>
      </c>
      <c r="AF54" s="1">
        <v>1.05</v>
      </c>
      <c r="AG54" s="1">
        <v>1.05</v>
      </c>
      <c r="AH54" s="1">
        <v>0.2</v>
      </c>
      <c r="AI54" s="1">
        <v>0.2</v>
      </c>
      <c r="AJ54" s="1">
        <v>0.2</v>
      </c>
      <c r="AK54" s="1">
        <v>0</v>
      </c>
      <c r="AL54" s="1">
        <v>0</v>
      </c>
      <c r="AM54" s="1">
        <v>0.73299999999999998</v>
      </c>
      <c r="AN54" s="1">
        <v>0.73299999999999998</v>
      </c>
      <c r="AO54" s="1">
        <v>0.73299999999999998</v>
      </c>
      <c r="AP54" s="1">
        <v>0.73299999999999998</v>
      </c>
      <c r="AQ54" s="1">
        <f t="shared" si="2"/>
        <v>1557.8969999999997</v>
      </c>
      <c r="AR54" s="1">
        <v>6000</v>
      </c>
      <c r="AY54" s="4"/>
    </row>
    <row r="55" spans="1:51" x14ac:dyDescent="0.25">
      <c r="A55" s="1">
        <f t="shared" si="1"/>
        <v>50</v>
      </c>
      <c r="B55" s="1" t="s">
        <v>46</v>
      </c>
      <c r="C55" s="1">
        <v>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f>SUMPRODUCT($C$4:$AP$4,C55:AP55)</f>
        <v>472</v>
      </c>
      <c r="AR55" s="1">
        <v>40</v>
      </c>
      <c r="AY55" s="4"/>
    </row>
    <row r="56" spans="1:51" x14ac:dyDescent="0.25">
      <c r="A56" s="1">
        <f t="shared" si="1"/>
        <v>51</v>
      </c>
      <c r="B56" s="1" t="s">
        <v>46</v>
      </c>
      <c r="C56" s="1">
        <v>0</v>
      </c>
      <c r="D56" s="1">
        <v>1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f t="shared" si="2"/>
        <v>283</v>
      </c>
      <c r="AR56" s="1">
        <v>40</v>
      </c>
      <c r="AY56" s="4"/>
    </row>
    <row r="57" spans="1:51" x14ac:dyDescent="0.25">
      <c r="A57" s="1">
        <f t="shared" si="1"/>
        <v>52</v>
      </c>
      <c r="B57" s="1" t="s">
        <v>46</v>
      </c>
      <c r="C57" s="1">
        <v>0</v>
      </c>
      <c r="D57" s="1">
        <v>0</v>
      </c>
      <c r="E57" s="1">
        <v>1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f t="shared" si="2"/>
        <v>94</v>
      </c>
      <c r="AR57" s="1">
        <v>40</v>
      </c>
      <c r="AY57" s="4"/>
    </row>
    <row r="58" spans="1:51" x14ac:dyDescent="0.25">
      <c r="A58" s="1">
        <f t="shared" si="1"/>
        <v>53</v>
      </c>
      <c r="B58" s="1" t="s">
        <v>46</v>
      </c>
      <c r="C58" s="1">
        <v>0</v>
      </c>
      <c r="D58" s="1">
        <v>0</v>
      </c>
      <c r="E58" s="1">
        <v>0</v>
      </c>
      <c r="F58" s="1">
        <v>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f t="shared" si="2"/>
        <v>142</v>
      </c>
      <c r="AR58" s="1">
        <v>40</v>
      </c>
      <c r="AY58" s="4"/>
    </row>
    <row r="59" spans="1:51" x14ac:dyDescent="0.25">
      <c r="A59" s="1">
        <f t="shared" si="1"/>
        <v>54</v>
      </c>
      <c r="B59" s="1" t="s">
        <v>46</v>
      </c>
      <c r="C59" s="1">
        <v>0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f t="shared" si="2"/>
        <v>63</v>
      </c>
      <c r="AR59" s="1">
        <v>40</v>
      </c>
      <c r="AY59" s="4"/>
    </row>
    <row r="60" spans="1:51" x14ac:dyDescent="0.25">
      <c r="A60" s="1">
        <f t="shared" si="1"/>
        <v>55</v>
      </c>
      <c r="B60" s="1" t="s">
        <v>46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f t="shared" si="2"/>
        <v>126</v>
      </c>
      <c r="AR60" s="1">
        <v>40</v>
      </c>
    </row>
    <row r="61" spans="1:51" x14ac:dyDescent="0.25">
      <c r="A61" s="1">
        <f t="shared" si="1"/>
        <v>56</v>
      </c>
      <c r="B61" s="1" t="s">
        <v>46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f t="shared" si="2"/>
        <v>126</v>
      </c>
      <c r="AR61" s="1">
        <v>40</v>
      </c>
    </row>
    <row r="62" spans="1:51" x14ac:dyDescent="0.25">
      <c r="A62" s="1">
        <f t="shared" si="1"/>
        <v>57</v>
      </c>
      <c r="B62" s="1" t="s">
        <v>46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1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f t="shared" si="2"/>
        <v>126</v>
      </c>
      <c r="AR62" s="1">
        <v>40</v>
      </c>
    </row>
    <row r="63" spans="1:51" x14ac:dyDescent="0.25">
      <c r="A63" s="1">
        <f t="shared" si="1"/>
        <v>58</v>
      </c>
      <c r="B63" s="1" t="s">
        <v>46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1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f t="shared" si="2"/>
        <v>142</v>
      </c>
      <c r="AR63" s="1">
        <v>40</v>
      </c>
    </row>
    <row r="64" spans="1:51" x14ac:dyDescent="0.25">
      <c r="A64" s="1">
        <f t="shared" si="1"/>
        <v>59</v>
      </c>
      <c r="B64" s="1" t="s">
        <v>46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f t="shared" si="2"/>
        <v>88</v>
      </c>
      <c r="AR64" s="1">
        <v>10</v>
      </c>
    </row>
    <row r="65" spans="1:44" x14ac:dyDescent="0.25">
      <c r="A65" s="1">
        <f t="shared" si="1"/>
        <v>60</v>
      </c>
      <c r="B65" s="1" t="s">
        <v>46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f t="shared" si="2"/>
        <v>51</v>
      </c>
      <c r="AR65" s="1">
        <v>10</v>
      </c>
    </row>
    <row r="66" spans="1:44" x14ac:dyDescent="0.25">
      <c r="A66" s="1">
        <f t="shared" si="1"/>
        <v>61</v>
      </c>
      <c r="B66" s="1" t="s">
        <v>46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f t="shared" si="2"/>
        <v>10</v>
      </c>
      <c r="AR66" s="1">
        <v>10</v>
      </c>
    </row>
    <row r="67" spans="1:44" x14ac:dyDescent="0.25">
      <c r="A67" s="1">
        <f t="shared" si="1"/>
        <v>62</v>
      </c>
      <c r="B67" s="1" t="s">
        <v>46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f t="shared" si="2"/>
        <v>28</v>
      </c>
      <c r="AR67" s="1">
        <v>10</v>
      </c>
    </row>
    <row r="68" spans="1:44" x14ac:dyDescent="0.25">
      <c r="A68" s="1">
        <f t="shared" si="1"/>
        <v>63</v>
      </c>
      <c r="B68" s="1" t="s">
        <v>46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1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f t="shared" si="2"/>
        <v>18</v>
      </c>
      <c r="AR68" s="1">
        <v>10</v>
      </c>
    </row>
    <row r="69" spans="1:44" x14ac:dyDescent="0.25">
      <c r="A69" s="1">
        <f t="shared" si="1"/>
        <v>64</v>
      </c>
      <c r="B69" s="1" t="s">
        <v>46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1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f t="shared" si="2"/>
        <v>15</v>
      </c>
      <c r="AR69" s="1">
        <v>10</v>
      </c>
    </row>
    <row r="70" spans="1:44" x14ac:dyDescent="0.25">
      <c r="A70" s="1">
        <f t="shared" si="1"/>
        <v>65</v>
      </c>
      <c r="B70" s="1" t="s">
        <v>46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1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f t="shared" si="2"/>
        <v>20</v>
      </c>
      <c r="AR70" s="1">
        <v>10</v>
      </c>
    </row>
    <row r="71" spans="1:44" x14ac:dyDescent="0.25">
      <c r="A71" s="1">
        <f t="shared" si="1"/>
        <v>66</v>
      </c>
      <c r="B71" s="1" t="s">
        <v>46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1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f t="shared" si="2"/>
        <v>10</v>
      </c>
      <c r="AR71" s="1">
        <v>10</v>
      </c>
    </row>
    <row r="72" spans="1:44" x14ac:dyDescent="0.25">
      <c r="A72" s="1">
        <f t="shared" ref="A72:A94" si="3">1+A71</f>
        <v>67</v>
      </c>
      <c r="B72" s="1" t="s">
        <v>46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1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f t="shared" si="2"/>
        <v>13</v>
      </c>
      <c r="AR72" s="1">
        <v>10</v>
      </c>
    </row>
    <row r="73" spans="1:44" x14ac:dyDescent="0.25">
      <c r="A73" s="1">
        <f t="shared" si="3"/>
        <v>68</v>
      </c>
      <c r="B73" s="1" t="s">
        <v>46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f t="shared" si="2"/>
        <v>246</v>
      </c>
      <c r="AR73" s="1">
        <v>20</v>
      </c>
    </row>
    <row r="74" spans="1:44" x14ac:dyDescent="0.25">
      <c r="A74" s="1">
        <f t="shared" si="3"/>
        <v>69</v>
      </c>
      <c r="B74" s="1" t="s">
        <v>46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1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f t="shared" si="2"/>
        <v>25</v>
      </c>
      <c r="AR74" s="1">
        <v>20</v>
      </c>
    </row>
    <row r="75" spans="1:44" x14ac:dyDescent="0.25">
      <c r="A75" s="1">
        <f t="shared" si="3"/>
        <v>70</v>
      </c>
      <c r="B75" s="1" t="s">
        <v>46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1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f t="shared" si="2"/>
        <v>123</v>
      </c>
      <c r="AR75" s="1">
        <v>20</v>
      </c>
    </row>
    <row r="76" spans="1:44" x14ac:dyDescent="0.25">
      <c r="A76" s="1">
        <f t="shared" si="3"/>
        <v>71</v>
      </c>
      <c r="B76" s="1" t="s">
        <v>46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1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f t="shared" si="2"/>
        <v>39</v>
      </c>
      <c r="AR76" s="1">
        <v>20</v>
      </c>
    </row>
    <row r="77" spans="1:44" x14ac:dyDescent="0.25">
      <c r="A77" s="1">
        <f t="shared" si="3"/>
        <v>72</v>
      </c>
      <c r="B77" s="1" t="s">
        <v>46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1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f t="shared" si="2"/>
        <v>59</v>
      </c>
      <c r="AR77" s="1">
        <v>20</v>
      </c>
    </row>
    <row r="78" spans="1:44" x14ac:dyDescent="0.25">
      <c r="A78" s="1">
        <f t="shared" si="3"/>
        <v>73</v>
      </c>
      <c r="B78" s="1" t="s">
        <v>46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1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f t="shared" si="2"/>
        <v>332</v>
      </c>
      <c r="AR78" s="1">
        <v>30</v>
      </c>
    </row>
    <row r="79" spans="1:44" x14ac:dyDescent="0.25">
      <c r="A79" s="1">
        <f t="shared" si="3"/>
        <v>74</v>
      </c>
      <c r="B79" s="1" t="s">
        <v>46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1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f t="shared" si="2"/>
        <v>39</v>
      </c>
      <c r="AR79" s="1">
        <v>30</v>
      </c>
    </row>
    <row r="80" spans="1:44" x14ac:dyDescent="0.25">
      <c r="A80" s="1">
        <f t="shared" si="3"/>
        <v>75</v>
      </c>
      <c r="B80" s="1" t="s">
        <v>46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1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f t="shared" si="2"/>
        <v>83</v>
      </c>
      <c r="AR80" s="1">
        <v>30</v>
      </c>
    </row>
    <row r="81" spans="1:44" x14ac:dyDescent="0.25">
      <c r="A81" s="1">
        <f t="shared" si="3"/>
        <v>76</v>
      </c>
      <c r="B81" s="1" t="s">
        <v>46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1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f t="shared" si="2"/>
        <v>44</v>
      </c>
      <c r="AR81" s="1">
        <v>30</v>
      </c>
    </row>
    <row r="82" spans="1:44" x14ac:dyDescent="0.25">
      <c r="A82" s="1">
        <f t="shared" si="3"/>
        <v>77</v>
      </c>
      <c r="B82" s="1" t="s">
        <v>46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1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f t="shared" si="2"/>
        <v>55</v>
      </c>
      <c r="AR82" s="1">
        <v>30</v>
      </c>
    </row>
    <row r="83" spans="1:44" x14ac:dyDescent="0.25">
      <c r="A83" s="1">
        <f t="shared" si="3"/>
        <v>78</v>
      </c>
      <c r="B83" s="1" t="s">
        <v>46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1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f t="shared" si="2"/>
        <v>177</v>
      </c>
      <c r="AR83" s="1">
        <v>40</v>
      </c>
    </row>
    <row r="84" spans="1:44" x14ac:dyDescent="0.25">
      <c r="A84" s="1">
        <f t="shared" si="3"/>
        <v>79</v>
      </c>
      <c r="B84" s="1" t="s">
        <v>46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1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f t="shared" si="2"/>
        <v>106</v>
      </c>
      <c r="AR84" s="1">
        <v>40</v>
      </c>
    </row>
    <row r="85" spans="1:44" x14ac:dyDescent="0.25">
      <c r="A85" s="1">
        <f t="shared" si="3"/>
        <v>80</v>
      </c>
      <c r="B85" s="1" t="s">
        <v>46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1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f t="shared" si="2"/>
        <v>71</v>
      </c>
      <c r="AR85" s="1">
        <v>40</v>
      </c>
    </row>
    <row r="86" spans="1:44" x14ac:dyDescent="0.25">
      <c r="A86" s="1">
        <f t="shared" si="3"/>
        <v>81</v>
      </c>
      <c r="B86" s="1" t="s">
        <v>46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1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f t="shared" si="2"/>
        <v>338</v>
      </c>
      <c r="AR86" s="1">
        <v>30</v>
      </c>
    </row>
    <row r="87" spans="1:44" x14ac:dyDescent="0.25">
      <c r="A87" s="1">
        <f t="shared" si="3"/>
        <v>82</v>
      </c>
      <c r="B87" s="1" t="s">
        <v>46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1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f t="shared" si="2"/>
        <v>169</v>
      </c>
      <c r="AR87" s="1">
        <v>30</v>
      </c>
    </row>
    <row r="88" spans="1:44" x14ac:dyDescent="0.25">
      <c r="A88" s="1">
        <f t="shared" si="3"/>
        <v>83</v>
      </c>
      <c r="B88" s="1" t="s">
        <v>46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1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f t="shared" si="2"/>
        <v>56</v>
      </c>
      <c r="AR88" s="1">
        <v>30</v>
      </c>
    </row>
    <row r="89" spans="1:44" x14ac:dyDescent="0.25">
      <c r="A89" s="1">
        <f t="shared" si="3"/>
        <v>84</v>
      </c>
      <c r="B89" s="1" t="s">
        <v>46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1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f t="shared" si="2"/>
        <v>34</v>
      </c>
      <c r="AR89" s="1">
        <v>10</v>
      </c>
    </row>
    <row r="90" spans="1:44" x14ac:dyDescent="0.25">
      <c r="A90" s="1">
        <f t="shared" si="3"/>
        <v>85</v>
      </c>
      <c r="B90" s="1" t="s">
        <v>46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1</v>
      </c>
      <c r="AM90" s="1">
        <v>0</v>
      </c>
      <c r="AN90" s="1">
        <v>0</v>
      </c>
      <c r="AO90" s="1">
        <v>0</v>
      </c>
      <c r="AP90" s="1">
        <v>0</v>
      </c>
      <c r="AQ90" s="1">
        <f t="shared" si="2"/>
        <v>18</v>
      </c>
      <c r="AR90" s="1">
        <v>10</v>
      </c>
    </row>
    <row r="91" spans="1:44" x14ac:dyDescent="0.25">
      <c r="A91" s="1">
        <f t="shared" si="3"/>
        <v>86</v>
      </c>
      <c r="B91" s="1" t="s">
        <v>46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">
        <v>0</v>
      </c>
      <c r="AP91" s="1">
        <v>0</v>
      </c>
      <c r="AQ91" s="1">
        <f t="shared" si="2"/>
        <v>65</v>
      </c>
      <c r="AR91" s="1">
        <v>20</v>
      </c>
    </row>
    <row r="92" spans="1:44" x14ac:dyDescent="0.25">
      <c r="A92" s="1">
        <f t="shared" si="3"/>
        <v>87</v>
      </c>
      <c r="B92" s="1" t="s">
        <v>46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">
        <v>0</v>
      </c>
      <c r="AP92" s="1">
        <v>0</v>
      </c>
      <c r="AQ92" s="1">
        <f t="shared" si="2"/>
        <v>26</v>
      </c>
      <c r="AR92" s="1">
        <v>10</v>
      </c>
    </row>
    <row r="93" spans="1:44" x14ac:dyDescent="0.25">
      <c r="A93" s="1">
        <f t="shared" si="3"/>
        <v>88</v>
      </c>
      <c r="B93" s="1" t="s">
        <v>46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1</v>
      </c>
      <c r="AP93" s="1">
        <v>0</v>
      </c>
      <c r="AQ93" s="1">
        <f t="shared" si="2"/>
        <v>485</v>
      </c>
      <c r="AR93" s="1">
        <v>200</v>
      </c>
    </row>
    <row r="94" spans="1:44" x14ac:dyDescent="0.25">
      <c r="A94" s="1">
        <f t="shared" si="3"/>
        <v>89</v>
      </c>
      <c r="B94" s="1" t="s">
        <v>46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1</v>
      </c>
      <c r="AQ94" s="1">
        <f t="shared" si="2"/>
        <v>33</v>
      </c>
      <c r="AR94" s="1">
        <v>20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892BE-FFEF-4318-A93E-ACF1F25A08BD}">
  <dimension ref="A1"/>
  <sheetViews>
    <sheetView workbookViewId="0">
      <selection activeCell="E7" sqref="E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VARIÁVEIS</vt:lpstr>
      <vt:lpstr>P.ATUAL</vt:lpstr>
      <vt:lpstr>Relatório de Sensibilidade 1</vt:lpstr>
      <vt:lpstr>MODELO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computador</dc:creator>
  <cp:lastModifiedBy>Benegildo</cp:lastModifiedBy>
  <dcterms:created xsi:type="dcterms:W3CDTF">2022-06-22T10:51:48Z</dcterms:created>
  <dcterms:modified xsi:type="dcterms:W3CDTF">2022-11-16T10:51:37Z</dcterms:modified>
</cp:coreProperties>
</file>