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Morales NMR Lab\Carbonates\Carbonates Na Data\Sample C1\Sample_C1_60C_diff.fid\"/>
    </mc:Choice>
  </mc:AlternateContent>
  <xr:revisionPtr revIDLastSave="0" documentId="13_ncr:1_{EE131C58-EBD7-4228-816A-1C76B8DD680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H1" sheetId="8" r:id="rId1"/>
    <sheet name="Li7" sheetId="4" r:id="rId2"/>
    <sheet name="F19 CF3" sheetId="7" r:id="rId3"/>
  </sheets>
  <definedNames>
    <definedName name="solver_adj" localSheetId="2" hidden="1">'F19 CF3'!$I$3:$I$4</definedName>
    <definedName name="solver_adj" localSheetId="0" hidden="1">'H1'!$I$3:$I$4</definedName>
    <definedName name="solver_adj" localSheetId="1" hidden="1">'Li7'!$I$3:$I$4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100</definedName>
    <definedName name="solver_itr" localSheetId="0" hidden="1">100</definedName>
    <definedName name="solver_itr" localSheetId="1" hidden="1">100</definedName>
    <definedName name="solver_lin" localSheetId="2" hidden="1">2</definedName>
    <definedName name="solver_lin" localSheetId="0" hidden="1">2</definedName>
    <definedName name="solver_lin" localSheetId="1" hidden="1">2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2</definedName>
    <definedName name="solver_neg" localSheetId="0" hidden="1">2</definedName>
    <definedName name="solver_neg" localSheetId="1" hidden="1">2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0" hidden="1">0</definedName>
    <definedName name="solver_num" localSheetId="1" hidden="1">0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'F19 CF3'!$G$73</definedName>
    <definedName name="solver_opt" localSheetId="0" hidden="1">'H1'!$G$72</definedName>
    <definedName name="solver_opt" localSheetId="1" hidden="1">'Li7'!$G$73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lx" localSheetId="2" hidden="1">1</definedName>
    <definedName name="solver_rlx" localSheetId="0" hidden="1">1</definedName>
    <definedName name="solver_rlx" localSheetId="1" hidden="1">1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2</definedName>
    <definedName name="solver_scl" localSheetId="0" hidden="1">2</definedName>
    <definedName name="solver_scl" localSheetId="1" hidden="1">2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100</definedName>
    <definedName name="solver_tim" localSheetId="0" hidden="1">100</definedName>
    <definedName name="solver_tim" localSheetId="1" hidden="1">100</definedName>
    <definedName name="solver_tol" localSheetId="2" hidden="1">0.05</definedName>
    <definedName name="solver_tol" localSheetId="0" hidden="1">0.05</definedName>
    <definedName name="solver_tol" localSheetId="1" hidden="1">0.05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8" l="1"/>
  <c r="F22" i="8" s="1"/>
  <c r="C7" i="8"/>
  <c r="F7" i="8" s="1"/>
  <c r="D72" i="8" l="1"/>
  <c r="C21" i="8"/>
  <c r="F21" i="8" s="1"/>
  <c r="C20" i="8"/>
  <c r="F20" i="8" s="1"/>
  <c r="C19" i="8"/>
  <c r="F19" i="8" s="1"/>
  <c r="C18" i="8"/>
  <c r="F18" i="8" s="1"/>
  <c r="C17" i="8"/>
  <c r="F17" i="8" s="1"/>
  <c r="C16" i="8"/>
  <c r="F16" i="8" s="1"/>
  <c r="C15" i="8"/>
  <c r="F15" i="8" s="1"/>
  <c r="C14" i="8"/>
  <c r="F14" i="8" s="1"/>
  <c r="C13" i="8"/>
  <c r="F13" i="8" s="1"/>
  <c r="C12" i="8"/>
  <c r="F12" i="8" s="1"/>
  <c r="C11" i="8"/>
  <c r="F11" i="8" s="1"/>
  <c r="C10" i="8"/>
  <c r="F10" i="8" s="1"/>
  <c r="C9" i="8"/>
  <c r="F9" i="8" s="1"/>
  <c r="C8" i="8"/>
  <c r="F8" i="8" s="1"/>
  <c r="E7" i="8" l="1"/>
  <c r="G7" i="8" s="1"/>
  <c r="E22" i="8"/>
  <c r="G22" i="8" s="1"/>
  <c r="E18" i="8"/>
  <c r="G18" i="8" s="1"/>
  <c r="E14" i="8"/>
  <c r="G14" i="8" s="1"/>
  <c r="E10" i="8"/>
  <c r="G10" i="8" s="1"/>
  <c r="E8" i="8"/>
  <c r="G8" i="8" s="1"/>
  <c r="E12" i="8"/>
  <c r="G12" i="8" s="1"/>
  <c r="E16" i="8"/>
  <c r="G16" i="8" s="1"/>
  <c r="E20" i="8"/>
  <c r="G20" i="8" s="1"/>
  <c r="E9" i="8"/>
  <c r="G9" i="8" s="1"/>
  <c r="E11" i="8"/>
  <c r="G11" i="8" s="1"/>
  <c r="E13" i="8"/>
  <c r="G13" i="8" s="1"/>
  <c r="E15" i="8"/>
  <c r="G15" i="8" s="1"/>
  <c r="E17" i="8"/>
  <c r="G17" i="8" s="1"/>
  <c r="E19" i="8"/>
  <c r="G19" i="8" s="1"/>
  <c r="E21" i="8"/>
  <c r="G21" i="8" s="1"/>
  <c r="C7" i="7"/>
  <c r="F7" i="7" s="1"/>
  <c r="F57" i="4"/>
  <c r="C39" i="4"/>
  <c r="F39" i="4" s="1"/>
  <c r="C40" i="4"/>
  <c r="F40" i="4" s="1"/>
  <c r="C41" i="4"/>
  <c r="F41" i="4" s="1"/>
  <c r="C42" i="4"/>
  <c r="F42" i="4" s="1"/>
  <c r="C43" i="4"/>
  <c r="F43" i="4" s="1"/>
  <c r="C44" i="4"/>
  <c r="F44" i="4" s="1"/>
  <c r="C45" i="4"/>
  <c r="F45" i="4" s="1"/>
  <c r="C46" i="4"/>
  <c r="F46" i="4" s="1"/>
  <c r="C47" i="4"/>
  <c r="F47" i="4" s="1"/>
  <c r="C48" i="4"/>
  <c r="F48" i="4" s="1"/>
  <c r="C49" i="4"/>
  <c r="F49" i="4" s="1"/>
  <c r="C50" i="4"/>
  <c r="F50" i="4" s="1"/>
  <c r="C51" i="4"/>
  <c r="F51" i="4" s="1"/>
  <c r="C52" i="4"/>
  <c r="F52" i="4" s="1"/>
  <c r="C53" i="4"/>
  <c r="F53" i="4" s="1"/>
  <c r="C54" i="4"/>
  <c r="F54" i="4" s="1"/>
  <c r="C55" i="4"/>
  <c r="F55" i="4" s="1"/>
  <c r="C56" i="4"/>
  <c r="F56" i="4" s="1"/>
  <c r="C57" i="4"/>
  <c r="C58" i="4"/>
  <c r="F58" i="4" s="1"/>
  <c r="C59" i="4"/>
  <c r="F59" i="4" s="1"/>
  <c r="C60" i="4"/>
  <c r="F60" i="4" s="1"/>
  <c r="C61" i="4"/>
  <c r="F61" i="4" s="1"/>
  <c r="C62" i="4"/>
  <c r="F62" i="4" s="1"/>
  <c r="C63" i="4"/>
  <c r="F63" i="4" s="1"/>
  <c r="C64" i="4"/>
  <c r="F64" i="4" s="1"/>
  <c r="C65" i="4"/>
  <c r="F65" i="4" s="1"/>
  <c r="C66" i="4"/>
  <c r="F66" i="4" s="1"/>
  <c r="C67" i="4"/>
  <c r="F67" i="4" s="1"/>
  <c r="C68" i="4"/>
  <c r="F68" i="4" s="1"/>
  <c r="C69" i="4"/>
  <c r="F69" i="4" s="1"/>
  <c r="C70" i="4"/>
  <c r="F70" i="4" s="1"/>
  <c r="C39" i="7"/>
  <c r="F39" i="7" s="1"/>
  <c r="C40" i="7"/>
  <c r="F40" i="7" s="1"/>
  <c r="C41" i="7"/>
  <c r="F41" i="7" s="1"/>
  <c r="C42" i="7"/>
  <c r="F42" i="7" s="1"/>
  <c r="C43" i="7"/>
  <c r="F43" i="7" s="1"/>
  <c r="C44" i="7"/>
  <c r="F44" i="7" s="1"/>
  <c r="C45" i="7"/>
  <c r="F45" i="7" s="1"/>
  <c r="C46" i="7"/>
  <c r="F46" i="7" s="1"/>
  <c r="C47" i="7"/>
  <c r="F47" i="7" s="1"/>
  <c r="C48" i="7"/>
  <c r="F48" i="7" s="1"/>
  <c r="C49" i="7"/>
  <c r="F49" i="7" s="1"/>
  <c r="C50" i="7"/>
  <c r="F50" i="7" s="1"/>
  <c r="C51" i="7"/>
  <c r="F51" i="7" s="1"/>
  <c r="C52" i="7"/>
  <c r="F52" i="7" s="1"/>
  <c r="C53" i="7"/>
  <c r="F53" i="7" s="1"/>
  <c r="C54" i="7"/>
  <c r="F54" i="7" s="1"/>
  <c r="C55" i="7"/>
  <c r="F55" i="7" s="1"/>
  <c r="C56" i="7"/>
  <c r="F56" i="7" s="1"/>
  <c r="C57" i="7"/>
  <c r="F57" i="7" s="1"/>
  <c r="C58" i="7"/>
  <c r="F58" i="7" s="1"/>
  <c r="C59" i="7"/>
  <c r="F59" i="7" s="1"/>
  <c r="C60" i="7"/>
  <c r="F60" i="7" s="1"/>
  <c r="C61" i="7"/>
  <c r="F61" i="7" s="1"/>
  <c r="C62" i="7"/>
  <c r="F62" i="7" s="1"/>
  <c r="C63" i="7"/>
  <c r="F63" i="7" s="1"/>
  <c r="C64" i="7"/>
  <c r="F64" i="7" s="1"/>
  <c r="C65" i="7"/>
  <c r="F65" i="7" s="1"/>
  <c r="C66" i="7"/>
  <c r="F66" i="7" s="1"/>
  <c r="C67" i="7"/>
  <c r="F67" i="7" s="1"/>
  <c r="C68" i="7"/>
  <c r="F68" i="7" s="1"/>
  <c r="C69" i="7"/>
  <c r="F69" i="7" s="1"/>
  <c r="C70" i="7"/>
  <c r="F70" i="7" s="1"/>
  <c r="G72" i="8" l="1"/>
  <c r="D73" i="4"/>
  <c r="D73" i="7"/>
  <c r="E7" i="7" s="1"/>
  <c r="G7" i="7" s="1"/>
  <c r="E39" i="4" l="1"/>
  <c r="G39" i="4" s="1"/>
  <c r="E43" i="4"/>
  <c r="G43" i="4" s="1"/>
  <c r="E47" i="4"/>
  <c r="G47" i="4" s="1"/>
  <c r="E51" i="4"/>
  <c r="G51" i="4" s="1"/>
  <c r="E55" i="4"/>
  <c r="G55" i="4" s="1"/>
  <c r="E59" i="4"/>
  <c r="G59" i="4" s="1"/>
  <c r="E63" i="4"/>
  <c r="G63" i="4" s="1"/>
  <c r="E67" i="4"/>
  <c r="G67" i="4" s="1"/>
  <c r="E40" i="4"/>
  <c r="G40" i="4" s="1"/>
  <c r="E44" i="4"/>
  <c r="G44" i="4" s="1"/>
  <c r="E48" i="4"/>
  <c r="G48" i="4" s="1"/>
  <c r="E52" i="4"/>
  <c r="G52" i="4" s="1"/>
  <c r="E56" i="4"/>
  <c r="G56" i="4" s="1"/>
  <c r="E60" i="4"/>
  <c r="G60" i="4" s="1"/>
  <c r="E64" i="4"/>
  <c r="G64" i="4" s="1"/>
  <c r="E68" i="4"/>
  <c r="G68" i="4" s="1"/>
  <c r="E41" i="4"/>
  <c r="G41" i="4" s="1"/>
  <c r="E45" i="4"/>
  <c r="G45" i="4" s="1"/>
  <c r="E49" i="4"/>
  <c r="G49" i="4" s="1"/>
  <c r="E53" i="4"/>
  <c r="G53" i="4" s="1"/>
  <c r="E57" i="4"/>
  <c r="G57" i="4" s="1"/>
  <c r="E61" i="4"/>
  <c r="G61" i="4" s="1"/>
  <c r="E65" i="4"/>
  <c r="G65" i="4" s="1"/>
  <c r="E69" i="4"/>
  <c r="G69" i="4" s="1"/>
  <c r="E42" i="4"/>
  <c r="G42" i="4" s="1"/>
  <c r="E46" i="4"/>
  <c r="G46" i="4" s="1"/>
  <c r="E50" i="4"/>
  <c r="G50" i="4" s="1"/>
  <c r="E54" i="4"/>
  <c r="G54" i="4" s="1"/>
  <c r="E58" i="4"/>
  <c r="G58" i="4" s="1"/>
  <c r="E62" i="4"/>
  <c r="G62" i="4" s="1"/>
  <c r="E66" i="4"/>
  <c r="G66" i="4" s="1"/>
  <c r="E70" i="4"/>
  <c r="G70" i="4" s="1"/>
  <c r="E39" i="7"/>
  <c r="G39" i="7" s="1"/>
  <c r="E45" i="7"/>
  <c r="G45" i="7" s="1"/>
  <c r="E52" i="7"/>
  <c r="G52" i="7" s="1"/>
  <c r="E58" i="7"/>
  <c r="G58" i="7" s="1"/>
  <c r="E40" i="7"/>
  <c r="G40" i="7" s="1"/>
  <c r="E59" i="7"/>
  <c r="G59" i="7" s="1"/>
  <c r="E64" i="7"/>
  <c r="G64" i="7" s="1"/>
  <c r="E69" i="7"/>
  <c r="G69" i="7" s="1"/>
  <c r="E50" i="7"/>
  <c r="G50" i="7" s="1"/>
  <c r="E44" i="7"/>
  <c r="G44" i="7" s="1"/>
  <c r="E63" i="7"/>
  <c r="G63" i="7" s="1"/>
  <c r="E46" i="7"/>
  <c r="G46" i="7" s="1"/>
  <c r="E61" i="7"/>
  <c r="G61" i="7" s="1"/>
  <c r="E56" i="7"/>
  <c r="G56" i="7" s="1"/>
  <c r="E41" i="7"/>
  <c r="G41" i="7" s="1"/>
  <c r="E47" i="7"/>
  <c r="G47" i="7" s="1"/>
  <c r="E53" i="7"/>
  <c r="G53" i="7" s="1"/>
  <c r="E70" i="7"/>
  <c r="G70" i="7" s="1"/>
  <c r="E67" i="7"/>
  <c r="G67" i="7" s="1"/>
  <c r="E62" i="7"/>
  <c r="G62" i="7" s="1"/>
  <c r="E42" i="7"/>
  <c r="G42" i="7" s="1"/>
  <c r="E48" i="7"/>
  <c r="G48" i="7" s="1"/>
  <c r="E54" i="7"/>
  <c r="G54" i="7" s="1"/>
  <c r="E60" i="7"/>
  <c r="G60" i="7" s="1"/>
  <c r="E65" i="7"/>
  <c r="G65" i="7" s="1"/>
  <c r="E43" i="7"/>
  <c r="G43" i="7" s="1"/>
  <c r="E49" i="7"/>
  <c r="G49" i="7" s="1"/>
  <c r="E55" i="7"/>
  <c r="G55" i="7" s="1"/>
  <c r="E66" i="7"/>
  <c r="G66" i="7" s="1"/>
  <c r="E51" i="7"/>
  <c r="G51" i="7" s="1"/>
  <c r="E57" i="7"/>
  <c r="G57" i="7" s="1"/>
  <c r="E68" i="7"/>
  <c r="G68" i="7" s="1"/>
  <c r="E28" i="7"/>
  <c r="E38" i="7"/>
  <c r="E25" i="7"/>
  <c r="E13" i="7"/>
  <c r="E37" i="7"/>
  <c r="E12" i="7"/>
  <c r="E33" i="7"/>
  <c r="E21" i="7"/>
  <c r="E14" i="7"/>
  <c r="E31" i="7"/>
  <c r="E20" i="7"/>
  <c r="E30" i="7"/>
  <c r="E17" i="7"/>
  <c r="E29" i="7"/>
  <c r="E15" i="7"/>
  <c r="E23" i="7"/>
  <c r="E36" i="7"/>
  <c r="E22" i="7"/>
  <c r="E9" i="7"/>
  <c r="E9" i="4"/>
  <c r="E7" i="4"/>
  <c r="E35" i="7"/>
  <c r="E27" i="7"/>
  <c r="E19" i="7"/>
  <c r="E11" i="7"/>
  <c r="E34" i="7"/>
  <c r="E26" i="7"/>
  <c r="E18" i="7"/>
  <c r="E10" i="7"/>
  <c r="E32" i="7"/>
  <c r="E24" i="7"/>
  <c r="E16" i="7"/>
  <c r="E8" i="7"/>
  <c r="E16" i="4"/>
  <c r="E23" i="4"/>
  <c r="E38" i="4"/>
  <c r="E22" i="4"/>
  <c r="E37" i="4"/>
  <c r="E29" i="4"/>
  <c r="E21" i="4"/>
  <c r="E13" i="4"/>
  <c r="E24" i="4"/>
  <c r="E31" i="4"/>
  <c r="E15" i="4"/>
  <c r="E30" i="4"/>
  <c r="E14" i="4"/>
  <c r="E36" i="4"/>
  <c r="E28" i="4"/>
  <c r="E20" i="4"/>
  <c r="E12" i="4"/>
  <c r="E8" i="4"/>
  <c r="E35" i="4"/>
  <c r="E19" i="4"/>
  <c r="E34" i="4"/>
  <c r="E26" i="4"/>
  <c r="E18" i="4"/>
  <c r="E10" i="4"/>
  <c r="E32" i="4"/>
  <c r="E27" i="4"/>
  <c r="E11" i="4"/>
  <c r="E33" i="4"/>
  <c r="E25" i="4"/>
  <c r="E17" i="4"/>
  <c r="C38" i="7" l="1"/>
  <c r="F38" i="7" s="1"/>
  <c r="C37" i="7"/>
  <c r="F37" i="7" s="1"/>
  <c r="C36" i="7"/>
  <c r="F36" i="7" s="1"/>
  <c r="C35" i="7"/>
  <c r="F35" i="7" s="1"/>
  <c r="C34" i="7"/>
  <c r="F34" i="7" s="1"/>
  <c r="C33" i="7"/>
  <c r="F33" i="7" s="1"/>
  <c r="C32" i="7"/>
  <c r="C31" i="7"/>
  <c r="F31" i="7" s="1"/>
  <c r="C30" i="7"/>
  <c r="F30" i="7" s="1"/>
  <c r="C29" i="7"/>
  <c r="F29" i="7" s="1"/>
  <c r="C28" i="7"/>
  <c r="F28" i="7" s="1"/>
  <c r="C27" i="7"/>
  <c r="F27" i="7" s="1"/>
  <c r="C26" i="7"/>
  <c r="F26" i="7" s="1"/>
  <c r="C25" i="7"/>
  <c r="F25" i="7" s="1"/>
  <c r="C24" i="7"/>
  <c r="F24" i="7" s="1"/>
  <c r="C23" i="7"/>
  <c r="F23" i="7" s="1"/>
  <c r="C22" i="7"/>
  <c r="C21" i="7"/>
  <c r="F21" i="7" s="1"/>
  <c r="C20" i="7"/>
  <c r="C19" i="7"/>
  <c r="F19" i="7" s="1"/>
  <c r="C18" i="7"/>
  <c r="C17" i="7"/>
  <c r="F17" i="7" s="1"/>
  <c r="C16" i="7"/>
  <c r="C15" i="7"/>
  <c r="F15" i="7" s="1"/>
  <c r="C14" i="7"/>
  <c r="F14" i="7" s="1"/>
  <c r="G14" i="7" s="1"/>
  <c r="C13" i="7"/>
  <c r="F13" i="7" s="1"/>
  <c r="G13" i="7" s="1"/>
  <c r="C12" i="7"/>
  <c r="F12" i="7" s="1"/>
  <c r="G12" i="7" s="1"/>
  <c r="C11" i="7"/>
  <c r="F11" i="7" s="1"/>
  <c r="G11" i="7" s="1"/>
  <c r="C10" i="7"/>
  <c r="F10" i="7" s="1"/>
  <c r="C9" i="7"/>
  <c r="F9" i="7" s="1"/>
  <c r="C8" i="7"/>
  <c r="F8" i="7" s="1"/>
  <c r="F16" i="7" l="1"/>
  <c r="G16" i="7" s="1"/>
  <c r="F32" i="7"/>
  <c r="G32" i="7" s="1"/>
  <c r="F18" i="7"/>
  <c r="G18" i="7" s="1"/>
  <c r="F20" i="7"/>
  <c r="G20" i="7" s="1"/>
  <c r="F22" i="7"/>
  <c r="G22" i="7" s="1"/>
  <c r="G38" i="7"/>
  <c r="G36" i="7"/>
  <c r="G15" i="7"/>
  <c r="G29" i="7"/>
  <c r="G8" i="7"/>
  <c r="G24" i="7"/>
  <c r="G27" i="7"/>
  <c r="G30" i="7"/>
  <c r="G23" i="7"/>
  <c r="G17" i="7"/>
  <c r="G33" i="7"/>
  <c r="G21" i="7"/>
  <c r="G28" i="7"/>
  <c r="G31" i="7"/>
  <c r="G34" i="7"/>
  <c r="G37" i="7"/>
  <c r="G9" i="7"/>
  <c r="G25" i="7"/>
  <c r="G10" i="7"/>
  <c r="G19" i="7"/>
  <c r="G26" i="7"/>
  <c r="G35" i="7"/>
  <c r="C8" i="4"/>
  <c r="F8" i="4" s="1"/>
  <c r="G73" i="7" l="1"/>
  <c r="C23" i="4"/>
  <c r="F23" i="4" s="1"/>
  <c r="C24" i="4"/>
  <c r="F24" i="4" s="1"/>
  <c r="C25" i="4"/>
  <c r="F25" i="4" s="1"/>
  <c r="C26" i="4"/>
  <c r="F26" i="4" s="1"/>
  <c r="C27" i="4"/>
  <c r="F27" i="4" s="1"/>
  <c r="C28" i="4"/>
  <c r="F28" i="4" s="1"/>
  <c r="C29" i="4"/>
  <c r="F29" i="4" s="1"/>
  <c r="C30" i="4"/>
  <c r="F30" i="4" s="1"/>
  <c r="C31" i="4"/>
  <c r="F31" i="4" s="1"/>
  <c r="C32" i="4"/>
  <c r="F32" i="4" s="1"/>
  <c r="C33" i="4"/>
  <c r="F33" i="4" s="1"/>
  <c r="C34" i="4"/>
  <c r="F34" i="4" s="1"/>
  <c r="C35" i="4"/>
  <c r="F35" i="4" s="1"/>
  <c r="C36" i="4"/>
  <c r="F36" i="4" s="1"/>
  <c r="C37" i="4"/>
  <c r="F37" i="4" s="1"/>
  <c r="C38" i="4"/>
  <c r="F38" i="4" s="1"/>
  <c r="C22" i="4"/>
  <c r="F22" i="4" s="1"/>
  <c r="C21" i="4"/>
  <c r="F21" i="4" s="1"/>
  <c r="C20" i="4"/>
  <c r="F20" i="4" s="1"/>
  <c r="C19" i="4"/>
  <c r="F19" i="4" s="1"/>
  <c r="C18" i="4"/>
  <c r="F18" i="4" s="1"/>
  <c r="C17" i="4"/>
  <c r="F17" i="4" s="1"/>
  <c r="C16" i="4"/>
  <c r="F16" i="4" s="1"/>
  <c r="C15" i="4"/>
  <c r="F15" i="4" s="1"/>
  <c r="C14" i="4"/>
  <c r="F14" i="4" s="1"/>
  <c r="C13" i="4"/>
  <c r="F13" i="4" s="1"/>
  <c r="C12" i="4"/>
  <c r="F12" i="4" s="1"/>
  <c r="C11" i="4"/>
  <c r="F11" i="4" s="1"/>
  <c r="C10" i="4"/>
  <c r="F10" i="4" s="1"/>
  <c r="C9" i="4"/>
  <c r="F9" i="4" s="1"/>
  <c r="C7" i="4"/>
  <c r="F7" i="4" s="1"/>
  <c r="G7" i="4" s="1"/>
  <c r="G22" i="4" l="1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15" i="4"/>
  <c r="G17" i="4"/>
  <c r="G19" i="4"/>
  <c r="G9" i="4"/>
  <c r="G21" i="4"/>
  <c r="G8" i="4"/>
  <c r="G10" i="4"/>
  <c r="G16" i="4"/>
  <c r="G18" i="4"/>
  <c r="G20" i="4"/>
  <c r="G73" i="4" l="1"/>
</calcChain>
</file>

<file path=xl/sharedStrings.xml><?xml version="1.0" encoding="utf-8"?>
<sst xmlns="http://schemas.openxmlformats.org/spreadsheetml/2006/main" count="48" uniqueCount="16">
  <si>
    <t>G/m</t>
  </si>
  <si>
    <t>Io</t>
  </si>
  <si>
    <t>Gradient (G/cm)</t>
  </si>
  <si>
    <t>I</t>
  </si>
  <si>
    <t>Calc</t>
  </si>
  <si>
    <t>Sq Difference</t>
  </si>
  <si>
    <t>D</t>
  </si>
  <si>
    <t>Delta</t>
  </si>
  <si>
    <t>gt1</t>
  </si>
  <si>
    <t>Gradient Callibration</t>
  </si>
  <si>
    <t>I (norm)</t>
  </si>
  <si>
    <t>Gamma</t>
  </si>
  <si>
    <t>Gz Level</t>
  </si>
  <si>
    <t>*10-12* m²/s</t>
  </si>
  <si>
    <t>Maximum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</si>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</sst>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#,##0.00&quot;    &quot;;\-#,##0.00&quot;    &quot;;&quot; -&quot;#&quot;    &quot;;@\ "/>
    <numFmt numFmtId="166" formatCode="0.000000"/>
    <numFmt numFmtId="167" formatCode="0.00E+000"/>
    <numFmt numFmtId="168" formatCode="0.00000E+00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Alignment="0" applyProtection="0"/>
  </cellStyleXfs>
  <cellXfs count="18">
    <xf numFmtId="0" fontId="0" fillId="0" borderId="0" xfId="0"/>
    <xf numFmtId="0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11" fontId="1" fillId="0" borderId="0" xfId="0" applyNumberFormat="1" applyFont="1" applyBorder="1" applyAlignment="1">
      <alignment horizontal="center"/>
    </xf>
    <xf numFmtId="0" fontId="1" fillId="0" borderId="0" xfId="1" applyNumberFormat="1" applyFont="1" applyFill="1" applyBorder="1" applyAlignment="1" applyProtection="1">
      <alignment horizontal="center"/>
    </xf>
    <xf numFmtId="0" fontId="1" fillId="0" borderId="0" xfId="0" applyFont="1"/>
    <xf numFmtId="166" fontId="1" fillId="0" borderId="0" xfId="1" applyNumberFormat="1" applyFont="1" applyFill="1" applyBorder="1" applyAlignment="1" applyProtection="1">
      <alignment horizontal="center"/>
    </xf>
    <xf numFmtId="166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11" fontId="1" fillId="0" borderId="0" xfId="0" applyNumberFormat="1" applyFont="1"/>
    <xf numFmtId="0" fontId="0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Border="1" applyAlignment="1">
      <alignment horizontal="center"/>
    </xf>
    <xf numFmtId="0" fontId="0" fillId="0" borderId="0" xfId="0" applyNumberFormat="1" applyFont="1"/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Na23 Diffusion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76077364427538"/>
          <c:y val="7.4866310160428606E-2"/>
          <c:w val="0.80324623166344244"/>
          <c:h val="0.7914438502673797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noFill/>
                <a:prstDash val="solid"/>
              </a:ln>
            </c:spPr>
          </c:marker>
          <c:xVal>
            <c:numRef>
              <c:f>'H1'!$C$7:$C$69</c:f>
              <c:numCache>
                <c:formatCode>General</c:formatCode>
                <c:ptCount val="63"/>
                <c:pt idx="0">
                  <c:v>7.6567999999999996</c:v>
                </c:pt>
                <c:pt idx="1">
                  <c:v>76.032023999999993</c:v>
                </c:pt>
                <c:pt idx="2">
                  <c:v>144.40724799999998</c:v>
                </c:pt>
                <c:pt idx="3">
                  <c:v>212.78247199999998</c:v>
                </c:pt>
                <c:pt idx="4">
                  <c:v>281.15769599999999</c:v>
                </c:pt>
                <c:pt idx="5">
                  <c:v>349.53291999999999</c:v>
                </c:pt>
                <c:pt idx="6">
                  <c:v>417.90814399999999</c:v>
                </c:pt>
                <c:pt idx="7">
                  <c:v>486.283368</c:v>
                </c:pt>
                <c:pt idx="8">
                  <c:v>554.658592</c:v>
                </c:pt>
                <c:pt idx="9">
                  <c:v>623.033816</c:v>
                </c:pt>
                <c:pt idx="10">
                  <c:v>691.40904</c:v>
                </c:pt>
                <c:pt idx="11">
                  <c:v>759.78426400000001</c:v>
                </c:pt>
                <c:pt idx="12">
                  <c:v>828.15948800000001</c:v>
                </c:pt>
                <c:pt idx="13">
                  <c:v>896.53471200000001</c:v>
                </c:pt>
                <c:pt idx="14">
                  <c:v>964.90993600000002</c:v>
                </c:pt>
                <c:pt idx="15">
                  <c:v>1033.2851599999999</c:v>
                </c:pt>
              </c:numCache>
            </c:numRef>
          </c:xVal>
          <c:yVal>
            <c:numRef>
              <c:f>'H1'!$E$7:$E$69</c:f>
              <c:numCache>
                <c:formatCode>General</c:formatCode>
                <c:ptCount val="63"/>
                <c:pt idx="0">
                  <c:v>1</c:v>
                </c:pt>
                <c:pt idx="1">
                  <c:v>0.95496830786605658</c:v>
                </c:pt>
                <c:pt idx="2">
                  <c:v>0.88077981676346662</c:v>
                </c:pt>
                <c:pt idx="3">
                  <c:v>0.80782527094651624</c:v>
                </c:pt>
                <c:pt idx="4">
                  <c:v>0.71735442057444798</c:v>
                </c:pt>
                <c:pt idx="5">
                  <c:v>0.59882519996012451</c:v>
                </c:pt>
                <c:pt idx="6">
                  <c:v>0.51448947633615572</c:v>
                </c:pt>
                <c:pt idx="7">
                  <c:v>0.38290542206083666</c:v>
                </c:pt>
                <c:pt idx="8">
                  <c:v>0.30604994216157833</c:v>
                </c:pt>
                <c:pt idx="9">
                  <c:v>0.21893881191141024</c:v>
                </c:pt>
                <c:pt idx="10">
                  <c:v>0.174817621516725</c:v>
                </c:pt>
                <c:pt idx="11">
                  <c:v>0.11138365124196953</c:v>
                </c:pt>
                <c:pt idx="12">
                  <c:v>9.149385262063045E-2</c:v>
                </c:pt>
                <c:pt idx="13">
                  <c:v>4.2481291108484316E-2</c:v>
                </c:pt>
                <c:pt idx="14">
                  <c:v>1.3136519331383337E-2</c:v>
                </c:pt>
                <c:pt idx="15">
                  <c:v>-4.1906943750276877E-3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5-42EC-AC63-C91EDD34E364}"/>
            </c:ext>
          </c:extLst>
        </c:ser>
        <c:ser>
          <c:idx val="1"/>
          <c:order val="1"/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'H1'!$C$7:$C$69</c:f>
              <c:numCache>
                <c:formatCode>General</c:formatCode>
                <c:ptCount val="63"/>
                <c:pt idx="0">
                  <c:v>7.6567999999999996</c:v>
                </c:pt>
                <c:pt idx="1">
                  <c:v>76.032023999999993</c:v>
                </c:pt>
                <c:pt idx="2">
                  <c:v>144.40724799999998</c:v>
                </c:pt>
                <c:pt idx="3">
                  <c:v>212.78247199999998</c:v>
                </c:pt>
                <c:pt idx="4">
                  <c:v>281.15769599999999</c:v>
                </c:pt>
                <c:pt idx="5">
                  <c:v>349.53291999999999</c:v>
                </c:pt>
                <c:pt idx="6">
                  <c:v>417.90814399999999</c:v>
                </c:pt>
                <c:pt idx="7">
                  <c:v>486.283368</c:v>
                </c:pt>
                <c:pt idx="8">
                  <c:v>554.658592</c:v>
                </c:pt>
                <c:pt idx="9">
                  <c:v>623.033816</c:v>
                </c:pt>
                <c:pt idx="10">
                  <c:v>691.40904</c:v>
                </c:pt>
                <c:pt idx="11">
                  <c:v>759.78426400000001</c:v>
                </c:pt>
                <c:pt idx="12">
                  <c:v>828.15948800000001</c:v>
                </c:pt>
                <c:pt idx="13">
                  <c:v>896.53471200000001</c:v>
                </c:pt>
                <c:pt idx="14">
                  <c:v>964.90993600000002</c:v>
                </c:pt>
                <c:pt idx="15">
                  <c:v>1033.2851599999999</c:v>
                </c:pt>
              </c:numCache>
            </c:numRef>
          </c:xVal>
          <c:yVal>
            <c:numRef>
              <c:f>'H1'!$F$7:$F$69</c:f>
              <c:numCache>
                <c:formatCode>General</c:formatCode>
                <c:ptCount val="63"/>
                <c:pt idx="0">
                  <c:v>0.97308413834886065</c:v>
                </c:pt>
                <c:pt idx="1">
                  <c:v>0.95210602663222699</c:v>
                </c:pt>
                <c:pt idx="2">
                  <c:v>0.89898814819088801</c:v>
                </c:pt>
                <c:pt idx="3">
                  <c:v>0.81913663500135092</c:v>
                </c:pt>
                <c:pt idx="4">
                  <c:v>0.72026525382051232</c:v>
                </c:pt>
                <c:pt idx="5">
                  <c:v>0.61117039762870207</c:v>
                </c:pt>
                <c:pt idx="6">
                  <c:v>0.50045598615439446</c:v>
                </c:pt>
                <c:pt idx="7">
                  <c:v>0.39546057852902683</c:v>
                </c:pt>
                <c:pt idx="8">
                  <c:v>0.30156034932166831</c:v>
                </c:pt>
                <c:pt idx="9">
                  <c:v>0.22191109144221366</c:v>
                </c:pt>
                <c:pt idx="10">
                  <c:v>0.15758595666727071</c:v>
                </c:pt>
                <c:pt idx="11">
                  <c:v>0.10799154313939159</c:v>
                </c:pt>
                <c:pt idx="12">
                  <c:v>7.1416031431781865E-2</c:v>
                </c:pt>
                <c:pt idx="13">
                  <c:v>4.5575916434299944E-2</c:v>
                </c:pt>
                <c:pt idx="14">
                  <c:v>2.8067830085149834E-2</c:v>
                </c:pt>
                <c:pt idx="15">
                  <c:v>1.6680766334101343E-2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5-42EC-AC63-C91EDD34E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0224"/>
        <c:axId val="36022144"/>
      </c:scatterChart>
      <c:valAx>
        <c:axId val="36020224"/>
        <c:scaling>
          <c:orientation val="minMax"/>
          <c:max val="1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Gradient Strength (G/cm)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022144"/>
        <c:crosses val="autoZero"/>
        <c:crossBetween val="midCat"/>
      </c:valAx>
      <c:valAx>
        <c:axId val="36022144"/>
        <c:scaling>
          <c:orientation val="minMax"/>
          <c:max val="1.0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out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020224"/>
        <c:crosses val="autoZero"/>
        <c:crossBetween val="midCat"/>
        <c:majorUnit val="0.2"/>
        <c:minorUnit val="0.1"/>
      </c:valAx>
      <c:spPr>
        <a:noFill/>
        <a:ln w="12700"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278" footer="0.4921259845000027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Li7 Diffusion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76077364427538"/>
          <c:y val="7.4866310160428606E-2"/>
          <c:w val="0.80324623166344244"/>
          <c:h val="0.7914438502673797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noFill/>
                <a:prstDash val="solid"/>
              </a:ln>
            </c:spPr>
          </c:marker>
          <c:xVal>
            <c:numRef>
              <c:f>'Li7'!$C$7:$C$70</c:f>
              <c:numCache>
                <c:formatCode>General</c:formatCode>
                <c:ptCount val="64"/>
                <c:pt idx="0">
                  <c:v>1.7284999999999999</c:v>
                </c:pt>
                <c:pt idx="1">
                  <c:v>10.543849999999999</c:v>
                </c:pt>
                <c:pt idx="2">
                  <c:v>19.359199999999998</c:v>
                </c:pt>
                <c:pt idx="3">
                  <c:v>28.174549999999996</c:v>
                </c:pt>
                <c:pt idx="4">
                  <c:v>36.989899999999999</c:v>
                </c:pt>
                <c:pt idx="5">
                  <c:v>45.805249999999994</c:v>
                </c:pt>
                <c:pt idx="6">
                  <c:v>54.620599999999996</c:v>
                </c:pt>
                <c:pt idx="7">
                  <c:v>63.435949999999991</c:v>
                </c:pt>
                <c:pt idx="8">
                  <c:v>72.251299999999986</c:v>
                </c:pt>
                <c:pt idx="9">
                  <c:v>81.066649999999996</c:v>
                </c:pt>
                <c:pt idx="10">
                  <c:v>89.881999999999991</c:v>
                </c:pt>
                <c:pt idx="11">
                  <c:v>98.697349999999986</c:v>
                </c:pt>
                <c:pt idx="12">
                  <c:v>107.5127</c:v>
                </c:pt>
                <c:pt idx="13">
                  <c:v>116.32804999999999</c:v>
                </c:pt>
                <c:pt idx="14">
                  <c:v>125.14339999999999</c:v>
                </c:pt>
                <c:pt idx="15">
                  <c:v>133.95874999999998</c:v>
                </c:pt>
                <c:pt idx="16">
                  <c:v>142.77409999999998</c:v>
                </c:pt>
                <c:pt idx="17">
                  <c:v>151.58944999999997</c:v>
                </c:pt>
                <c:pt idx="18">
                  <c:v>160.40479999999999</c:v>
                </c:pt>
                <c:pt idx="19">
                  <c:v>169.22014999999999</c:v>
                </c:pt>
                <c:pt idx="20">
                  <c:v>178.03549999999998</c:v>
                </c:pt>
                <c:pt idx="21">
                  <c:v>186.85084999999998</c:v>
                </c:pt>
                <c:pt idx="22">
                  <c:v>195.66619999999998</c:v>
                </c:pt>
                <c:pt idx="23">
                  <c:v>204.48154999999997</c:v>
                </c:pt>
                <c:pt idx="24">
                  <c:v>213.29689999999997</c:v>
                </c:pt>
                <c:pt idx="25">
                  <c:v>222.11224999999999</c:v>
                </c:pt>
                <c:pt idx="26">
                  <c:v>230.92759999999998</c:v>
                </c:pt>
                <c:pt idx="27">
                  <c:v>239.74294999999998</c:v>
                </c:pt>
                <c:pt idx="28">
                  <c:v>248.55829999999997</c:v>
                </c:pt>
                <c:pt idx="29">
                  <c:v>257.37365</c:v>
                </c:pt>
                <c:pt idx="30">
                  <c:v>266.18899999999996</c:v>
                </c:pt>
                <c:pt idx="31">
                  <c:v>275.00434999999999</c:v>
                </c:pt>
                <c:pt idx="32">
                  <c:v>283.81969999999995</c:v>
                </c:pt>
                <c:pt idx="33">
                  <c:v>292.63504999999998</c:v>
                </c:pt>
                <c:pt idx="34">
                  <c:v>301.45039999999995</c:v>
                </c:pt>
                <c:pt idx="35">
                  <c:v>310.26574999999997</c:v>
                </c:pt>
                <c:pt idx="36">
                  <c:v>319.08109999999999</c:v>
                </c:pt>
                <c:pt idx="37">
                  <c:v>327.89644999999996</c:v>
                </c:pt>
                <c:pt idx="38">
                  <c:v>336.71179999999998</c:v>
                </c:pt>
                <c:pt idx="39">
                  <c:v>345.52714999999995</c:v>
                </c:pt>
                <c:pt idx="40">
                  <c:v>354.34249999999997</c:v>
                </c:pt>
                <c:pt idx="41">
                  <c:v>363.15784999999994</c:v>
                </c:pt>
                <c:pt idx="42">
                  <c:v>371.97319999999996</c:v>
                </c:pt>
                <c:pt idx="43">
                  <c:v>380.78854999999999</c:v>
                </c:pt>
                <c:pt idx="44">
                  <c:v>389.60389999999995</c:v>
                </c:pt>
                <c:pt idx="45">
                  <c:v>398.41924999999998</c:v>
                </c:pt>
                <c:pt idx="46">
                  <c:v>407.23459999999994</c:v>
                </c:pt>
                <c:pt idx="47">
                  <c:v>416.04994999999997</c:v>
                </c:pt>
                <c:pt idx="48">
                  <c:v>424.86529999999993</c:v>
                </c:pt>
                <c:pt idx="49">
                  <c:v>433.68064999999996</c:v>
                </c:pt>
                <c:pt idx="50">
                  <c:v>442.49599999999998</c:v>
                </c:pt>
                <c:pt idx="51">
                  <c:v>451.31134999999995</c:v>
                </c:pt>
                <c:pt idx="52">
                  <c:v>460.12669999999997</c:v>
                </c:pt>
                <c:pt idx="53">
                  <c:v>468.94204999999994</c:v>
                </c:pt>
                <c:pt idx="54">
                  <c:v>477.75739999999996</c:v>
                </c:pt>
                <c:pt idx="55">
                  <c:v>486.57274999999993</c:v>
                </c:pt>
                <c:pt idx="56">
                  <c:v>495.38809999999995</c:v>
                </c:pt>
                <c:pt idx="57">
                  <c:v>504.20344999999998</c:v>
                </c:pt>
                <c:pt idx="58">
                  <c:v>513.01879999999994</c:v>
                </c:pt>
                <c:pt idx="59">
                  <c:v>521.83414999999991</c:v>
                </c:pt>
                <c:pt idx="60">
                  <c:v>530.64949999999999</c:v>
                </c:pt>
                <c:pt idx="61">
                  <c:v>539.46484999999996</c:v>
                </c:pt>
                <c:pt idx="62">
                  <c:v>548.28019999999992</c:v>
                </c:pt>
                <c:pt idx="63">
                  <c:v>557.09554999999989</c:v>
                </c:pt>
              </c:numCache>
            </c:numRef>
          </c:xVal>
          <c:yVal>
            <c:numRef>
              <c:f>'Li7'!$E$7:$E$70</c:f>
              <c:numCache>
                <c:formatCode>General</c:formatCode>
                <c:ptCount val="64"/>
                <c:pt idx="0">
                  <c:v>0.99937544267015321</c:v>
                </c:pt>
                <c:pt idx="1">
                  <c:v>1</c:v>
                </c:pt>
                <c:pt idx="2">
                  <c:v>0.98836340644803122</c:v>
                </c:pt>
                <c:pt idx="3">
                  <c:v>0.97763064024653301</c:v>
                </c:pt>
                <c:pt idx="4">
                  <c:v>0.83179411711790097</c:v>
                </c:pt>
                <c:pt idx="5">
                  <c:v>0.82834954208308409</c:v>
                </c:pt>
                <c:pt idx="6">
                  <c:v>0.81950858610280997</c:v>
                </c:pt>
                <c:pt idx="7">
                  <c:v>0.8089962691787016</c:v>
                </c:pt>
                <c:pt idx="8">
                  <c:v>0.92133603130350361</c:v>
                </c:pt>
                <c:pt idx="9">
                  <c:v>0.90895753267176527</c:v>
                </c:pt>
                <c:pt idx="10">
                  <c:v>0.90000833477447828</c:v>
                </c:pt>
                <c:pt idx="11">
                  <c:v>0.87369409321508973</c:v>
                </c:pt>
                <c:pt idx="12">
                  <c:v>0.84264606692273147</c:v>
                </c:pt>
                <c:pt idx="13">
                  <c:v>0.83483399662717006</c:v>
                </c:pt>
                <c:pt idx="14">
                  <c:v>0.83360992300797965</c:v>
                </c:pt>
                <c:pt idx="15">
                  <c:v>0.79580683737900337</c:v>
                </c:pt>
                <c:pt idx="16">
                  <c:v>0.77794949126666169</c:v>
                </c:pt>
                <c:pt idx="17">
                  <c:v>0.74849425139221937</c:v>
                </c:pt>
                <c:pt idx="18">
                  <c:v>0.7192715039935319</c:v>
                </c:pt>
                <c:pt idx="19">
                  <c:v>0.69877398037619576</c:v>
                </c:pt>
                <c:pt idx="20">
                  <c:v>0.66951451590932198</c:v>
                </c:pt>
                <c:pt idx="21">
                  <c:v>0.65262554575332221</c:v>
                </c:pt>
                <c:pt idx="22">
                  <c:v>0.62680228482971911</c:v>
                </c:pt>
                <c:pt idx="23">
                  <c:v>0.59120178268709456</c:v>
                </c:pt>
                <c:pt idx="24">
                  <c:v>0.58059811369733894</c:v>
                </c:pt>
                <c:pt idx="25">
                  <c:v>0.54908598366310768</c:v>
                </c:pt>
                <c:pt idx="26">
                  <c:v>0.53170456418859502</c:v>
                </c:pt>
                <c:pt idx="27">
                  <c:v>0.4939266664683945</c:v>
                </c:pt>
                <c:pt idx="28">
                  <c:v>0.4614456464388666</c:v>
                </c:pt>
                <c:pt idx="29">
                  <c:v>0.43858662786406899</c:v>
                </c:pt>
                <c:pt idx="30">
                  <c:v>0.42039354088023301</c:v>
                </c:pt>
                <c:pt idx="31">
                  <c:v>0.39645951998308077</c:v>
                </c:pt>
                <c:pt idx="32">
                  <c:v>0.37130539091010228</c:v>
                </c:pt>
                <c:pt idx="33">
                  <c:v>0.3542757209488131</c:v>
                </c:pt>
                <c:pt idx="34">
                  <c:v>0.33600699680451351</c:v>
                </c:pt>
                <c:pt idx="35">
                  <c:v>0.31908879986223759</c:v>
                </c:pt>
                <c:pt idx="36">
                  <c:v>0.2920149555962136</c:v>
                </c:pt>
                <c:pt idx="37">
                  <c:v>0.26100445414754164</c:v>
                </c:pt>
                <c:pt idx="38">
                  <c:v>0.25238952843902157</c:v>
                </c:pt>
                <c:pt idx="39">
                  <c:v>0.24018910758798601</c:v>
                </c:pt>
                <c:pt idx="40">
                  <c:v>0.22063822342262557</c:v>
                </c:pt>
                <c:pt idx="41">
                  <c:v>0.20570509805476644</c:v>
                </c:pt>
                <c:pt idx="42">
                  <c:v>0.18902989466974648</c:v>
                </c:pt>
                <c:pt idx="43">
                  <c:v>0.17225959407812436</c:v>
                </c:pt>
                <c:pt idx="44">
                  <c:v>0.15602866721815703</c:v>
                </c:pt>
                <c:pt idx="45">
                  <c:v>0.14877653221243467</c:v>
                </c:pt>
                <c:pt idx="46">
                  <c:v>0.14438333500395995</c:v>
                </c:pt>
                <c:pt idx="47">
                  <c:v>0.1255001874406331</c:v>
                </c:pt>
                <c:pt idx="48">
                  <c:v>0.11670703708313736</c:v>
                </c:pt>
                <c:pt idx="49">
                  <c:v>0.10605761862642182</c:v>
                </c:pt>
                <c:pt idx="50">
                  <c:v>9.7058852687083558E-2</c:v>
                </c:pt>
                <c:pt idx="51">
                  <c:v>8.5811092887206272E-2</c:v>
                </c:pt>
                <c:pt idx="52">
                  <c:v>7.6266344143939721E-2</c:v>
                </c:pt>
                <c:pt idx="53">
                  <c:v>7.3564041359574284E-2</c:v>
                </c:pt>
                <c:pt idx="54">
                  <c:v>6.9056580634904205E-2</c:v>
                </c:pt>
                <c:pt idx="55">
                  <c:v>6.6118407404510832E-2</c:v>
                </c:pt>
                <c:pt idx="56">
                  <c:v>5.1298444040801472E-2</c:v>
                </c:pt>
                <c:pt idx="57">
                  <c:v>4.6356400097079926E-2</c:v>
                </c:pt>
                <c:pt idx="58">
                  <c:v>4.3702857579265723E-2</c:v>
                </c:pt>
                <c:pt idx="59">
                  <c:v>3.8296783327807407E-2</c:v>
                </c:pt>
                <c:pt idx="60">
                  <c:v>3.359604395620535E-2</c:v>
                </c:pt>
                <c:pt idx="61">
                  <c:v>2.8995542180751517E-2</c:v>
                </c:pt>
                <c:pt idx="62">
                  <c:v>2.59866518770316E-2</c:v>
                </c:pt>
                <c:pt idx="63">
                  <c:v>1.7072188326248773E-2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5-42EC-AC63-C91EDD34E364}"/>
            </c:ext>
          </c:extLst>
        </c:ser>
        <c:ser>
          <c:idx val="1"/>
          <c:order val="1"/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'Li7'!$C$7:$C$70</c:f>
              <c:numCache>
                <c:formatCode>General</c:formatCode>
                <c:ptCount val="64"/>
                <c:pt idx="0">
                  <c:v>1.7284999999999999</c:v>
                </c:pt>
                <c:pt idx="1">
                  <c:v>10.543849999999999</c:v>
                </c:pt>
                <c:pt idx="2">
                  <c:v>19.359199999999998</c:v>
                </c:pt>
                <c:pt idx="3">
                  <c:v>28.174549999999996</c:v>
                </c:pt>
                <c:pt idx="4">
                  <c:v>36.989899999999999</c:v>
                </c:pt>
                <c:pt idx="5">
                  <c:v>45.805249999999994</c:v>
                </c:pt>
                <c:pt idx="6">
                  <c:v>54.620599999999996</c:v>
                </c:pt>
                <c:pt idx="7">
                  <c:v>63.435949999999991</c:v>
                </c:pt>
                <c:pt idx="8">
                  <c:v>72.251299999999986</c:v>
                </c:pt>
                <c:pt idx="9">
                  <c:v>81.066649999999996</c:v>
                </c:pt>
                <c:pt idx="10">
                  <c:v>89.881999999999991</c:v>
                </c:pt>
                <c:pt idx="11">
                  <c:v>98.697349999999986</c:v>
                </c:pt>
                <c:pt idx="12">
                  <c:v>107.5127</c:v>
                </c:pt>
                <c:pt idx="13">
                  <c:v>116.32804999999999</c:v>
                </c:pt>
                <c:pt idx="14">
                  <c:v>125.14339999999999</c:v>
                </c:pt>
                <c:pt idx="15">
                  <c:v>133.95874999999998</c:v>
                </c:pt>
                <c:pt idx="16">
                  <c:v>142.77409999999998</c:v>
                </c:pt>
                <c:pt idx="17">
                  <c:v>151.58944999999997</c:v>
                </c:pt>
                <c:pt idx="18">
                  <c:v>160.40479999999999</c:v>
                </c:pt>
                <c:pt idx="19">
                  <c:v>169.22014999999999</c:v>
                </c:pt>
                <c:pt idx="20">
                  <c:v>178.03549999999998</c:v>
                </c:pt>
                <c:pt idx="21">
                  <c:v>186.85084999999998</c:v>
                </c:pt>
                <c:pt idx="22">
                  <c:v>195.66619999999998</c:v>
                </c:pt>
                <c:pt idx="23">
                  <c:v>204.48154999999997</c:v>
                </c:pt>
                <c:pt idx="24">
                  <c:v>213.29689999999997</c:v>
                </c:pt>
                <c:pt idx="25">
                  <c:v>222.11224999999999</c:v>
                </c:pt>
                <c:pt idx="26">
                  <c:v>230.92759999999998</c:v>
                </c:pt>
                <c:pt idx="27">
                  <c:v>239.74294999999998</c:v>
                </c:pt>
                <c:pt idx="28">
                  <c:v>248.55829999999997</c:v>
                </c:pt>
                <c:pt idx="29">
                  <c:v>257.37365</c:v>
                </c:pt>
                <c:pt idx="30">
                  <c:v>266.18899999999996</c:v>
                </c:pt>
                <c:pt idx="31">
                  <c:v>275.00434999999999</c:v>
                </c:pt>
                <c:pt idx="32">
                  <c:v>283.81969999999995</c:v>
                </c:pt>
                <c:pt idx="33">
                  <c:v>292.63504999999998</c:v>
                </c:pt>
                <c:pt idx="34">
                  <c:v>301.45039999999995</c:v>
                </c:pt>
                <c:pt idx="35">
                  <c:v>310.26574999999997</c:v>
                </c:pt>
                <c:pt idx="36">
                  <c:v>319.08109999999999</c:v>
                </c:pt>
                <c:pt idx="37">
                  <c:v>327.89644999999996</c:v>
                </c:pt>
                <c:pt idx="38">
                  <c:v>336.71179999999998</c:v>
                </c:pt>
                <c:pt idx="39">
                  <c:v>345.52714999999995</c:v>
                </c:pt>
                <c:pt idx="40">
                  <c:v>354.34249999999997</c:v>
                </c:pt>
                <c:pt idx="41">
                  <c:v>363.15784999999994</c:v>
                </c:pt>
                <c:pt idx="42">
                  <c:v>371.97319999999996</c:v>
                </c:pt>
                <c:pt idx="43">
                  <c:v>380.78854999999999</c:v>
                </c:pt>
                <c:pt idx="44">
                  <c:v>389.60389999999995</c:v>
                </c:pt>
                <c:pt idx="45">
                  <c:v>398.41924999999998</c:v>
                </c:pt>
                <c:pt idx="46">
                  <c:v>407.23459999999994</c:v>
                </c:pt>
                <c:pt idx="47">
                  <c:v>416.04994999999997</c:v>
                </c:pt>
                <c:pt idx="48">
                  <c:v>424.86529999999993</c:v>
                </c:pt>
                <c:pt idx="49">
                  <c:v>433.68064999999996</c:v>
                </c:pt>
                <c:pt idx="50">
                  <c:v>442.49599999999998</c:v>
                </c:pt>
                <c:pt idx="51">
                  <c:v>451.31134999999995</c:v>
                </c:pt>
                <c:pt idx="52">
                  <c:v>460.12669999999997</c:v>
                </c:pt>
                <c:pt idx="53">
                  <c:v>468.94204999999994</c:v>
                </c:pt>
                <c:pt idx="54">
                  <c:v>477.75739999999996</c:v>
                </c:pt>
                <c:pt idx="55">
                  <c:v>486.57274999999993</c:v>
                </c:pt>
                <c:pt idx="56">
                  <c:v>495.38809999999995</c:v>
                </c:pt>
                <c:pt idx="57">
                  <c:v>504.20344999999998</c:v>
                </c:pt>
                <c:pt idx="58">
                  <c:v>513.01879999999994</c:v>
                </c:pt>
                <c:pt idx="59">
                  <c:v>521.83414999999991</c:v>
                </c:pt>
                <c:pt idx="60">
                  <c:v>530.64949999999999</c:v>
                </c:pt>
                <c:pt idx="61">
                  <c:v>539.46484999999996</c:v>
                </c:pt>
                <c:pt idx="62">
                  <c:v>548.28019999999992</c:v>
                </c:pt>
                <c:pt idx="63">
                  <c:v>557.09554999999989</c:v>
                </c:pt>
              </c:numCache>
            </c:numRef>
          </c:xVal>
          <c:yVal>
            <c:numRef>
              <c:f>'Li7'!$F$7:$F$70</c:f>
              <c:numCache>
                <c:formatCode>General</c:formatCode>
                <c:ptCount val="64"/>
                <c:pt idx="0">
                  <c:v>0.98825994320070321</c:v>
                </c:pt>
                <c:pt idx="1">
                  <c:v>0.9869780809201355</c:v>
                </c:pt>
                <c:pt idx="2">
                  <c:v>0.98386162715488967</c:v>
                </c:pt>
                <c:pt idx="3">
                  <c:v>0.97892796769508783</c:v>
                </c:pt>
                <c:pt idx="4">
                  <c:v>0.9722045507920315</c:v>
                </c:pt>
                <c:pt idx="5">
                  <c:v>0.96372863280522214</c:v>
                </c:pt>
                <c:pt idx="6">
                  <c:v>0.95354693434418081</c:v>
                </c:pt>
                <c:pt idx="7">
                  <c:v>0.94171521134529979</c:v>
                </c:pt>
                <c:pt idx="8">
                  <c:v>0.9282977465928034</c:v>
                </c:pt>
                <c:pt idx="9">
                  <c:v>0.91336676817081641</c:v>
                </c:pt>
                <c:pt idx="10">
                  <c:v>0.89700180220514014</c:v>
                </c:pt>
                <c:pt idx="11">
                  <c:v>0.87928896800534528</c:v>
                </c:pt>
                <c:pt idx="12">
                  <c:v>0.86032022433927757</c:v>
                </c:pt>
                <c:pt idx="13">
                  <c:v>0.84019257605472197</c:v>
                </c:pt>
                <c:pt idx="14">
                  <c:v>0.81900725060110569</c:v>
                </c:pt>
                <c:pt idx="15">
                  <c:v>0.79686885419487963</c:v>
                </c:pt>
                <c:pt idx="16">
                  <c:v>0.77388451741546271</c:v>
                </c:pt>
                <c:pt idx="17">
                  <c:v>0.75016303991696676</c:v>
                </c:pt>
                <c:pt idx="18">
                  <c:v>0.7258140436995546</c:v>
                </c:pt>
                <c:pt idx="19">
                  <c:v>0.70094714401081792</c:v>
                </c:pt>
                <c:pt idx="20">
                  <c:v>0.67567114645187909</c:v>
                </c:pt>
                <c:pt idx="21">
                  <c:v>0.6500932782567882</c:v>
                </c:pt>
                <c:pt idx="22">
                  <c:v>0.62431846101069877</c:v>
                </c:pt>
                <c:pt idx="23">
                  <c:v>0.59844863128702075</c:v>
                </c:pt>
                <c:pt idx="24">
                  <c:v>0.57258211483210919</c:v>
                </c:pt>
                <c:pt idx="25">
                  <c:v>0.54681305902443611</c:v>
                </c:pt>
                <c:pt idx="26">
                  <c:v>0.52123092740037547</c:v>
                </c:pt>
                <c:pt idx="27">
                  <c:v>0.49592005908735343</c:v>
                </c:pt>
                <c:pt idx="28">
                  <c:v>0.47095929503347173</c:v>
                </c:pt>
                <c:pt idx="29">
                  <c:v>0.44642167198635968</c:v>
                </c:pt>
                <c:pt idx="30">
                  <c:v>0.42237418426759121</c:v>
                </c:pt>
                <c:pt idx="31">
                  <c:v>0.39887761252585507</c:v>
                </c:pt>
                <c:pt idx="32">
                  <c:v>0.37598641784416825</c:v>
                </c:pt>
                <c:pt idx="33">
                  <c:v>0.35374869883408921</c:v>
                </c:pt>
                <c:pt idx="34">
                  <c:v>0.33220620868177281</c:v>
                </c:pt>
                <c:pt idx="35">
                  <c:v>0.31139442852358246</c:v>
                </c:pt>
                <c:pt idx="36">
                  <c:v>0.29134269302785837</c:v>
                </c:pt>
                <c:pt idx="37">
                  <c:v>0.27207436364742232</c:v>
                </c:pt>
                <c:pt idx="38">
                  <c:v>0.25360704468586243</c:v>
                </c:pt>
                <c:pt idx="39">
                  <c:v>0.23595283708918746</c:v>
                </c:pt>
                <c:pt idx="40">
                  <c:v>0.21911862473111698</c:v>
                </c:pt>
                <c:pt idx="41">
                  <c:v>0.20310638790166596</c:v>
                </c:pt>
                <c:pt idx="42">
                  <c:v>0.18791353873003172</c:v>
                </c:pt>
                <c:pt idx="43">
                  <c:v>0.17353327336832333</c:v>
                </c:pt>
                <c:pt idx="44">
                  <c:v>0.15995493592555812</c:v>
                </c:pt>
                <c:pt idx="45">
                  <c:v>0.14716438936415804</c:v>
                </c:pt>
                <c:pt idx="46">
                  <c:v>0.13514438884587246</c:v>
                </c:pt>
                <c:pt idx="47">
                  <c:v>0.12387495333228536</c:v>
                </c:pt>
                <c:pt idx="48">
                  <c:v>0.11333373159838049</c:v>
                </c:pt>
                <c:pt idx="49">
                  <c:v>0.10349635919755797</c:v>
                </c:pt>
                <c:pt idx="50">
                  <c:v>9.4336803314804138E-2</c:v>
                </c:pt>
                <c:pt idx="51">
                  <c:v>8.5827692853493648E-2</c:v>
                </c:pt>
                <c:pt idx="52">
                  <c:v>7.7940631513125247E-2</c:v>
                </c:pt>
                <c:pt idx="53">
                  <c:v>7.064649202331795E-2</c:v>
                </c:pt>
                <c:pt idx="54">
                  <c:v>6.3915690097408454E-2</c:v>
                </c:pt>
                <c:pt idx="55">
                  <c:v>5.7718437051558422E-2</c:v>
                </c:pt>
                <c:pt idx="56">
                  <c:v>5.202497039767201E-2</c:v>
                </c:pt>
                <c:pt idx="57">
                  <c:v>4.6805762056752048E-2</c:v>
                </c:pt>
                <c:pt idx="58">
                  <c:v>4.2031704150454326E-2</c:v>
                </c:pt>
                <c:pt idx="59">
                  <c:v>3.7674272610197339E-2</c:v>
                </c:pt>
                <c:pt idx="60">
                  <c:v>3.3705669093655195E-2</c:v>
                </c:pt>
                <c:pt idx="61">
                  <c:v>3.0098941916919211E-2</c:v>
                </c:pt>
                <c:pt idx="62">
                  <c:v>2.6828086896820581E-2</c:v>
                </c:pt>
                <c:pt idx="63">
                  <c:v>2.3868129152232562E-2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5-42EC-AC63-C91EDD34E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0096"/>
        <c:axId val="39942016"/>
      </c:scatterChart>
      <c:valAx>
        <c:axId val="39940096"/>
        <c:scaling>
          <c:orientation val="minMax"/>
          <c:max val="5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Gradient Strength (G/cm)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42016"/>
        <c:crosses val="autoZero"/>
        <c:crossBetween val="midCat"/>
      </c:valAx>
      <c:valAx>
        <c:axId val="39942016"/>
        <c:scaling>
          <c:orientation val="minMax"/>
          <c:max val="1.0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out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40096"/>
        <c:crosses val="autoZero"/>
        <c:crossBetween val="midCat"/>
        <c:majorUnit val="0.2"/>
        <c:minorUnit val="0.1"/>
      </c:valAx>
      <c:spPr>
        <a:noFill/>
        <a:ln w="12700"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278" footer="0.4921259845000027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F19</a:t>
            </a:r>
            <a:r>
              <a:rPr lang="en-US" baseline="0"/>
              <a:t> CF3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76077364427538"/>
          <c:y val="7.4866310160428606E-2"/>
          <c:w val="0.80324623166344244"/>
          <c:h val="0.7914438502673797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noFill/>
                <a:prstDash val="solid"/>
              </a:ln>
            </c:spPr>
          </c:marker>
          <c:xVal>
            <c:numRef>
              <c:f>'F19 CF3'!$C$7:$C$70</c:f>
              <c:numCache>
                <c:formatCode>General</c:formatCode>
                <c:ptCount val="64"/>
                <c:pt idx="0">
                  <c:v>1.7284999999999999</c:v>
                </c:pt>
                <c:pt idx="1">
                  <c:v>10.543849999999999</c:v>
                </c:pt>
                <c:pt idx="2">
                  <c:v>19.359199999999998</c:v>
                </c:pt>
                <c:pt idx="3">
                  <c:v>28.174549999999996</c:v>
                </c:pt>
                <c:pt idx="4">
                  <c:v>36.989899999999999</c:v>
                </c:pt>
                <c:pt idx="5">
                  <c:v>45.805249999999994</c:v>
                </c:pt>
                <c:pt idx="6">
                  <c:v>54.620599999999996</c:v>
                </c:pt>
                <c:pt idx="7">
                  <c:v>63.435949999999991</c:v>
                </c:pt>
                <c:pt idx="8">
                  <c:v>72.251299999999986</c:v>
                </c:pt>
                <c:pt idx="9">
                  <c:v>81.066649999999996</c:v>
                </c:pt>
                <c:pt idx="10">
                  <c:v>89.881999999999991</c:v>
                </c:pt>
                <c:pt idx="11">
                  <c:v>98.697349999999986</c:v>
                </c:pt>
                <c:pt idx="12">
                  <c:v>107.5127</c:v>
                </c:pt>
                <c:pt idx="13">
                  <c:v>116.32804999999999</c:v>
                </c:pt>
                <c:pt idx="14">
                  <c:v>125.14339999999999</c:v>
                </c:pt>
                <c:pt idx="15">
                  <c:v>133.95874999999998</c:v>
                </c:pt>
                <c:pt idx="16">
                  <c:v>142.77409999999998</c:v>
                </c:pt>
                <c:pt idx="17">
                  <c:v>151.58944999999997</c:v>
                </c:pt>
                <c:pt idx="18">
                  <c:v>160.40479999999999</c:v>
                </c:pt>
                <c:pt idx="19">
                  <c:v>169.22014999999999</c:v>
                </c:pt>
                <c:pt idx="20">
                  <c:v>178.03549999999998</c:v>
                </c:pt>
                <c:pt idx="21">
                  <c:v>186.85084999999998</c:v>
                </c:pt>
                <c:pt idx="22">
                  <c:v>195.66619999999998</c:v>
                </c:pt>
                <c:pt idx="23">
                  <c:v>204.48154999999997</c:v>
                </c:pt>
                <c:pt idx="24">
                  <c:v>213.29689999999997</c:v>
                </c:pt>
                <c:pt idx="25">
                  <c:v>222.11224999999999</c:v>
                </c:pt>
                <c:pt idx="26">
                  <c:v>230.92759999999998</c:v>
                </c:pt>
                <c:pt idx="27">
                  <c:v>239.74294999999998</c:v>
                </c:pt>
                <c:pt idx="28">
                  <c:v>248.55829999999997</c:v>
                </c:pt>
                <c:pt idx="29">
                  <c:v>257.37365</c:v>
                </c:pt>
                <c:pt idx="30">
                  <c:v>266.18899999999996</c:v>
                </c:pt>
                <c:pt idx="31">
                  <c:v>275.00434999999999</c:v>
                </c:pt>
                <c:pt idx="32">
                  <c:v>283.81969999999995</c:v>
                </c:pt>
                <c:pt idx="33">
                  <c:v>292.63504999999998</c:v>
                </c:pt>
                <c:pt idx="34">
                  <c:v>301.45039999999995</c:v>
                </c:pt>
                <c:pt idx="35">
                  <c:v>310.26574999999997</c:v>
                </c:pt>
                <c:pt idx="36">
                  <c:v>319.08109999999999</c:v>
                </c:pt>
                <c:pt idx="37">
                  <c:v>327.89644999999996</c:v>
                </c:pt>
                <c:pt idx="38">
                  <c:v>336.71179999999998</c:v>
                </c:pt>
                <c:pt idx="39">
                  <c:v>345.52714999999995</c:v>
                </c:pt>
                <c:pt idx="40">
                  <c:v>354.34249999999997</c:v>
                </c:pt>
                <c:pt idx="41">
                  <c:v>363.15784999999994</c:v>
                </c:pt>
                <c:pt idx="42">
                  <c:v>371.97319999999996</c:v>
                </c:pt>
                <c:pt idx="43">
                  <c:v>380.78854999999999</c:v>
                </c:pt>
                <c:pt idx="44">
                  <c:v>389.60389999999995</c:v>
                </c:pt>
                <c:pt idx="45">
                  <c:v>398.41924999999998</c:v>
                </c:pt>
                <c:pt idx="46">
                  <c:v>407.23459999999994</c:v>
                </c:pt>
                <c:pt idx="47">
                  <c:v>416.04994999999997</c:v>
                </c:pt>
                <c:pt idx="48">
                  <c:v>424.86529999999993</c:v>
                </c:pt>
                <c:pt idx="49">
                  <c:v>433.68064999999996</c:v>
                </c:pt>
                <c:pt idx="50">
                  <c:v>442.49599999999998</c:v>
                </c:pt>
                <c:pt idx="51">
                  <c:v>451.31134999999995</c:v>
                </c:pt>
                <c:pt idx="52">
                  <c:v>460.12669999999997</c:v>
                </c:pt>
                <c:pt idx="53">
                  <c:v>468.94204999999994</c:v>
                </c:pt>
                <c:pt idx="54">
                  <c:v>477.75739999999996</c:v>
                </c:pt>
                <c:pt idx="55">
                  <c:v>486.57274999999993</c:v>
                </c:pt>
                <c:pt idx="56">
                  <c:v>495.38809999999995</c:v>
                </c:pt>
                <c:pt idx="57">
                  <c:v>504.20344999999998</c:v>
                </c:pt>
                <c:pt idx="58">
                  <c:v>513.01879999999994</c:v>
                </c:pt>
                <c:pt idx="59">
                  <c:v>521.83414999999991</c:v>
                </c:pt>
                <c:pt idx="60">
                  <c:v>530.64949999999999</c:v>
                </c:pt>
                <c:pt idx="61">
                  <c:v>539.46484999999996</c:v>
                </c:pt>
                <c:pt idx="62">
                  <c:v>548.28019999999992</c:v>
                </c:pt>
                <c:pt idx="63">
                  <c:v>557.09554999999989</c:v>
                </c:pt>
              </c:numCache>
            </c:numRef>
          </c:xVal>
          <c:yVal>
            <c:numRef>
              <c:f>'F19 CF3'!$E$7:$E$70</c:f>
              <c:numCache>
                <c:formatCode>General</c:formatCode>
                <c:ptCount val="64"/>
                <c:pt idx="0">
                  <c:v>1</c:v>
                </c:pt>
                <c:pt idx="1">
                  <c:v>0.93761259223539306</c:v>
                </c:pt>
                <c:pt idx="2">
                  <c:v>0.89745576266620541</c:v>
                </c:pt>
                <c:pt idx="3">
                  <c:v>0.8741600090753171</c:v>
                </c:pt>
                <c:pt idx="4">
                  <c:v>0.85925478292885094</c:v>
                </c:pt>
                <c:pt idx="5">
                  <c:v>0.84703761146200685</c:v>
                </c:pt>
                <c:pt idx="6">
                  <c:v>0.83612493196142668</c:v>
                </c:pt>
                <c:pt idx="7">
                  <c:v>0.82577557920849598</c:v>
                </c:pt>
                <c:pt idx="8">
                  <c:v>0.81340932844068436</c:v>
                </c:pt>
                <c:pt idx="9">
                  <c:v>0.80066823549334354</c:v>
                </c:pt>
                <c:pt idx="10">
                  <c:v>0.78728799205432343</c:v>
                </c:pt>
                <c:pt idx="11">
                  <c:v>0.77276173755121369</c:v>
                </c:pt>
                <c:pt idx="12">
                  <c:v>0.75622522611614584</c:v>
                </c:pt>
                <c:pt idx="13">
                  <c:v>0.74020240866760212</c:v>
                </c:pt>
                <c:pt idx="14">
                  <c:v>0.72284731305235606</c:v>
                </c:pt>
                <c:pt idx="15">
                  <c:v>0.70342606000988883</c:v>
                </c:pt>
                <c:pt idx="16">
                  <c:v>0.68314913680799394</c:v>
                </c:pt>
                <c:pt idx="17">
                  <c:v>0.66297886690884034</c:v>
                </c:pt>
                <c:pt idx="18">
                  <c:v>0.64268170367739164</c:v>
                </c:pt>
                <c:pt idx="19">
                  <c:v>0.62104749925383995</c:v>
                </c:pt>
                <c:pt idx="20">
                  <c:v>0.59826652575503037</c:v>
                </c:pt>
                <c:pt idx="21">
                  <c:v>0.57655699538582772</c:v>
                </c:pt>
                <c:pt idx="22">
                  <c:v>0.55287499550708685</c:v>
                </c:pt>
                <c:pt idx="23">
                  <c:v>0.53161227312400472</c:v>
                </c:pt>
                <c:pt idx="24">
                  <c:v>0.50841698429691617</c:v>
                </c:pt>
                <c:pt idx="25">
                  <c:v>0.48565212136383323</c:v>
                </c:pt>
                <c:pt idx="26">
                  <c:v>0.4636055701783201</c:v>
                </c:pt>
                <c:pt idx="27">
                  <c:v>0.44161579063523365</c:v>
                </c:pt>
                <c:pt idx="28">
                  <c:v>0.42052583823052864</c:v>
                </c:pt>
                <c:pt idx="29">
                  <c:v>0.39926140749391792</c:v>
                </c:pt>
                <c:pt idx="30">
                  <c:v>0.37802235316104632</c:v>
                </c:pt>
                <c:pt idx="31">
                  <c:v>0.35864513264793813</c:v>
                </c:pt>
                <c:pt idx="32">
                  <c:v>0.3387573293881756</c:v>
                </c:pt>
                <c:pt idx="33">
                  <c:v>0.31922447899997375</c:v>
                </c:pt>
                <c:pt idx="34">
                  <c:v>0.30010903255272176</c:v>
                </c:pt>
                <c:pt idx="35">
                  <c:v>0.28261464390009916</c:v>
                </c:pt>
                <c:pt idx="36">
                  <c:v>0.26432452453834321</c:v>
                </c:pt>
                <c:pt idx="37">
                  <c:v>0.24826527729932255</c:v>
                </c:pt>
                <c:pt idx="38">
                  <c:v>0.23190623098643537</c:v>
                </c:pt>
                <c:pt idx="39">
                  <c:v>0.2163621824426761</c:v>
                </c:pt>
                <c:pt idx="40">
                  <c:v>0.20070483951325321</c:v>
                </c:pt>
                <c:pt idx="41">
                  <c:v>0.1870759005294301</c:v>
                </c:pt>
                <c:pt idx="42">
                  <c:v>0.17284909437860163</c:v>
                </c:pt>
                <c:pt idx="43">
                  <c:v>0.16052884470646692</c:v>
                </c:pt>
                <c:pt idx="44">
                  <c:v>0.14843116747782725</c:v>
                </c:pt>
                <c:pt idx="45">
                  <c:v>0.13721471782994665</c:v>
                </c:pt>
                <c:pt idx="46">
                  <c:v>0.12695167652780742</c:v>
                </c:pt>
                <c:pt idx="47">
                  <c:v>0.11613366922806938</c:v>
                </c:pt>
                <c:pt idx="48">
                  <c:v>0.10728390015164636</c:v>
                </c:pt>
                <c:pt idx="49">
                  <c:v>9.7933888958536677E-2</c:v>
                </c:pt>
                <c:pt idx="50">
                  <c:v>8.9332419450933148E-2</c:v>
                </c:pt>
                <c:pt idx="51">
                  <c:v>8.1409630151756437E-2</c:v>
                </c:pt>
                <c:pt idx="52">
                  <c:v>7.4055971476786442E-2</c:v>
                </c:pt>
                <c:pt idx="53">
                  <c:v>6.7766130565342045E-2</c:v>
                </c:pt>
                <c:pt idx="54">
                  <c:v>6.2046879732443334E-2</c:v>
                </c:pt>
                <c:pt idx="55">
                  <c:v>5.5282365439243315E-2</c:v>
                </c:pt>
                <c:pt idx="56">
                  <c:v>5.031532189809753E-2</c:v>
                </c:pt>
                <c:pt idx="57">
                  <c:v>4.5376607610167395E-2</c:v>
                </c:pt>
                <c:pt idx="58">
                  <c:v>4.0810721681050648E-2</c:v>
                </c:pt>
                <c:pt idx="59">
                  <c:v>3.6600071463482778E-2</c:v>
                </c:pt>
                <c:pt idx="60">
                  <c:v>3.2392351468192401E-2</c:v>
                </c:pt>
                <c:pt idx="61">
                  <c:v>2.9212471989931713E-2</c:v>
                </c:pt>
                <c:pt idx="62">
                  <c:v>2.591616425893847E-2</c:v>
                </c:pt>
                <c:pt idx="63">
                  <c:v>2.3326266368812781E-2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5-42EC-AC63-C91EDD34E364}"/>
            </c:ext>
          </c:extLst>
        </c:ser>
        <c:ser>
          <c:idx val="1"/>
          <c:order val="1"/>
          <c:spPr>
            <a:ln w="1905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'F19 CF3'!$C$7:$C$70</c:f>
              <c:numCache>
                <c:formatCode>General</c:formatCode>
                <c:ptCount val="64"/>
                <c:pt idx="0">
                  <c:v>1.7284999999999999</c:v>
                </c:pt>
                <c:pt idx="1">
                  <c:v>10.543849999999999</c:v>
                </c:pt>
                <c:pt idx="2">
                  <c:v>19.359199999999998</c:v>
                </c:pt>
                <c:pt idx="3">
                  <c:v>28.174549999999996</c:v>
                </c:pt>
                <c:pt idx="4">
                  <c:v>36.989899999999999</c:v>
                </c:pt>
                <c:pt idx="5">
                  <c:v>45.805249999999994</c:v>
                </c:pt>
                <c:pt idx="6">
                  <c:v>54.620599999999996</c:v>
                </c:pt>
                <c:pt idx="7">
                  <c:v>63.435949999999991</c:v>
                </c:pt>
                <c:pt idx="8">
                  <c:v>72.251299999999986</c:v>
                </c:pt>
                <c:pt idx="9">
                  <c:v>81.066649999999996</c:v>
                </c:pt>
                <c:pt idx="10">
                  <c:v>89.881999999999991</c:v>
                </c:pt>
                <c:pt idx="11">
                  <c:v>98.697349999999986</c:v>
                </c:pt>
                <c:pt idx="12">
                  <c:v>107.5127</c:v>
                </c:pt>
                <c:pt idx="13">
                  <c:v>116.32804999999999</c:v>
                </c:pt>
                <c:pt idx="14">
                  <c:v>125.14339999999999</c:v>
                </c:pt>
                <c:pt idx="15">
                  <c:v>133.95874999999998</c:v>
                </c:pt>
                <c:pt idx="16">
                  <c:v>142.77409999999998</c:v>
                </c:pt>
                <c:pt idx="17">
                  <c:v>151.58944999999997</c:v>
                </c:pt>
                <c:pt idx="18">
                  <c:v>160.40479999999999</c:v>
                </c:pt>
                <c:pt idx="19">
                  <c:v>169.22014999999999</c:v>
                </c:pt>
                <c:pt idx="20">
                  <c:v>178.03549999999998</c:v>
                </c:pt>
                <c:pt idx="21">
                  <c:v>186.85084999999998</c:v>
                </c:pt>
                <c:pt idx="22">
                  <c:v>195.66619999999998</c:v>
                </c:pt>
                <c:pt idx="23">
                  <c:v>204.48154999999997</c:v>
                </c:pt>
                <c:pt idx="24">
                  <c:v>213.29689999999997</c:v>
                </c:pt>
                <c:pt idx="25">
                  <c:v>222.11224999999999</c:v>
                </c:pt>
                <c:pt idx="26">
                  <c:v>230.92759999999998</c:v>
                </c:pt>
                <c:pt idx="27">
                  <c:v>239.74294999999998</c:v>
                </c:pt>
                <c:pt idx="28">
                  <c:v>248.55829999999997</c:v>
                </c:pt>
                <c:pt idx="29">
                  <c:v>257.37365</c:v>
                </c:pt>
                <c:pt idx="30">
                  <c:v>266.18899999999996</c:v>
                </c:pt>
                <c:pt idx="31">
                  <c:v>275.00434999999999</c:v>
                </c:pt>
                <c:pt idx="32">
                  <c:v>283.81969999999995</c:v>
                </c:pt>
                <c:pt idx="33">
                  <c:v>292.63504999999998</c:v>
                </c:pt>
                <c:pt idx="34">
                  <c:v>301.45039999999995</c:v>
                </c:pt>
                <c:pt idx="35">
                  <c:v>310.26574999999997</c:v>
                </c:pt>
                <c:pt idx="36">
                  <c:v>319.08109999999999</c:v>
                </c:pt>
                <c:pt idx="37">
                  <c:v>327.89644999999996</c:v>
                </c:pt>
                <c:pt idx="38">
                  <c:v>336.71179999999998</c:v>
                </c:pt>
                <c:pt idx="39">
                  <c:v>345.52714999999995</c:v>
                </c:pt>
                <c:pt idx="40">
                  <c:v>354.34249999999997</c:v>
                </c:pt>
                <c:pt idx="41">
                  <c:v>363.15784999999994</c:v>
                </c:pt>
                <c:pt idx="42">
                  <c:v>371.97319999999996</c:v>
                </c:pt>
                <c:pt idx="43">
                  <c:v>380.78854999999999</c:v>
                </c:pt>
                <c:pt idx="44">
                  <c:v>389.60389999999995</c:v>
                </c:pt>
                <c:pt idx="45">
                  <c:v>398.41924999999998</c:v>
                </c:pt>
                <c:pt idx="46">
                  <c:v>407.23459999999994</c:v>
                </c:pt>
                <c:pt idx="47">
                  <c:v>416.04994999999997</c:v>
                </c:pt>
                <c:pt idx="48">
                  <c:v>424.86529999999993</c:v>
                </c:pt>
                <c:pt idx="49">
                  <c:v>433.68064999999996</c:v>
                </c:pt>
                <c:pt idx="50">
                  <c:v>442.49599999999998</c:v>
                </c:pt>
                <c:pt idx="51">
                  <c:v>451.31134999999995</c:v>
                </c:pt>
                <c:pt idx="52">
                  <c:v>460.12669999999997</c:v>
                </c:pt>
                <c:pt idx="53">
                  <c:v>468.94204999999994</c:v>
                </c:pt>
                <c:pt idx="54">
                  <c:v>477.75739999999996</c:v>
                </c:pt>
                <c:pt idx="55">
                  <c:v>486.57274999999993</c:v>
                </c:pt>
                <c:pt idx="56">
                  <c:v>495.38809999999995</c:v>
                </c:pt>
                <c:pt idx="57">
                  <c:v>504.20344999999998</c:v>
                </c:pt>
                <c:pt idx="58">
                  <c:v>513.01879999999994</c:v>
                </c:pt>
                <c:pt idx="59">
                  <c:v>521.83414999999991</c:v>
                </c:pt>
                <c:pt idx="60">
                  <c:v>530.64949999999999</c:v>
                </c:pt>
                <c:pt idx="61">
                  <c:v>539.46484999999996</c:v>
                </c:pt>
                <c:pt idx="62">
                  <c:v>548.28019999999992</c:v>
                </c:pt>
                <c:pt idx="63">
                  <c:v>557.09554999999989</c:v>
                </c:pt>
              </c:numCache>
            </c:numRef>
          </c:xVal>
          <c:yVal>
            <c:numRef>
              <c:f>'F19 CF3'!$F$7:$F$70</c:f>
              <c:numCache>
                <c:formatCode>General</c:formatCode>
                <c:ptCount val="64"/>
                <c:pt idx="0">
                  <c:v>0.86752773018916018</c:v>
                </c:pt>
                <c:pt idx="1">
                  <c:v>0.8664327291314895</c:v>
                </c:pt>
                <c:pt idx="2">
                  <c:v>0.86377041121858067</c:v>
                </c:pt>
                <c:pt idx="3">
                  <c:v>0.85955523014453816</c:v>
                </c:pt>
                <c:pt idx="4">
                  <c:v>0.853810009238406</c:v>
                </c:pt>
                <c:pt idx="5">
                  <c:v>0.84656573562606896</c:v>
                </c:pt>
                <c:pt idx="6">
                  <c:v>0.8378612818539608</c:v>
                </c:pt>
                <c:pt idx="7">
                  <c:v>0.82774305847353846</c:v>
                </c:pt>
                <c:pt idx="8">
                  <c:v>0.81626460193054939</c:v>
                </c:pt>
                <c:pt idx="9">
                  <c:v>0.8034861028783965</c:v>
                </c:pt>
                <c:pt idx="10">
                  <c:v>0.78947388072848423</c:v>
                </c:pt>
                <c:pt idx="11">
                  <c:v>0.77429981085198696</c:v>
                </c:pt>
                <c:pt idx="12">
                  <c:v>0.75804071134848616</c:v>
                </c:pt>
                <c:pt idx="13">
                  <c:v>0.74077769669074267</c:v>
                </c:pt>
                <c:pt idx="14">
                  <c:v>0.72259550583694609</c:v>
                </c:pt>
                <c:pt idx="15">
                  <c:v>0.70358181256956998</c:v>
                </c:pt>
                <c:pt idx="16">
                  <c:v>0.68382652587309245</c:v>
                </c:pt>
                <c:pt idx="17">
                  <c:v>0.66342108810292733</c:v>
                </c:pt>
                <c:pt idx="18">
                  <c:v>0.64245777852862263</c:v>
                </c:pt>
                <c:pt idx="19">
                  <c:v>0.62102902956118677</c:v>
                </c:pt>
                <c:pt idx="20">
                  <c:v>0.59922676260453234</c:v>
                </c:pt>
                <c:pt idx="21">
                  <c:v>0.57714175001320944</c:v>
                </c:pt>
                <c:pt idx="22">
                  <c:v>0.5548630091028528</c:v>
                </c:pt>
                <c:pt idx="23">
                  <c:v>0.53247723355723797</c:v>
                </c:pt>
                <c:pt idx="24">
                  <c:v>0.51006826691840967</c:v>
                </c:pt>
                <c:pt idx="25">
                  <c:v>0.4877166221465406</c:v>
                </c:pt>
                <c:pt idx="26">
                  <c:v>0.46549905050673746</c:v>
                </c:pt>
                <c:pt idx="27">
                  <c:v>0.44348816229377408</c:v>
                </c:pt>
                <c:pt idx="28">
                  <c:v>0.42175210115526823</c:v>
                </c:pt>
                <c:pt idx="29">
                  <c:v>0.40035427303128113</c:v>
                </c:pt>
                <c:pt idx="30">
                  <c:v>0.37935313000516163</c:v>
                </c:pt>
                <c:pt idx="31">
                  <c:v>0.35880200866728573</c:v>
                </c:pt>
                <c:pt idx="32">
                  <c:v>0.33874902193974177</c:v>
                </c:pt>
                <c:pt idx="33">
                  <c:v>0.3192370027043494</c:v>
                </c:pt>
                <c:pt idx="34">
                  <c:v>0.3003034970258685</c:v>
                </c:pt>
                <c:pt idx="35">
                  <c:v>0.28198080427257899</c:v>
                </c:pt>
                <c:pt idx="36">
                  <c:v>0.26429606101205655</c:v>
                </c:pt>
                <c:pt idx="37">
                  <c:v>0.24727136520390117</c:v>
                </c:pt>
                <c:pt idx="38">
                  <c:v>0.23092393692506136</c:v>
                </c:pt>
                <c:pt idx="39">
                  <c:v>0.21526631164754861</c:v>
                </c:pt>
                <c:pt idx="40">
                  <c:v>0.20030656194179206</c:v>
                </c:pt>
                <c:pt idx="41">
                  <c:v>0.18604854339960236</c:v>
                </c:pt>
                <c:pt idx="42">
                  <c:v>0.17249216055550201</c:v>
                </c:pt>
                <c:pt idx="43">
                  <c:v>0.15963364863004439</c:v>
                </c:pt>
                <c:pt idx="44">
                  <c:v>0.14746586701882278</c:v>
                </c:pt>
                <c:pt idx="45">
                  <c:v>0.13597860060073444</c:v>
                </c:pt>
                <c:pt idx="46">
                  <c:v>0.12515886513278004</c:v>
                </c:pt>
                <c:pt idx="47">
                  <c:v>0.11499121322996612</c:v>
                </c:pt>
                <c:pt idx="48">
                  <c:v>0.10545803769130573</c:v>
                </c:pt>
                <c:pt idx="49">
                  <c:v>9.6539869219961175E-2</c:v>
                </c:pt>
                <c:pt idx="50">
                  <c:v>8.8215665890831269E-2</c:v>
                </c:pt>
                <c:pt idx="51">
                  <c:v>8.0463092036113015E-2</c:v>
                </c:pt>
                <c:pt idx="52">
                  <c:v>7.3258784542638733E-2</c:v>
                </c:pt>
                <c:pt idx="53">
                  <c:v>6.6578604878557324E-2</c:v>
                </c:pt>
                <c:pt idx="54">
                  <c:v>6.0397875486102946E-2</c:v>
                </c:pt>
                <c:pt idx="55">
                  <c:v>5.469159948721343E-2</c:v>
                </c:pt>
                <c:pt idx="56">
                  <c:v>4.9434662945605959E-2</c:v>
                </c:pt>
                <c:pt idx="57">
                  <c:v>4.4602019209176787E-2</c:v>
                </c:pt>
                <c:pt idx="58">
                  <c:v>4.0168855117426322E-2</c:v>
                </c:pt>
                <c:pt idx="59">
                  <c:v>3.6110739097801207E-2</c:v>
                </c:pt>
                <c:pt idx="60">
                  <c:v>3.2403751390743078E-2</c:v>
                </c:pt>
                <c:pt idx="61">
                  <c:v>2.9024596834747968E-2</c:v>
                </c:pt>
                <c:pt idx="62">
                  <c:v>2.5950700809311968E-2</c:v>
                </c:pt>
                <c:pt idx="63">
                  <c:v>2.3160289075194632E-2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75-42EC-AC63-C91EDD34E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3072"/>
        <c:axId val="41604992"/>
      </c:scatterChart>
      <c:valAx>
        <c:axId val="41603072"/>
        <c:scaling>
          <c:orientation val="minMax"/>
          <c:max val="5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Gradient Strength (G/cm)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04992"/>
        <c:crosses val="autoZero"/>
        <c:crossBetween val="midCat"/>
      </c:valAx>
      <c:valAx>
        <c:axId val="41604992"/>
        <c:scaling>
          <c:orientation val="minMax"/>
          <c:max val="1.0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Intensity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9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03072"/>
        <c:crosses val="autoZero"/>
        <c:crossBetween val="midCat"/>
        <c:majorUnit val="0.2"/>
        <c:minorUnit val="0.1"/>
      </c:valAx>
      <c:spPr>
        <a:noFill/>
        <a:ln w="12700"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450000278" footer="0.4921259845000027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485776</xdr:colOff>
      <xdr:row>11</xdr:row>
      <xdr:rowOff>47625</xdr:rowOff>
    </xdr:from>
    <xdr:to>
      <xdr:col>12</xdr:col>
      <xdr:colOff>838201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485776</xdr:colOff>
      <xdr:row>11</xdr:row>
      <xdr:rowOff>47625</xdr:rowOff>
    </xdr:from>
    <xdr:to>
      <xdr:col>12</xdr:col>
      <xdr:colOff>838201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428626</xdr:colOff>
      <xdr:row>12</xdr:row>
      <xdr:rowOff>114300</xdr:rowOff>
    </xdr:from>
    <xdr:to>
      <xdr:col>12</xdr:col>
      <xdr:colOff>781051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4"/>
  <sheetViews>
    <sheetView tabSelected="1" workbookViewId="0">
      <selection activeCell="F30" sqref="F30"/>
    </sheetView>
  </sheetViews>
  <sheetFormatPr defaultColWidth="11.42578125" defaultRowHeight="12.75" x14ac:dyDescent="0.2"/>
  <cols>
    <col min="1" max="1" width="11.42578125" style="5"/>
    <col min="2" max="2" width="11.42578125" style="5" customWidth="1"/>
    <col min="3" max="3" width="14.5703125" style="5" customWidth="1"/>
    <col min="4" max="5" width="11.42578125" style="5" customWidth="1"/>
    <col min="6" max="6" width="11.5703125" style="5" customWidth="1"/>
    <col min="7" max="7" width="17.28515625" style="5" customWidth="1"/>
    <col min="8" max="8" width="13.140625" style="5" customWidth="1"/>
    <col min="9" max="11" width="11.42578125" style="5" customWidth="1"/>
    <col min="12" max="13" width="13" style="5" customWidth="1"/>
    <col min="14" max="16384" width="11.42578125" style="5"/>
  </cols>
  <sheetData>
    <row r="1" spans="2:19" s="2" customFormat="1" x14ac:dyDescent="0.2">
      <c r="B1" s="1"/>
    </row>
    <row r="2" spans="2:19" s="2" customFormat="1" x14ac:dyDescent="0.2">
      <c r="C2" s="17" t="s">
        <v>9</v>
      </c>
      <c r="D2" s="17"/>
      <c r="E2" s="13">
        <v>3.8283999999999999E-2</v>
      </c>
      <c r="F2" s="2" t="s">
        <v>0</v>
      </c>
      <c r="S2" s="3"/>
    </row>
    <row r="3" spans="2:19" s="2" customFormat="1" x14ac:dyDescent="0.2">
      <c r="H3" s="2" t="s">
        <v>1</v>
      </c>
      <c r="I3" s="2">
        <v>0.97330144209094893</v>
      </c>
    </row>
    <row r="4" spans="2:19" s="2" customFormat="1" x14ac:dyDescent="0.2">
      <c r="B4" s="16" t="s">
        <v>12</v>
      </c>
      <c r="C4" s="2" t="s">
        <v>2</v>
      </c>
      <c r="D4" s="2" t="s">
        <v>3</v>
      </c>
      <c r="E4" s="16" t="s">
        <v>10</v>
      </c>
      <c r="F4" s="2" t="s">
        <v>4</v>
      </c>
      <c r="G4" s="2" t="s">
        <v>5</v>
      </c>
      <c r="H4" s="16" t="s">
        <v>6</v>
      </c>
      <c r="I4" s="16">
        <v>259.31134484422779</v>
      </c>
      <c r="J4" s="16" t="s">
        <v>13</v>
      </c>
      <c r="S4" s="3"/>
    </row>
    <row r="5" spans="2:19" s="2" customFormat="1" x14ac:dyDescent="0.2">
      <c r="I5" s="16"/>
      <c r="S5" s="3"/>
    </row>
    <row r="6" spans="2:19" s="2" customFormat="1" x14ac:dyDescent="0.2">
      <c r="C6" s="5"/>
      <c r="F6" s="6"/>
      <c r="G6" s="7"/>
      <c r="H6" s="16" t="s">
        <v>11</v>
      </c>
      <c r="I6" s="2">
        <v>1126.2</v>
      </c>
      <c r="S6" s="3"/>
    </row>
    <row r="7" spans="2:19" s="2" customFormat="1" x14ac:dyDescent="0.2">
      <c r="B7" s="5">
        <v>200</v>
      </c>
      <c r="C7" s="2">
        <f t="shared" ref="C7:C22" si="0">ABS(B7)*$E$2</f>
        <v>7.6567999999999996</v>
      </c>
      <c r="D7" s="5">
        <v>218239.01199999999</v>
      </c>
      <c r="E7" s="2">
        <f t="shared" ref="E7:E22" si="1">D7/$D$72</f>
        <v>1</v>
      </c>
      <c r="F7" s="4">
        <f t="shared" ref="F7:F21" si="2">$I$3*EXP(-$I$4*0.000000000001*(2*PI()*$I$6*C7*$I$10)^2*($I$9-$I$10/3)*10000)</f>
        <v>0.97308413834886065</v>
      </c>
      <c r="G7" s="2">
        <f t="shared" ref="G7:G21" si="3">(F7-E7)^2</f>
        <v>7.2446360842327385E-4</v>
      </c>
      <c r="S7" s="3"/>
    </row>
    <row r="8" spans="2:19" s="2" customFormat="1" x14ac:dyDescent="0.2">
      <c r="B8" s="5">
        <v>1986</v>
      </c>
      <c r="C8" s="2">
        <f t="shared" si="0"/>
        <v>76.032023999999993</v>
      </c>
      <c r="D8" s="5">
        <v>208411.34</v>
      </c>
      <c r="E8" s="2">
        <f t="shared" si="1"/>
        <v>0.95496830786605658</v>
      </c>
      <c r="F8" s="4">
        <f t="shared" si="2"/>
        <v>0.95210602663222699</v>
      </c>
      <c r="G8" s="2">
        <f t="shared" si="3"/>
        <v>8.1926538615330333E-6</v>
      </c>
    </row>
    <row r="9" spans="2:19" s="2" customFormat="1" x14ac:dyDescent="0.2">
      <c r="B9" s="5">
        <v>3772</v>
      </c>
      <c r="C9" s="2">
        <f t="shared" si="0"/>
        <v>144.40724799999998</v>
      </c>
      <c r="D9" s="5">
        <v>192220.51699999999</v>
      </c>
      <c r="E9" s="2">
        <f t="shared" si="1"/>
        <v>0.88077981676346662</v>
      </c>
      <c r="F9" s="4">
        <f t="shared" si="2"/>
        <v>0.89898814819088801</v>
      </c>
      <c r="G9" s="2">
        <f t="shared" si="3"/>
        <v>3.3154333337082179E-4</v>
      </c>
      <c r="H9" s="2" t="s">
        <v>7</v>
      </c>
      <c r="I9" s="16">
        <v>8.0000000000000002E-3</v>
      </c>
    </row>
    <row r="10" spans="2:19" s="2" customFormat="1" x14ac:dyDescent="0.2">
      <c r="B10" s="5">
        <v>5558</v>
      </c>
      <c r="C10" s="2">
        <f t="shared" si="0"/>
        <v>212.78247199999998</v>
      </c>
      <c r="D10" s="5">
        <v>176298.989</v>
      </c>
      <c r="E10" s="2">
        <f t="shared" si="1"/>
        <v>0.80782527094651624</v>
      </c>
      <c r="F10" s="4">
        <f t="shared" si="2"/>
        <v>0.81913663500135092</v>
      </c>
      <c r="G10" s="2">
        <f t="shared" si="3"/>
        <v>1.2794695678100611E-4</v>
      </c>
      <c r="H10" s="16" t="s">
        <v>8</v>
      </c>
      <c r="I10" s="2">
        <v>2E-3</v>
      </c>
    </row>
    <row r="11" spans="2:19" s="2" customFormat="1" x14ac:dyDescent="0.2">
      <c r="B11" s="5">
        <v>7344</v>
      </c>
      <c r="C11" s="2">
        <f t="shared" si="0"/>
        <v>281.15769599999999</v>
      </c>
      <c r="D11" s="5">
        <v>156554.72</v>
      </c>
      <c r="E11" s="2">
        <f t="shared" si="1"/>
        <v>0.71735442057444798</v>
      </c>
      <c r="F11" s="4">
        <f t="shared" si="2"/>
        <v>0.72026525382051232</v>
      </c>
      <c r="G11" s="2">
        <f t="shared" si="3"/>
        <v>8.4729501863934455E-6</v>
      </c>
      <c r="I11" s="8"/>
      <c r="S11" s="9"/>
    </row>
    <row r="12" spans="2:19" s="2" customFormat="1" x14ac:dyDescent="0.2">
      <c r="B12" s="5">
        <v>9130</v>
      </c>
      <c r="C12" s="2">
        <f t="shared" si="0"/>
        <v>349.53291999999999</v>
      </c>
      <c r="D12" s="5">
        <v>130687.02</v>
      </c>
      <c r="E12" s="2">
        <f t="shared" si="1"/>
        <v>0.59882519996012451</v>
      </c>
      <c r="F12" s="4">
        <f t="shared" si="2"/>
        <v>0.61117039762870207</v>
      </c>
      <c r="G12" s="2">
        <f t="shared" si="3"/>
        <v>1.5240390547625274E-4</v>
      </c>
      <c r="I12" s="3"/>
    </row>
    <row r="13" spans="2:19" s="2" customFormat="1" x14ac:dyDescent="0.2">
      <c r="B13" s="5">
        <v>10916</v>
      </c>
      <c r="C13" s="2">
        <f t="shared" si="0"/>
        <v>417.90814399999999</v>
      </c>
      <c r="D13" s="5">
        <v>112281.675</v>
      </c>
      <c r="E13" s="2">
        <f t="shared" si="1"/>
        <v>0.51448947633615572</v>
      </c>
      <c r="F13" s="4">
        <f t="shared" si="2"/>
        <v>0.50045598615439446</v>
      </c>
      <c r="G13" s="2">
        <f t="shared" si="3"/>
        <v>1.9693884668158952E-4</v>
      </c>
      <c r="I13" s="3"/>
    </row>
    <row r="14" spans="2:19" s="2" customFormat="1" x14ac:dyDescent="0.2">
      <c r="B14" s="5">
        <v>12702</v>
      </c>
      <c r="C14" s="2">
        <f t="shared" si="0"/>
        <v>486.283368</v>
      </c>
      <c r="D14" s="5">
        <v>83564.900999999998</v>
      </c>
      <c r="E14" s="2">
        <f t="shared" si="1"/>
        <v>0.38290542206083666</v>
      </c>
      <c r="F14" s="4">
        <f t="shared" si="2"/>
        <v>0.39546057852902683</v>
      </c>
      <c r="G14" s="2">
        <f t="shared" si="3"/>
        <v>1.5763195394073734E-4</v>
      </c>
      <c r="I14" s="3"/>
    </row>
    <row r="15" spans="2:19" s="2" customFormat="1" x14ac:dyDescent="0.2">
      <c r="B15" s="5">
        <v>14488</v>
      </c>
      <c r="C15" s="2">
        <f t="shared" si="0"/>
        <v>554.658592</v>
      </c>
      <c r="D15" s="5">
        <v>66792.036999999997</v>
      </c>
      <c r="E15" s="2">
        <f t="shared" si="1"/>
        <v>0.30604994216157833</v>
      </c>
      <c r="F15" s="4">
        <f t="shared" si="2"/>
        <v>0.30156034932166831</v>
      </c>
      <c r="G15" s="2">
        <f t="shared" si="3"/>
        <v>2.0156443868171291E-5</v>
      </c>
      <c r="I15" s="3"/>
    </row>
    <row r="16" spans="2:19" s="2" customFormat="1" x14ac:dyDescent="0.2">
      <c r="B16" s="5">
        <v>16274</v>
      </c>
      <c r="C16" s="2">
        <f t="shared" si="0"/>
        <v>623.033816</v>
      </c>
      <c r="D16" s="5">
        <v>47780.99</v>
      </c>
      <c r="E16" s="2">
        <f t="shared" si="1"/>
        <v>0.21893881191141024</v>
      </c>
      <c r="F16" s="4">
        <f t="shared" si="2"/>
        <v>0.22191109144221366</v>
      </c>
      <c r="G16" s="2">
        <f t="shared" si="3"/>
        <v>8.834445609233019E-6</v>
      </c>
    </row>
    <row r="17" spans="2:9" s="2" customFormat="1" x14ac:dyDescent="0.2">
      <c r="B17" s="5">
        <v>18060</v>
      </c>
      <c r="C17" s="2">
        <f t="shared" si="0"/>
        <v>691.40904</v>
      </c>
      <c r="D17" s="5">
        <v>38152.025000000001</v>
      </c>
      <c r="E17" s="2">
        <f t="shared" si="1"/>
        <v>0.174817621516725</v>
      </c>
      <c r="F17" s="4">
        <f t="shared" si="2"/>
        <v>0.15758595666727071</v>
      </c>
      <c r="G17" s="2">
        <f t="shared" si="3"/>
        <v>2.9693027348391861E-4</v>
      </c>
      <c r="I17" s="3"/>
    </row>
    <row r="18" spans="2:9" s="2" customFormat="1" x14ac:dyDescent="0.2">
      <c r="B18" s="5">
        <v>19846</v>
      </c>
      <c r="C18" s="2">
        <f t="shared" si="0"/>
        <v>759.78426400000001</v>
      </c>
      <c r="D18" s="5">
        <v>24308.258000000002</v>
      </c>
      <c r="E18" s="2">
        <f t="shared" si="1"/>
        <v>0.11138365124196953</v>
      </c>
      <c r="F18" s="4">
        <f t="shared" si="2"/>
        <v>0.10799154313939159</v>
      </c>
      <c r="G18" s="2">
        <f t="shared" si="3"/>
        <v>1.1506397379574892E-5</v>
      </c>
    </row>
    <row r="19" spans="2:9" s="2" customFormat="1" x14ac:dyDescent="0.2">
      <c r="B19" s="5">
        <v>21632</v>
      </c>
      <c r="C19" s="2">
        <f t="shared" si="0"/>
        <v>828.15948800000001</v>
      </c>
      <c r="D19" s="5">
        <v>19967.527999999998</v>
      </c>
      <c r="E19" s="2">
        <f t="shared" si="1"/>
        <v>9.149385262063045E-2</v>
      </c>
      <c r="F19" s="4">
        <f t="shared" si="2"/>
        <v>7.1416031431781865E-2</v>
      </c>
      <c r="G19" s="2">
        <f t="shared" si="3"/>
        <v>4.0311890369137721E-4</v>
      </c>
    </row>
    <row r="20" spans="2:9" s="2" customFormat="1" x14ac:dyDescent="0.2">
      <c r="B20" s="5">
        <v>23418</v>
      </c>
      <c r="C20" s="2">
        <f t="shared" si="0"/>
        <v>896.53471200000001</v>
      </c>
      <c r="D20" s="5">
        <v>9271.0750000000007</v>
      </c>
      <c r="E20" s="2">
        <f t="shared" si="1"/>
        <v>4.2481291108484316E-2</v>
      </c>
      <c r="F20" s="4">
        <f t="shared" si="2"/>
        <v>4.5575916434299944E-2</v>
      </c>
      <c r="G20" s="2">
        <f t="shared" si="3"/>
        <v>9.5767059071794825E-6</v>
      </c>
    </row>
    <row r="21" spans="2:9" s="2" customFormat="1" x14ac:dyDescent="0.2">
      <c r="B21" s="5">
        <v>25204</v>
      </c>
      <c r="C21" s="2">
        <f t="shared" si="0"/>
        <v>964.90993600000002</v>
      </c>
      <c r="D21" s="5">
        <v>2866.9009999999998</v>
      </c>
      <c r="E21" s="2">
        <f t="shared" si="1"/>
        <v>1.3136519331383337E-2</v>
      </c>
      <c r="F21" s="4">
        <f t="shared" si="2"/>
        <v>2.8067830085149834E-2</v>
      </c>
      <c r="G21" s="2">
        <f t="shared" si="3"/>
        <v>2.2294404082554305E-4</v>
      </c>
    </row>
    <row r="22" spans="2:9" s="2" customFormat="1" x14ac:dyDescent="0.2">
      <c r="B22" s="5">
        <v>26990</v>
      </c>
      <c r="C22" s="2">
        <f t="shared" si="0"/>
        <v>1033.2851599999999</v>
      </c>
      <c r="D22" s="5">
        <v>-914.57299999999998</v>
      </c>
      <c r="E22" s="2">
        <f t="shared" si="1"/>
        <v>-4.1906943750276877E-3</v>
      </c>
      <c r="F22" s="4">
        <f t="shared" ref="F22" si="4">$I$3*EXP(-$I$4*0.000000000001*(2*PI()*$I$6*C22*$I$10)^2*($I$9-$I$10/3)*10000)</f>
        <v>1.6680766334101343E-2</v>
      </c>
      <c r="G22" s="2">
        <f t="shared" ref="G22" si="5">(F22-E22)^2</f>
        <v>4.3561787213271692E-4</v>
      </c>
    </row>
    <row r="23" spans="2:9" s="2" customFormat="1" x14ac:dyDescent="0.2">
      <c r="B23" s="5"/>
      <c r="D23" s="5"/>
      <c r="F23" s="4"/>
    </row>
    <row r="24" spans="2:9" s="2" customFormat="1" x14ac:dyDescent="0.2">
      <c r="B24" s="5"/>
      <c r="D24" s="5"/>
      <c r="F24" s="4"/>
    </row>
    <row r="25" spans="2:9" s="2" customFormat="1" x14ac:dyDescent="0.2">
      <c r="B25" s="5"/>
      <c r="D25" s="5"/>
      <c r="F25" s="4"/>
    </row>
    <row r="26" spans="2:9" s="2" customFormat="1" x14ac:dyDescent="0.2">
      <c r="B26" s="5"/>
      <c r="D26" s="5"/>
      <c r="F26" s="4"/>
    </row>
    <row r="27" spans="2:9" s="2" customFormat="1" x14ac:dyDescent="0.2">
      <c r="B27" s="5"/>
      <c r="D27" s="5"/>
      <c r="F27" s="4"/>
      <c r="I27"/>
    </row>
    <row r="28" spans="2:9" x14ac:dyDescent="0.2">
      <c r="C28" s="2"/>
      <c r="E28" s="2"/>
      <c r="F28" s="4"/>
      <c r="G28" s="2"/>
      <c r="H28" s="12"/>
    </row>
    <row r="29" spans="2:9" x14ac:dyDescent="0.2">
      <c r="C29" s="2"/>
      <c r="E29" s="2"/>
      <c r="F29" s="4"/>
      <c r="G29" s="2"/>
      <c r="H29" s="12"/>
    </row>
    <row r="30" spans="2:9" x14ac:dyDescent="0.2">
      <c r="C30" s="2"/>
      <c r="E30" s="2"/>
      <c r="F30" s="4"/>
      <c r="G30" s="2"/>
      <c r="H30" s="12"/>
    </row>
    <row r="31" spans="2:9" x14ac:dyDescent="0.2">
      <c r="C31" s="2"/>
      <c r="E31" s="2"/>
      <c r="F31" s="4"/>
      <c r="G31" s="2"/>
      <c r="H31" s="12"/>
    </row>
    <row r="32" spans="2:9" x14ac:dyDescent="0.2">
      <c r="C32" s="2"/>
      <c r="E32" s="2"/>
      <c r="F32" s="4"/>
      <c r="G32" s="2"/>
      <c r="H32" s="12"/>
    </row>
    <row r="33" spans="3:24" x14ac:dyDescent="0.2">
      <c r="C33" s="2"/>
      <c r="E33" s="2"/>
      <c r="F33" s="4"/>
      <c r="G33" s="2"/>
      <c r="H33" s="12"/>
    </row>
    <row r="34" spans="3:24" x14ac:dyDescent="0.2">
      <c r="C34" s="2"/>
      <c r="E34" s="2"/>
      <c r="F34" s="4"/>
      <c r="G34" s="2"/>
      <c r="H34" s="12"/>
    </row>
    <row r="35" spans="3:24" x14ac:dyDescent="0.2">
      <c r="C35" s="2"/>
      <c r="E35" s="2"/>
      <c r="F35" s="4"/>
      <c r="G35" s="2"/>
      <c r="H35" s="12"/>
      <c r="J35" s="10"/>
    </row>
    <row r="36" spans="3:24" x14ac:dyDescent="0.2">
      <c r="C36" s="2"/>
      <c r="E36" s="2"/>
      <c r="F36" s="4"/>
      <c r="G36" s="2"/>
      <c r="H36" s="12"/>
      <c r="J36" s="10"/>
    </row>
    <row r="37" spans="3:24" x14ac:dyDescent="0.2">
      <c r="C37" s="2"/>
      <c r="E37" s="2"/>
      <c r="F37" s="4"/>
      <c r="G37" s="2"/>
      <c r="H37" s="12"/>
    </row>
    <row r="38" spans="3:24" x14ac:dyDescent="0.2">
      <c r="C38" s="2"/>
      <c r="E38" s="2"/>
      <c r="F38" s="4"/>
      <c r="G38" s="2"/>
      <c r="H38" s="12"/>
      <c r="I38" s="5">
        <v>218239.01199999999</v>
      </c>
      <c r="J38" s="5">
        <v>208411.34</v>
      </c>
      <c r="K38" s="5">
        <v>192220.51699999999</v>
      </c>
      <c r="L38" s="5">
        <v>176298.989</v>
      </c>
      <c r="M38" s="5">
        <v>156554.72</v>
      </c>
      <c r="N38" s="5">
        <v>130687.02</v>
      </c>
      <c r="O38" s="5">
        <v>112281.675</v>
      </c>
      <c r="P38" s="5">
        <v>83564.900999999998</v>
      </c>
      <c r="Q38" s="5">
        <v>66792.036999999997</v>
      </c>
      <c r="R38" s="5">
        <v>47780.99</v>
      </c>
      <c r="S38" s="5">
        <v>38152.025000000001</v>
      </c>
      <c r="T38" s="5">
        <v>24308.258000000002</v>
      </c>
      <c r="U38" s="5">
        <v>19967.527999999998</v>
      </c>
      <c r="V38" s="5">
        <v>9271.0750000000007</v>
      </c>
      <c r="W38" s="5">
        <v>2866.9009999999998</v>
      </c>
      <c r="X38" s="5">
        <v>-914.57299999999998</v>
      </c>
    </row>
    <row r="39" spans="3:24" x14ac:dyDescent="0.2">
      <c r="C39" s="2"/>
      <c r="E39" s="2"/>
      <c r="F39" s="4"/>
      <c r="G39" s="2"/>
      <c r="H39" s="12"/>
      <c r="I39" s="5">
        <v>218239.01199999999</v>
      </c>
    </row>
    <row r="40" spans="3:24" x14ac:dyDescent="0.2">
      <c r="C40" s="2"/>
      <c r="E40" s="2"/>
      <c r="F40" s="4"/>
      <c r="G40" s="2"/>
      <c r="H40" s="12"/>
      <c r="I40" s="5">
        <v>208411.34</v>
      </c>
    </row>
    <row r="41" spans="3:24" x14ac:dyDescent="0.2">
      <c r="C41" s="2"/>
      <c r="E41" s="2"/>
      <c r="F41" s="4"/>
      <c r="G41" s="2"/>
      <c r="H41" s="12"/>
      <c r="I41" s="5">
        <v>192220.51699999999</v>
      </c>
    </row>
    <row r="42" spans="3:24" x14ac:dyDescent="0.2">
      <c r="C42" s="2"/>
      <c r="E42" s="2"/>
      <c r="F42" s="4"/>
      <c r="G42" s="2"/>
      <c r="H42" s="12"/>
      <c r="I42" s="5">
        <v>176298.989</v>
      </c>
    </row>
    <row r="43" spans="3:24" x14ac:dyDescent="0.2">
      <c r="C43" s="2"/>
      <c r="E43" s="2"/>
      <c r="F43" s="4"/>
      <c r="G43" s="2"/>
      <c r="H43" s="12"/>
      <c r="I43" s="5">
        <v>156554.72</v>
      </c>
    </row>
    <row r="44" spans="3:24" x14ac:dyDescent="0.2">
      <c r="C44" s="2"/>
      <c r="E44" s="2"/>
      <c r="F44" s="4"/>
      <c r="G44" s="2"/>
      <c r="H44" s="12"/>
      <c r="I44" s="5">
        <v>130687.02</v>
      </c>
    </row>
    <row r="45" spans="3:24" x14ac:dyDescent="0.2">
      <c r="C45" s="2"/>
      <c r="E45" s="2"/>
      <c r="F45" s="4"/>
      <c r="G45" s="2"/>
      <c r="H45" s="12"/>
      <c r="I45" s="5">
        <v>112281.675</v>
      </c>
    </row>
    <row r="46" spans="3:24" x14ac:dyDescent="0.2">
      <c r="C46" s="2"/>
      <c r="E46" s="2"/>
      <c r="F46" s="4"/>
      <c r="G46" s="2"/>
      <c r="H46" s="12"/>
      <c r="I46" s="5">
        <v>83564.900999999998</v>
      </c>
    </row>
    <row r="47" spans="3:24" x14ac:dyDescent="0.2">
      <c r="C47" s="2"/>
      <c r="E47" s="2"/>
      <c r="F47" s="4"/>
      <c r="G47" s="2"/>
      <c r="H47" s="12"/>
      <c r="I47" s="5">
        <v>66792.036999999997</v>
      </c>
    </row>
    <row r="48" spans="3:24" x14ac:dyDescent="0.2">
      <c r="C48" s="2"/>
      <c r="E48" s="2"/>
      <c r="F48" s="4"/>
      <c r="G48" s="2"/>
      <c r="H48" s="12"/>
      <c r="I48" s="5">
        <v>47780.99</v>
      </c>
    </row>
    <row r="49" spans="3:9" x14ac:dyDescent="0.2">
      <c r="C49" s="2"/>
      <c r="E49" s="2"/>
      <c r="F49" s="4"/>
      <c r="G49" s="2"/>
      <c r="H49" s="12"/>
      <c r="I49" s="5">
        <v>38152.025000000001</v>
      </c>
    </row>
    <row r="50" spans="3:9" x14ac:dyDescent="0.2">
      <c r="C50" s="2"/>
      <c r="E50" s="2"/>
      <c r="F50" s="4"/>
      <c r="G50" s="2"/>
      <c r="H50" s="12"/>
      <c r="I50" s="5">
        <v>24308.258000000002</v>
      </c>
    </row>
    <row r="51" spans="3:9" x14ac:dyDescent="0.2">
      <c r="C51" s="2"/>
      <c r="E51" s="2"/>
      <c r="F51" s="4"/>
      <c r="G51" s="2"/>
      <c r="H51" s="12"/>
      <c r="I51" s="5">
        <v>19967.527999999998</v>
      </c>
    </row>
    <row r="52" spans="3:9" x14ac:dyDescent="0.2">
      <c r="C52" s="2"/>
      <c r="E52" s="2"/>
      <c r="F52" s="4"/>
      <c r="G52" s="2"/>
      <c r="H52" s="12"/>
      <c r="I52" s="5">
        <v>9271.0750000000007</v>
      </c>
    </row>
    <row r="53" spans="3:9" x14ac:dyDescent="0.2">
      <c r="C53" s="2"/>
      <c r="E53" s="2"/>
      <c r="F53" s="4"/>
      <c r="G53" s="2"/>
      <c r="H53" s="12"/>
      <c r="I53" s="5">
        <v>2866.9009999999998</v>
      </c>
    </row>
    <row r="54" spans="3:9" x14ac:dyDescent="0.2">
      <c r="C54" s="2"/>
      <c r="E54" s="2"/>
      <c r="F54" s="4"/>
      <c r="G54" s="2"/>
      <c r="H54" s="12"/>
      <c r="I54" s="5">
        <v>-914.57299999999998</v>
      </c>
    </row>
    <row r="55" spans="3:9" x14ac:dyDescent="0.2">
      <c r="C55" s="2"/>
      <c r="E55" s="2"/>
      <c r="F55" s="4"/>
      <c r="G55" s="2"/>
      <c r="H55" s="12"/>
    </row>
    <row r="56" spans="3:9" x14ac:dyDescent="0.2">
      <c r="C56" s="2"/>
      <c r="E56" s="2"/>
      <c r="F56" s="4"/>
      <c r="G56" s="2"/>
      <c r="H56" s="12"/>
    </row>
    <row r="57" spans="3:9" x14ac:dyDescent="0.2">
      <c r="C57" s="2"/>
      <c r="E57" s="2"/>
      <c r="F57" s="4"/>
      <c r="G57" s="2"/>
      <c r="H57" s="12"/>
    </row>
    <row r="58" spans="3:9" x14ac:dyDescent="0.2">
      <c r="C58" s="2"/>
      <c r="E58" s="2"/>
      <c r="F58" s="4"/>
      <c r="G58" s="2"/>
      <c r="H58" s="12"/>
    </row>
    <row r="59" spans="3:9" x14ac:dyDescent="0.2">
      <c r="C59" s="2"/>
      <c r="E59" s="2"/>
      <c r="F59" s="4"/>
      <c r="G59" s="2"/>
      <c r="H59" s="12"/>
    </row>
    <row r="60" spans="3:9" x14ac:dyDescent="0.2">
      <c r="C60" s="2"/>
      <c r="E60" s="2"/>
      <c r="F60" s="4"/>
      <c r="G60" s="2"/>
      <c r="H60" s="12"/>
    </row>
    <row r="61" spans="3:9" x14ac:dyDescent="0.2">
      <c r="C61" s="2"/>
      <c r="E61" s="2"/>
      <c r="F61" s="4"/>
      <c r="G61" s="2"/>
      <c r="H61" s="12"/>
    </row>
    <row r="62" spans="3:9" x14ac:dyDescent="0.2">
      <c r="C62" s="2"/>
      <c r="E62" s="2"/>
      <c r="F62" s="4"/>
      <c r="G62" s="2"/>
      <c r="H62" s="12"/>
    </row>
    <row r="63" spans="3:9" x14ac:dyDescent="0.2">
      <c r="C63" s="2"/>
      <c r="E63" s="2"/>
      <c r="F63" s="4"/>
      <c r="G63" s="2"/>
      <c r="H63" s="12"/>
    </row>
    <row r="64" spans="3:9" x14ac:dyDescent="0.2">
      <c r="C64" s="2"/>
      <c r="E64" s="2"/>
      <c r="F64" s="4"/>
      <c r="G64" s="2"/>
      <c r="H64" s="12"/>
    </row>
    <row r="65" spans="2:8" x14ac:dyDescent="0.2">
      <c r="C65" s="2"/>
      <c r="E65" s="2"/>
      <c r="F65" s="4"/>
      <c r="G65" s="2"/>
      <c r="H65" s="12"/>
    </row>
    <row r="66" spans="2:8" x14ac:dyDescent="0.2">
      <c r="C66" s="2"/>
      <c r="E66" s="2"/>
      <c r="F66" s="4"/>
      <c r="G66" s="2"/>
      <c r="H66" s="12"/>
    </row>
    <row r="67" spans="2:8" x14ac:dyDescent="0.2">
      <c r="C67" s="2"/>
      <c r="E67" s="2"/>
      <c r="F67" s="4"/>
      <c r="G67" s="2"/>
      <c r="H67" s="12"/>
    </row>
    <row r="68" spans="2:8" x14ac:dyDescent="0.2">
      <c r="C68" s="2"/>
      <c r="E68" s="2"/>
      <c r="F68" s="4"/>
      <c r="G68" s="2"/>
      <c r="H68" s="12"/>
    </row>
    <row r="69" spans="2:8" x14ac:dyDescent="0.2">
      <c r="C69" s="2"/>
      <c r="E69" s="2"/>
      <c r="F69" s="4"/>
      <c r="G69" s="2"/>
      <c r="H69" s="12"/>
    </row>
    <row r="70" spans="2:8" x14ac:dyDescent="0.2">
      <c r="B70" s="12"/>
      <c r="C70" s="12"/>
      <c r="D70" s="12"/>
      <c r="E70" s="12"/>
      <c r="F70" s="12"/>
      <c r="G70" s="12"/>
      <c r="H70" s="12"/>
    </row>
    <row r="71" spans="2:8" x14ac:dyDescent="0.2">
      <c r="B71" s="12"/>
      <c r="C71" s="12"/>
      <c r="D71" s="12"/>
      <c r="E71" s="12"/>
      <c r="F71" s="12"/>
      <c r="G71" s="12"/>
      <c r="H71" s="12"/>
    </row>
    <row r="72" spans="2:8" x14ac:dyDescent="0.2">
      <c r="B72" s="12"/>
      <c r="C72" s="14" t="s">
        <v>14</v>
      </c>
      <c r="D72" s="2">
        <f>MAX(D7:D69)</f>
        <v>218239.01199999999</v>
      </c>
      <c r="E72" s="2"/>
      <c r="F72" s="16" t="s">
        <v>15</v>
      </c>
      <c r="G72" s="2">
        <f>SUM(G7:G69)*10000</f>
        <v>31.162792916193219</v>
      </c>
      <c r="H72" s="12"/>
    </row>
    <row r="73" spans="2:8" x14ac:dyDescent="0.2">
      <c r="B73" s="12"/>
      <c r="C73" s="2"/>
      <c r="D73" s="2"/>
      <c r="E73" s="12"/>
      <c r="F73" s="12"/>
      <c r="G73" s="12"/>
      <c r="H73" s="12"/>
    </row>
    <row r="74" spans="2:8" x14ac:dyDescent="0.2">
      <c r="H74" s="12"/>
    </row>
  </sheetData>
  <mergeCells count="1">
    <mergeCell ref="C2:D2"/>
  </mergeCells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74"/>
  <sheetViews>
    <sheetView workbookViewId="0"/>
  </sheetViews>
  <sheetFormatPr defaultColWidth="11.42578125" defaultRowHeight="12.75" x14ac:dyDescent="0.2"/>
  <cols>
    <col min="1" max="1" width="11.42578125" style="5"/>
    <col min="2" max="2" width="11.42578125" style="5" customWidth="1"/>
    <col min="3" max="3" width="14.5703125" style="5" customWidth="1"/>
    <col min="4" max="5" width="11.42578125" style="5" customWidth="1"/>
    <col min="6" max="6" width="11.5703125" style="5" customWidth="1"/>
    <col min="7" max="7" width="17.28515625" style="5" customWidth="1"/>
    <col min="8" max="8" width="13.140625" style="5" customWidth="1"/>
    <col min="9" max="11" width="11.42578125" style="5" customWidth="1"/>
    <col min="12" max="13" width="13" style="5" customWidth="1"/>
    <col min="14" max="16384" width="11.42578125" style="5"/>
  </cols>
  <sheetData>
    <row r="1" spans="2:19" s="2" customFormat="1" x14ac:dyDescent="0.2">
      <c r="B1" s="1"/>
    </row>
    <row r="2" spans="2:19" s="2" customFormat="1" x14ac:dyDescent="0.2">
      <c r="C2" s="17" t="s">
        <v>9</v>
      </c>
      <c r="D2" s="17"/>
      <c r="E2" s="13">
        <v>3.4569999999999997E-2</v>
      </c>
      <c r="F2" s="2" t="s">
        <v>0</v>
      </c>
      <c r="S2" s="3"/>
    </row>
    <row r="3" spans="2:19" s="2" customFormat="1" x14ac:dyDescent="0.2">
      <c r="H3" s="2" t="s">
        <v>1</v>
      </c>
      <c r="I3" s="2">
        <v>0.98829536759547654</v>
      </c>
    </row>
    <row r="4" spans="2:19" s="2" customFormat="1" x14ac:dyDescent="0.2">
      <c r="B4" s="11" t="s">
        <v>12</v>
      </c>
      <c r="C4" s="2" t="s">
        <v>2</v>
      </c>
      <c r="D4" s="2" t="s">
        <v>3</v>
      </c>
      <c r="E4" s="11" t="s">
        <v>10</v>
      </c>
      <c r="F4" s="2" t="s">
        <v>4</v>
      </c>
      <c r="G4" s="2" t="s">
        <v>5</v>
      </c>
      <c r="H4" s="11" t="s">
        <v>6</v>
      </c>
      <c r="I4" s="11">
        <v>9.2664607149009512</v>
      </c>
      <c r="J4" s="11" t="s">
        <v>13</v>
      </c>
      <c r="S4" s="3"/>
    </row>
    <row r="5" spans="2:19" s="2" customFormat="1" x14ac:dyDescent="0.2">
      <c r="I5" s="15"/>
      <c r="S5" s="3"/>
    </row>
    <row r="6" spans="2:19" s="2" customFormat="1" x14ac:dyDescent="0.2">
      <c r="C6" s="5"/>
      <c r="F6" s="6"/>
      <c r="G6" s="7"/>
      <c r="H6" s="11" t="s">
        <v>11</v>
      </c>
      <c r="I6" s="2">
        <v>1655</v>
      </c>
      <c r="S6" s="3"/>
    </row>
    <row r="7" spans="2:19" s="2" customFormat="1" x14ac:dyDescent="0.2">
      <c r="B7" s="5">
        <v>50</v>
      </c>
      <c r="C7" s="2">
        <f>ABS(B7)*$E$2</f>
        <v>1.7284999999999999</v>
      </c>
      <c r="D7" s="5">
        <v>13609.14</v>
      </c>
      <c r="E7" s="2">
        <f>D7/$D$73</f>
        <v>0.99937544267015321</v>
      </c>
      <c r="F7" s="4">
        <f>$I$3*EXP(-$I$4*0.000000000001*(2*PI()*$I$6*C7*$I$10)^2*($I$9-$I$10/3)*10000)</f>
        <v>0.98825994320070321</v>
      </c>
      <c r="G7" s="2">
        <f t="shared" ref="G7:G22" si="0">(F7-E7)^2</f>
        <v>1.2355432845534341E-4</v>
      </c>
      <c r="S7" s="3"/>
    </row>
    <row r="8" spans="2:19" s="2" customFormat="1" x14ac:dyDescent="0.2">
      <c r="B8" s="5">
        <v>305</v>
      </c>
      <c r="C8" s="2">
        <f>ABS(B8)*$E$2</f>
        <v>10.543849999999999</v>
      </c>
      <c r="D8" s="5">
        <v>13617.645</v>
      </c>
      <c r="E8" s="2">
        <f t="shared" ref="E8:E38" si="1">D8/$D$73</f>
        <v>1</v>
      </c>
      <c r="F8" s="4">
        <f t="shared" ref="F8:F38" si="2">$I$3*EXP(-$I$4*0.000000000001*(2*PI()*$I$6*C8*$I$10)^2*($I$9-$I$10/3)*10000)</f>
        <v>0.9869780809201355</v>
      </c>
      <c r="G8" s="2">
        <f t="shared" si="0"/>
        <v>1.6957037652253902E-4</v>
      </c>
    </row>
    <row r="9" spans="2:19" s="2" customFormat="1" x14ac:dyDescent="0.2">
      <c r="B9" s="5">
        <v>560</v>
      </c>
      <c r="C9" s="2">
        <f t="shared" ref="C9:C38" si="3">ABS(B9)*$E$2</f>
        <v>19.359199999999998</v>
      </c>
      <c r="D9" s="5">
        <v>13459.182000000001</v>
      </c>
      <c r="E9" s="2">
        <f t="shared" si="1"/>
        <v>0.98836340644803122</v>
      </c>
      <c r="F9" s="4">
        <f t="shared" si="2"/>
        <v>0.98386162715488967</v>
      </c>
      <c r="G9" s="2">
        <f t="shared" si="0"/>
        <v>2.0266016804158036E-5</v>
      </c>
      <c r="H9" s="2" t="s">
        <v>7</v>
      </c>
      <c r="I9" s="11">
        <v>0.3</v>
      </c>
    </row>
    <row r="10" spans="2:19" s="2" customFormat="1" x14ac:dyDescent="0.2">
      <c r="B10" s="5">
        <v>815</v>
      </c>
      <c r="C10" s="2">
        <f t="shared" si="3"/>
        <v>28.174549999999996</v>
      </c>
      <c r="D10" s="5">
        <v>13313.027</v>
      </c>
      <c r="E10" s="2">
        <f t="shared" si="1"/>
        <v>0.97763064024653301</v>
      </c>
      <c r="F10" s="4">
        <f t="shared" si="2"/>
        <v>0.97892796769508783</v>
      </c>
      <c r="G10" s="2">
        <f t="shared" si="0"/>
        <v>1.6830585087737571E-6</v>
      </c>
      <c r="H10" s="11" t="s">
        <v>8</v>
      </c>
      <c r="I10" s="2">
        <v>2E-3</v>
      </c>
    </row>
    <row r="11" spans="2:19" s="2" customFormat="1" x14ac:dyDescent="0.2">
      <c r="B11" s="5">
        <v>1070</v>
      </c>
      <c r="C11" s="2">
        <f t="shared" si="3"/>
        <v>36.989899999999999</v>
      </c>
      <c r="D11" s="5">
        <v>11327.076999999999</v>
      </c>
      <c r="E11" s="2">
        <f t="shared" si="1"/>
        <v>0.83179411711790097</v>
      </c>
      <c r="F11" s="4">
        <f t="shared" si="2"/>
        <v>0.9722045507920315</v>
      </c>
      <c r="I11" s="8"/>
      <c r="S11" s="9"/>
    </row>
    <row r="12" spans="2:19" s="2" customFormat="1" x14ac:dyDescent="0.2">
      <c r="B12" s="5">
        <v>1325</v>
      </c>
      <c r="C12" s="2">
        <f t="shared" si="3"/>
        <v>45.805249999999994</v>
      </c>
      <c r="D12" s="5">
        <v>11280.17</v>
      </c>
      <c r="E12" s="2">
        <f t="shared" si="1"/>
        <v>0.82834954208308409</v>
      </c>
      <c r="F12" s="4">
        <f t="shared" si="2"/>
        <v>0.96372863280522214</v>
      </c>
      <c r="I12" s="3"/>
    </row>
    <row r="13" spans="2:19" s="2" customFormat="1" x14ac:dyDescent="0.2">
      <c r="B13" s="5">
        <v>1580</v>
      </c>
      <c r="C13" s="2">
        <f t="shared" si="3"/>
        <v>54.620599999999996</v>
      </c>
      <c r="D13" s="5">
        <v>11159.777</v>
      </c>
      <c r="E13" s="2">
        <f t="shared" si="1"/>
        <v>0.81950858610280997</v>
      </c>
      <c r="F13" s="4">
        <f t="shared" si="2"/>
        <v>0.95354693434418081</v>
      </c>
      <c r="I13" s="3"/>
    </row>
    <row r="14" spans="2:19" s="2" customFormat="1" x14ac:dyDescent="0.2">
      <c r="B14" s="5">
        <v>1835</v>
      </c>
      <c r="C14" s="2">
        <f t="shared" si="3"/>
        <v>63.435949999999991</v>
      </c>
      <c r="D14" s="5">
        <v>11016.624</v>
      </c>
      <c r="E14" s="2">
        <f t="shared" si="1"/>
        <v>0.8089962691787016</v>
      </c>
      <c r="F14" s="4">
        <f t="shared" si="2"/>
        <v>0.94171521134529979</v>
      </c>
      <c r="I14" s="3"/>
    </row>
    <row r="15" spans="2:19" s="2" customFormat="1" x14ac:dyDescent="0.2">
      <c r="B15" s="5">
        <v>2090</v>
      </c>
      <c r="C15" s="2">
        <f t="shared" si="3"/>
        <v>72.251299999999986</v>
      </c>
      <c r="D15" s="5">
        <v>12546.427</v>
      </c>
      <c r="E15" s="2">
        <f t="shared" si="1"/>
        <v>0.92133603130350361</v>
      </c>
      <c r="F15" s="4">
        <f t="shared" si="2"/>
        <v>0.9282977465928034</v>
      </c>
      <c r="G15" s="2">
        <f t="shared" si="0"/>
        <v>4.8465479769270398E-5</v>
      </c>
      <c r="I15" s="3"/>
    </row>
    <row r="16" spans="2:19" s="2" customFormat="1" x14ac:dyDescent="0.2">
      <c r="B16" s="5">
        <v>2345</v>
      </c>
      <c r="C16" s="2">
        <f t="shared" si="3"/>
        <v>81.066649999999996</v>
      </c>
      <c r="D16" s="5">
        <v>12377.861000000001</v>
      </c>
      <c r="E16" s="2">
        <f t="shared" si="1"/>
        <v>0.90895753267176527</v>
      </c>
      <c r="F16" s="4">
        <f t="shared" si="2"/>
        <v>0.91336676817081641</v>
      </c>
      <c r="G16" s="2">
        <f t="shared" si="0"/>
        <v>1.94413576860928E-5</v>
      </c>
    </row>
    <row r="17" spans="2:9" s="2" customFormat="1" x14ac:dyDescent="0.2">
      <c r="B17" s="5">
        <v>2600</v>
      </c>
      <c r="C17" s="2">
        <f t="shared" si="3"/>
        <v>89.881999999999991</v>
      </c>
      <c r="D17" s="5">
        <v>12255.994000000001</v>
      </c>
      <c r="E17" s="2">
        <f t="shared" si="1"/>
        <v>0.90000833477447828</v>
      </c>
      <c r="F17" s="4">
        <f t="shared" si="2"/>
        <v>0.89700180220514014</v>
      </c>
      <c r="G17" s="2">
        <f t="shared" si="0"/>
        <v>9.0392380904909883E-6</v>
      </c>
      <c r="I17" s="3"/>
    </row>
    <row r="18" spans="2:9" s="2" customFormat="1" x14ac:dyDescent="0.2">
      <c r="B18" s="5">
        <v>2855</v>
      </c>
      <c r="C18" s="2">
        <f t="shared" si="3"/>
        <v>98.697349999999986</v>
      </c>
      <c r="D18" s="5">
        <v>11897.656000000001</v>
      </c>
      <c r="E18" s="2">
        <f t="shared" si="1"/>
        <v>0.87369409321508973</v>
      </c>
      <c r="F18" s="4">
        <f t="shared" si="2"/>
        <v>0.87928896800534528</v>
      </c>
      <c r="G18" s="2">
        <f t="shared" si="0"/>
        <v>3.1302623918637139E-5</v>
      </c>
    </row>
    <row r="19" spans="2:9" s="2" customFormat="1" x14ac:dyDescent="0.2">
      <c r="B19" s="5">
        <v>3110</v>
      </c>
      <c r="C19" s="2">
        <f t="shared" si="3"/>
        <v>107.5127</v>
      </c>
      <c r="D19" s="5">
        <v>11474.855</v>
      </c>
      <c r="E19" s="2">
        <f t="shared" si="1"/>
        <v>0.84264606692273147</v>
      </c>
      <c r="F19" s="4">
        <f t="shared" si="2"/>
        <v>0.86032022433927757</v>
      </c>
      <c r="G19" s="2">
        <f t="shared" si="0"/>
        <v>3.1237584038485149E-4</v>
      </c>
    </row>
    <row r="20" spans="2:9" s="2" customFormat="1" x14ac:dyDescent="0.2">
      <c r="B20" s="5">
        <v>3365</v>
      </c>
      <c r="C20" s="2">
        <f t="shared" si="3"/>
        <v>116.32804999999999</v>
      </c>
      <c r="D20" s="5">
        <v>11368.473</v>
      </c>
      <c r="E20" s="2">
        <f t="shared" si="1"/>
        <v>0.83483399662717006</v>
      </c>
      <c r="F20" s="4">
        <f t="shared" si="2"/>
        <v>0.84019257605472197</v>
      </c>
      <c r="G20" s="2">
        <f t="shared" si="0"/>
        <v>2.8714373481382583E-5</v>
      </c>
    </row>
    <row r="21" spans="2:9" s="2" customFormat="1" x14ac:dyDescent="0.2">
      <c r="B21" s="5">
        <v>3620</v>
      </c>
      <c r="C21" s="2">
        <f t="shared" si="3"/>
        <v>125.14339999999999</v>
      </c>
      <c r="D21" s="5">
        <v>11351.804</v>
      </c>
      <c r="E21" s="2">
        <f t="shared" si="1"/>
        <v>0.83360992300797965</v>
      </c>
      <c r="F21" s="4">
        <f t="shared" si="2"/>
        <v>0.81900725060110569</v>
      </c>
      <c r="G21" s="2">
        <f t="shared" si="0"/>
        <v>2.1323804142247819E-4</v>
      </c>
    </row>
    <row r="22" spans="2:9" s="2" customFormat="1" x14ac:dyDescent="0.2">
      <c r="B22" s="5">
        <v>3875</v>
      </c>
      <c r="C22" s="2">
        <f t="shared" si="3"/>
        <v>133.95874999999998</v>
      </c>
      <c r="D22" s="5">
        <v>10837.014999999999</v>
      </c>
      <c r="E22" s="2">
        <f t="shared" si="1"/>
        <v>0.79580683737900337</v>
      </c>
      <c r="F22" s="4">
        <f t="shared" si="2"/>
        <v>0.79686885419487963</v>
      </c>
      <c r="G22" s="2">
        <f t="shared" si="0"/>
        <v>1.127879717203938E-6</v>
      </c>
    </row>
    <row r="23" spans="2:9" s="2" customFormat="1" x14ac:dyDescent="0.2">
      <c r="B23" s="5">
        <v>4130</v>
      </c>
      <c r="C23" s="2">
        <f t="shared" si="3"/>
        <v>142.77409999999998</v>
      </c>
      <c r="D23" s="5">
        <v>10593.84</v>
      </c>
      <c r="E23" s="2">
        <f t="shared" si="1"/>
        <v>0.77794949126666169</v>
      </c>
      <c r="F23" s="4">
        <f t="shared" si="2"/>
        <v>0.77388451741546271</v>
      </c>
      <c r="G23" s="2">
        <f t="shared" ref="G23:G54" si="4">(F23-E23)^2</f>
        <v>1.6524012410931403E-5</v>
      </c>
    </row>
    <row r="24" spans="2:9" s="2" customFormat="1" x14ac:dyDescent="0.2">
      <c r="B24" s="5">
        <v>4385</v>
      </c>
      <c r="C24" s="2">
        <f t="shared" si="3"/>
        <v>151.58944999999997</v>
      </c>
      <c r="D24" s="5">
        <v>10192.728999999999</v>
      </c>
      <c r="E24" s="2">
        <f t="shared" si="1"/>
        <v>0.74849425139221937</v>
      </c>
      <c r="F24" s="4">
        <f t="shared" si="2"/>
        <v>0.75016303991696676</v>
      </c>
      <c r="G24" s="2">
        <f t="shared" si="4"/>
        <v>2.7848551403285663E-6</v>
      </c>
    </row>
    <row r="25" spans="2:9" s="2" customFormat="1" x14ac:dyDescent="0.2">
      <c r="B25" s="5">
        <v>4640</v>
      </c>
      <c r="C25" s="2">
        <f t="shared" si="3"/>
        <v>160.40479999999999</v>
      </c>
      <c r="D25" s="5">
        <v>9794.7839999999997</v>
      </c>
      <c r="E25" s="2">
        <f t="shared" si="1"/>
        <v>0.7192715039935319</v>
      </c>
      <c r="F25" s="4">
        <f t="shared" si="2"/>
        <v>0.7258140436995546</v>
      </c>
      <c r="G25" s="2">
        <f t="shared" si="4"/>
        <v>4.280482580488358E-5</v>
      </c>
    </row>
    <row r="26" spans="2:9" s="2" customFormat="1" x14ac:dyDescent="0.2">
      <c r="B26" s="5">
        <v>4895</v>
      </c>
      <c r="C26" s="2">
        <f t="shared" si="3"/>
        <v>169.22014999999999</v>
      </c>
      <c r="D26" s="5">
        <v>9515.6560000000009</v>
      </c>
      <c r="E26" s="2">
        <f t="shared" si="1"/>
        <v>0.69877398037619576</v>
      </c>
      <c r="F26" s="4">
        <f t="shared" si="2"/>
        <v>0.70094714401081792</v>
      </c>
      <c r="G26" s="2">
        <f t="shared" si="4"/>
        <v>4.7226401828442231E-6</v>
      </c>
    </row>
    <row r="27" spans="2:9" s="2" customFormat="1" x14ac:dyDescent="0.2">
      <c r="B27" s="5">
        <v>5150</v>
      </c>
      <c r="C27" s="2">
        <f t="shared" si="3"/>
        <v>178.03549999999998</v>
      </c>
      <c r="D27" s="5">
        <v>9117.2109999999993</v>
      </c>
      <c r="E27" s="2">
        <f t="shared" si="1"/>
        <v>0.66951451590932198</v>
      </c>
      <c r="F27" s="4">
        <f t="shared" si="2"/>
        <v>0.67567114645187909</v>
      </c>
      <c r="G27" s="2">
        <f t="shared" si="4"/>
        <v>3.7904099637547014E-5</v>
      </c>
      <c r="I27"/>
    </row>
    <row r="28" spans="2:9" x14ac:dyDescent="0.2">
      <c r="B28" s="5">
        <v>5405</v>
      </c>
      <c r="C28" s="2">
        <f t="shared" si="3"/>
        <v>186.85084999999998</v>
      </c>
      <c r="D28" s="5">
        <v>8887.223</v>
      </c>
      <c r="E28" s="2">
        <f t="shared" si="1"/>
        <v>0.65262554575332221</v>
      </c>
      <c r="F28" s="4">
        <f t="shared" si="2"/>
        <v>0.6500932782567882</v>
      </c>
      <c r="G28" s="2">
        <f t="shared" si="4"/>
        <v>6.4123786740026378E-6</v>
      </c>
      <c r="H28" s="12"/>
    </row>
    <row r="29" spans="2:9" x14ac:dyDescent="0.2">
      <c r="B29" s="5">
        <v>5660</v>
      </c>
      <c r="C29" s="2">
        <f t="shared" si="3"/>
        <v>195.66619999999998</v>
      </c>
      <c r="D29" s="5">
        <v>8535.5709999999999</v>
      </c>
      <c r="E29" s="2">
        <f t="shared" si="1"/>
        <v>0.62680228482971911</v>
      </c>
      <c r="F29" s="4">
        <f t="shared" si="2"/>
        <v>0.62431846101069877</v>
      </c>
      <c r="G29" s="2">
        <f t="shared" si="4"/>
        <v>6.1693807639328251E-6</v>
      </c>
      <c r="H29" s="12"/>
    </row>
    <row r="30" spans="2:9" x14ac:dyDescent="0.2">
      <c r="B30" s="5">
        <v>5915</v>
      </c>
      <c r="C30" s="2">
        <f t="shared" si="3"/>
        <v>204.48154999999997</v>
      </c>
      <c r="D30" s="5">
        <v>8050.7759999999998</v>
      </c>
      <c r="E30" s="2">
        <f t="shared" si="1"/>
        <v>0.59120178268709456</v>
      </c>
      <c r="F30" s="4">
        <f t="shared" si="2"/>
        <v>0.59844863128702075</v>
      </c>
      <c r="G30" s="2">
        <f t="shared" si="4"/>
        <v>5.2516814630252215E-5</v>
      </c>
      <c r="H30" s="12"/>
    </row>
    <row r="31" spans="2:9" x14ac:dyDescent="0.2">
      <c r="B31" s="5">
        <v>6170</v>
      </c>
      <c r="C31" s="2">
        <f t="shared" si="3"/>
        <v>213.29689999999997</v>
      </c>
      <c r="D31" s="5">
        <v>7906.3789999999999</v>
      </c>
      <c r="E31" s="2">
        <f t="shared" si="1"/>
        <v>0.58059811369733894</v>
      </c>
      <c r="F31" s="4">
        <f t="shared" si="2"/>
        <v>0.57258211483210919</v>
      </c>
      <c r="G31" s="2">
        <f t="shared" si="4"/>
        <v>6.4256237807364569E-5</v>
      </c>
      <c r="H31" s="12"/>
    </row>
    <row r="32" spans="2:9" x14ac:dyDescent="0.2">
      <c r="B32" s="5">
        <v>6425</v>
      </c>
      <c r="C32" s="2">
        <f t="shared" si="3"/>
        <v>222.11224999999999</v>
      </c>
      <c r="D32" s="5">
        <v>7477.2579999999998</v>
      </c>
      <c r="E32" s="2">
        <f t="shared" si="1"/>
        <v>0.54908598366310768</v>
      </c>
      <c r="F32" s="4">
        <f t="shared" si="2"/>
        <v>0.54681305902443611</v>
      </c>
      <c r="G32" s="2">
        <f t="shared" si="4"/>
        <v>5.1661864130802855E-6</v>
      </c>
      <c r="H32" s="12"/>
    </row>
    <row r="33" spans="2:10" x14ac:dyDescent="0.2">
      <c r="B33" s="5">
        <v>6680</v>
      </c>
      <c r="C33" s="2">
        <f t="shared" si="3"/>
        <v>230.92759999999998</v>
      </c>
      <c r="D33" s="5">
        <v>7240.5640000000003</v>
      </c>
      <c r="E33" s="2">
        <f t="shared" si="1"/>
        <v>0.53170456418859502</v>
      </c>
      <c r="F33" s="4">
        <f t="shared" si="2"/>
        <v>0.52123092740037547</v>
      </c>
      <c r="G33" s="2">
        <f t="shared" si="4"/>
        <v>1.09697067571546E-4</v>
      </c>
      <c r="H33" s="12"/>
    </row>
    <row r="34" spans="2:10" x14ac:dyDescent="0.2">
      <c r="B34" s="5">
        <v>6935</v>
      </c>
      <c r="C34" s="2">
        <f t="shared" si="3"/>
        <v>239.74294999999998</v>
      </c>
      <c r="D34" s="5">
        <v>6726.1180000000004</v>
      </c>
      <c r="E34" s="2">
        <f t="shared" si="1"/>
        <v>0.4939266664683945</v>
      </c>
      <c r="F34" s="4">
        <f t="shared" si="2"/>
        <v>0.49592005908735343</v>
      </c>
      <c r="G34" s="2">
        <f t="shared" si="4"/>
        <v>3.9736141333199115E-6</v>
      </c>
      <c r="H34" s="12"/>
    </row>
    <row r="35" spans="2:10" x14ac:dyDescent="0.2">
      <c r="B35" s="5">
        <v>7190</v>
      </c>
      <c r="C35" s="2">
        <f t="shared" si="3"/>
        <v>248.55829999999997</v>
      </c>
      <c r="D35" s="5">
        <v>6283.8029999999999</v>
      </c>
      <c r="E35" s="2">
        <f t="shared" si="1"/>
        <v>0.4614456464388666</v>
      </c>
      <c r="F35" s="4">
        <f t="shared" si="2"/>
        <v>0.47095929503347173</v>
      </c>
      <c r="G35" s="2">
        <f t="shared" si="4"/>
        <v>9.0509509581632137E-5</v>
      </c>
      <c r="H35" s="12"/>
      <c r="J35" s="10"/>
    </row>
    <row r="36" spans="2:10" x14ac:dyDescent="0.2">
      <c r="B36" s="5">
        <v>7445</v>
      </c>
      <c r="C36" s="2">
        <f t="shared" si="3"/>
        <v>257.37365</v>
      </c>
      <c r="D36" s="5">
        <v>5972.5169999999998</v>
      </c>
      <c r="E36" s="2">
        <f t="shared" si="1"/>
        <v>0.43858662786406899</v>
      </c>
      <c r="F36" s="4">
        <f t="shared" si="2"/>
        <v>0.44642167198635968</v>
      </c>
      <c r="G36" s="2">
        <f t="shared" si="4"/>
        <v>6.1387916398241904E-5</v>
      </c>
      <c r="H36" s="12"/>
      <c r="J36" s="10"/>
    </row>
    <row r="37" spans="2:10" x14ac:dyDescent="0.2">
      <c r="B37" s="5">
        <v>7700</v>
      </c>
      <c r="C37" s="2">
        <f t="shared" si="3"/>
        <v>266.18899999999996</v>
      </c>
      <c r="D37" s="5">
        <v>5724.77</v>
      </c>
      <c r="E37" s="2">
        <f t="shared" si="1"/>
        <v>0.42039354088023301</v>
      </c>
      <c r="F37" s="4">
        <f t="shared" si="2"/>
        <v>0.42237418426759121</v>
      </c>
      <c r="G37" s="2">
        <f t="shared" si="4"/>
        <v>3.9229482278857854E-6</v>
      </c>
      <c r="H37" s="12"/>
    </row>
    <row r="38" spans="2:10" x14ac:dyDescent="0.2">
      <c r="B38" s="5">
        <v>7955</v>
      </c>
      <c r="C38" s="2">
        <f t="shared" si="3"/>
        <v>275.00434999999999</v>
      </c>
      <c r="D38" s="5">
        <v>5398.8450000000003</v>
      </c>
      <c r="E38" s="2">
        <f t="shared" si="1"/>
        <v>0.39645951998308077</v>
      </c>
      <c r="F38" s="4">
        <f t="shared" si="2"/>
        <v>0.39887761252585507</v>
      </c>
      <c r="G38" s="2">
        <f t="shared" si="4"/>
        <v>5.8471715454207197E-6</v>
      </c>
      <c r="H38" s="12"/>
    </row>
    <row r="39" spans="2:10" x14ac:dyDescent="0.2">
      <c r="B39" s="5">
        <v>8210</v>
      </c>
      <c r="C39" s="2">
        <f>ABS(B39)*$E$2</f>
        <v>283.81969999999995</v>
      </c>
      <c r="D39" s="5">
        <v>5056.3050000000003</v>
      </c>
      <c r="E39" s="2">
        <f>D39/$D$73</f>
        <v>0.37130539091010228</v>
      </c>
      <c r="F39" s="4">
        <f>$I$3*EXP(-$I$4*0.000000000001*(2*PI()*$I$6*C39*$I$10)^2*($I$9-$I$10/3)*10000)</f>
        <v>0.37598641784416825</v>
      </c>
      <c r="G39" s="2">
        <f t="shared" si="4"/>
        <v>2.191201315745104E-5</v>
      </c>
      <c r="H39" s="12"/>
    </row>
    <row r="40" spans="2:10" x14ac:dyDescent="0.2">
      <c r="B40" s="5">
        <v>8465</v>
      </c>
      <c r="C40" s="2">
        <f>ABS(B40)*$E$2</f>
        <v>292.63504999999998</v>
      </c>
      <c r="D40" s="5">
        <v>4824.4009999999998</v>
      </c>
      <c r="E40" s="2">
        <f t="shared" ref="E40:E70" si="5">D40/$D$73</f>
        <v>0.3542757209488131</v>
      </c>
      <c r="F40" s="4">
        <f t="shared" ref="F40:F70" si="6">$I$3*EXP(-$I$4*0.000000000001*(2*PI()*$I$6*C40*$I$10)^2*($I$9-$I$10/3)*10000)</f>
        <v>0.35374869883408921</v>
      </c>
      <c r="G40" s="2">
        <f t="shared" si="4"/>
        <v>2.7775230940803596E-7</v>
      </c>
      <c r="H40" s="12"/>
    </row>
    <row r="41" spans="2:10" x14ac:dyDescent="0.2">
      <c r="B41" s="5">
        <v>8720</v>
      </c>
      <c r="C41" s="2">
        <f t="shared" ref="C41:C70" si="7">ABS(B41)*$E$2</f>
        <v>301.45039999999995</v>
      </c>
      <c r="D41" s="5">
        <v>4575.6239999999998</v>
      </c>
      <c r="E41" s="2">
        <f t="shared" si="5"/>
        <v>0.33600699680451351</v>
      </c>
      <c r="F41" s="4">
        <f t="shared" si="6"/>
        <v>0.33220620868177281</v>
      </c>
      <c r="G41" s="2">
        <f t="shared" si="4"/>
        <v>1.444599035396682E-5</v>
      </c>
      <c r="H41" s="12"/>
    </row>
    <row r="42" spans="2:10" x14ac:dyDescent="0.2">
      <c r="B42" s="5">
        <v>8975</v>
      </c>
      <c r="C42" s="2">
        <f t="shared" si="7"/>
        <v>310.26574999999997</v>
      </c>
      <c r="D42" s="5">
        <v>4345.2380000000003</v>
      </c>
      <c r="E42" s="2">
        <f t="shared" si="5"/>
        <v>0.31908879986223759</v>
      </c>
      <c r="F42" s="4">
        <f t="shared" si="6"/>
        <v>0.31139442852358246</v>
      </c>
      <c r="G42" s="2">
        <f t="shared" si="4"/>
        <v>5.920335029711765E-5</v>
      </c>
      <c r="H42" s="12"/>
    </row>
    <row r="43" spans="2:10" x14ac:dyDescent="0.2">
      <c r="B43" s="5">
        <v>9230</v>
      </c>
      <c r="C43" s="2">
        <f t="shared" si="7"/>
        <v>319.08109999999999</v>
      </c>
      <c r="D43" s="5">
        <v>3976.556</v>
      </c>
      <c r="E43" s="2">
        <f t="shared" si="5"/>
        <v>0.2920149555962136</v>
      </c>
      <c r="F43" s="4">
        <f t="shared" si="6"/>
        <v>0.29134269302785837</v>
      </c>
      <c r="G43" s="2">
        <f t="shared" si="4"/>
        <v>4.5193696081157138E-7</v>
      </c>
      <c r="H43" s="12"/>
    </row>
    <row r="44" spans="2:10" x14ac:dyDescent="0.2">
      <c r="B44" s="5">
        <v>9485</v>
      </c>
      <c r="C44" s="2">
        <f t="shared" si="7"/>
        <v>327.89644999999996</v>
      </c>
      <c r="D44" s="5">
        <v>3554.2660000000001</v>
      </c>
      <c r="E44" s="2">
        <f t="shared" si="5"/>
        <v>0.26100445414754164</v>
      </c>
      <c r="F44" s="4">
        <f t="shared" si="6"/>
        <v>0.27207436364742232</v>
      </c>
      <c r="G44" s="2">
        <f t="shared" si="4"/>
        <v>1.2254289633554854E-4</v>
      </c>
      <c r="H44" s="12"/>
    </row>
    <row r="45" spans="2:10" x14ac:dyDescent="0.2">
      <c r="B45" s="5">
        <v>9740</v>
      </c>
      <c r="C45" s="2">
        <f t="shared" si="7"/>
        <v>336.71179999999998</v>
      </c>
      <c r="D45" s="5">
        <v>3436.951</v>
      </c>
      <c r="E45" s="2">
        <f t="shared" si="5"/>
        <v>0.25238952843902157</v>
      </c>
      <c r="F45" s="4">
        <f t="shared" si="6"/>
        <v>0.25360704468586243</v>
      </c>
      <c r="G45" s="2">
        <f t="shared" si="4"/>
        <v>1.482345811321442E-6</v>
      </c>
      <c r="H45" s="12"/>
    </row>
    <row r="46" spans="2:10" x14ac:dyDescent="0.2">
      <c r="B46" s="5">
        <v>9995</v>
      </c>
      <c r="C46" s="2">
        <f t="shared" si="7"/>
        <v>345.52714999999995</v>
      </c>
      <c r="D46" s="5">
        <v>3270.81</v>
      </c>
      <c r="E46" s="2">
        <f t="shared" si="5"/>
        <v>0.24018910758798601</v>
      </c>
      <c r="F46" s="4">
        <f t="shared" si="6"/>
        <v>0.23595283708918746</v>
      </c>
      <c r="G46" s="2">
        <f t="shared" si="4"/>
        <v>1.7945987738990868E-5</v>
      </c>
      <c r="H46" s="12"/>
    </row>
    <row r="47" spans="2:10" x14ac:dyDescent="0.2">
      <c r="B47" s="5">
        <v>10250</v>
      </c>
      <c r="C47" s="2">
        <f t="shared" si="7"/>
        <v>354.34249999999997</v>
      </c>
      <c r="D47" s="5">
        <v>3004.5729999999999</v>
      </c>
      <c r="E47" s="2">
        <f t="shared" si="5"/>
        <v>0.22063822342262557</v>
      </c>
      <c r="F47" s="4">
        <f t="shared" si="6"/>
        <v>0.21911862473111698</v>
      </c>
      <c r="G47" s="2">
        <f t="shared" si="4"/>
        <v>2.309180183234599E-6</v>
      </c>
      <c r="H47" s="12"/>
    </row>
    <row r="48" spans="2:10" x14ac:dyDescent="0.2">
      <c r="B48" s="5">
        <v>10505</v>
      </c>
      <c r="C48" s="2">
        <f t="shared" si="7"/>
        <v>363.15784999999994</v>
      </c>
      <c r="D48" s="5">
        <v>2801.2190000000001</v>
      </c>
      <c r="E48" s="2">
        <f t="shared" si="5"/>
        <v>0.20570509805476644</v>
      </c>
      <c r="F48" s="4">
        <f t="shared" si="6"/>
        <v>0.20310638790166596</v>
      </c>
      <c r="G48" s="2">
        <f t="shared" si="4"/>
        <v>6.7532944598275246E-6</v>
      </c>
      <c r="H48" s="12"/>
    </row>
    <row r="49" spans="2:8" x14ac:dyDescent="0.2">
      <c r="B49" s="5">
        <v>10760</v>
      </c>
      <c r="C49" s="2">
        <f t="shared" si="7"/>
        <v>371.97319999999996</v>
      </c>
      <c r="D49" s="5">
        <v>2574.1419999999998</v>
      </c>
      <c r="E49" s="2">
        <f t="shared" si="5"/>
        <v>0.18902989466974648</v>
      </c>
      <c r="F49" s="4">
        <f t="shared" si="6"/>
        <v>0.18791353873003172</v>
      </c>
      <c r="G49" s="2">
        <f t="shared" si="4"/>
        <v>1.2462505841364332E-6</v>
      </c>
      <c r="H49" s="12"/>
    </row>
    <row r="50" spans="2:8" x14ac:dyDescent="0.2">
      <c r="B50" s="5">
        <v>11015</v>
      </c>
      <c r="C50" s="2">
        <f t="shared" si="7"/>
        <v>380.78854999999999</v>
      </c>
      <c r="D50" s="5">
        <v>2345.77</v>
      </c>
      <c r="E50" s="2">
        <f t="shared" si="5"/>
        <v>0.17225959407812436</v>
      </c>
      <c r="F50" s="4">
        <f t="shared" si="6"/>
        <v>0.17353327336832333</v>
      </c>
      <c r="G50" s="2">
        <f t="shared" si="4"/>
        <v>1.6222589342817666E-6</v>
      </c>
      <c r="H50" s="12"/>
    </row>
    <row r="51" spans="2:8" x14ac:dyDescent="0.2">
      <c r="B51" s="5">
        <v>11270</v>
      </c>
      <c r="C51" s="2">
        <f t="shared" si="7"/>
        <v>389.60389999999995</v>
      </c>
      <c r="D51" s="5">
        <v>2124.7429999999999</v>
      </c>
      <c r="E51" s="2">
        <f t="shared" si="5"/>
        <v>0.15602866721815703</v>
      </c>
      <c r="F51" s="4">
        <f t="shared" si="6"/>
        <v>0.15995493592555812</v>
      </c>
      <c r="G51" s="2">
        <f t="shared" si="4"/>
        <v>1.5415585962717046E-5</v>
      </c>
      <c r="H51" s="12"/>
    </row>
    <row r="52" spans="2:8" x14ac:dyDescent="0.2">
      <c r="B52" s="5">
        <v>11525</v>
      </c>
      <c r="C52" s="2">
        <f t="shared" si="7"/>
        <v>398.41924999999998</v>
      </c>
      <c r="D52" s="5">
        <v>2025.9860000000001</v>
      </c>
      <c r="E52" s="2">
        <f t="shared" si="5"/>
        <v>0.14877653221243467</v>
      </c>
      <c r="F52" s="4">
        <f t="shared" si="6"/>
        <v>0.14716438936415804</v>
      </c>
      <c r="G52" s="2">
        <f t="shared" si="4"/>
        <v>2.5990045632494738E-6</v>
      </c>
      <c r="H52" s="12"/>
    </row>
    <row r="53" spans="2:8" x14ac:dyDescent="0.2">
      <c r="B53" s="5">
        <v>11780</v>
      </c>
      <c r="C53" s="2">
        <f t="shared" si="7"/>
        <v>407.23459999999994</v>
      </c>
      <c r="D53" s="5">
        <v>1966.1610000000001</v>
      </c>
      <c r="E53" s="2">
        <f t="shared" si="5"/>
        <v>0.14438333500395995</v>
      </c>
      <c r="F53" s="4">
        <f t="shared" si="6"/>
        <v>0.13514438884587246</v>
      </c>
      <c r="G53" s="2">
        <f t="shared" si="4"/>
        <v>8.5358126112039504E-5</v>
      </c>
      <c r="H53" s="12"/>
    </row>
    <row r="54" spans="2:8" x14ac:dyDescent="0.2">
      <c r="B54" s="5">
        <v>12035</v>
      </c>
      <c r="C54" s="2">
        <f t="shared" si="7"/>
        <v>416.04994999999997</v>
      </c>
      <c r="D54" s="5">
        <v>1709.0170000000001</v>
      </c>
      <c r="E54" s="2">
        <f t="shared" si="5"/>
        <v>0.1255001874406331</v>
      </c>
      <c r="F54" s="4">
        <f t="shared" si="6"/>
        <v>0.12387495333228536</v>
      </c>
      <c r="G54" s="2">
        <f t="shared" si="4"/>
        <v>2.6413859069368631E-6</v>
      </c>
      <c r="H54" s="12"/>
    </row>
    <row r="55" spans="2:8" x14ac:dyDescent="0.2">
      <c r="B55" s="5">
        <v>12290</v>
      </c>
      <c r="C55" s="2">
        <f t="shared" si="7"/>
        <v>424.86529999999993</v>
      </c>
      <c r="D55" s="5">
        <v>1589.2750000000001</v>
      </c>
      <c r="E55" s="2">
        <f t="shared" si="5"/>
        <v>0.11670703708313736</v>
      </c>
      <c r="F55" s="4">
        <f t="shared" si="6"/>
        <v>0.11333373159838049</v>
      </c>
      <c r="G55" s="2">
        <f t="shared" ref="G55:G70" si="8">(F55-E55)^2</f>
        <v>1.1379189893490759E-5</v>
      </c>
      <c r="H55" s="12"/>
    </row>
    <row r="56" spans="2:8" x14ac:dyDescent="0.2">
      <c r="B56" s="5">
        <v>12545</v>
      </c>
      <c r="C56" s="2">
        <f t="shared" si="7"/>
        <v>433.68064999999996</v>
      </c>
      <c r="D56" s="5">
        <v>1444.2550000000001</v>
      </c>
      <c r="E56" s="2">
        <f t="shared" si="5"/>
        <v>0.10605761862642182</v>
      </c>
      <c r="F56" s="4">
        <f t="shared" si="6"/>
        <v>0.10349635919755797</v>
      </c>
      <c r="G56" s="2">
        <f t="shared" si="8"/>
        <v>6.5600498619440125E-6</v>
      </c>
      <c r="H56" s="12"/>
    </row>
    <row r="57" spans="2:8" x14ac:dyDescent="0.2">
      <c r="B57" s="5">
        <v>12800</v>
      </c>
      <c r="C57" s="2">
        <f t="shared" si="7"/>
        <v>442.49599999999998</v>
      </c>
      <c r="D57" s="5">
        <v>1321.713</v>
      </c>
      <c r="E57" s="2">
        <f t="shared" si="5"/>
        <v>9.7058852687083558E-2</v>
      </c>
      <c r="F57" s="4">
        <f t="shared" si="6"/>
        <v>9.4336803314804138E-2</v>
      </c>
      <c r="G57" s="2">
        <f t="shared" si="8"/>
        <v>7.4095527851267834E-6</v>
      </c>
      <c r="H57" s="12"/>
    </row>
    <row r="58" spans="2:8" x14ac:dyDescent="0.2">
      <c r="B58" s="5">
        <v>13055</v>
      </c>
      <c r="C58" s="2">
        <f t="shared" si="7"/>
        <v>451.31134999999995</v>
      </c>
      <c r="D58" s="5">
        <v>1168.5450000000001</v>
      </c>
      <c r="E58" s="2">
        <f t="shared" si="5"/>
        <v>8.5811092887206272E-2</v>
      </c>
      <c r="F58" s="4">
        <f t="shared" si="6"/>
        <v>8.5827692853493648E-2</v>
      </c>
      <c r="G58" s="2">
        <f t="shared" si="8"/>
        <v>2.7555888074200609E-10</v>
      </c>
      <c r="H58" s="12"/>
    </row>
    <row r="59" spans="2:8" x14ac:dyDescent="0.2">
      <c r="B59" s="5">
        <v>13310</v>
      </c>
      <c r="C59" s="2">
        <f t="shared" si="7"/>
        <v>460.12669999999997</v>
      </c>
      <c r="D59" s="5">
        <v>1038.568</v>
      </c>
      <c r="E59" s="2">
        <f t="shared" si="5"/>
        <v>7.6266344143939721E-2</v>
      </c>
      <c r="F59" s="4">
        <f t="shared" si="6"/>
        <v>7.7940631513125247E-2</v>
      </c>
      <c r="G59" s="2">
        <f t="shared" si="8"/>
        <v>2.8032381946141895E-6</v>
      </c>
      <c r="H59" s="12"/>
    </row>
    <row r="60" spans="2:8" x14ac:dyDescent="0.2">
      <c r="B60" s="5">
        <v>13565</v>
      </c>
      <c r="C60" s="2">
        <f t="shared" si="7"/>
        <v>468.94204999999994</v>
      </c>
      <c r="D60" s="5">
        <v>1001.769</v>
      </c>
      <c r="E60" s="2">
        <f t="shared" si="5"/>
        <v>7.3564041359574284E-2</v>
      </c>
      <c r="F60" s="4">
        <f t="shared" si="6"/>
        <v>7.064649202331795E-2</v>
      </c>
      <c r="G60" s="2">
        <f t="shared" si="8"/>
        <v>8.5120941294897735E-6</v>
      </c>
      <c r="H60" s="12"/>
    </row>
    <row r="61" spans="2:8" x14ac:dyDescent="0.2">
      <c r="B61" s="5">
        <v>13820</v>
      </c>
      <c r="C61" s="2">
        <f t="shared" si="7"/>
        <v>477.75739999999996</v>
      </c>
      <c r="D61" s="5">
        <v>940.38800000000003</v>
      </c>
      <c r="E61" s="2">
        <f t="shared" si="5"/>
        <v>6.9056580634904205E-2</v>
      </c>
      <c r="F61" s="4">
        <f t="shared" si="6"/>
        <v>6.3915690097408454E-2</v>
      </c>
      <c r="G61" s="2">
        <f t="shared" si="8"/>
        <v>2.6428755518513357E-5</v>
      </c>
      <c r="H61" s="12"/>
    </row>
    <row r="62" spans="2:8" x14ac:dyDescent="0.2">
      <c r="B62" s="5">
        <v>14075</v>
      </c>
      <c r="C62" s="2">
        <f t="shared" si="7"/>
        <v>486.57274999999993</v>
      </c>
      <c r="D62" s="5">
        <v>900.37699999999995</v>
      </c>
      <c r="E62" s="2">
        <f t="shared" si="5"/>
        <v>6.6118407404510832E-2</v>
      </c>
      <c r="F62" s="4">
        <f t="shared" si="6"/>
        <v>5.7718437051558422E-2</v>
      </c>
      <c r="G62" s="2">
        <f t="shared" si="8"/>
        <v>7.0559501930479439E-5</v>
      </c>
      <c r="H62" s="12"/>
    </row>
    <row r="63" spans="2:8" x14ac:dyDescent="0.2">
      <c r="B63" s="5">
        <v>14330</v>
      </c>
      <c r="C63" s="2">
        <f t="shared" si="7"/>
        <v>495.38809999999995</v>
      </c>
      <c r="D63" s="5">
        <v>698.56399999999996</v>
      </c>
      <c r="E63" s="2">
        <f t="shared" si="5"/>
        <v>5.1298444040801472E-2</v>
      </c>
      <c r="F63" s="4">
        <f t="shared" si="6"/>
        <v>5.202497039767201E-2</v>
      </c>
      <c r="G63" s="2">
        <f t="shared" si="8"/>
        <v>5.2784054722757665E-7</v>
      </c>
      <c r="H63" s="12"/>
    </row>
    <row r="64" spans="2:8" x14ac:dyDescent="0.2">
      <c r="B64" s="5">
        <v>14585</v>
      </c>
      <c r="C64" s="2">
        <f t="shared" si="7"/>
        <v>504.20344999999998</v>
      </c>
      <c r="D64" s="5">
        <v>631.26499999999999</v>
      </c>
      <c r="E64" s="2">
        <f t="shared" si="5"/>
        <v>4.6356400097079926E-2</v>
      </c>
      <c r="F64" s="4">
        <f t="shared" si="6"/>
        <v>4.6805762056752048E-2</v>
      </c>
      <c r="G64" s="2">
        <f t="shared" si="8"/>
        <v>2.0192617080036965E-7</v>
      </c>
      <c r="H64" s="12"/>
    </row>
    <row r="65" spans="2:8" x14ac:dyDescent="0.2">
      <c r="B65" s="5">
        <v>14840</v>
      </c>
      <c r="C65" s="2">
        <f t="shared" si="7"/>
        <v>513.01879999999994</v>
      </c>
      <c r="D65" s="5">
        <v>595.13</v>
      </c>
      <c r="E65" s="2">
        <f t="shared" si="5"/>
        <v>4.3702857579265723E-2</v>
      </c>
      <c r="F65" s="4">
        <f t="shared" si="6"/>
        <v>4.2031704150454326E-2</v>
      </c>
      <c r="G65" s="2">
        <f t="shared" si="8"/>
        <v>2.7927537826280915E-6</v>
      </c>
      <c r="H65" s="12"/>
    </row>
    <row r="66" spans="2:8" x14ac:dyDescent="0.2">
      <c r="B66" s="5">
        <v>15095</v>
      </c>
      <c r="C66" s="2">
        <f t="shared" si="7"/>
        <v>521.83414999999991</v>
      </c>
      <c r="D66" s="5">
        <v>521.51199999999994</v>
      </c>
      <c r="E66" s="2">
        <f t="shared" si="5"/>
        <v>3.8296783327807407E-2</v>
      </c>
      <c r="F66" s="4">
        <f t="shared" si="6"/>
        <v>3.7674272610197339E-2</v>
      </c>
      <c r="G66" s="2">
        <f t="shared" si="8"/>
        <v>3.875195935394022E-7</v>
      </c>
      <c r="H66" s="12"/>
    </row>
    <row r="67" spans="2:8" x14ac:dyDescent="0.2">
      <c r="B67" s="5">
        <v>15350</v>
      </c>
      <c r="C67" s="2">
        <f t="shared" si="7"/>
        <v>530.64949999999999</v>
      </c>
      <c r="D67" s="5">
        <v>457.49900000000002</v>
      </c>
      <c r="E67" s="2">
        <f t="shared" si="5"/>
        <v>3.359604395620535E-2</v>
      </c>
      <c r="F67" s="4">
        <f t="shared" si="6"/>
        <v>3.3705669093655195E-2</v>
      </c>
      <c r="G67" s="2">
        <f t="shared" si="8"/>
        <v>1.2017670760897465E-8</v>
      </c>
      <c r="H67" s="12"/>
    </row>
    <row r="68" spans="2:8" x14ac:dyDescent="0.2">
      <c r="B68" s="5">
        <v>15605</v>
      </c>
      <c r="C68" s="2">
        <f t="shared" si="7"/>
        <v>539.46484999999996</v>
      </c>
      <c r="D68" s="5">
        <v>394.851</v>
      </c>
      <c r="E68" s="2">
        <f t="shared" si="5"/>
        <v>2.8995542180751517E-2</v>
      </c>
      <c r="F68" s="4">
        <f t="shared" si="6"/>
        <v>3.0098941916919211E-2</v>
      </c>
      <c r="G68" s="2">
        <f t="shared" si="8"/>
        <v>1.2174909777749373E-6</v>
      </c>
      <c r="H68" s="12"/>
    </row>
    <row r="69" spans="2:8" x14ac:dyDescent="0.2">
      <c r="B69" s="5">
        <v>15860</v>
      </c>
      <c r="C69" s="2">
        <f t="shared" si="7"/>
        <v>548.28019999999992</v>
      </c>
      <c r="D69" s="5">
        <v>353.87700000000001</v>
      </c>
      <c r="E69" s="2">
        <f t="shared" si="5"/>
        <v>2.59866518770316E-2</v>
      </c>
      <c r="F69" s="4">
        <f t="shared" si="6"/>
        <v>2.6828086896820581E-2</v>
      </c>
      <c r="G69" s="2">
        <f t="shared" si="8"/>
        <v>7.0801289252728278E-7</v>
      </c>
      <c r="H69" s="12"/>
    </row>
    <row r="70" spans="2:8" x14ac:dyDescent="0.2">
      <c r="B70" s="5">
        <v>16115</v>
      </c>
      <c r="C70" s="2">
        <f t="shared" si="7"/>
        <v>557.09554999999989</v>
      </c>
      <c r="D70" s="5">
        <v>232.483</v>
      </c>
      <c r="E70" s="2">
        <f t="shared" si="5"/>
        <v>1.7072188326248773E-2</v>
      </c>
      <c r="F70" s="4">
        <f t="shared" si="6"/>
        <v>2.3868129152232562E-2</v>
      </c>
      <c r="G70" s="2">
        <f t="shared" si="8"/>
        <v>4.6184811710273219E-5</v>
      </c>
      <c r="H70" s="12"/>
    </row>
    <row r="71" spans="2:8" x14ac:dyDescent="0.2">
      <c r="B71" s="12"/>
      <c r="C71" s="12"/>
      <c r="D71" s="12"/>
      <c r="E71" s="12"/>
      <c r="F71" s="12"/>
      <c r="G71" s="12"/>
      <c r="H71" s="12"/>
    </row>
    <row r="72" spans="2:8" x14ac:dyDescent="0.2">
      <c r="B72" s="12"/>
      <c r="C72" s="12"/>
      <c r="D72" s="12"/>
      <c r="E72" s="12"/>
      <c r="F72" s="12"/>
      <c r="G72" s="12"/>
      <c r="H72" s="12"/>
    </row>
    <row r="73" spans="2:8" x14ac:dyDescent="0.2">
      <c r="B73" s="12"/>
      <c r="C73" s="14" t="s">
        <v>14</v>
      </c>
      <c r="D73" s="2">
        <f>MAX(D7:D70)</f>
        <v>13617.645</v>
      </c>
      <c r="E73" s="2"/>
      <c r="F73" s="11" t="s">
        <v>15</v>
      </c>
      <c r="G73" s="2">
        <f>SUM(G7:G70)*10000</f>
        <v>20.352706645735452</v>
      </c>
      <c r="H73" s="12"/>
    </row>
    <row r="74" spans="2:8" x14ac:dyDescent="0.2">
      <c r="B74" s="12"/>
      <c r="C74" s="2"/>
      <c r="D74" s="2"/>
      <c r="E74" s="12"/>
      <c r="F74" s="12"/>
      <c r="G74" s="12"/>
      <c r="H74" s="12"/>
    </row>
  </sheetData>
  <mergeCells count="1">
    <mergeCell ref="C2:D2"/>
  </mergeCells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74"/>
  <sheetViews>
    <sheetView workbookViewId="0"/>
  </sheetViews>
  <sheetFormatPr defaultColWidth="11.42578125" defaultRowHeight="12.75" x14ac:dyDescent="0.2"/>
  <cols>
    <col min="1" max="1" width="11.42578125" style="5"/>
    <col min="2" max="2" width="11.42578125" style="5" customWidth="1"/>
    <col min="3" max="3" width="14.5703125" style="5" customWidth="1"/>
    <col min="4" max="5" width="11.42578125" style="5" customWidth="1"/>
    <col min="6" max="6" width="11.5703125" style="5" customWidth="1"/>
    <col min="7" max="7" width="17.28515625" style="5" customWidth="1"/>
    <col min="8" max="8" width="13.140625" style="5" customWidth="1"/>
    <col min="9" max="11" width="11.42578125" style="5" customWidth="1"/>
    <col min="12" max="13" width="13" style="5" customWidth="1"/>
    <col min="14" max="16384" width="11.42578125" style="5"/>
  </cols>
  <sheetData>
    <row r="1" spans="2:19" s="2" customFormat="1" x14ac:dyDescent="0.2">
      <c r="B1" s="1"/>
    </row>
    <row r="2" spans="2:19" s="2" customFormat="1" x14ac:dyDescent="0.2">
      <c r="C2" s="17" t="s">
        <v>9</v>
      </c>
      <c r="D2" s="17"/>
      <c r="E2" s="13">
        <v>3.4569999999999997E-2</v>
      </c>
      <c r="F2" s="2" t="s">
        <v>0</v>
      </c>
      <c r="S2" s="3"/>
    </row>
    <row r="3" spans="2:19" s="2" customFormat="1" x14ac:dyDescent="0.2">
      <c r="G3" s="11"/>
      <c r="H3" s="11" t="s">
        <v>1</v>
      </c>
      <c r="I3" s="11">
        <v>0.86755799011207613</v>
      </c>
      <c r="J3" s="11"/>
    </row>
    <row r="4" spans="2:19" s="2" customFormat="1" x14ac:dyDescent="0.2">
      <c r="B4" s="11" t="s">
        <v>12</v>
      </c>
      <c r="C4" s="2" t="s">
        <v>2</v>
      </c>
      <c r="D4" s="2" t="s">
        <v>3</v>
      </c>
      <c r="E4" s="11" t="s">
        <v>10</v>
      </c>
      <c r="F4" s="2" t="s">
        <v>4</v>
      </c>
      <c r="G4" s="11" t="s">
        <v>5</v>
      </c>
      <c r="H4" s="11" t="s">
        <v>6</v>
      </c>
      <c r="I4" s="11">
        <v>12.316998024247352</v>
      </c>
      <c r="J4" s="11" t="s">
        <v>13</v>
      </c>
      <c r="S4" s="3"/>
    </row>
    <row r="5" spans="2:19" s="2" customFormat="1" x14ac:dyDescent="0.2">
      <c r="G5" s="11"/>
      <c r="H5" s="11"/>
      <c r="I5" s="11"/>
      <c r="J5" s="11"/>
      <c r="S5" s="3"/>
    </row>
    <row r="6" spans="2:19" s="2" customFormat="1" x14ac:dyDescent="0.2">
      <c r="C6" s="12"/>
      <c r="F6" s="4"/>
      <c r="H6" s="11" t="s">
        <v>11</v>
      </c>
      <c r="I6" s="2">
        <v>4005.2</v>
      </c>
      <c r="S6" s="3"/>
    </row>
    <row r="7" spans="2:19" s="2" customFormat="1" x14ac:dyDescent="0.2">
      <c r="B7" s="5">
        <v>50</v>
      </c>
      <c r="C7" s="2">
        <f>ABS(B7)*$E$2</f>
        <v>1.7284999999999999</v>
      </c>
      <c r="D7" s="5">
        <v>88389.198999999993</v>
      </c>
      <c r="E7" s="2">
        <f>D7/$D$73</f>
        <v>1</v>
      </c>
      <c r="F7" s="4">
        <f>$I$3*EXP(-$I$4*0.000000000001*(2*PI()*$I$6*C7*$I$10)^2*($I$9-$I$10/3)*10000)</f>
        <v>0.86752773018916018</v>
      </c>
      <c r="G7" s="2">
        <f t="shared" ref="G7:G38" si="0">(F7-E7)^2</f>
        <v>1.7548902268835941E-2</v>
      </c>
      <c r="S7" s="3"/>
    </row>
    <row r="8" spans="2:19" s="2" customFormat="1" x14ac:dyDescent="0.2">
      <c r="B8" s="5">
        <v>305</v>
      </c>
      <c r="C8" s="2">
        <f t="shared" ref="C8:C70" si="1">ABS(B8)*$E$2</f>
        <v>10.543849999999999</v>
      </c>
      <c r="D8" s="5">
        <v>82874.826000000001</v>
      </c>
      <c r="E8" s="2">
        <f t="shared" ref="E8:E38" si="2">D8/$D$73</f>
        <v>0.93761259223539306</v>
      </c>
      <c r="F8" s="4">
        <f t="shared" ref="F8:F38" si="3">$I$3*EXP(-$I$4*0.000000000001*(2*PI()*$I$6*C8*$I$10)^2*($I$9-$I$10/3)*10000)</f>
        <v>0.8664327291314895</v>
      </c>
      <c r="G8" s="2">
        <f t="shared" si="0"/>
        <v>5.0665729114904518E-3</v>
      </c>
    </row>
    <row r="9" spans="2:19" s="2" customFormat="1" x14ac:dyDescent="0.2">
      <c r="B9" s="5">
        <v>560</v>
      </c>
      <c r="C9" s="2">
        <f t="shared" si="1"/>
        <v>19.359199999999998</v>
      </c>
      <c r="D9" s="5">
        <v>79325.395999999993</v>
      </c>
      <c r="E9" s="2">
        <f t="shared" si="2"/>
        <v>0.89745576266620541</v>
      </c>
      <c r="F9" s="4">
        <f t="shared" si="3"/>
        <v>0.86377041121858067</v>
      </c>
      <c r="G9" s="2">
        <f t="shared" si="0"/>
        <v>1.1347029021499945E-3</v>
      </c>
      <c r="H9" s="2" t="s">
        <v>7</v>
      </c>
      <c r="I9" s="11">
        <v>0.15</v>
      </c>
    </row>
    <row r="10" spans="2:19" s="2" customFormat="1" x14ac:dyDescent="0.2">
      <c r="B10" s="5">
        <v>815</v>
      </c>
      <c r="C10" s="2">
        <f t="shared" si="1"/>
        <v>28.174549999999996</v>
      </c>
      <c r="D10" s="5">
        <v>77266.303</v>
      </c>
      <c r="E10" s="2">
        <f t="shared" si="2"/>
        <v>0.8741600090753171</v>
      </c>
      <c r="F10" s="4">
        <f t="shared" si="3"/>
        <v>0.85955523014453816</v>
      </c>
      <c r="G10" s="2">
        <f t="shared" si="0"/>
        <v>2.132995676169244E-4</v>
      </c>
      <c r="H10" s="11" t="s">
        <v>8</v>
      </c>
      <c r="I10" s="2">
        <v>1E-3</v>
      </c>
    </row>
    <row r="11" spans="2:19" s="2" customFormat="1" x14ac:dyDescent="0.2">
      <c r="B11" s="5">
        <v>1070</v>
      </c>
      <c r="C11" s="2">
        <f t="shared" si="1"/>
        <v>36.989899999999999</v>
      </c>
      <c r="D11" s="5">
        <v>75948.842000000004</v>
      </c>
      <c r="E11" s="2">
        <f t="shared" si="2"/>
        <v>0.85925478292885094</v>
      </c>
      <c r="F11" s="4">
        <f t="shared" si="3"/>
        <v>0.853810009238406</v>
      </c>
      <c r="G11" s="2">
        <f t="shared" si="0"/>
        <v>2.9645560540161381E-5</v>
      </c>
      <c r="I11" s="11"/>
      <c r="S11" s="9"/>
    </row>
    <row r="12" spans="2:19" s="2" customFormat="1" x14ac:dyDescent="0.2">
      <c r="B12" s="5">
        <v>1325</v>
      </c>
      <c r="C12" s="2">
        <f t="shared" si="1"/>
        <v>45.805249999999994</v>
      </c>
      <c r="D12" s="5">
        <v>74868.975999999995</v>
      </c>
      <c r="E12" s="2">
        <f t="shared" si="2"/>
        <v>0.84703761146200685</v>
      </c>
      <c r="F12" s="4">
        <f t="shared" si="3"/>
        <v>0.84656573562606896</v>
      </c>
      <c r="G12" s="2">
        <f t="shared" si="0"/>
        <v>2.2266680454207771E-7</v>
      </c>
    </row>
    <row r="13" spans="2:19" s="2" customFormat="1" x14ac:dyDescent="0.2">
      <c r="B13" s="5">
        <v>1580</v>
      </c>
      <c r="C13" s="2">
        <f t="shared" si="1"/>
        <v>54.620599999999996</v>
      </c>
      <c r="D13" s="5">
        <v>73904.413</v>
      </c>
      <c r="E13" s="2">
        <f t="shared" si="2"/>
        <v>0.83612493196142668</v>
      </c>
      <c r="F13" s="4">
        <f t="shared" si="3"/>
        <v>0.8378612818539608</v>
      </c>
      <c r="G13" s="2">
        <f t="shared" si="0"/>
        <v>3.014910949303278E-6</v>
      </c>
    </row>
    <row r="14" spans="2:19" s="2" customFormat="1" x14ac:dyDescent="0.2">
      <c r="B14" s="5">
        <v>1835</v>
      </c>
      <c r="C14" s="2">
        <f t="shared" si="1"/>
        <v>63.435949999999991</v>
      </c>
      <c r="D14" s="5">
        <v>72989.642000000007</v>
      </c>
      <c r="E14" s="2">
        <f t="shared" si="2"/>
        <v>0.82577557920849598</v>
      </c>
      <c r="F14" s="4">
        <f t="shared" si="3"/>
        <v>0.82774305847353846</v>
      </c>
      <c r="G14" s="2">
        <f t="shared" si="0"/>
        <v>3.8709746583721059E-6</v>
      </c>
    </row>
    <row r="15" spans="2:19" s="2" customFormat="1" x14ac:dyDescent="0.2">
      <c r="B15" s="5">
        <v>2090</v>
      </c>
      <c r="C15" s="2">
        <f t="shared" si="1"/>
        <v>72.251299999999986</v>
      </c>
      <c r="D15" s="5">
        <v>71896.599000000002</v>
      </c>
      <c r="E15" s="2">
        <f t="shared" si="2"/>
        <v>0.81340932844068436</v>
      </c>
      <c r="F15" s="4">
        <f t="shared" si="3"/>
        <v>0.81626460193054939</v>
      </c>
      <c r="G15" s="2">
        <f t="shared" si="0"/>
        <v>8.1525867019260209E-6</v>
      </c>
    </row>
    <row r="16" spans="2:19" s="2" customFormat="1" x14ac:dyDescent="0.2">
      <c r="B16" s="5">
        <v>2345</v>
      </c>
      <c r="C16" s="2">
        <f t="shared" si="1"/>
        <v>81.066649999999996</v>
      </c>
      <c r="D16" s="5">
        <v>70770.423999999999</v>
      </c>
      <c r="E16" s="2">
        <f t="shared" si="2"/>
        <v>0.80066823549334354</v>
      </c>
      <c r="F16" s="4">
        <f t="shared" si="3"/>
        <v>0.8034861028783965</v>
      </c>
      <c r="G16" s="2">
        <f t="shared" si="0"/>
        <v>7.9403765997452261E-6</v>
      </c>
    </row>
    <row r="17" spans="2:9" s="2" customFormat="1" x14ac:dyDescent="0.2">
      <c r="B17" s="5">
        <v>2600</v>
      </c>
      <c r="C17" s="2">
        <f t="shared" si="1"/>
        <v>89.881999999999991</v>
      </c>
      <c r="D17" s="5">
        <v>69587.755000000005</v>
      </c>
      <c r="E17" s="2">
        <f t="shared" si="2"/>
        <v>0.78728799205432343</v>
      </c>
      <c r="F17" s="4">
        <f t="shared" si="3"/>
        <v>0.78947388072848423</v>
      </c>
      <c r="G17" s="2">
        <f t="shared" si="0"/>
        <v>4.778109295824493E-6</v>
      </c>
      <c r="I17" s="3"/>
    </row>
    <row r="18" spans="2:9" s="2" customFormat="1" x14ac:dyDescent="0.2">
      <c r="B18" s="5">
        <v>2855</v>
      </c>
      <c r="C18" s="2">
        <f t="shared" si="1"/>
        <v>98.697349999999986</v>
      </c>
      <c r="D18" s="5">
        <v>68303.790999999997</v>
      </c>
      <c r="E18" s="2">
        <f t="shared" si="2"/>
        <v>0.77276173755121369</v>
      </c>
      <c r="F18" s="4">
        <f t="shared" si="3"/>
        <v>0.77429981085198696</v>
      </c>
      <c r="G18" s="2">
        <f t="shared" si="0"/>
        <v>2.3656694785515765E-6</v>
      </c>
    </row>
    <row r="19" spans="2:9" s="2" customFormat="1" x14ac:dyDescent="0.2">
      <c r="B19" s="5">
        <v>3110</v>
      </c>
      <c r="C19" s="2">
        <f t="shared" si="1"/>
        <v>107.5127</v>
      </c>
      <c r="D19" s="5">
        <v>66842.142000000007</v>
      </c>
      <c r="E19" s="2">
        <f t="shared" si="2"/>
        <v>0.75622522611614584</v>
      </c>
      <c r="F19" s="4">
        <f t="shared" si="3"/>
        <v>0.75804071134848616</v>
      </c>
      <c r="G19" s="2">
        <f t="shared" si="0"/>
        <v>3.2959866288457828E-6</v>
      </c>
    </row>
    <row r="20" spans="2:9" s="2" customFormat="1" x14ac:dyDescent="0.2">
      <c r="B20" s="5">
        <v>3365</v>
      </c>
      <c r="C20" s="2">
        <f t="shared" si="1"/>
        <v>116.32804999999999</v>
      </c>
      <c r="D20" s="5">
        <v>65425.898000000001</v>
      </c>
      <c r="E20" s="2">
        <f t="shared" si="2"/>
        <v>0.74020240866760212</v>
      </c>
      <c r="F20" s="4">
        <f t="shared" si="3"/>
        <v>0.74077769669074267</v>
      </c>
      <c r="G20" s="2">
        <f t="shared" si="0"/>
        <v>3.3095630956896447E-7</v>
      </c>
    </row>
    <row r="21" spans="2:9" s="2" customFormat="1" x14ac:dyDescent="0.2">
      <c r="B21" s="5">
        <v>3620</v>
      </c>
      <c r="C21" s="2">
        <f t="shared" si="1"/>
        <v>125.14339999999999</v>
      </c>
      <c r="D21" s="5">
        <v>63891.894999999997</v>
      </c>
      <c r="E21" s="2">
        <f t="shared" si="2"/>
        <v>0.72284731305235606</v>
      </c>
      <c r="F21" s="4">
        <f t="shared" si="3"/>
        <v>0.72259550583694609</v>
      </c>
      <c r="G21" s="2">
        <f t="shared" si="0"/>
        <v>6.3406873732518218E-8</v>
      </c>
    </row>
    <row r="22" spans="2:9" s="2" customFormat="1" x14ac:dyDescent="0.2">
      <c r="B22" s="5">
        <v>3875</v>
      </c>
      <c r="C22" s="2">
        <f t="shared" si="1"/>
        <v>133.95874999999998</v>
      </c>
      <c r="D22" s="5">
        <v>62175.266000000003</v>
      </c>
      <c r="E22" s="2">
        <f t="shared" si="2"/>
        <v>0.70342606000988883</v>
      </c>
      <c r="F22" s="4">
        <f t="shared" si="3"/>
        <v>0.70358181256956998</v>
      </c>
      <c r="G22" s="2">
        <f t="shared" si="0"/>
        <v>2.4258859847228252E-8</v>
      </c>
    </row>
    <row r="23" spans="2:9" s="2" customFormat="1" x14ac:dyDescent="0.2">
      <c r="B23" s="5">
        <v>4130</v>
      </c>
      <c r="C23" s="2">
        <f t="shared" si="1"/>
        <v>142.77409999999998</v>
      </c>
      <c r="D23" s="5">
        <v>60383.004999999997</v>
      </c>
      <c r="E23" s="2">
        <f t="shared" si="2"/>
        <v>0.68314913680799394</v>
      </c>
      <c r="F23" s="4">
        <f t="shared" si="3"/>
        <v>0.68382652587309245</v>
      </c>
      <c r="G23" s="2">
        <f t="shared" si="0"/>
        <v>4.5885594551503391E-7</v>
      </c>
    </row>
    <row r="24" spans="2:9" s="2" customFormat="1" x14ac:dyDescent="0.2">
      <c r="B24" s="5">
        <v>4385</v>
      </c>
      <c r="C24" s="2">
        <f t="shared" si="1"/>
        <v>151.58944999999997</v>
      </c>
      <c r="D24" s="5">
        <v>58600.171000000002</v>
      </c>
      <c r="E24" s="2">
        <f t="shared" si="2"/>
        <v>0.66297886690884034</v>
      </c>
      <c r="F24" s="4">
        <f t="shared" si="3"/>
        <v>0.66342108810292733</v>
      </c>
      <c r="G24" s="2">
        <f t="shared" si="0"/>
        <v>1.955595844997225E-7</v>
      </c>
    </row>
    <row r="25" spans="2:9" s="2" customFormat="1" x14ac:dyDescent="0.2">
      <c r="B25" s="5">
        <v>4640</v>
      </c>
      <c r="C25" s="2">
        <f t="shared" si="1"/>
        <v>160.40479999999999</v>
      </c>
      <c r="D25" s="5">
        <v>56806.120999999999</v>
      </c>
      <c r="E25" s="2">
        <f t="shared" si="2"/>
        <v>0.64268170367739164</v>
      </c>
      <c r="F25" s="4">
        <f t="shared" si="3"/>
        <v>0.64245777852862263</v>
      </c>
      <c r="G25" s="2">
        <f t="shared" si="0"/>
        <v>5.0142472251223624E-8</v>
      </c>
    </row>
    <row r="26" spans="2:9" s="2" customFormat="1" x14ac:dyDescent="0.2">
      <c r="B26" s="5">
        <v>4895</v>
      </c>
      <c r="C26" s="2">
        <f t="shared" si="1"/>
        <v>169.22014999999999</v>
      </c>
      <c r="D26" s="5">
        <v>54893.891000000003</v>
      </c>
      <c r="E26" s="2">
        <f t="shared" si="2"/>
        <v>0.62104749925383995</v>
      </c>
      <c r="F26" s="4">
        <f t="shared" si="3"/>
        <v>0.62102902956118677</v>
      </c>
      <c r="G26" s="2">
        <f t="shared" si="0"/>
        <v>3.4112954670285715E-10</v>
      </c>
    </row>
    <row r="27" spans="2:9" s="2" customFormat="1" x14ac:dyDescent="0.2">
      <c r="B27" s="5">
        <v>5150</v>
      </c>
      <c r="C27" s="2">
        <f t="shared" si="1"/>
        <v>178.03549999999998</v>
      </c>
      <c r="D27" s="5">
        <v>52880.298999999999</v>
      </c>
      <c r="E27" s="2">
        <f t="shared" si="2"/>
        <v>0.59826652575503037</v>
      </c>
      <c r="F27" s="4">
        <f t="shared" si="3"/>
        <v>0.59922676260453234</v>
      </c>
      <c r="G27" s="2">
        <f t="shared" si="0"/>
        <v>9.2205480714147281E-7</v>
      </c>
      <c r="I27"/>
    </row>
    <row r="28" spans="2:9" x14ac:dyDescent="0.2">
      <c r="B28" s="5">
        <v>5405</v>
      </c>
      <c r="C28" s="2">
        <f t="shared" si="1"/>
        <v>186.85084999999998</v>
      </c>
      <c r="D28" s="5">
        <v>50961.411</v>
      </c>
      <c r="E28" s="2">
        <f t="shared" si="2"/>
        <v>0.57655699538582772</v>
      </c>
      <c r="F28" s="4">
        <f t="shared" si="3"/>
        <v>0.57714175001320944</v>
      </c>
      <c r="G28" s="2">
        <f t="shared" si="0"/>
        <v>3.4193797424433747E-7</v>
      </c>
    </row>
    <row r="29" spans="2:9" x14ac:dyDescent="0.2">
      <c r="B29" s="5">
        <v>5660</v>
      </c>
      <c r="C29" s="2">
        <f t="shared" si="1"/>
        <v>195.66619999999998</v>
      </c>
      <c r="D29" s="5">
        <v>48868.178</v>
      </c>
      <c r="E29" s="2">
        <f t="shared" si="2"/>
        <v>0.55287499550708685</v>
      </c>
      <c r="F29" s="4">
        <f t="shared" si="3"/>
        <v>0.5548630091028528</v>
      </c>
      <c r="G29" s="2">
        <f t="shared" si="0"/>
        <v>3.9521980569502513E-6</v>
      </c>
    </row>
    <row r="30" spans="2:9" x14ac:dyDescent="0.2">
      <c r="B30" s="5">
        <v>5915</v>
      </c>
      <c r="C30" s="2">
        <f t="shared" si="1"/>
        <v>204.48154999999997</v>
      </c>
      <c r="D30" s="5">
        <v>46988.783000000003</v>
      </c>
      <c r="E30" s="2">
        <f t="shared" si="2"/>
        <v>0.53161227312400472</v>
      </c>
      <c r="F30" s="4">
        <f t="shared" si="3"/>
        <v>0.53247723355723797</v>
      </c>
      <c r="G30" s="2">
        <f t="shared" si="0"/>
        <v>7.4815655105905633E-7</v>
      </c>
    </row>
    <row r="31" spans="2:9" x14ac:dyDescent="0.2">
      <c r="B31" s="5">
        <v>6170</v>
      </c>
      <c r="C31" s="2">
        <f t="shared" si="1"/>
        <v>213.29689999999997</v>
      </c>
      <c r="D31" s="5">
        <v>44938.57</v>
      </c>
      <c r="E31" s="2">
        <f t="shared" si="2"/>
        <v>0.50841698429691617</v>
      </c>
      <c r="F31" s="4">
        <f t="shared" si="3"/>
        <v>0.51006826691840967</v>
      </c>
      <c r="G31" s="2">
        <f t="shared" si="0"/>
        <v>2.7267342960464436E-6</v>
      </c>
    </row>
    <row r="32" spans="2:9" x14ac:dyDescent="0.2">
      <c r="B32" s="5">
        <v>6425</v>
      </c>
      <c r="C32" s="2">
        <f t="shared" si="1"/>
        <v>222.11224999999999</v>
      </c>
      <c r="D32" s="5">
        <v>42926.402000000002</v>
      </c>
      <c r="E32" s="2">
        <f t="shared" si="2"/>
        <v>0.48565212136383323</v>
      </c>
      <c r="F32" s="4">
        <f t="shared" si="3"/>
        <v>0.4877166221465406</v>
      </c>
      <c r="G32" s="2">
        <f t="shared" si="0"/>
        <v>4.2621634817993353E-6</v>
      </c>
    </row>
    <row r="33" spans="2:10" x14ac:dyDescent="0.2">
      <c r="B33" s="5">
        <v>6680</v>
      </c>
      <c r="C33" s="2">
        <f t="shared" si="1"/>
        <v>230.92759999999998</v>
      </c>
      <c r="D33" s="5">
        <v>40977.724999999999</v>
      </c>
      <c r="E33" s="2">
        <f t="shared" si="2"/>
        <v>0.4636055701783201</v>
      </c>
      <c r="F33" s="4">
        <f t="shared" si="3"/>
        <v>0.46549905050673746</v>
      </c>
      <c r="G33" s="2">
        <f t="shared" si="0"/>
        <v>3.5852677541034824E-6</v>
      </c>
    </row>
    <row r="34" spans="2:10" x14ac:dyDescent="0.2">
      <c r="B34" s="5">
        <v>6935</v>
      </c>
      <c r="C34" s="2">
        <f t="shared" si="1"/>
        <v>239.74294999999998</v>
      </c>
      <c r="D34" s="5">
        <v>39034.065999999999</v>
      </c>
      <c r="E34" s="2">
        <f t="shared" si="2"/>
        <v>0.44161579063523365</v>
      </c>
      <c r="F34" s="4">
        <f t="shared" si="3"/>
        <v>0.44348816229377408</v>
      </c>
      <c r="G34" s="2">
        <f t="shared" si="0"/>
        <v>3.5057756277054338E-6</v>
      </c>
    </row>
    <row r="35" spans="2:10" x14ac:dyDescent="0.2">
      <c r="B35" s="5">
        <v>7190</v>
      </c>
      <c r="C35" s="2">
        <f t="shared" si="1"/>
        <v>248.55829999999997</v>
      </c>
      <c r="D35" s="5">
        <v>37169.942000000003</v>
      </c>
      <c r="E35" s="2">
        <f t="shared" si="2"/>
        <v>0.42052583823052864</v>
      </c>
      <c r="F35" s="4">
        <f t="shared" si="3"/>
        <v>0.42175210115526823</v>
      </c>
      <c r="G35" s="2">
        <f t="shared" si="0"/>
        <v>1.5037207605909086E-6</v>
      </c>
      <c r="J35" s="10"/>
    </row>
    <row r="36" spans="2:10" x14ac:dyDescent="0.2">
      <c r="B36" s="5">
        <v>7445</v>
      </c>
      <c r="C36" s="2">
        <f t="shared" si="1"/>
        <v>257.37365</v>
      </c>
      <c r="D36" s="5">
        <v>35290.396000000001</v>
      </c>
      <c r="E36" s="2">
        <f t="shared" si="2"/>
        <v>0.39926140749391792</v>
      </c>
      <c r="F36" s="4">
        <f t="shared" si="3"/>
        <v>0.40035427303128113</v>
      </c>
      <c r="G36" s="2">
        <f t="shared" si="0"/>
        <v>1.1943550827561733E-6</v>
      </c>
      <c r="J36" s="10"/>
    </row>
    <row r="37" spans="2:10" x14ac:dyDescent="0.2">
      <c r="B37" s="5">
        <v>7700</v>
      </c>
      <c r="C37" s="2">
        <f t="shared" si="1"/>
        <v>266.18899999999996</v>
      </c>
      <c r="D37" s="5">
        <v>33413.093000000001</v>
      </c>
      <c r="E37" s="2">
        <f t="shared" si="2"/>
        <v>0.37802235316104632</v>
      </c>
      <c r="F37" s="4">
        <f t="shared" si="3"/>
        <v>0.37935313000516163</v>
      </c>
      <c r="G37" s="2">
        <f t="shared" si="0"/>
        <v>1.7709670088335071E-6</v>
      </c>
    </row>
    <row r="38" spans="2:10" x14ac:dyDescent="0.2">
      <c r="B38" s="5">
        <v>7955</v>
      </c>
      <c r="C38" s="2">
        <f t="shared" si="1"/>
        <v>275.00434999999999</v>
      </c>
      <c r="D38" s="5">
        <v>31700.356</v>
      </c>
      <c r="E38" s="2">
        <f t="shared" si="2"/>
        <v>0.35864513264793813</v>
      </c>
      <c r="F38" s="4">
        <f t="shared" si="3"/>
        <v>0.35880200866728573</v>
      </c>
      <c r="G38" s="2">
        <f t="shared" si="0"/>
        <v>2.4610085446350792E-8</v>
      </c>
    </row>
    <row r="39" spans="2:10" x14ac:dyDescent="0.2">
      <c r="B39" s="5">
        <v>8210</v>
      </c>
      <c r="C39" s="2">
        <f>ABS(B39)*$E$2</f>
        <v>283.81969999999995</v>
      </c>
      <c r="D39" s="5">
        <v>29942.489000000001</v>
      </c>
      <c r="E39" s="2">
        <f>D39/$D$73</f>
        <v>0.3387573293881756</v>
      </c>
      <c r="F39" s="4">
        <f>$I$3*EXP(-$I$4*0.000000000001*(2*PI()*$I$6*C39*$I$10)^2*($I$9-$I$10/3)*10000)</f>
        <v>0.33874902193974177</v>
      </c>
      <c r="G39" s="2">
        <f t="shared" ref="G39:G70" si="4">(F39-E39)^2</f>
        <v>6.901369948075781E-11</v>
      </c>
    </row>
    <row r="40" spans="2:10" x14ac:dyDescent="0.2">
      <c r="B40" s="5">
        <v>8465</v>
      </c>
      <c r="C40" s="2">
        <f t="shared" si="1"/>
        <v>292.63504999999998</v>
      </c>
      <c r="D40" s="5">
        <v>28215.995999999999</v>
      </c>
      <c r="E40" s="2">
        <f t="shared" ref="E40:E70" si="5">D40/$D$73</f>
        <v>0.31922447899997375</v>
      </c>
      <c r="F40" s="4">
        <f t="shared" ref="F40:F70" si="6">$I$3*EXP(-$I$4*0.000000000001*(2*PI()*$I$6*C40*$I$10)^2*($I$9-$I$10/3)*10000)</f>
        <v>0.3192370027043494</v>
      </c>
      <c r="G40" s="2">
        <f t="shared" si="4"/>
        <v>1.5684317128881071E-10</v>
      </c>
    </row>
    <row r="41" spans="2:10" x14ac:dyDescent="0.2">
      <c r="B41" s="5">
        <v>8720</v>
      </c>
      <c r="C41" s="2">
        <f t="shared" si="1"/>
        <v>301.45039999999995</v>
      </c>
      <c r="D41" s="5">
        <v>26526.397000000001</v>
      </c>
      <c r="E41" s="2">
        <f t="shared" si="5"/>
        <v>0.30010903255272176</v>
      </c>
      <c r="F41" s="4">
        <f t="shared" si="6"/>
        <v>0.3003034970258685</v>
      </c>
      <c r="G41" s="2">
        <f t="shared" si="4"/>
        <v>3.7816431316242783E-8</v>
      </c>
    </row>
    <row r="42" spans="2:10" x14ac:dyDescent="0.2">
      <c r="B42" s="5">
        <v>8975</v>
      </c>
      <c r="C42" s="2">
        <f t="shared" si="1"/>
        <v>310.26574999999997</v>
      </c>
      <c r="D42" s="5">
        <v>24980.081999999999</v>
      </c>
      <c r="E42" s="2">
        <f t="shared" si="5"/>
        <v>0.28261464390009916</v>
      </c>
      <c r="F42" s="4">
        <f t="shared" si="6"/>
        <v>0.28198080427257899</v>
      </c>
      <c r="G42" s="2">
        <f t="shared" si="4"/>
        <v>4.0175267341491021E-7</v>
      </c>
    </row>
    <row r="43" spans="2:10" x14ac:dyDescent="0.2">
      <c r="B43" s="5">
        <v>9230</v>
      </c>
      <c r="C43" s="2">
        <f t="shared" si="1"/>
        <v>319.08109999999999</v>
      </c>
      <c r="D43" s="5">
        <v>23363.433000000001</v>
      </c>
      <c r="E43" s="2">
        <f t="shared" si="5"/>
        <v>0.26432452453834321</v>
      </c>
      <c r="F43" s="4">
        <f t="shared" si="6"/>
        <v>0.26429606101205655</v>
      </c>
      <c r="G43" s="2">
        <f t="shared" si="4"/>
        <v>8.1017232867135577E-10</v>
      </c>
    </row>
    <row r="44" spans="2:10" x14ac:dyDescent="0.2">
      <c r="B44" s="5">
        <v>9485</v>
      </c>
      <c r="C44" s="2">
        <f t="shared" si="1"/>
        <v>327.89644999999996</v>
      </c>
      <c r="D44" s="5">
        <v>21943.969000000001</v>
      </c>
      <c r="E44" s="2">
        <f t="shared" si="5"/>
        <v>0.24826527729932255</v>
      </c>
      <c r="F44" s="4">
        <f t="shared" si="6"/>
        <v>0.24727136520390117</v>
      </c>
      <c r="G44" s="2">
        <f t="shared" si="4"/>
        <v>9.8786125342491582E-7</v>
      </c>
    </row>
    <row r="45" spans="2:10" x14ac:dyDescent="0.2">
      <c r="B45" s="5">
        <v>9740</v>
      </c>
      <c r="C45" s="2">
        <f t="shared" si="1"/>
        <v>336.71179999999998</v>
      </c>
      <c r="D45" s="5">
        <v>20498.006000000001</v>
      </c>
      <c r="E45" s="2">
        <f t="shared" si="5"/>
        <v>0.23190623098643537</v>
      </c>
      <c r="F45" s="4">
        <f t="shared" si="6"/>
        <v>0.23092393692506136</v>
      </c>
      <c r="G45" s="2">
        <f t="shared" si="4"/>
        <v>9.6490162301065052E-7</v>
      </c>
    </row>
    <row r="46" spans="2:10" x14ac:dyDescent="0.2">
      <c r="B46" s="5">
        <v>9995</v>
      </c>
      <c r="C46" s="2">
        <f t="shared" si="1"/>
        <v>345.52714999999995</v>
      </c>
      <c r="D46" s="5">
        <v>19124.080000000002</v>
      </c>
      <c r="E46" s="2">
        <f t="shared" si="5"/>
        <v>0.2163621824426761</v>
      </c>
      <c r="F46" s="4">
        <f t="shared" si="6"/>
        <v>0.21526631164754861</v>
      </c>
      <c r="G46" s="2">
        <f t="shared" si="4"/>
        <v>1.200932799613358E-6</v>
      </c>
    </row>
    <row r="47" spans="2:10" x14ac:dyDescent="0.2">
      <c r="B47" s="5">
        <v>10250</v>
      </c>
      <c r="C47" s="2">
        <f t="shared" si="1"/>
        <v>354.34249999999997</v>
      </c>
      <c r="D47" s="5">
        <v>17740.14</v>
      </c>
      <c r="E47" s="2">
        <f t="shared" si="5"/>
        <v>0.20070483951325321</v>
      </c>
      <c r="F47" s="4">
        <f t="shared" si="6"/>
        <v>0.20030656194179206</v>
      </c>
      <c r="G47" s="2">
        <f t="shared" si="4"/>
        <v>1.586250239289983E-7</v>
      </c>
    </row>
    <row r="48" spans="2:10" x14ac:dyDescent="0.2">
      <c r="B48" s="5">
        <v>10505</v>
      </c>
      <c r="C48" s="2">
        <f t="shared" si="1"/>
        <v>363.15784999999994</v>
      </c>
      <c r="D48" s="5">
        <v>16535.489000000001</v>
      </c>
      <c r="E48" s="2">
        <f t="shared" si="5"/>
        <v>0.1870759005294301</v>
      </c>
      <c r="F48" s="4">
        <f t="shared" si="6"/>
        <v>0.18604854339960236</v>
      </c>
      <c r="G48" s="2">
        <f t="shared" si="4"/>
        <v>1.0554626722078886E-6</v>
      </c>
    </row>
    <row r="49" spans="2:7" x14ac:dyDescent="0.2">
      <c r="B49" s="5">
        <v>10760</v>
      </c>
      <c r="C49" s="2">
        <f t="shared" si="1"/>
        <v>371.97319999999996</v>
      </c>
      <c r="D49" s="5">
        <v>15277.993</v>
      </c>
      <c r="E49" s="2">
        <f t="shared" si="5"/>
        <v>0.17284909437860163</v>
      </c>
      <c r="F49" s="4">
        <f t="shared" si="6"/>
        <v>0.17249216055550201</v>
      </c>
      <c r="G49" s="2">
        <f t="shared" si="4"/>
        <v>1.2740175407251078E-7</v>
      </c>
    </row>
    <row r="50" spans="2:7" x14ac:dyDescent="0.2">
      <c r="B50" s="5">
        <v>11015</v>
      </c>
      <c r="C50" s="2">
        <f t="shared" si="1"/>
        <v>380.78854999999999</v>
      </c>
      <c r="D50" s="5">
        <v>14189.016</v>
      </c>
      <c r="E50" s="2">
        <f t="shared" si="5"/>
        <v>0.16052884470646692</v>
      </c>
      <c r="F50" s="4">
        <f t="shared" si="6"/>
        <v>0.15963364863004439</v>
      </c>
      <c r="G50" s="2">
        <f t="shared" si="4"/>
        <v>8.0137601524227778E-7</v>
      </c>
    </row>
    <row r="51" spans="2:7" x14ac:dyDescent="0.2">
      <c r="B51" s="5">
        <v>11270</v>
      </c>
      <c r="C51" s="2">
        <f t="shared" si="1"/>
        <v>389.60389999999995</v>
      </c>
      <c r="D51" s="5">
        <v>13119.712</v>
      </c>
      <c r="E51" s="2">
        <f t="shared" si="5"/>
        <v>0.14843116747782725</v>
      </c>
      <c r="F51" s="4">
        <f t="shared" si="6"/>
        <v>0.14746586701882278</v>
      </c>
      <c r="G51" s="2">
        <f t="shared" si="4"/>
        <v>9.3180497615425123E-7</v>
      </c>
    </row>
    <row r="52" spans="2:7" x14ac:dyDescent="0.2">
      <c r="B52" s="5">
        <v>11525</v>
      </c>
      <c r="C52" s="2">
        <f t="shared" si="1"/>
        <v>398.41924999999998</v>
      </c>
      <c r="D52" s="5">
        <v>12128.299000000001</v>
      </c>
      <c r="E52" s="2">
        <f t="shared" si="5"/>
        <v>0.13721471782994665</v>
      </c>
      <c r="F52" s="4">
        <f t="shared" si="6"/>
        <v>0.13597860060073444</v>
      </c>
      <c r="G52" s="2">
        <f t="shared" si="4"/>
        <v>1.5279858043552801E-6</v>
      </c>
    </row>
    <row r="53" spans="2:7" x14ac:dyDescent="0.2">
      <c r="B53" s="5">
        <v>11780</v>
      </c>
      <c r="C53" s="2">
        <f t="shared" si="1"/>
        <v>407.23459999999994</v>
      </c>
      <c r="D53" s="5">
        <v>11221.156999999999</v>
      </c>
      <c r="E53" s="2">
        <f t="shared" si="5"/>
        <v>0.12695167652780742</v>
      </c>
      <c r="F53" s="4">
        <f t="shared" si="6"/>
        <v>0.12515886513278004</v>
      </c>
      <c r="G53" s="2">
        <f t="shared" si="4"/>
        <v>3.2141726981400102E-6</v>
      </c>
    </row>
    <row r="54" spans="2:7" x14ac:dyDescent="0.2">
      <c r="B54" s="5">
        <v>12035</v>
      </c>
      <c r="C54" s="2">
        <f t="shared" si="1"/>
        <v>416.04994999999997</v>
      </c>
      <c r="D54" s="5">
        <v>10264.962</v>
      </c>
      <c r="E54" s="2">
        <f t="shared" si="5"/>
        <v>0.11613366922806938</v>
      </c>
      <c r="F54" s="4">
        <f t="shared" si="6"/>
        <v>0.11499121322996612</v>
      </c>
      <c r="G54" s="2">
        <f t="shared" si="4"/>
        <v>1.3052057076021009E-6</v>
      </c>
    </row>
    <row r="55" spans="2:7" x14ac:dyDescent="0.2">
      <c r="B55" s="5">
        <v>12290</v>
      </c>
      <c r="C55" s="2">
        <f t="shared" si="1"/>
        <v>424.86529999999993</v>
      </c>
      <c r="D55" s="5">
        <v>9482.7379999999994</v>
      </c>
      <c r="E55" s="2">
        <f t="shared" si="5"/>
        <v>0.10728390015164636</v>
      </c>
      <c r="F55" s="4">
        <f t="shared" si="6"/>
        <v>0.10545803769130573</v>
      </c>
      <c r="G55" s="2">
        <f t="shared" si="4"/>
        <v>3.3337737240811683E-6</v>
      </c>
    </row>
    <row r="56" spans="2:7" x14ac:dyDescent="0.2">
      <c r="B56" s="5">
        <v>12545</v>
      </c>
      <c r="C56" s="2">
        <f t="shared" si="1"/>
        <v>433.68064999999996</v>
      </c>
      <c r="D56" s="5">
        <v>8656.2980000000007</v>
      </c>
      <c r="E56" s="2">
        <f t="shared" si="5"/>
        <v>9.7933888958536677E-2</v>
      </c>
      <c r="F56" s="4">
        <f t="shared" si="6"/>
        <v>9.6539869219961175E-2</v>
      </c>
      <c r="G56" s="2">
        <f t="shared" si="4"/>
        <v>1.9432910315381127E-6</v>
      </c>
    </row>
    <row r="57" spans="2:7" x14ac:dyDescent="0.2">
      <c r="B57" s="5">
        <v>12800</v>
      </c>
      <c r="C57" s="2">
        <f t="shared" si="1"/>
        <v>442.49599999999998</v>
      </c>
      <c r="D57" s="5">
        <v>7896.0209999999997</v>
      </c>
      <c r="E57" s="2">
        <f t="shared" si="5"/>
        <v>8.9332419450933148E-2</v>
      </c>
      <c r="F57" s="4">
        <f t="shared" si="6"/>
        <v>8.8215665890831269E-2</v>
      </c>
      <c r="G57" s="2">
        <f t="shared" si="4"/>
        <v>1.2471385140002226E-6</v>
      </c>
    </row>
    <row r="58" spans="2:7" x14ac:dyDescent="0.2">
      <c r="B58" s="5">
        <v>13055</v>
      </c>
      <c r="C58" s="2">
        <f t="shared" si="1"/>
        <v>451.31134999999995</v>
      </c>
      <c r="D58" s="5">
        <v>7195.732</v>
      </c>
      <c r="E58" s="2">
        <f t="shared" si="5"/>
        <v>8.1409630151756437E-2</v>
      </c>
      <c r="F58" s="4">
        <f t="shared" si="6"/>
        <v>8.0463092036113015E-2</v>
      </c>
      <c r="G58" s="2">
        <f t="shared" si="4"/>
        <v>8.9593440436580043E-7</v>
      </c>
    </row>
    <row r="59" spans="2:7" x14ac:dyDescent="0.2">
      <c r="B59" s="5">
        <v>13310</v>
      </c>
      <c r="C59" s="2">
        <f t="shared" si="1"/>
        <v>460.12669999999997</v>
      </c>
      <c r="D59" s="5">
        <v>6545.7479999999996</v>
      </c>
      <c r="E59" s="2">
        <f t="shared" si="5"/>
        <v>7.4055971476786442E-2</v>
      </c>
      <c r="F59" s="4">
        <f t="shared" si="6"/>
        <v>7.3258784542638733E-2</v>
      </c>
      <c r="G59" s="2">
        <f t="shared" si="4"/>
        <v>6.3550700797582357E-7</v>
      </c>
    </row>
    <row r="60" spans="2:7" x14ac:dyDescent="0.2">
      <c r="B60" s="5">
        <v>13565</v>
      </c>
      <c r="C60" s="2">
        <f t="shared" si="1"/>
        <v>468.94204999999994</v>
      </c>
      <c r="D60" s="5">
        <v>5989.7939999999999</v>
      </c>
      <c r="E60" s="2">
        <f t="shared" si="5"/>
        <v>6.7766130565342045E-2</v>
      </c>
      <c r="F60" s="4">
        <f t="shared" si="6"/>
        <v>6.6578604878557324E-2</v>
      </c>
      <c r="G60" s="2">
        <f t="shared" si="4"/>
        <v>1.4102172567735236E-6</v>
      </c>
    </row>
    <row r="61" spans="2:7" x14ac:dyDescent="0.2">
      <c r="B61" s="5">
        <v>13820</v>
      </c>
      <c r="C61" s="2">
        <f t="shared" si="1"/>
        <v>477.75739999999996</v>
      </c>
      <c r="D61" s="5">
        <v>5484.2740000000003</v>
      </c>
      <c r="E61" s="2">
        <f t="shared" si="5"/>
        <v>6.2046879732443334E-2</v>
      </c>
      <c r="F61" s="4">
        <f t="shared" si="6"/>
        <v>6.0397875486102946E-2</v>
      </c>
      <c r="G61" s="2">
        <f t="shared" si="4"/>
        <v>2.7192150044486314E-6</v>
      </c>
    </row>
    <row r="62" spans="2:7" x14ac:dyDescent="0.2">
      <c r="B62" s="5">
        <v>14075</v>
      </c>
      <c r="C62" s="2">
        <f t="shared" si="1"/>
        <v>486.57274999999993</v>
      </c>
      <c r="D62" s="5">
        <v>4886.3639999999996</v>
      </c>
      <c r="E62" s="2">
        <f t="shared" si="5"/>
        <v>5.5282365439243315E-2</v>
      </c>
      <c r="F62" s="4">
        <f t="shared" si="6"/>
        <v>5.469159948721343E-2</v>
      </c>
      <c r="G62" s="2">
        <f t="shared" si="4"/>
        <v>3.4900441007777702E-7</v>
      </c>
    </row>
    <row r="63" spans="2:7" x14ac:dyDescent="0.2">
      <c r="B63" s="5">
        <v>14330</v>
      </c>
      <c r="C63" s="2">
        <f t="shared" si="1"/>
        <v>495.38809999999995</v>
      </c>
      <c r="D63" s="5">
        <v>4447.3310000000001</v>
      </c>
      <c r="E63" s="2">
        <f t="shared" si="5"/>
        <v>5.031532189809753E-2</v>
      </c>
      <c r="F63" s="4">
        <f t="shared" si="6"/>
        <v>4.9434662945605959E-2</v>
      </c>
      <c r="G63" s="2">
        <f t="shared" si="4"/>
        <v>7.7556019060355136E-7</v>
      </c>
    </row>
    <row r="64" spans="2:7" x14ac:dyDescent="0.2">
      <c r="B64" s="5">
        <v>14585</v>
      </c>
      <c r="C64" s="2">
        <f t="shared" si="1"/>
        <v>504.20344999999998</v>
      </c>
      <c r="D64" s="5">
        <v>4010.8020000000001</v>
      </c>
      <c r="E64" s="2">
        <f t="shared" si="5"/>
        <v>4.5376607610167395E-2</v>
      </c>
      <c r="F64" s="4">
        <f t="shared" si="6"/>
        <v>4.4602019209176787E-2</v>
      </c>
      <c r="G64" s="2">
        <f t="shared" si="4"/>
        <v>5.9998719094918765E-7</v>
      </c>
    </row>
    <row r="65" spans="2:7" x14ac:dyDescent="0.2">
      <c r="B65" s="5">
        <v>14840</v>
      </c>
      <c r="C65" s="2">
        <f t="shared" si="1"/>
        <v>513.01879999999994</v>
      </c>
      <c r="D65" s="5">
        <v>3607.2269999999999</v>
      </c>
      <c r="E65" s="2">
        <f t="shared" si="5"/>
        <v>4.0810721681050648E-2</v>
      </c>
      <c r="F65" s="4">
        <f t="shared" si="6"/>
        <v>4.0168855117426322E-2</v>
      </c>
      <c r="G65" s="2">
        <f t="shared" si="4"/>
        <v>4.1199268549890047E-7</v>
      </c>
    </row>
    <row r="66" spans="2:7" x14ac:dyDescent="0.2">
      <c r="B66" s="5">
        <v>15095</v>
      </c>
      <c r="C66" s="2">
        <f t="shared" si="1"/>
        <v>521.83414999999991</v>
      </c>
      <c r="D66" s="5">
        <v>3235.0509999999999</v>
      </c>
      <c r="E66" s="2">
        <f t="shared" si="5"/>
        <v>3.6600071463482778E-2</v>
      </c>
      <c r="F66" s="4">
        <f t="shared" si="6"/>
        <v>3.6110739097801207E-2</v>
      </c>
      <c r="G66" s="2">
        <f t="shared" si="4"/>
        <v>2.3944616410352214E-7</v>
      </c>
    </row>
    <row r="67" spans="2:7" x14ac:dyDescent="0.2">
      <c r="B67" s="5">
        <v>15350</v>
      </c>
      <c r="C67" s="2">
        <f t="shared" si="1"/>
        <v>530.64949999999999</v>
      </c>
      <c r="D67" s="5">
        <v>2863.134</v>
      </c>
      <c r="E67" s="2">
        <f t="shared" si="5"/>
        <v>3.2392351468192401E-2</v>
      </c>
      <c r="F67" s="4">
        <f t="shared" si="6"/>
        <v>3.2403751390743078E-2</v>
      </c>
      <c r="G67" s="2">
        <f t="shared" si="4"/>
        <v>1.2995823416143297E-10</v>
      </c>
    </row>
    <row r="68" spans="2:7" x14ac:dyDescent="0.2">
      <c r="B68" s="5">
        <v>15605</v>
      </c>
      <c r="C68" s="2">
        <f t="shared" si="1"/>
        <v>539.46484999999996</v>
      </c>
      <c r="D68" s="5">
        <v>2582.067</v>
      </c>
      <c r="E68" s="2">
        <f t="shared" si="5"/>
        <v>2.9212471989931713E-2</v>
      </c>
      <c r="F68" s="4">
        <f t="shared" si="6"/>
        <v>2.9024596834747968E-2</v>
      </c>
      <c r="G68" s="2">
        <f t="shared" si="4"/>
        <v>3.5297073935316215E-8</v>
      </c>
    </row>
    <row r="69" spans="2:7" x14ac:dyDescent="0.2">
      <c r="B69" s="5">
        <v>15860</v>
      </c>
      <c r="C69" s="2">
        <f t="shared" si="1"/>
        <v>548.28019999999992</v>
      </c>
      <c r="D69" s="5">
        <v>2290.7089999999998</v>
      </c>
      <c r="E69" s="2">
        <f t="shared" si="5"/>
        <v>2.591616425893847E-2</v>
      </c>
      <c r="F69" s="4">
        <f t="shared" si="6"/>
        <v>2.5950700809311968E-2</v>
      </c>
      <c r="G69" s="2">
        <f t="shared" si="4"/>
        <v>1.1927733117011963E-9</v>
      </c>
    </row>
    <row r="70" spans="2:7" x14ac:dyDescent="0.2">
      <c r="B70" s="5">
        <v>16115</v>
      </c>
      <c r="C70" s="2">
        <f t="shared" si="1"/>
        <v>557.09554999999989</v>
      </c>
      <c r="D70" s="5">
        <v>2061.79</v>
      </c>
      <c r="E70" s="2">
        <f t="shared" si="5"/>
        <v>2.3326266368812781E-2</v>
      </c>
      <c r="F70" s="4">
        <f t="shared" si="6"/>
        <v>2.3160289075194632E-2</v>
      </c>
      <c r="G70" s="2">
        <f t="shared" si="4"/>
        <v>2.7548461996805023E-8</v>
      </c>
    </row>
    <row r="71" spans="2:7" x14ac:dyDescent="0.2">
      <c r="B71" s="12"/>
      <c r="C71" s="12"/>
      <c r="D71" s="12"/>
      <c r="E71" s="12"/>
      <c r="F71" s="12"/>
      <c r="G71" s="12"/>
    </row>
    <row r="72" spans="2:7" x14ac:dyDescent="0.2">
      <c r="B72" s="12"/>
      <c r="C72" s="12"/>
      <c r="D72" s="12"/>
      <c r="E72" s="12"/>
      <c r="F72" s="12"/>
      <c r="G72" s="12"/>
    </row>
    <row r="73" spans="2:7" x14ac:dyDescent="0.2">
      <c r="B73" s="12"/>
      <c r="C73" s="14" t="s">
        <v>14</v>
      </c>
      <c r="D73" s="2">
        <f>MAX(D7:D70)</f>
        <v>88389.198999999993</v>
      </c>
      <c r="E73" s="2"/>
      <c r="F73" s="11" t="s">
        <v>15</v>
      </c>
      <c r="G73" s="2">
        <f>SUM(G10:G70)*10000</f>
        <v>3.2958944324941148</v>
      </c>
    </row>
    <row r="74" spans="2:7" x14ac:dyDescent="0.2">
      <c r="B74" s="12"/>
      <c r="C74" s="2"/>
      <c r="D74" s="2"/>
      <c r="E74" s="12"/>
      <c r="F74" s="12"/>
      <c r="G74" s="12"/>
    </row>
  </sheetData>
  <mergeCells count="1">
    <mergeCell ref="C2:D2"/>
  </mergeCells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H1</vt:lpstr>
      <vt:lpstr>Li7</vt:lpstr>
      <vt:lpstr>F19 CF3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 GOBET</dc:creator>
  <cp:lastModifiedBy>Daniel</cp:lastModifiedBy>
  <dcterms:created xsi:type="dcterms:W3CDTF">2015-08-31T19:35:40Z</dcterms:created>
  <dcterms:modified xsi:type="dcterms:W3CDTF">2019-06-26T15:59:08Z</dcterms:modified>
</cp:coreProperties>
</file>