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alayn\Documents\Graduate\Manuscript\Figures and Data for Manuscript\"/>
    </mc:Choice>
  </mc:AlternateContent>
  <xr:revisionPtr revIDLastSave="0" documentId="13_ncr:1_{ACE63F3A-C6D7-4C2D-9BDD-A141237C7FE9}" xr6:coauthVersionLast="47" xr6:coauthVersionMax="47" xr10:uidLastSave="{00000000-0000-0000-0000-000000000000}"/>
  <bookViews>
    <workbookView xWindow="-108" yWindow="-108" windowWidth="23256" windowHeight="12576" firstSheet="7" activeTab="10" xr2:uid="{F297BF99-965C-4972-8A64-4BDC186F966D}"/>
  </bookViews>
  <sheets>
    <sheet name="WWTP Summary" sheetId="13" r:id="rId1"/>
    <sheet name="KZOO %Difference" sheetId="4" r:id="rId2"/>
    <sheet name="KZOO % DIFF GRAPH" sheetId="5" r:id="rId3"/>
    <sheet name="KZOO INFLUENT" sheetId="6" r:id="rId4"/>
    <sheet name="EFFLUENT" sheetId="7" r:id="rId5"/>
    <sheet name="GLWA % DIFF Data" sheetId="8" r:id="rId6"/>
    <sheet name="GLWA % DIFF Graph" sheetId="9" r:id="rId7"/>
    <sheet name="GLWA raw data" sheetId="11" r:id="rId8"/>
    <sheet name="GLWA Inf vs eff Graph" sheetId="10" r:id="rId9"/>
    <sheet name="WWTP Mass Loading" sheetId="14" r:id="rId10"/>
    <sheet name="Percent Comp Rep sample" sheetId="2" r:id="rId11"/>
    <sheet name="C4 C6 C8 table" sheetId="3" r:id="rId12"/>
    <sheet name="Biosolids" sheetId="12" r:id="rId13"/>
  </sheets>
  <externalReferences>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4" i="12" l="1"/>
  <c r="M34" i="12"/>
  <c r="L34" i="12"/>
  <c r="K34" i="12"/>
  <c r="J34" i="12"/>
  <c r="I34" i="12"/>
  <c r="H34" i="12"/>
  <c r="G34" i="12"/>
  <c r="F34" i="12"/>
  <c r="E34" i="12"/>
  <c r="D34" i="12"/>
  <c r="C34" i="12"/>
  <c r="L69" i="3"/>
  <c r="K69" i="3"/>
  <c r="J69" i="3"/>
  <c r="I69" i="3"/>
  <c r="H69" i="3"/>
  <c r="G69" i="3"/>
  <c r="F69" i="3"/>
  <c r="E69" i="3"/>
  <c r="C69" i="3"/>
  <c r="L62" i="3"/>
  <c r="K62" i="3"/>
  <c r="J62" i="3"/>
  <c r="I62" i="3"/>
  <c r="H62" i="3"/>
  <c r="G62" i="3"/>
  <c r="F62" i="3"/>
  <c r="E62" i="3"/>
  <c r="D62" i="3"/>
  <c r="C62" i="3"/>
  <c r="L55" i="3"/>
  <c r="K55" i="3"/>
  <c r="J55" i="3"/>
  <c r="I55" i="3"/>
  <c r="H55" i="3"/>
  <c r="G55" i="3"/>
  <c r="F55" i="3"/>
  <c r="E55" i="3"/>
  <c r="D55" i="3"/>
  <c r="C55" i="3"/>
  <c r="L54" i="3"/>
  <c r="K54" i="3"/>
  <c r="J54" i="3"/>
  <c r="I54" i="3"/>
  <c r="H54" i="3"/>
  <c r="G54" i="3"/>
  <c r="F54" i="3"/>
  <c r="E54" i="3"/>
  <c r="D54" i="3"/>
  <c r="C54" i="3"/>
  <c r="L53" i="3"/>
  <c r="K53" i="3"/>
  <c r="J53" i="3"/>
  <c r="I53" i="3"/>
  <c r="H53" i="3"/>
  <c r="G53" i="3"/>
  <c r="F53" i="3"/>
  <c r="E53" i="3"/>
  <c r="D53" i="3"/>
  <c r="C53" i="3"/>
  <c r="L52" i="3"/>
  <c r="K52" i="3"/>
  <c r="J52" i="3"/>
  <c r="I52" i="3"/>
  <c r="H52" i="3"/>
  <c r="G52" i="3"/>
  <c r="F52" i="3"/>
  <c r="E52" i="3"/>
  <c r="D52" i="3"/>
  <c r="C52" i="3"/>
  <c r="L51" i="3"/>
  <c r="K51" i="3"/>
  <c r="J51" i="3"/>
  <c r="I51" i="3"/>
  <c r="H51" i="3"/>
  <c r="G51" i="3"/>
  <c r="F51" i="3"/>
  <c r="E51" i="3"/>
  <c r="D51" i="3"/>
  <c r="C51" i="3"/>
  <c r="L50" i="3"/>
  <c r="K50" i="3"/>
  <c r="J50" i="3"/>
  <c r="I50" i="3"/>
  <c r="H50" i="3"/>
  <c r="G50" i="3"/>
  <c r="F50" i="3"/>
  <c r="E50" i="3"/>
  <c r="D50" i="3"/>
  <c r="C50" i="3"/>
  <c r="L49" i="3"/>
  <c r="K49" i="3"/>
  <c r="J49" i="3"/>
  <c r="I49" i="3"/>
  <c r="H49" i="3"/>
  <c r="G49" i="3"/>
  <c r="F49" i="3"/>
  <c r="E49" i="3"/>
  <c r="D49" i="3"/>
  <c r="C49" i="3"/>
  <c r="L48" i="3"/>
  <c r="K48" i="3"/>
  <c r="J48" i="3"/>
  <c r="I48" i="3"/>
  <c r="H48" i="3"/>
  <c r="G48" i="3"/>
  <c r="F48" i="3"/>
  <c r="E48" i="3"/>
  <c r="D48" i="3"/>
  <c r="C48" i="3"/>
  <c r="L47" i="3"/>
  <c r="K47" i="3"/>
  <c r="J47" i="3"/>
  <c r="I47" i="3"/>
  <c r="H47" i="3"/>
  <c r="G47" i="3"/>
  <c r="F47" i="3"/>
  <c r="E47" i="3"/>
  <c r="D47" i="3"/>
  <c r="C47" i="3"/>
  <c r="L46" i="3"/>
  <c r="K46" i="3"/>
  <c r="J46" i="3"/>
  <c r="I46" i="3"/>
  <c r="H46" i="3"/>
  <c r="G46" i="3"/>
  <c r="F46" i="3"/>
  <c r="E46" i="3"/>
  <c r="D46" i="3"/>
  <c r="C46" i="3"/>
  <c r="L45" i="3"/>
  <c r="K45" i="3"/>
  <c r="J45" i="3"/>
  <c r="I45" i="3"/>
  <c r="H45" i="3"/>
  <c r="G45" i="3"/>
  <c r="F45" i="3"/>
  <c r="E45" i="3"/>
  <c r="D45" i="3"/>
  <c r="C45" i="3"/>
  <c r="L44" i="3"/>
  <c r="K44" i="3"/>
  <c r="J44" i="3"/>
  <c r="I44" i="3"/>
  <c r="H44" i="3"/>
  <c r="G44" i="3"/>
  <c r="F44" i="3"/>
  <c r="E44" i="3"/>
  <c r="D44" i="3"/>
  <c r="C44" i="3"/>
  <c r="L43" i="3"/>
  <c r="K43" i="3"/>
  <c r="J43" i="3"/>
  <c r="I43" i="3"/>
  <c r="H43" i="3"/>
  <c r="G43" i="3"/>
  <c r="F43" i="3"/>
  <c r="E43" i="3"/>
  <c r="D43" i="3"/>
  <c r="C43" i="3"/>
  <c r="L42" i="3"/>
  <c r="K42" i="3"/>
  <c r="J42" i="3"/>
  <c r="I42" i="3"/>
  <c r="H42" i="3"/>
  <c r="G42" i="3"/>
  <c r="F42" i="3"/>
  <c r="D42" i="3"/>
  <c r="C42" i="3"/>
  <c r="L41" i="3"/>
  <c r="K41" i="3"/>
  <c r="J41" i="3"/>
  <c r="I41" i="3"/>
  <c r="H41" i="3"/>
  <c r="G41" i="3"/>
  <c r="F41" i="3"/>
  <c r="E41" i="3"/>
  <c r="D41" i="3"/>
  <c r="C41" i="3"/>
  <c r="L40" i="3"/>
  <c r="K40" i="3"/>
  <c r="J40" i="3"/>
  <c r="I40" i="3"/>
  <c r="H40" i="3"/>
  <c r="G40" i="3"/>
  <c r="F40" i="3"/>
  <c r="E40" i="3"/>
  <c r="D40" i="3"/>
  <c r="C40" i="3"/>
  <c r="L39" i="3"/>
  <c r="K39" i="3"/>
  <c r="J39" i="3"/>
  <c r="I39" i="3"/>
  <c r="H39" i="3"/>
  <c r="G39" i="3"/>
  <c r="F39" i="3"/>
  <c r="E39" i="3"/>
  <c r="D39" i="3"/>
  <c r="C39" i="3"/>
  <c r="L38" i="3"/>
  <c r="K38" i="3"/>
  <c r="J38" i="3"/>
  <c r="I38" i="3"/>
  <c r="H38" i="3"/>
  <c r="G38" i="3"/>
  <c r="F38" i="3"/>
  <c r="D38" i="3"/>
  <c r="C38" i="3"/>
  <c r="L37" i="3"/>
  <c r="K37" i="3"/>
  <c r="J37" i="3"/>
  <c r="I37" i="3"/>
  <c r="H37" i="3"/>
  <c r="G37" i="3"/>
  <c r="F37" i="3"/>
  <c r="E37" i="3"/>
  <c r="D37" i="3"/>
  <c r="C37" i="3"/>
  <c r="L36" i="3"/>
  <c r="K36" i="3"/>
  <c r="J36" i="3"/>
  <c r="I36" i="3"/>
  <c r="H36" i="3"/>
  <c r="G36" i="3"/>
  <c r="F36" i="3"/>
  <c r="E36" i="3"/>
  <c r="D36" i="3"/>
  <c r="C36" i="3"/>
  <c r="Y32" i="3"/>
  <c r="X32" i="3"/>
  <c r="W32" i="3"/>
  <c r="V32" i="3"/>
  <c r="U32" i="3"/>
  <c r="T32" i="3"/>
  <c r="S32" i="3"/>
  <c r="R32" i="3"/>
  <c r="Q32" i="3"/>
  <c r="P32" i="3"/>
  <c r="L32" i="3"/>
  <c r="K32" i="3"/>
  <c r="J32" i="3"/>
  <c r="I32" i="3"/>
  <c r="H32" i="3"/>
  <c r="G32" i="3"/>
  <c r="F32" i="3"/>
  <c r="E32" i="3"/>
  <c r="D32" i="3"/>
  <c r="C32" i="3"/>
  <c r="A27" i="3"/>
  <c r="A22" i="3"/>
  <c r="Y32" i="2"/>
  <c r="X32" i="2"/>
  <c r="W32" i="2"/>
  <c r="V32" i="2"/>
  <c r="U32" i="2"/>
  <c r="T32" i="2"/>
  <c r="S32" i="2"/>
  <c r="R32" i="2"/>
  <c r="Q32" i="2"/>
  <c r="P32" i="2"/>
  <c r="L32" i="2"/>
  <c r="K32" i="2"/>
  <c r="J32" i="2"/>
  <c r="I32" i="2"/>
  <c r="H32" i="2"/>
  <c r="G32" i="2"/>
  <c r="F32" i="2"/>
  <c r="E32" i="2"/>
  <c r="D32" i="2"/>
  <c r="C32" i="2"/>
  <c r="C11" i="14"/>
  <c r="C10" i="14"/>
  <c r="C9" i="14"/>
  <c r="C8" i="14"/>
  <c r="C7" i="14"/>
  <c r="C6" i="14"/>
  <c r="C5" i="14"/>
  <c r="C4" i="14"/>
  <c r="C3" i="14"/>
  <c r="C2" i="14"/>
  <c r="K36" i="11"/>
  <c r="K35" i="11"/>
  <c r="BC34" i="11"/>
  <c r="AV34" i="11"/>
  <c r="AS34" i="11"/>
  <c r="AN34" i="11"/>
  <c r="AD34" i="11"/>
  <c r="Y34" i="11"/>
  <c r="U34" i="11"/>
  <c r="K34" i="11"/>
  <c r="G34" i="11"/>
  <c r="BC33" i="11"/>
  <c r="BB33" i="11"/>
  <c r="BA33" i="11"/>
  <c r="AZ33" i="11"/>
  <c r="AY33" i="11"/>
  <c r="AX33" i="11"/>
  <c r="AW33" i="11"/>
  <c r="AV33" i="11"/>
  <c r="AU33" i="11"/>
  <c r="AT33" i="11"/>
  <c r="AS33" i="11"/>
  <c r="AR33" i="11"/>
  <c r="AQ33" i="11"/>
  <c r="AP33" i="11"/>
  <c r="AO33" i="11"/>
  <c r="AN33" i="11"/>
  <c r="AM33" i="11"/>
  <c r="AL33" i="11"/>
  <c r="AK33" i="11"/>
  <c r="AJ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I33" i="11"/>
  <c r="H33" i="11"/>
  <c r="G33" i="11"/>
  <c r="F33" i="11"/>
  <c r="E33" i="11"/>
  <c r="D33" i="11"/>
  <c r="C33" i="11"/>
  <c r="B33"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G32" i="11"/>
  <c r="F32" i="11"/>
  <c r="E32" i="11"/>
  <c r="D32" i="11"/>
  <c r="C32" i="11"/>
  <c r="B32" i="11"/>
  <c r="CU48" i="8"/>
  <c r="CH48" i="8"/>
  <c r="BY48" i="8"/>
  <c r="BN48" i="8"/>
  <c r="AX48" i="8"/>
  <c r="AM48" i="8"/>
  <c r="AC48" i="8"/>
  <c r="L48" i="8"/>
  <c r="H48" i="8"/>
  <c r="CU47" i="8"/>
  <c r="CT47" i="8"/>
  <c r="CS47" i="8"/>
  <c r="CR47" i="8"/>
  <c r="CQ47" i="8"/>
  <c r="CJ47" i="8"/>
  <c r="CI47" i="8"/>
  <c r="CH47" i="8"/>
  <c r="CG47" i="8"/>
  <c r="CF47" i="8"/>
  <c r="BY47" i="8"/>
  <c r="BX47" i="8"/>
  <c r="BW47" i="8"/>
  <c r="BV47" i="8"/>
  <c r="BU47" i="8"/>
  <c r="BN47" i="8"/>
  <c r="BM47" i="8"/>
  <c r="BL47" i="8"/>
  <c r="BK47" i="8"/>
  <c r="BJ47" i="8"/>
  <c r="BB47" i="8"/>
  <c r="BA47" i="8"/>
  <c r="AZ47" i="8"/>
  <c r="AY47" i="8"/>
  <c r="AX47" i="8"/>
  <c r="AQ47" i="8"/>
  <c r="AP47" i="8"/>
  <c r="AO47" i="8"/>
  <c r="AN47" i="8"/>
  <c r="AM47" i="8"/>
  <c r="AJ47" i="8"/>
  <c r="AF47" i="8"/>
  <c r="AE47" i="8"/>
  <c r="AD47" i="8"/>
  <c r="AC47" i="8"/>
  <c r="AB47" i="8"/>
  <c r="AA47" i="8"/>
  <c r="Z47" i="8"/>
  <c r="Y47" i="8"/>
  <c r="X47" i="8"/>
  <c r="W47" i="8"/>
  <c r="V47" i="8"/>
  <c r="U47" i="8"/>
  <c r="T47" i="8"/>
  <c r="L47" i="8"/>
  <c r="J47" i="8"/>
  <c r="I47" i="8"/>
  <c r="H47" i="8"/>
  <c r="G47" i="8"/>
  <c r="F47" i="8"/>
  <c r="E47" i="8"/>
  <c r="D47" i="8"/>
  <c r="C47" i="8"/>
  <c r="CU46" i="8"/>
  <c r="CT46" i="8"/>
  <c r="CS46" i="8"/>
  <c r="CR46" i="8"/>
  <c r="CQ46" i="8"/>
  <c r="CJ46" i="8"/>
  <c r="CI46" i="8"/>
  <c r="CH46" i="8"/>
  <c r="CG46" i="8"/>
  <c r="CF46" i="8"/>
  <c r="BY46" i="8"/>
  <c r="BX46" i="8"/>
  <c r="BW46" i="8"/>
  <c r="BV46" i="8"/>
  <c r="BU46" i="8"/>
  <c r="BN46" i="8"/>
  <c r="BM46" i="8"/>
  <c r="BL46" i="8"/>
  <c r="BK46" i="8"/>
  <c r="BJ46" i="8"/>
  <c r="BC46" i="8"/>
  <c r="BB46" i="8"/>
  <c r="BA46" i="8"/>
  <c r="AZ46" i="8"/>
  <c r="AY46" i="8"/>
  <c r="AX46" i="8"/>
  <c r="AQ46" i="8"/>
  <c r="AP46" i="8"/>
  <c r="AO46" i="8"/>
  <c r="AN46" i="8"/>
  <c r="AM46" i="8"/>
  <c r="AJ46" i="8"/>
  <c r="AF46" i="8"/>
  <c r="AE46" i="8"/>
  <c r="AD46" i="8"/>
  <c r="AC46" i="8"/>
  <c r="AB46" i="8"/>
  <c r="AA46" i="8"/>
  <c r="Z46" i="8"/>
  <c r="Y46" i="8"/>
  <c r="X46" i="8"/>
  <c r="W46" i="8"/>
  <c r="V46" i="8"/>
  <c r="U46" i="8"/>
  <c r="T46" i="8"/>
  <c r="L46" i="8"/>
  <c r="K46" i="8"/>
  <c r="J46" i="8"/>
  <c r="I46" i="8"/>
  <c r="H46" i="8"/>
  <c r="G46" i="8"/>
  <c r="F46" i="8"/>
  <c r="E46" i="8"/>
  <c r="D46" i="8"/>
  <c r="C46" i="8"/>
  <c r="DA32" i="8"/>
  <c r="CZ32" i="8"/>
  <c r="CX32" i="8"/>
  <c r="CW32" i="8"/>
  <c r="CV32" i="8"/>
  <c r="CP32" i="8"/>
  <c r="CO32" i="8"/>
  <c r="CM32" i="8"/>
  <c r="CL32" i="8"/>
  <c r="CK32" i="8"/>
  <c r="CE32" i="8"/>
  <c r="CD32" i="8"/>
  <c r="CB32" i="8"/>
  <c r="CA32" i="8"/>
  <c r="BZ32" i="8"/>
  <c r="BT32" i="8"/>
  <c r="BS32" i="8"/>
  <c r="BQ32" i="8"/>
  <c r="BP32" i="8"/>
  <c r="BO32" i="8"/>
  <c r="BI32" i="8"/>
  <c r="BH32" i="8"/>
  <c r="BF32" i="8"/>
  <c r="BE32" i="8"/>
  <c r="BD32" i="8"/>
  <c r="AW32" i="8"/>
  <c r="AV32" i="8"/>
  <c r="AT32" i="8"/>
  <c r="AS32" i="8"/>
  <c r="AR32" i="8"/>
  <c r="AL32" i="8"/>
  <c r="AK32" i="8"/>
  <c r="AI32" i="8"/>
  <c r="AH32" i="8"/>
  <c r="AG32" i="8"/>
  <c r="S32" i="8"/>
  <c r="R32" i="8"/>
  <c r="O32" i="8"/>
  <c r="N32" i="8"/>
  <c r="M32" i="8"/>
  <c r="DA31" i="8"/>
  <c r="CZ31" i="8"/>
  <c r="CX31" i="8"/>
  <c r="CW31" i="8"/>
  <c r="CV31" i="8"/>
  <c r="CP31" i="8"/>
  <c r="CO31" i="8"/>
  <c r="CM31" i="8"/>
  <c r="CL31" i="8"/>
  <c r="CK31" i="8"/>
  <c r="CE31" i="8"/>
  <c r="CD31" i="8"/>
  <c r="CB31" i="8"/>
  <c r="CA31" i="8"/>
  <c r="BZ31" i="8"/>
  <c r="BT31" i="8"/>
  <c r="BS31" i="8"/>
  <c r="BQ31" i="8"/>
  <c r="BP31" i="8"/>
  <c r="BO31" i="8"/>
  <c r="BI31" i="8"/>
  <c r="BH31" i="8"/>
  <c r="BF31" i="8"/>
  <c r="BE31" i="8"/>
  <c r="BD31" i="8"/>
  <c r="AW31" i="8"/>
  <c r="AV31" i="8"/>
  <c r="AT31" i="8"/>
  <c r="AS31" i="8"/>
  <c r="AR31" i="8"/>
  <c r="AL31" i="8"/>
  <c r="AK31" i="8"/>
  <c r="AI31" i="8"/>
  <c r="AH31" i="8"/>
  <c r="AG31" i="8"/>
  <c r="S31" i="8"/>
  <c r="R31" i="8"/>
  <c r="O31" i="8"/>
  <c r="N31" i="8"/>
  <c r="M31" i="8"/>
  <c r="DA30" i="8"/>
  <c r="CZ30" i="8"/>
  <c r="CX30" i="8"/>
  <c r="CW30" i="8"/>
  <c r="CV30" i="8"/>
  <c r="CP30" i="8"/>
  <c r="CO30" i="8"/>
  <c r="CM30" i="8"/>
  <c r="CL30" i="8"/>
  <c r="CK30" i="8"/>
  <c r="CE30" i="8"/>
  <c r="CD30" i="8"/>
  <c r="CB30" i="8"/>
  <c r="CA30" i="8"/>
  <c r="BZ30" i="8"/>
  <c r="BT30" i="8"/>
  <c r="BS30" i="8"/>
  <c r="BQ30" i="8"/>
  <c r="BP30" i="8"/>
  <c r="BO30" i="8"/>
  <c r="BI30" i="8"/>
  <c r="BH30" i="8"/>
  <c r="BF30" i="8"/>
  <c r="BE30" i="8"/>
  <c r="BD30" i="8"/>
  <c r="AW30" i="8"/>
  <c r="AV30" i="8"/>
  <c r="AT30" i="8"/>
  <c r="AS30" i="8"/>
  <c r="AR30" i="8"/>
  <c r="AL30" i="8"/>
  <c r="AK30" i="8"/>
  <c r="AI30" i="8"/>
  <c r="AH30" i="8"/>
  <c r="AG30" i="8"/>
  <c r="S30" i="8"/>
  <c r="R30" i="8"/>
  <c r="O30" i="8"/>
  <c r="N30" i="8"/>
  <c r="M30" i="8"/>
  <c r="DA29" i="8"/>
  <c r="CZ29" i="8"/>
  <c r="CX29" i="8"/>
  <c r="CW29" i="8"/>
  <c r="CV29" i="8"/>
  <c r="CP29" i="8"/>
  <c r="CO29" i="8"/>
  <c r="CM29" i="8"/>
  <c r="CL29" i="8"/>
  <c r="CK29" i="8"/>
  <c r="CE29" i="8"/>
  <c r="CD29" i="8"/>
  <c r="CB29" i="8"/>
  <c r="CA29" i="8"/>
  <c r="BZ29" i="8"/>
  <c r="BT29" i="8"/>
  <c r="BS29" i="8"/>
  <c r="BQ29" i="8"/>
  <c r="BP29" i="8"/>
  <c r="BO29" i="8"/>
  <c r="BI29" i="8"/>
  <c r="BH29" i="8"/>
  <c r="BF29" i="8"/>
  <c r="BE29" i="8"/>
  <c r="BD29" i="8"/>
  <c r="AW29" i="8"/>
  <c r="AV29" i="8"/>
  <c r="AT29" i="8"/>
  <c r="AS29" i="8"/>
  <c r="AR29" i="8"/>
  <c r="AL29" i="8"/>
  <c r="AK29" i="8"/>
  <c r="AI29" i="8"/>
  <c r="AH29" i="8"/>
  <c r="AG29" i="8"/>
  <c r="S29" i="8"/>
  <c r="R29" i="8"/>
  <c r="O29" i="8"/>
  <c r="N29" i="8"/>
  <c r="M29" i="8"/>
  <c r="DA28" i="8"/>
  <c r="CZ28" i="8"/>
  <c r="CX28" i="8"/>
  <c r="CW28" i="8"/>
  <c r="CV28" i="8"/>
  <c r="CP28" i="8"/>
  <c r="CO28" i="8"/>
  <c r="CM28" i="8"/>
  <c r="CL28" i="8"/>
  <c r="CK28" i="8"/>
  <c r="CE28" i="8"/>
  <c r="CD28" i="8"/>
  <c r="CB28" i="8"/>
  <c r="CA28" i="8"/>
  <c r="BZ28" i="8"/>
  <c r="BT28" i="8"/>
  <c r="BS28" i="8"/>
  <c r="BQ28" i="8"/>
  <c r="BP28" i="8"/>
  <c r="BO28" i="8"/>
  <c r="BI28" i="8"/>
  <c r="BH28" i="8"/>
  <c r="BF28" i="8"/>
  <c r="BE28" i="8"/>
  <c r="BD28" i="8"/>
  <c r="AW28" i="8"/>
  <c r="AV28" i="8"/>
  <c r="AT28" i="8"/>
  <c r="AS28" i="8"/>
  <c r="AR28" i="8"/>
  <c r="AL28" i="8"/>
  <c r="AK28" i="8"/>
  <c r="AI28" i="8"/>
  <c r="AH28" i="8"/>
  <c r="AG28" i="8"/>
  <c r="S28" i="8"/>
  <c r="R28" i="8"/>
  <c r="O28" i="8"/>
  <c r="N28" i="8"/>
  <c r="M28" i="8"/>
  <c r="DA27" i="8"/>
  <c r="CZ27" i="8"/>
  <c r="CX27" i="8"/>
  <c r="CW27" i="8"/>
  <c r="CV27" i="8"/>
  <c r="CP27" i="8"/>
  <c r="CO27" i="8"/>
  <c r="CM27" i="8"/>
  <c r="CL27" i="8"/>
  <c r="CK27" i="8"/>
  <c r="CE27" i="8"/>
  <c r="CD27" i="8"/>
  <c r="CB27" i="8"/>
  <c r="CA27" i="8"/>
  <c r="BZ27" i="8"/>
  <c r="BT27" i="8"/>
  <c r="BS27" i="8"/>
  <c r="BQ27" i="8"/>
  <c r="BP27" i="8"/>
  <c r="BO27" i="8"/>
  <c r="BI27" i="8"/>
  <c r="BH27" i="8"/>
  <c r="BF27" i="8"/>
  <c r="BE27" i="8"/>
  <c r="BD27" i="8"/>
  <c r="AW27" i="8"/>
  <c r="AV27" i="8"/>
  <c r="AT27" i="8"/>
  <c r="AS27" i="8"/>
  <c r="AR27" i="8"/>
  <c r="AL27" i="8"/>
  <c r="AK27" i="8"/>
  <c r="AI27" i="8"/>
  <c r="AH27" i="8"/>
  <c r="AG27" i="8"/>
  <c r="S27" i="8"/>
  <c r="R27" i="8"/>
  <c r="O27" i="8"/>
  <c r="N27" i="8"/>
  <c r="M27" i="8"/>
  <c r="DA26" i="8"/>
  <c r="CZ26" i="8"/>
  <c r="CX26" i="8"/>
  <c r="CW26" i="8"/>
  <c r="CV26" i="8"/>
  <c r="CP26" i="8"/>
  <c r="CO26" i="8"/>
  <c r="CM26" i="8"/>
  <c r="CL26" i="8"/>
  <c r="CK26" i="8"/>
  <c r="CE26" i="8"/>
  <c r="CD26" i="8"/>
  <c r="CB26" i="8"/>
  <c r="CA26" i="8"/>
  <c r="BZ26" i="8"/>
  <c r="BT26" i="8"/>
  <c r="BS26" i="8"/>
  <c r="BQ26" i="8"/>
  <c r="BP26" i="8"/>
  <c r="BO26" i="8"/>
  <c r="BI26" i="8"/>
  <c r="BH26" i="8"/>
  <c r="BF26" i="8"/>
  <c r="BE26" i="8"/>
  <c r="BD26" i="8"/>
  <c r="AW26" i="8"/>
  <c r="AV26" i="8"/>
  <c r="AT26" i="8"/>
  <c r="AS26" i="8"/>
  <c r="AR26" i="8"/>
  <c r="AL26" i="8"/>
  <c r="AK26" i="8"/>
  <c r="AI26" i="8"/>
  <c r="AH26" i="8"/>
  <c r="AG26" i="8"/>
  <c r="S26" i="8"/>
  <c r="R26" i="8"/>
  <c r="O26" i="8"/>
  <c r="N26" i="8"/>
  <c r="M26" i="8"/>
  <c r="DA25" i="8"/>
  <c r="CZ25" i="8"/>
  <c r="CX25" i="8"/>
  <c r="CW25" i="8"/>
  <c r="CV25" i="8"/>
  <c r="CP25" i="8"/>
  <c r="CO25" i="8"/>
  <c r="CM25" i="8"/>
  <c r="CL25" i="8"/>
  <c r="CK25" i="8"/>
  <c r="CE25" i="8"/>
  <c r="CD25" i="8"/>
  <c r="CB25" i="8"/>
  <c r="CA25" i="8"/>
  <c r="BZ25" i="8"/>
  <c r="BT25" i="8"/>
  <c r="BS25" i="8"/>
  <c r="BQ25" i="8"/>
  <c r="BP25" i="8"/>
  <c r="BO25" i="8"/>
  <c r="BI25" i="8"/>
  <c r="BH25" i="8"/>
  <c r="BF25" i="8"/>
  <c r="BE25" i="8"/>
  <c r="BD25" i="8"/>
  <c r="AW25" i="8"/>
  <c r="AV25" i="8"/>
  <c r="AT25" i="8"/>
  <c r="AS25" i="8"/>
  <c r="AR25" i="8"/>
  <c r="AL25" i="8"/>
  <c r="AK25" i="8"/>
  <c r="AI25" i="8"/>
  <c r="AH25" i="8"/>
  <c r="AG25" i="8"/>
  <c r="S25" i="8"/>
  <c r="R25" i="8"/>
  <c r="O25" i="8"/>
  <c r="N25" i="8"/>
  <c r="M25" i="8"/>
  <c r="DA24" i="8"/>
  <c r="CZ24" i="8"/>
  <c r="CX24" i="8"/>
  <c r="CW24" i="8"/>
  <c r="CV24" i="8"/>
  <c r="CP24" i="8"/>
  <c r="CO24" i="8"/>
  <c r="CM24" i="8"/>
  <c r="CL24" i="8"/>
  <c r="CK24" i="8"/>
  <c r="CE24" i="8"/>
  <c r="CD24" i="8"/>
  <c r="CB24" i="8"/>
  <c r="CA24" i="8"/>
  <c r="BZ24" i="8"/>
  <c r="BT24" i="8"/>
  <c r="BS24" i="8"/>
  <c r="BQ24" i="8"/>
  <c r="BP24" i="8"/>
  <c r="BO24" i="8"/>
  <c r="BI24" i="8"/>
  <c r="BH24" i="8"/>
  <c r="BF24" i="8"/>
  <c r="BE24" i="8"/>
  <c r="BD24" i="8"/>
  <c r="AW24" i="8"/>
  <c r="AV24" i="8"/>
  <c r="AT24" i="8"/>
  <c r="AS24" i="8"/>
  <c r="AR24" i="8"/>
  <c r="AL24" i="8"/>
  <c r="AK24" i="8"/>
  <c r="AI24" i="8"/>
  <c r="AH24" i="8"/>
  <c r="AG24" i="8"/>
  <c r="S24" i="8"/>
  <c r="R24" i="8"/>
  <c r="O24" i="8"/>
  <c r="N24" i="8"/>
  <c r="M24" i="8"/>
  <c r="DA23" i="8"/>
  <c r="CZ23" i="8"/>
  <c r="CX23" i="8"/>
  <c r="CW23" i="8"/>
  <c r="CV23" i="8"/>
  <c r="CP23" i="8"/>
  <c r="CO23" i="8"/>
  <c r="CM23" i="8"/>
  <c r="CL23" i="8"/>
  <c r="CK23" i="8"/>
  <c r="CE23" i="8"/>
  <c r="CD23" i="8"/>
  <c r="CB23" i="8"/>
  <c r="CA23" i="8"/>
  <c r="BZ23" i="8"/>
  <c r="BT23" i="8"/>
  <c r="BS23" i="8"/>
  <c r="BQ23" i="8"/>
  <c r="BP23" i="8"/>
  <c r="BO23" i="8"/>
  <c r="BI23" i="8"/>
  <c r="BH23" i="8"/>
  <c r="BF23" i="8"/>
  <c r="BE23" i="8"/>
  <c r="BD23" i="8"/>
  <c r="AW23" i="8"/>
  <c r="AV23" i="8"/>
  <c r="AT23" i="8"/>
  <c r="AS23" i="8"/>
  <c r="AR23" i="8"/>
  <c r="AL23" i="8"/>
  <c r="AK23" i="8"/>
  <c r="AI23" i="8"/>
  <c r="AH23" i="8"/>
  <c r="AG23" i="8"/>
  <c r="S23" i="8"/>
  <c r="R23" i="8"/>
  <c r="O23" i="8"/>
  <c r="N23" i="8"/>
  <c r="M23" i="8"/>
  <c r="DA22" i="8"/>
  <c r="CZ22" i="8"/>
  <c r="CX22" i="8"/>
  <c r="CW22" i="8"/>
  <c r="CV22" i="8"/>
  <c r="CP22" i="8"/>
  <c r="CO22" i="8"/>
  <c r="CM22" i="8"/>
  <c r="CL22" i="8"/>
  <c r="CK22" i="8"/>
  <c r="CE22" i="8"/>
  <c r="CD22" i="8"/>
  <c r="CB22" i="8"/>
  <c r="CA22" i="8"/>
  <c r="BZ22" i="8"/>
  <c r="BT22" i="8"/>
  <c r="BS22" i="8"/>
  <c r="BQ22" i="8"/>
  <c r="BP22" i="8"/>
  <c r="BO22" i="8"/>
  <c r="BI22" i="8"/>
  <c r="BH22" i="8"/>
  <c r="BF22" i="8"/>
  <c r="BE22" i="8"/>
  <c r="BD22" i="8"/>
  <c r="AW22" i="8"/>
  <c r="AV22" i="8"/>
  <c r="AT22" i="8"/>
  <c r="AS22" i="8"/>
  <c r="AR22" i="8"/>
  <c r="AL22" i="8"/>
  <c r="AK22" i="8"/>
  <c r="AI22" i="8"/>
  <c r="AH22" i="8"/>
  <c r="AG22" i="8"/>
  <c r="S22" i="8"/>
  <c r="R22" i="8"/>
  <c r="O22" i="8"/>
  <c r="N22" i="8"/>
  <c r="M22" i="8"/>
  <c r="DA21" i="8"/>
  <c r="CZ21" i="8"/>
  <c r="CX21" i="8"/>
  <c r="CW21" i="8"/>
  <c r="CV21" i="8"/>
  <c r="CP21" i="8"/>
  <c r="CO21" i="8"/>
  <c r="CM21" i="8"/>
  <c r="CL21" i="8"/>
  <c r="CK21" i="8"/>
  <c r="CE21" i="8"/>
  <c r="CD21" i="8"/>
  <c r="CB21" i="8"/>
  <c r="CA21" i="8"/>
  <c r="BZ21" i="8"/>
  <c r="BT21" i="8"/>
  <c r="BS21" i="8"/>
  <c r="BQ21" i="8"/>
  <c r="BP21" i="8"/>
  <c r="BO21" i="8"/>
  <c r="BI21" i="8"/>
  <c r="BH21" i="8"/>
  <c r="BF21" i="8"/>
  <c r="BE21" i="8"/>
  <c r="BD21" i="8"/>
  <c r="AW21" i="8"/>
  <c r="AV21" i="8"/>
  <c r="AT21" i="8"/>
  <c r="AS21" i="8"/>
  <c r="AR21" i="8"/>
  <c r="AL21" i="8"/>
  <c r="AK21" i="8"/>
  <c r="AI21" i="8"/>
  <c r="AH21" i="8"/>
  <c r="AG21" i="8"/>
  <c r="S21" i="8"/>
  <c r="R21" i="8"/>
  <c r="O21" i="8"/>
  <c r="N21" i="8"/>
  <c r="M21" i="8"/>
  <c r="DA20" i="8"/>
  <c r="CZ20" i="8"/>
  <c r="CX20" i="8"/>
  <c r="CW20" i="8"/>
  <c r="CV20" i="8"/>
  <c r="CP20" i="8"/>
  <c r="CO20" i="8"/>
  <c r="CM20" i="8"/>
  <c r="CL20" i="8"/>
  <c r="CK20" i="8"/>
  <c r="CE20" i="8"/>
  <c r="CD20" i="8"/>
  <c r="CB20" i="8"/>
  <c r="CA20" i="8"/>
  <c r="BZ20" i="8"/>
  <c r="BT20" i="8"/>
  <c r="BS20" i="8"/>
  <c r="BQ20" i="8"/>
  <c r="BP20" i="8"/>
  <c r="BO20" i="8"/>
  <c r="BI20" i="8"/>
  <c r="BH20" i="8"/>
  <c r="BF20" i="8"/>
  <c r="BE20" i="8"/>
  <c r="BD20" i="8"/>
  <c r="AW20" i="8"/>
  <c r="AV20" i="8"/>
  <c r="AT20" i="8"/>
  <c r="AS20" i="8"/>
  <c r="AR20" i="8"/>
  <c r="AL20" i="8"/>
  <c r="AK20" i="8"/>
  <c r="AI20" i="8"/>
  <c r="AH20" i="8"/>
  <c r="AG20" i="8"/>
  <c r="S20" i="8"/>
  <c r="R20" i="8"/>
  <c r="O20" i="8"/>
  <c r="N20" i="8"/>
  <c r="M20" i="8"/>
  <c r="DA19" i="8"/>
  <c r="CZ19" i="8"/>
  <c r="CX19" i="8"/>
  <c r="CW19" i="8"/>
  <c r="CV19" i="8"/>
  <c r="CP19" i="8"/>
  <c r="CO19" i="8"/>
  <c r="CM19" i="8"/>
  <c r="CL19" i="8"/>
  <c r="CK19" i="8"/>
  <c r="CE19" i="8"/>
  <c r="CD19" i="8"/>
  <c r="CB19" i="8"/>
  <c r="CA19" i="8"/>
  <c r="BZ19" i="8"/>
  <c r="BT19" i="8"/>
  <c r="BS19" i="8"/>
  <c r="BQ19" i="8"/>
  <c r="BP19" i="8"/>
  <c r="BO19" i="8"/>
  <c r="BI19" i="8"/>
  <c r="BH19" i="8"/>
  <c r="BF19" i="8"/>
  <c r="BE19" i="8"/>
  <c r="BD19" i="8"/>
  <c r="AW19" i="8"/>
  <c r="AV19" i="8"/>
  <c r="AT19" i="8"/>
  <c r="AS19" i="8"/>
  <c r="AR19" i="8"/>
  <c r="AL19" i="8"/>
  <c r="AK19" i="8"/>
  <c r="AI19" i="8"/>
  <c r="AH19" i="8"/>
  <c r="AG19" i="8"/>
  <c r="S19" i="8"/>
  <c r="R19" i="8"/>
  <c r="O19" i="8"/>
  <c r="N19" i="8"/>
  <c r="M19" i="8"/>
  <c r="DA18" i="8"/>
  <c r="CZ18" i="8"/>
  <c r="CX18" i="8"/>
  <c r="CW18" i="8"/>
  <c r="CV18" i="8"/>
  <c r="CP18" i="8"/>
  <c r="CO18" i="8"/>
  <c r="CM18" i="8"/>
  <c r="CL18" i="8"/>
  <c r="CK18" i="8"/>
  <c r="CE18" i="8"/>
  <c r="CD18" i="8"/>
  <c r="CB18" i="8"/>
  <c r="CA18" i="8"/>
  <c r="BZ18" i="8"/>
  <c r="BT18" i="8"/>
  <c r="BS18" i="8"/>
  <c r="BQ18" i="8"/>
  <c r="BP18" i="8"/>
  <c r="BO18" i="8"/>
  <c r="BI18" i="8"/>
  <c r="BH18" i="8"/>
  <c r="BF18" i="8"/>
  <c r="BE18" i="8"/>
  <c r="BD18" i="8"/>
  <c r="AW18" i="8"/>
  <c r="AV18" i="8"/>
  <c r="AT18" i="8"/>
  <c r="AS18" i="8"/>
  <c r="AR18" i="8"/>
  <c r="AL18" i="8"/>
  <c r="AK18" i="8"/>
  <c r="AI18" i="8"/>
  <c r="AH18" i="8"/>
  <c r="AG18" i="8"/>
  <c r="S18" i="8"/>
  <c r="R18" i="8"/>
  <c r="O18" i="8"/>
  <c r="N18" i="8"/>
  <c r="M18" i="8"/>
  <c r="DA17" i="8"/>
  <c r="CZ17" i="8"/>
  <c r="CX17" i="8"/>
  <c r="CW17" i="8"/>
  <c r="CV17" i="8"/>
  <c r="CP17" i="8"/>
  <c r="CO17" i="8"/>
  <c r="CM17" i="8"/>
  <c r="CL17" i="8"/>
  <c r="CK17" i="8"/>
  <c r="CE17" i="8"/>
  <c r="CD17" i="8"/>
  <c r="CB17" i="8"/>
  <c r="CA17" i="8"/>
  <c r="BZ17" i="8"/>
  <c r="BT17" i="8"/>
  <c r="BS17" i="8"/>
  <c r="BQ17" i="8"/>
  <c r="BP17" i="8"/>
  <c r="BO17" i="8"/>
  <c r="BI17" i="8"/>
  <c r="BH17" i="8"/>
  <c r="BF17" i="8"/>
  <c r="BE17" i="8"/>
  <c r="BD17" i="8"/>
  <c r="AW17" i="8"/>
  <c r="AV17" i="8"/>
  <c r="AT17" i="8"/>
  <c r="AS17" i="8"/>
  <c r="AR17" i="8"/>
  <c r="AL17" i="8"/>
  <c r="AK17" i="8"/>
  <c r="AI17" i="8"/>
  <c r="AH17" i="8"/>
  <c r="AG17" i="8"/>
  <c r="S17" i="8"/>
  <c r="R17" i="8"/>
  <c r="O17" i="8"/>
  <c r="N17" i="8"/>
  <c r="M17" i="8"/>
  <c r="DA16" i="8"/>
  <c r="CZ16" i="8"/>
  <c r="CX16" i="8"/>
  <c r="CW16" i="8"/>
  <c r="CV16" i="8"/>
  <c r="CP16" i="8"/>
  <c r="CO16" i="8"/>
  <c r="CM16" i="8"/>
  <c r="CL16" i="8"/>
  <c r="CK16" i="8"/>
  <c r="CE16" i="8"/>
  <c r="CD16" i="8"/>
  <c r="CB16" i="8"/>
  <c r="CA16" i="8"/>
  <c r="BZ16" i="8"/>
  <c r="BT16" i="8"/>
  <c r="BS16" i="8"/>
  <c r="BQ16" i="8"/>
  <c r="BP16" i="8"/>
  <c r="BO16" i="8"/>
  <c r="BI16" i="8"/>
  <c r="BH16" i="8"/>
  <c r="BF16" i="8"/>
  <c r="BE16" i="8"/>
  <c r="BD16" i="8"/>
  <c r="AW16" i="8"/>
  <c r="AV16" i="8"/>
  <c r="AT16" i="8"/>
  <c r="AS16" i="8"/>
  <c r="AR16" i="8"/>
  <c r="AL16" i="8"/>
  <c r="AK16" i="8"/>
  <c r="AI16" i="8"/>
  <c r="AH16" i="8"/>
  <c r="AG16" i="8"/>
  <c r="S16" i="8"/>
  <c r="R16" i="8"/>
  <c r="O16" i="8"/>
  <c r="N16" i="8"/>
  <c r="M16" i="8"/>
  <c r="DA15" i="8"/>
  <c r="CZ15" i="8"/>
  <c r="CX15" i="8"/>
  <c r="CW15" i="8"/>
  <c r="CV15" i="8"/>
  <c r="CP15" i="8"/>
  <c r="CO15" i="8"/>
  <c r="CM15" i="8"/>
  <c r="CL15" i="8"/>
  <c r="CK15" i="8"/>
  <c r="CE15" i="8"/>
  <c r="CD15" i="8"/>
  <c r="CB15" i="8"/>
  <c r="CA15" i="8"/>
  <c r="BZ15" i="8"/>
  <c r="BT15" i="8"/>
  <c r="BS15" i="8"/>
  <c r="BQ15" i="8"/>
  <c r="BP15" i="8"/>
  <c r="BO15" i="8"/>
  <c r="BI15" i="8"/>
  <c r="BH15" i="8"/>
  <c r="BF15" i="8"/>
  <c r="BE15" i="8"/>
  <c r="BD15" i="8"/>
  <c r="AW15" i="8"/>
  <c r="AV15" i="8"/>
  <c r="AT15" i="8"/>
  <c r="AS15" i="8"/>
  <c r="AR15" i="8"/>
  <c r="AL15" i="8"/>
  <c r="AK15" i="8"/>
  <c r="AI15" i="8"/>
  <c r="AH15" i="8"/>
  <c r="AG15" i="8"/>
  <c r="S15" i="8"/>
  <c r="R15" i="8"/>
  <c r="O15" i="8"/>
  <c r="N15" i="8"/>
  <c r="M15" i="8"/>
  <c r="DA14" i="8"/>
  <c r="CZ14" i="8"/>
  <c r="CX14" i="8"/>
  <c r="CW14" i="8"/>
  <c r="CV14" i="8"/>
  <c r="CP14" i="8"/>
  <c r="CO14" i="8"/>
  <c r="CM14" i="8"/>
  <c r="CL14" i="8"/>
  <c r="CK14" i="8"/>
  <c r="CE14" i="8"/>
  <c r="CD14" i="8"/>
  <c r="CB14" i="8"/>
  <c r="CA14" i="8"/>
  <c r="BZ14" i="8"/>
  <c r="BT14" i="8"/>
  <c r="BS14" i="8"/>
  <c r="BQ14" i="8"/>
  <c r="BP14" i="8"/>
  <c r="BO14" i="8"/>
  <c r="BI14" i="8"/>
  <c r="BH14" i="8"/>
  <c r="BF14" i="8"/>
  <c r="BE14" i="8"/>
  <c r="BD14" i="8"/>
  <c r="AW14" i="8"/>
  <c r="AV14" i="8"/>
  <c r="AT14" i="8"/>
  <c r="AS14" i="8"/>
  <c r="AR14" i="8"/>
  <c r="AL14" i="8"/>
  <c r="AK14" i="8"/>
  <c r="AI14" i="8"/>
  <c r="AH14" i="8"/>
  <c r="AG14" i="8"/>
  <c r="S14" i="8"/>
  <c r="R14" i="8"/>
  <c r="O14" i="8"/>
  <c r="N14" i="8"/>
  <c r="M14" i="8"/>
  <c r="DA13" i="8"/>
  <c r="CZ13" i="8"/>
  <c r="CX13" i="8"/>
  <c r="CW13" i="8"/>
  <c r="CV13" i="8"/>
  <c r="CP13" i="8"/>
  <c r="CO13" i="8"/>
  <c r="CM13" i="8"/>
  <c r="CL13" i="8"/>
  <c r="CK13" i="8"/>
  <c r="CE13" i="8"/>
  <c r="CD13" i="8"/>
  <c r="CB13" i="8"/>
  <c r="CA13" i="8"/>
  <c r="BZ13" i="8"/>
  <c r="BT13" i="8"/>
  <c r="BS13" i="8"/>
  <c r="BQ13" i="8"/>
  <c r="BP13" i="8"/>
  <c r="BO13" i="8"/>
  <c r="BI13" i="8"/>
  <c r="BH13" i="8"/>
  <c r="BF13" i="8"/>
  <c r="BE13" i="8"/>
  <c r="BD13" i="8"/>
  <c r="AW13" i="8"/>
  <c r="AV13" i="8"/>
  <c r="AT13" i="8"/>
  <c r="AS13" i="8"/>
  <c r="AR13" i="8"/>
  <c r="AL13" i="8"/>
  <c r="AK13" i="8"/>
  <c r="AI13" i="8"/>
  <c r="AH13" i="8"/>
  <c r="AG13" i="8"/>
  <c r="S13" i="8"/>
  <c r="R13" i="8"/>
  <c r="O13" i="8"/>
  <c r="N13" i="8"/>
  <c r="M13" i="8"/>
  <c r="DA12" i="8"/>
  <c r="CZ12" i="8"/>
  <c r="CX12" i="8"/>
  <c r="CW12" i="8"/>
  <c r="CV12" i="8"/>
  <c r="CP12" i="8"/>
  <c r="CO12" i="8"/>
  <c r="CM12" i="8"/>
  <c r="CL12" i="8"/>
  <c r="CK12" i="8"/>
  <c r="CE12" i="8"/>
  <c r="CD12" i="8"/>
  <c r="CB12" i="8"/>
  <c r="CA12" i="8"/>
  <c r="BZ12" i="8"/>
  <c r="BT12" i="8"/>
  <c r="BS12" i="8"/>
  <c r="BQ12" i="8"/>
  <c r="BP12" i="8"/>
  <c r="BO12" i="8"/>
  <c r="BI12" i="8"/>
  <c r="BH12" i="8"/>
  <c r="BF12" i="8"/>
  <c r="BE12" i="8"/>
  <c r="BD12" i="8"/>
  <c r="AW12" i="8"/>
  <c r="AV12" i="8"/>
  <c r="AT12" i="8"/>
  <c r="AS12" i="8"/>
  <c r="AR12" i="8"/>
  <c r="AL12" i="8"/>
  <c r="AK12" i="8"/>
  <c r="AI12" i="8"/>
  <c r="AH12" i="8"/>
  <c r="AG12" i="8"/>
  <c r="S12" i="8"/>
  <c r="R12" i="8"/>
  <c r="O12" i="8"/>
  <c r="N12" i="8"/>
  <c r="M12" i="8"/>
  <c r="DA11" i="8"/>
  <c r="CZ11" i="8"/>
  <c r="CX11" i="8"/>
  <c r="CW11" i="8"/>
  <c r="CV11" i="8"/>
  <c r="CP11" i="8"/>
  <c r="CO11" i="8"/>
  <c r="CM11" i="8"/>
  <c r="CL11" i="8"/>
  <c r="CK11" i="8"/>
  <c r="CE11" i="8"/>
  <c r="CD11" i="8"/>
  <c r="CB11" i="8"/>
  <c r="CA11" i="8"/>
  <c r="BZ11" i="8"/>
  <c r="BT11" i="8"/>
  <c r="BS11" i="8"/>
  <c r="BQ11" i="8"/>
  <c r="BP11" i="8"/>
  <c r="BO11" i="8"/>
  <c r="BI11" i="8"/>
  <c r="BH11" i="8"/>
  <c r="BF11" i="8"/>
  <c r="BE11" i="8"/>
  <c r="BD11" i="8"/>
  <c r="AW11" i="8"/>
  <c r="AV11" i="8"/>
  <c r="AT11" i="8"/>
  <c r="AS11" i="8"/>
  <c r="AR11" i="8"/>
  <c r="AL11" i="8"/>
  <c r="AK11" i="8"/>
  <c r="AI11" i="8"/>
  <c r="AH11" i="8"/>
  <c r="AG11" i="8"/>
  <c r="S11" i="8"/>
  <c r="R11" i="8"/>
  <c r="O11" i="8"/>
  <c r="N11" i="8"/>
  <c r="M11" i="8"/>
  <c r="DA10" i="8"/>
  <c r="CZ10" i="8"/>
  <c r="CX10" i="8"/>
  <c r="CW10" i="8"/>
  <c r="CV10" i="8"/>
  <c r="CP10" i="8"/>
  <c r="CO10" i="8"/>
  <c r="CM10" i="8"/>
  <c r="CL10" i="8"/>
  <c r="CK10" i="8"/>
  <c r="CE10" i="8"/>
  <c r="CD10" i="8"/>
  <c r="CB10" i="8"/>
  <c r="CA10" i="8"/>
  <c r="BZ10" i="8"/>
  <c r="BT10" i="8"/>
  <c r="BS10" i="8"/>
  <c r="BQ10" i="8"/>
  <c r="BP10" i="8"/>
  <c r="BO10" i="8"/>
  <c r="BI10" i="8"/>
  <c r="BH10" i="8"/>
  <c r="BF10" i="8"/>
  <c r="BE10" i="8"/>
  <c r="BD10" i="8"/>
  <c r="AW10" i="8"/>
  <c r="AV10" i="8"/>
  <c r="AT10" i="8"/>
  <c r="AS10" i="8"/>
  <c r="AR10" i="8"/>
  <c r="AL10" i="8"/>
  <c r="AK10" i="8"/>
  <c r="AI10" i="8"/>
  <c r="AH10" i="8"/>
  <c r="AG10" i="8"/>
  <c r="S10" i="8"/>
  <c r="R10" i="8"/>
  <c r="O10" i="8"/>
  <c r="N10" i="8"/>
  <c r="M10" i="8"/>
  <c r="DA9" i="8"/>
  <c r="CZ9" i="8"/>
  <c r="CX9" i="8"/>
  <c r="CW9" i="8"/>
  <c r="CV9" i="8"/>
  <c r="CP9" i="8"/>
  <c r="CO9" i="8"/>
  <c r="CM9" i="8"/>
  <c r="CL9" i="8"/>
  <c r="CK9" i="8"/>
  <c r="CE9" i="8"/>
  <c r="CD9" i="8"/>
  <c r="CB9" i="8"/>
  <c r="CA9" i="8"/>
  <c r="BZ9" i="8"/>
  <c r="BT9" i="8"/>
  <c r="BS9" i="8"/>
  <c r="BQ9" i="8"/>
  <c r="BP9" i="8"/>
  <c r="BO9" i="8"/>
  <c r="BI9" i="8"/>
  <c r="BH9" i="8"/>
  <c r="BF9" i="8"/>
  <c r="BE9" i="8"/>
  <c r="BD9" i="8"/>
  <c r="AW9" i="8"/>
  <c r="AV9" i="8"/>
  <c r="AT9" i="8"/>
  <c r="AS9" i="8"/>
  <c r="AR9" i="8"/>
  <c r="AL9" i="8"/>
  <c r="AK9" i="8"/>
  <c r="AI9" i="8"/>
  <c r="AH9" i="8"/>
  <c r="AG9" i="8"/>
  <c r="S9" i="8"/>
  <c r="R9" i="8"/>
  <c r="O9" i="8"/>
  <c r="N9" i="8"/>
  <c r="M9" i="8"/>
  <c r="BB34" i="7"/>
  <c r="BA34" i="7"/>
  <c r="AZ34" i="7"/>
  <c r="AY34" i="7"/>
  <c r="AX34" i="7"/>
  <c r="AW34" i="7"/>
  <c r="AV34" i="7"/>
  <c r="AU34" i="7"/>
  <c r="AT34" i="7"/>
  <c r="AS34" i="7"/>
  <c r="AR34" i="7"/>
  <c r="AQ34" i="7"/>
  <c r="AP34" i="7"/>
  <c r="AO34" i="7"/>
  <c r="AN34" i="7"/>
  <c r="AM34" i="7"/>
  <c r="AL34" i="7"/>
  <c r="AK34" i="7"/>
  <c r="AJ34" i="7"/>
  <c r="AI34" i="7"/>
  <c r="AH34" i="7"/>
  <c r="AG34" i="7"/>
  <c r="AF34" i="7"/>
  <c r="AE34" i="7"/>
  <c r="AD34" i="7"/>
  <c r="AC34" i="7"/>
  <c r="AB34" i="7"/>
  <c r="AA34" i="7"/>
  <c r="Z34" i="7"/>
  <c r="Y34" i="7"/>
  <c r="X34" i="7"/>
  <c r="W34" i="7"/>
  <c r="V34" i="7"/>
  <c r="U34" i="7"/>
  <c r="T34" i="7"/>
  <c r="S34" i="7"/>
  <c r="R34" i="7"/>
  <c r="Q34" i="7"/>
  <c r="P34" i="7"/>
  <c r="O34" i="7"/>
  <c r="N34" i="7"/>
  <c r="M34" i="7"/>
  <c r="L34" i="7"/>
  <c r="K34" i="7"/>
  <c r="J34" i="7"/>
  <c r="I34" i="7"/>
  <c r="H34" i="7"/>
  <c r="G34" i="7"/>
  <c r="F34" i="7"/>
  <c r="E34" i="7"/>
  <c r="D34" i="7"/>
  <c r="C34" i="7"/>
  <c r="BB33" i="7"/>
  <c r="BB32" i="7"/>
  <c r="BB31" i="7"/>
  <c r="BB30" i="7"/>
  <c r="BB29" i="7"/>
  <c r="BB28" i="7"/>
  <c r="BB27" i="7"/>
  <c r="BB26" i="7"/>
  <c r="BB25" i="7"/>
  <c r="BB24" i="7"/>
  <c r="BB23" i="7"/>
  <c r="BB22" i="7"/>
  <c r="BB21" i="7"/>
  <c r="BB20" i="7"/>
  <c r="BB19" i="7"/>
  <c r="BB18" i="7"/>
  <c r="BB17" i="7"/>
  <c r="BB16" i="7"/>
  <c r="BB15" i="7"/>
  <c r="BB14" i="7"/>
  <c r="BB13" i="7"/>
  <c r="BB12" i="7"/>
  <c r="BB11" i="7"/>
  <c r="BB10" i="7"/>
  <c r="BB9" i="7"/>
  <c r="BB8" i="7"/>
  <c r="D37" i="6"/>
  <c r="AQ36" i="6"/>
  <c r="AP36" i="6"/>
  <c r="AO36" i="6"/>
  <c r="AN36" i="6"/>
  <c r="AM36" i="6"/>
  <c r="AL36" i="6"/>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H36" i="6"/>
  <c r="G36" i="6"/>
  <c r="F36" i="6"/>
  <c r="E36" i="6"/>
  <c r="D36" i="6"/>
  <c r="C36" i="6"/>
  <c r="B36" i="6"/>
  <c r="G55" i="4"/>
  <c r="EU37" i="4"/>
  <c r="EQ37" i="4"/>
  <c r="EL37" i="4"/>
  <c r="EE37" i="4"/>
  <c r="EA37" i="4"/>
  <c r="DK37" i="4"/>
  <c r="DG37" i="4"/>
  <c r="DD37" i="4"/>
  <c r="DA37" i="4"/>
  <c r="CS37" i="4"/>
  <c r="CP37" i="4"/>
  <c r="CK37" i="4"/>
  <c r="BW37" i="4"/>
  <c r="BT37" i="4"/>
  <c r="BQ37" i="4"/>
  <c r="BN37" i="4"/>
  <c r="BK37" i="4"/>
  <c r="BH37" i="4"/>
  <c r="BE37" i="4"/>
  <c r="BB37" i="4"/>
  <c r="AX37" i="4"/>
  <c r="AR37" i="4"/>
  <c r="AN37" i="4"/>
  <c r="AK37" i="4"/>
  <c r="AF37" i="4"/>
  <c r="Z37" i="4"/>
  <c r="W37" i="4"/>
  <c r="T37" i="4"/>
  <c r="Q37" i="4"/>
  <c r="K37" i="4"/>
  <c r="H37" i="4"/>
  <c r="E37" i="4"/>
  <c r="EU36" i="4"/>
  <c r="EQ36" i="4"/>
  <c r="EL36" i="4"/>
  <c r="EE36" i="4"/>
  <c r="EA36" i="4"/>
  <c r="DK36" i="4"/>
  <c r="DG36" i="4"/>
  <c r="DD36" i="4"/>
  <c r="DA36" i="4"/>
  <c r="CS36" i="4"/>
  <c r="CP36" i="4"/>
  <c r="CK36" i="4"/>
  <c r="BW36" i="4"/>
  <c r="BT36" i="4"/>
  <c r="BQ36" i="4"/>
  <c r="BN36" i="4"/>
  <c r="BK36" i="4"/>
  <c r="BH36" i="4"/>
  <c r="BE36" i="4"/>
  <c r="BB36" i="4"/>
  <c r="AX36" i="4"/>
  <c r="AR36" i="4"/>
  <c r="AN36" i="4"/>
  <c r="AK36" i="4"/>
  <c r="AF36" i="4"/>
  <c r="Z36" i="4"/>
  <c r="W36" i="4"/>
  <c r="T36" i="4"/>
  <c r="Q36" i="4"/>
  <c r="K36" i="4"/>
  <c r="H36" i="4"/>
  <c r="E36" i="4"/>
  <c r="EU35" i="4"/>
  <c r="EQ35" i="4"/>
  <c r="EL35" i="4"/>
  <c r="EE35" i="4"/>
  <c r="EA35" i="4"/>
  <c r="DK35" i="4"/>
  <c r="DG35" i="4"/>
  <c r="DD35" i="4"/>
  <c r="DA35" i="4"/>
  <c r="CS35" i="4"/>
  <c r="CP35" i="4"/>
  <c r="CK35" i="4"/>
  <c r="BW35" i="4"/>
  <c r="BT35" i="4"/>
  <c r="BQ35" i="4"/>
  <c r="BN35" i="4"/>
  <c r="BK35" i="4"/>
  <c r="BH35" i="4"/>
  <c r="BE35" i="4"/>
  <c r="BB35" i="4"/>
  <c r="AX35" i="4"/>
  <c r="AR35" i="4"/>
  <c r="AN35" i="4"/>
  <c r="AK35" i="4"/>
  <c r="AF35" i="4"/>
  <c r="Z35" i="4"/>
  <c r="W35" i="4"/>
  <c r="T35" i="4"/>
  <c r="Q35" i="4"/>
  <c r="K35" i="4"/>
  <c r="H35" i="4"/>
  <c r="E35" i="4"/>
  <c r="EU34" i="4"/>
  <c r="EQ34" i="4"/>
  <c r="EL34" i="4"/>
  <c r="EE34" i="4"/>
  <c r="EA34" i="4"/>
  <c r="DK34" i="4"/>
  <c r="DG34" i="4"/>
  <c r="DD34" i="4"/>
  <c r="DA34" i="4"/>
  <c r="CS34" i="4"/>
  <c r="CP34" i="4"/>
  <c r="CK34" i="4"/>
  <c r="BW34" i="4"/>
  <c r="BT34" i="4"/>
  <c r="BQ34" i="4"/>
  <c r="BN34" i="4"/>
  <c r="BK34" i="4"/>
  <c r="BH34" i="4"/>
  <c r="BE34" i="4"/>
  <c r="BB34" i="4"/>
  <c r="AX34" i="4"/>
  <c r="AR34" i="4"/>
  <c r="AN34" i="4"/>
  <c r="AK34" i="4"/>
  <c r="AF34" i="4"/>
  <c r="Z34" i="4"/>
  <c r="W34" i="4"/>
  <c r="T34" i="4"/>
  <c r="Q34" i="4"/>
  <c r="K34" i="4"/>
  <c r="H34" i="4"/>
  <c r="E34" i="4"/>
  <c r="EU33" i="4"/>
  <c r="EQ33" i="4"/>
  <c r="EL33" i="4"/>
  <c r="EE33" i="4"/>
  <c r="EA33" i="4"/>
  <c r="DK33" i="4"/>
  <c r="DG33" i="4"/>
  <c r="DD33" i="4"/>
  <c r="DA33" i="4"/>
  <c r="CS33" i="4"/>
  <c r="CP33" i="4"/>
  <c r="CK33" i="4"/>
  <c r="BW33" i="4"/>
  <c r="BT33" i="4"/>
  <c r="BQ33" i="4"/>
  <c r="BN33" i="4"/>
  <c r="BK33" i="4"/>
  <c r="BH33" i="4"/>
  <c r="BE33" i="4"/>
  <c r="BB33" i="4"/>
  <c r="AX33" i="4"/>
  <c r="AR33" i="4"/>
  <c r="AN33" i="4"/>
  <c r="AK33" i="4"/>
  <c r="AF33" i="4"/>
  <c r="Z33" i="4"/>
  <c r="W33" i="4"/>
  <c r="T33" i="4"/>
  <c r="Q33" i="4"/>
  <c r="K33" i="4"/>
  <c r="H33" i="4"/>
  <c r="E33" i="4"/>
  <c r="EU32" i="4"/>
  <c r="EQ32" i="4"/>
  <c r="EL32" i="4"/>
  <c r="EE32" i="4"/>
  <c r="EA32" i="4"/>
  <c r="DK32" i="4"/>
  <c r="DG32" i="4"/>
  <c r="DD32" i="4"/>
  <c r="DA32" i="4"/>
  <c r="CS32" i="4"/>
  <c r="CP32" i="4"/>
  <c r="CK32" i="4"/>
  <c r="BW32" i="4"/>
  <c r="BT32" i="4"/>
  <c r="BQ32" i="4"/>
  <c r="BN32" i="4"/>
  <c r="BK32" i="4"/>
  <c r="BH32" i="4"/>
  <c r="BE32" i="4"/>
  <c r="BB32" i="4"/>
  <c r="AX32" i="4"/>
  <c r="AR32" i="4"/>
  <c r="AN32" i="4"/>
  <c r="AK32" i="4"/>
  <c r="AF32" i="4"/>
  <c r="Z32" i="4"/>
  <c r="W32" i="4"/>
  <c r="T32" i="4"/>
  <c r="Q32" i="4"/>
  <c r="K32" i="4"/>
  <c r="H32" i="4"/>
  <c r="E32" i="4"/>
  <c r="EU31" i="4"/>
  <c r="EQ31" i="4"/>
  <c r="EL31" i="4"/>
  <c r="EE31" i="4"/>
  <c r="EA31" i="4"/>
  <c r="DK31" i="4"/>
  <c r="DG31" i="4"/>
  <c r="DD31" i="4"/>
  <c r="DA31" i="4"/>
  <c r="CS31" i="4"/>
  <c r="CP31" i="4"/>
  <c r="CK31" i="4"/>
  <c r="BW31" i="4"/>
  <c r="BT31" i="4"/>
  <c r="BQ31" i="4"/>
  <c r="BN31" i="4"/>
  <c r="BK31" i="4"/>
  <c r="BH31" i="4"/>
  <c r="BE31" i="4"/>
  <c r="BB31" i="4"/>
  <c r="AX31" i="4"/>
  <c r="AR31" i="4"/>
  <c r="AN31" i="4"/>
  <c r="AK31" i="4"/>
  <c r="AF31" i="4"/>
  <c r="Z31" i="4"/>
  <c r="W31" i="4"/>
  <c r="T31" i="4"/>
  <c r="Q31" i="4"/>
  <c r="K31" i="4"/>
  <c r="H31" i="4"/>
  <c r="E31" i="4"/>
  <c r="EU30" i="4"/>
  <c r="EQ30" i="4"/>
  <c r="EL30" i="4"/>
  <c r="EE30" i="4"/>
  <c r="EA30" i="4"/>
  <c r="DK30" i="4"/>
  <c r="DG30" i="4"/>
  <c r="DD30" i="4"/>
  <c r="DA30" i="4"/>
  <c r="CS30" i="4"/>
  <c r="CP30" i="4"/>
  <c r="CK30" i="4"/>
  <c r="BW30" i="4"/>
  <c r="BT30" i="4"/>
  <c r="BQ30" i="4"/>
  <c r="BN30" i="4"/>
  <c r="BK30" i="4"/>
  <c r="BH30" i="4"/>
  <c r="BE30" i="4"/>
  <c r="BB30" i="4"/>
  <c r="AX30" i="4"/>
  <c r="AR30" i="4"/>
  <c r="AN30" i="4"/>
  <c r="AK30" i="4"/>
  <c r="AF30" i="4"/>
  <c r="Z30" i="4"/>
  <c r="W30" i="4"/>
  <c r="T30" i="4"/>
  <c r="Q30" i="4"/>
  <c r="K30" i="4"/>
  <c r="H30" i="4"/>
  <c r="E30" i="4"/>
  <c r="EU29" i="4"/>
  <c r="EQ29" i="4"/>
  <c r="EL29" i="4"/>
  <c r="EE29" i="4"/>
  <c r="EA29" i="4"/>
  <c r="DK29" i="4"/>
  <c r="DG29" i="4"/>
  <c r="DD29" i="4"/>
  <c r="DA29" i="4"/>
  <c r="CS29" i="4"/>
  <c r="CP29" i="4"/>
  <c r="CK29" i="4"/>
  <c r="BW29" i="4"/>
  <c r="BT29" i="4"/>
  <c r="BQ29" i="4"/>
  <c r="BN29" i="4"/>
  <c r="BK29" i="4"/>
  <c r="BH29" i="4"/>
  <c r="BE29" i="4"/>
  <c r="BB29" i="4"/>
  <c r="AX29" i="4"/>
  <c r="AR29" i="4"/>
  <c r="AN29" i="4"/>
  <c r="AK29" i="4"/>
  <c r="AF29" i="4"/>
  <c r="Z29" i="4"/>
  <c r="W29" i="4"/>
  <c r="T29" i="4"/>
  <c r="Q29" i="4"/>
  <c r="K29" i="4"/>
  <c r="H29" i="4"/>
  <c r="E29" i="4"/>
  <c r="EU28" i="4"/>
  <c r="EQ28" i="4"/>
  <c r="EL28" i="4"/>
  <c r="EE28" i="4"/>
  <c r="EA28" i="4"/>
  <c r="DK28" i="4"/>
  <c r="DG28" i="4"/>
  <c r="DD28" i="4"/>
  <c r="DA28" i="4"/>
  <c r="CS28" i="4"/>
  <c r="CP28" i="4"/>
  <c r="CK28" i="4"/>
  <c r="BW28" i="4"/>
  <c r="BT28" i="4"/>
  <c r="BQ28" i="4"/>
  <c r="BN28" i="4"/>
  <c r="BK28" i="4"/>
  <c r="BH28" i="4"/>
  <c r="BE28" i="4"/>
  <c r="BB28" i="4"/>
  <c r="AX28" i="4"/>
  <c r="AR28" i="4"/>
  <c r="AN28" i="4"/>
  <c r="AK28" i="4"/>
  <c r="AF28" i="4"/>
  <c r="Z28" i="4"/>
  <c r="W28" i="4"/>
  <c r="T28" i="4"/>
  <c r="Q28" i="4"/>
  <c r="K28" i="4"/>
  <c r="H28" i="4"/>
  <c r="E28" i="4"/>
  <c r="EU27" i="4"/>
  <c r="EQ27" i="4"/>
  <c r="EL27" i="4"/>
  <c r="EE27" i="4"/>
  <c r="EA27" i="4"/>
  <c r="DK27" i="4"/>
  <c r="DG27" i="4"/>
  <c r="DD27" i="4"/>
  <c r="DA27" i="4"/>
  <c r="CS27" i="4"/>
  <c r="CP27" i="4"/>
  <c r="CK27" i="4"/>
  <c r="BW27" i="4"/>
  <c r="BT27" i="4"/>
  <c r="BQ27" i="4"/>
  <c r="BN27" i="4"/>
  <c r="BK27" i="4"/>
  <c r="BH27" i="4"/>
  <c r="BE27" i="4"/>
  <c r="BB27" i="4"/>
  <c r="AX27" i="4"/>
  <c r="AR27" i="4"/>
  <c r="AN27" i="4"/>
  <c r="AK27" i="4"/>
  <c r="AF27" i="4"/>
  <c r="Z27" i="4"/>
  <c r="W27" i="4"/>
  <c r="T27" i="4"/>
  <c r="Q27" i="4"/>
  <c r="K27" i="4"/>
  <c r="H27" i="4"/>
  <c r="E27" i="4"/>
  <c r="EU26" i="4"/>
  <c r="EQ26" i="4"/>
  <c r="EL26" i="4"/>
  <c r="EE26" i="4"/>
  <c r="EA26" i="4"/>
  <c r="DK26" i="4"/>
  <c r="DG26" i="4"/>
  <c r="DD26" i="4"/>
  <c r="DA26" i="4"/>
  <c r="CS26" i="4"/>
  <c r="CP26" i="4"/>
  <c r="CK26" i="4"/>
  <c r="BW26" i="4"/>
  <c r="BT26" i="4"/>
  <c r="BQ26" i="4"/>
  <c r="BN26" i="4"/>
  <c r="BK26" i="4"/>
  <c r="BH26" i="4"/>
  <c r="BE26" i="4"/>
  <c r="BB26" i="4"/>
  <c r="AX26" i="4"/>
  <c r="AR26" i="4"/>
  <c r="AN26" i="4"/>
  <c r="AK26" i="4"/>
  <c r="AF26" i="4"/>
  <c r="Z26" i="4"/>
  <c r="W26" i="4"/>
  <c r="T26" i="4"/>
  <c r="Q26" i="4"/>
  <c r="K26" i="4"/>
  <c r="H26" i="4"/>
  <c r="E26" i="4"/>
  <c r="EU25" i="4"/>
  <c r="EQ25" i="4"/>
  <c r="EL25" i="4"/>
  <c r="EE25" i="4"/>
  <c r="EA25" i="4"/>
  <c r="DK25" i="4"/>
  <c r="DG25" i="4"/>
  <c r="DD25" i="4"/>
  <c r="DA25" i="4"/>
  <c r="CS25" i="4"/>
  <c r="CP25" i="4"/>
  <c r="CK25" i="4"/>
  <c r="BW25" i="4"/>
  <c r="BT25" i="4"/>
  <c r="BQ25" i="4"/>
  <c r="BN25" i="4"/>
  <c r="BK25" i="4"/>
  <c r="BH25" i="4"/>
  <c r="BE25" i="4"/>
  <c r="BB25" i="4"/>
  <c r="AX25" i="4"/>
  <c r="AR25" i="4"/>
  <c r="AN25" i="4"/>
  <c r="AK25" i="4"/>
  <c r="AF25" i="4"/>
  <c r="Z25" i="4"/>
  <c r="W25" i="4"/>
  <c r="T25" i="4"/>
  <c r="Q25" i="4"/>
  <c r="K25" i="4"/>
  <c r="H25" i="4"/>
  <c r="E25" i="4"/>
  <c r="EU24" i="4"/>
  <c r="EQ24" i="4"/>
  <c r="EL24" i="4"/>
  <c r="EE24" i="4"/>
  <c r="EA24" i="4"/>
  <c r="DK24" i="4"/>
  <c r="DG24" i="4"/>
  <c r="DD24" i="4"/>
  <c r="DA24" i="4"/>
  <c r="CS24" i="4"/>
  <c r="CP24" i="4"/>
  <c r="CK24" i="4"/>
  <c r="BW24" i="4"/>
  <c r="BT24" i="4"/>
  <c r="BQ24" i="4"/>
  <c r="BN24" i="4"/>
  <c r="BK24" i="4"/>
  <c r="BH24" i="4"/>
  <c r="BE24" i="4"/>
  <c r="BB24" i="4"/>
  <c r="AX24" i="4"/>
  <c r="AR24" i="4"/>
  <c r="AN24" i="4"/>
  <c r="AK24" i="4"/>
  <c r="AF24" i="4"/>
  <c r="Z24" i="4"/>
  <c r="W24" i="4"/>
  <c r="T24" i="4"/>
  <c r="Q24" i="4"/>
  <c r="K24" i="4"/>
  <c r="H24" i="4"/>
  <c r="E24" i="4"/>
  <c r="EU23" i="4"/>
  <c r="EQ23" i="4"/>
  <c r="EL23" i="4"/>
  <c r="EE23" i="4"/>
  <c r="EA23" i="4"/>
  <c r="DK23" i="4"/>
  <c r="DG23" i="4"/>
  <c r="DD23" i="4"/>
  <c r="DA23" i="4"/>
  <c r="CS23" i="4"/>
  <c r="CP23" i="4"/>
  <c r="CK23" i="4"/>
  <c r="BW23" i="4"/>
  <c r="BT23" i="4"/>
  <c r="BQ23" i="4"/>
  <c r="BN23" i="4"/>
  <c r="BK23" i="4"/>
  <c r="BH23" i="4"/>
  <c r="BE23" i="4"/>
  <c r="BB23" i="4"/>
  <c r="AX23" i="4"/>
  <c r="AR23" i="4"/>
  <c r="AN23" i="4"/>
  <c r="AK23" i="4"/>
  <c r="AF23" i="4"/>
  <c r="Z23" i="4"/>
  <c r="W23" i="4"/>
  <c r="T23" i="4"/>
  <c r="Q23" i="4"/>
  <c r="K23" i="4"/>
  <c r="H23" i="4"/>
  <c r="E23" i="4"/>
  <c r="EU22" i="4"/>
  <c r="EQ22" i="4"/>
  <c r="EL22" i="4"/>
  <c r="EE22" i="4"/>
  <c r="EA22" i="4"/>
  <c r="DK22" i="4"/>
  <c r="DG22" i="4"/>
  <c r="DD22" i="4"/>
  <c r="DA22" i="4"/>
  <c r="CS22" i="4"/>
  <c r="CP22" i="4"/>
  <c r="CK22" i="4"/>
  <c r="BW22" i="4"/>
  <c r="BT22" i="4"/>
  <c r="BQ22" i="4"/>
  <c r="BN22" i="4"/>
  <c r="BK22" i="4"/>
  <c r="BH22" i="4"/>
  <c r="BE22" i="4"/>
  <c r="BB22" i="4"/>
  <c r="AX22" i="4"/>
  <c r="AR22" i="4"/>
  <c r="AN22" i="4"/>
  <c r="AK22" i="4"/>
  <c r="AF22" i="4"/>
  <c r="Z22" i="4"/>
  <c r="W22" i="4"/>
  <c r="T22" i="4"/>
  <c r="Q22" i="4"/>
  <c r="K22" i="4"/>
  <c r="H22" i="4"/>
  <c r="E22" i="4"/>
  <c r="EU21" i="4"/>
  <c r="EQ21" i="4"/>
  <c r="EL21" i="4"/>
  <c r="EE21" i="4"/>
  <c r="EA21" i="4"/>
  <c r="DK21" i="4"/>
  <c r="DG21" i="4"/>
  <c r="DD21" i="4"/>
  <c r="DA21" i="4"/>
  <c r="CS21" i="4"/>
  <c r="CP21" i="4"/>
  <c r="CK21" i="4"/>
  <c r="BW21" i="4"/>
  <c r="BT21" i="4"/>
  <c r="BQ21" i="4"/>
  <c r="BN21" i="4"/>
  <c r="BK21" i="4"/>
  <c r="BH21" i="4"/>
  <c r="BE21" i="4"/>
  <c r="BB21" i="4"/>
  <c r="AX21" i="4"/>
  <c r="AR21" i="4"/>
  <c r="AN21" i="4"/>
  <c r="AK21" i="4"/>
  <c r="AF21" i="4"/>
  <c r="Z21" i="4"/>
  <c r="W21" i="4"/>
  <c r="T21" i="4"/>
  <c r="Q21" i="4"/>
  <c r="K21" i="4"/>
  <c r="H21" i="4"/>
  <c r="E21" i="4"/>
  <c r="EU20" i="4"/>
  <c r="EQ20" i="4"/>
  <c r="EL20" i="4"/>
  <c r="EE20" i="4"/>
  <c r="EA20" i="4"/>
  <c r="DK20" i="4"/>
  <c r="DG20" i="4"/>
  <c r="DD20" i="4"/>
  <c r="DA20" i="4"/>
  <c r="CS20" i="4"/>
  <c r="CP20" i="4"/>
  <c r="CK20" i="4"/>
  <c r="BW20" i="4"/>
  <c r="BT20" i="4"/>
  <c r="BQ20" i="4"/>
  <c r="BN20" i="4"/>
  <c r="BK20" i="4"/>
  <c r="BH20" i="4"/>
  <c r="BE20" i="4"/>
  <c r="BB20" i="4"/>
  <c r="AX20" i="4"/>
  <c r="AR20" i="4"/>
  <c r="AN20" i="4"/>
  <c r="AK20" i="4"/>
  <c r="AF20" i="4"/>
  <c r="Z20" i="4"/>
  <c r="W20" i="4"/>
  <c r="T20" i="4"/>
  <c r="Q20" i="4"/>
  <c r="K20" i="4"/>
  <c r="H20" i="4"/>
  <c r="E20" i="4"/>
  <c r="EU19" i="4"/>
  <c r="EQ19" i="4"/>
  <c r="EL19" i="4"/>
  <c r="EE19" i="4"/>
  <c r="EA19" i="4"/>
  <c r="DK19" i="4"/>
  <c r="DG19" i="4"/>
  <c r="DD19" i="4"/>
  <c r="DA19" i="4"/>
  <c r="CS19" i="4"/>
  <c r="CP19" i="4"/>
  <c r="CK19" i="4"/>
  <c r="BW19" i="4"/>
  <c r="BT19" i="4"/>
  <c r="BQ19" i="4"/>
  <c r="BN19" i="4"/>
  <c r="BK19" i="4"/>
  <c r="BH19" i="4"/>
  <c r="BE19" i="4"/>
  <c r="BB19" i="4"/>
  <c r="AX19" i="4"/>
  <c r="AR19" i="4"/>
  <c r="AN19" i="4"/>
  <c r="AK19" i="4"/>
  <c r="AF19" i="4"/>
  <c r="Z19" i="4"/>
  <c r="W19" i="4"/>
  <c r="T19" i="4"/>
  <c r="Q19" i="4"/>
  <c r="K19" i="4"/>
  <c r="H19" i="4"/>
  <c r="E19" i="4"/>
  <c r="EU18" i="4"/>
  <c r="EQ18" i="4"/>
  <c r="EL18" i="4"/>
  <c r="EE18" i="4"/>
  <c r="EA18" i="4"/>
  <c r="DK18" i="4"/>
  <c r="DG18" i="4"/>
  <c r="DD18" i="4"/>
  <c r="DA18" i="4"/>
  <c r="CS18" i="4"/>
  <c r="CP18" i="4"/>
  <c r="CK18" i="4"/>
  <c r="BW18" i="4"/>
  <c r="BT18" i="4"/>
  <c r="BQ18" i="4"/>
  <c r="BN18" i="4"/>
  <c r="BK18" i="4"/>
  <c r="BH18" i="4"/>
  <c r="BE18" i="4"/>
  <c r="BB18" i="4"/>
  <c r="AX18" i="4"/>
  <c r="AR18" i="4"/>
  <c r="AN18" i="4"/>
  <c r="AK18" i="4"/>
  <c r="AF18" i="4"/>
  <c r="Z18" i="4"/>
  <c r="W18" i="4"/>
  <c r="T18" i="4"/>
  <c r="Q18" i="4"/>
  <c r="K18" i="4"/>
  <c r="H18" i="4"/>
  <c r="E18" i="4"/>
  <c r="EU17" i="4"/>
  <c r="EQ17" i="4"/>
  <c r="EL17" i="4"/>
  <c r="EE17" i="4"/>
  <c r="EA17" i="4"/>
  <c r="DK17" i="4"/>
  <c r="DG17" i="4"/>
  <c r="DD17" i="4"/>
  <c r="DA17" i="4"/>
  <c r="CS17" i="4"/>
  <c r="CP17" i="4"/>
  <c r="CK17" i="4"/>
  <c r="BW17" i="4"/>
  <c r="BT17" i="4"/>
  <c r="BQ17" i="4"/>
  <c r="BN17" i="4"/>
  <c r="BK17" i="4"/>
  <c r="BH17" i="4"/>
  <c r="BE17" i="4"/>
  <c r="BB17" i="4"/>
  <c r="AX17" i="4"/>
  <c r="AR17" i="4"/>
  <c r="AN17" i="4"/>
  <c r="AK17" i="4"/>
  <c r="AF17" i="4"/>
  <c r="Z17" i="4"/>
  <c r="W17" i="4"/>
  <c r="T17" i="4"/>
  <c r="Q17" i="4"/>
  <c r="K17" i="4"/>
  <c r="H17" i="4"/>
  <c r="E17" i="4"/>
  <c r="EU16" i="4"/>
  <c r="EQ16" i="4"/>
  <c r="EL16" i="4"/>
  <c r="EE16" i="4"/>
  <c r="EA16" i="4"/>
  <c r="DK16" i="4"/>
  <c r="DG16" i="4"/>
  <c r="DD16" i="4"/>
  <c r="DA16" i="4"/>
  <c r="CS16" i="4"/>
  <c r="CP16" i="4"/>
  <c r="CK16" i="4"/>
  <c r="BW16" i="4"/>
  <c r="BT16" i="4"/>
  <c r="BQ16" i="4"/>
  <c r="BN16" i="4"/>
  <c r="BK16" i="4"/>
  <c r="BH16" i="4"/>
  <c r="BE16" i="4"/>
  <c r="BB16" i="4"/>
  <c r="AX16" i="4"/>
  <c r="AR16" i="4"/>
  <c r="AN16" i="4"/>
  <c r="AK16" i="4"/>
  <c r="AF16" i="4"/>
  <c r="Z16" i="4"/>
  <c r="W16" i="4"/>
  <c r="T16" i="4"/>
  <c r="Q16" i="4"/>
  <c r="K16" i="4"/>
  <c r="H16" i="4"/>
  <c r="E16" i="4"/>
  <c r="EU15" i="4"/>
  <c r="EQ15" i="4"/>
  <c r="EL15" i="4"/>
  <c r="EE15" i="4"/>
  <c r="EA15" i="4"/>
  <c r="DK15" i="4"/>
  <c r="DG15" i="4"/>
  <c r="DD15" i="4"/>
  <c r="DA15" i="4"/>
  <c r="CS15" i="4"/>
  <c r="CP15" i="4"/>
  <c r="CK15" i="4"/>
  <c r="BW15" i="4"/>
  <c r="BT15" i="4"/>
  <c r="BQ15" i="4"/>
  <c r="BN15" i="4"/>
  <c r="BK15" i="4"/>
  <c r="BH15" i="4"/>
  <c r="BE15" i="4"/>
  <c r="BB15" i="4"/>
  <c r="AX15" i="4"/>
  <c r="AR15" i="4"/>
  <c r="AN15" i="4"/>
  <c r="AK15" i="4"/>
  <c r="AF15" i="4"/>
  <c r="Z15" i="4"/>
  <c r="W15" i="4"/>
  <c r="T15" i="4"/>
  <c r="Q15" i="4"/>
  <c r="K15" i="4"/>
  <c r="H15" i="4"/>
  <c r="E15" i="4"/>
  <c r="EU14" i="4"/>
  <c r="EQ14" i="4"/>
  <c r="EL14" i="4"/>
  <c r="EE14" i="4"/>
  <c r="EA14" i="4"/>
  <c r="DK14" i="4"/>
  <c r="DG14" i="4"/>
  <c r="DD14" i="4"/>
  <c r="DA14" i="4"/>
  <c r="CS14" i="4"/>
  <c r="CP14" i="4"/>
  <c r="CK14" i="4"/>
  <c r="BW14" i="4"/>
  <c r="BT14" i="4"/>
  <c r="BQ14" i="4"/>
  <c r="BN14" i="4"/>
  <c r="BK14" i="4"/>
  <c r="BH14" i="4"/>
  <c r="BE14" i="4"/>
  <c r="BB14" i="4"/>
  <c r="AX14" i="4"/>
  <c r="AR14" i="4"/>
  <c r="AN14" i="4"/>
  <c r="AK14" i="4"/>
  <c r="AF14" i="4"/>
  <c r="Z14" i="4"/>
  <c r="W14" i="4"/>
  <c r="T14" i="4"/>
  <c r="Q14" i="4"/>
  <c r="K14" i="4"/>
  <c r="H14" i="4"/>
  <c r="E14" i="4"/>
  <c r="EU13" i="4"/>
  <c r="EQ13" i="4"/>
  <c r="EL13" i="4"/>
  <c r="EE13" i="4"/>
  <c r="EA13" i="4"/>
  <c r="DK13" i="4"/>
  <c r="DG13" i="4"/>
  <c r="DD13" i="4"/>
  <c r="DA13" i="4"/>
  <c r="CS13" i="4"/>
  <c r="CP13" i="4"/>
  <c r="CK13" i="4"/>
  <c r="BW13" i="4"/>
  <c r="BT13" i="4"/>
  <c r="BQ13" i="4"/>
  <c r="BN13" i="4"/>
  <c r="BK13" i="4"/>
  <c r="BH13" i="4"/>
  <c r="BE13" i="4"/>
  <c r="BB13" i="4"/>
  <c r="AX13" i="4"/>
  <c r="AR13" i="4"/>
  <c r="AN13" i="4"/>
  <c r="AK13" i="4"/>
  <c r="AF13" i="4"/>
  <c r="Z13" i="4"/>
  <c r="W13" i="4"/>
  <c r="T13" i="4"/>
  <c r="Q13" i="4"/>
  <c r="K13" i="4"/>
  <c r="H13" i="4"/>
  <c r="E13" i="4"/>
  <c r="EU12" i="4"/>
  <c r="EQ12" i="4"/>
  <c r="EL12" i="4"/>
  <c r="EE12" i="4"/>
  <c r="EA12" i="4"/>
  <c r="DK12" i="4"/>
  <c r="DG12" i="4"/>
  <c r="DD12" i="4"/>
  <c r="DA12" i="4"/>
  <c r="CS12" i="4"/>
  <c r="CP12" i="4"/>
  <c r="CK12" i="4"/>
  <c r="BW12" i="4"/>
  <c r="BT12" i="4"/>
  <c r="BQ12" i="4"/>
  <c r="BN12" i="4"/>
  <c r="BK12" i="4"/>
  <c r="BH12" i="4"/>
  <c r="BE12" i="4"/>
  <c r="BB12" i="4"/>
  <c r="AX12" i="4"/>
  <c r="AR12" i="4"/>
  <c r="AN12" i="4"/>
  <c r="AK12" i="4"/>
  <c r="AF12" i="4"/>
  <c r="Z12" i="4"/>
  <c r="W12" i="4"/>
  <c r="T12" i="4"/>
  <c r="Q12" i="4"/>
  <c r="K12" i="4"/>
  <c r="H12" i="4"/>
  <c r="E12" i="4"/>
  <c r="R63" i="13"/>
  <c r="P37" i="13"/>
  <c r="P33" i="13"/>
  <c r="P31" i="13"/>
  <c r="P29" i="13"/>
  <c r="P27" i="13"/>
  <c r="P25" i="13"/>
  <c r="P23" i="13"/>
  <c r="N23" i="13"/>
  <c r="P21" i="13"/>
  <c r="I21" i="13"/>
  <c r="J20" i="13"/>
  <c r="BB35" i="7" l="1"/>
  <c r="D35" i="7"/>
  <c r="AW35" i="7"/>
  <c r="AY35" i="7"/>
</calcChain>
</file>

<file path=xl/sharedStrings.xml><?xml version="1.0" encoding="utf-8"?>
<sst xmlns="http://schemas.openxmlformats.org/spreadsheetml/2006/main" count="7996" uniqueCount="420">
  <si>
    <t>PFBA</t>
  </si>
  <si>
    <t>PFPeA</t>
  </si>
  <si>
    <t>PFHxA</t>
  </si>
  <si>
    <t>PFHpA</t>
  </si>
  <si>
    <t>PFOA</t>
  </si>
  <si>
    <t>PFNA</t>
  </si>
  <si>
    <t>PFDA</t>
  </si>
  <si>
    <t>PFDoA</t>
  </si>
  <si>
    <t>PFBS</t>
  </si>
  <si>
    <t>PFPeS</t>
  </si>
  <si>
    <t>PFHxS</t>
  </si>
  <si>
    <t>PFHpS</t>
  </si>
  <si>
    <t>PFOS</t>
  </si>
  <si>
    <t>PFNS</t>
  </si>
  <si>
    <t>PFDS</t>
  </si>
  <si>
    <t>FOSA</t>
  </si>
  <si>
    <t>NMeFOSAA</t>
  </si>
  <si>
    <t>NEtFOSAA</t>
  </si>
  <si>
    <t>4:2 FTS</t>
  </si>
  <si>
    <t>6:2 FTS</t>
  </si>
  <si>
    <t>8:2 FTS</t>
  </si>
  <si>
    <t>Downriver WTF</t>
  </si>
  <si>
    <t>Bronson WWTP</t>
  </si>
  <si>
    <t>PFODA</t>
  </si>
  <si>
    <t>PFHxDA</t>
  </si>
  <si>
    <t>PFTrDA</t>
  </si>
  <si>
    <t>PFTeDA</t>
  </si>
  <si>
    <t>PFUdA</t>
  </si>
  <si>
    <t>PFPrOPrA</t>
  </si>
  <si>
    <t>NaDONA</t>
  </si>
  <si>
    <t>Kalamazoo WWTP</t>
  </si>
  <si>
    <t>GLWA</t>
  </si>
  <si>
    <t>effluent</t>
  </si>
  <si>
    <t>influent</t>
  </si>
  <si>
    <t>Port Huron</t>
  </si>
  <si>
    <t>Lapeer WWTP</t>
  </si>
  <si>
    <t>Grand Rapids WRRF</t>
  </si>
  <si>
    <t>Three Rivers WWTP</t>
  </si>
  <si>
    <t>North Kent</t>
  </si>
  <si>
    <t>KI Sawyer</t>
  </si>
  <si>
    <t>C4</t>
  </si>
  <si>
    <t>C5</t>
  </si>
  <si>
    <t>C6</t>
  </si>
  <si>
    <t>C7</t>
  </si>
  <si>
    <t>C8</t>
  </si>
  <si>
    <t>Influent</t>
  </si>
  <si>
    <t>Effluent</t>
  </si>
  <si>
    <t xml:space="preserve">Kalamazoo WWTP </t>
  </si>
  <si>
    <t>Port Huron WWTP</t>
  </si>
  <si>
    <t>KI Sawyer WWTP</t>
  </si>
  <si>
    <t>North Kent SA WWTP</t>
  </si>
  <si>
    <t>Sample ID</t>
  </si>
  <si>
    <t>4612957002- DUP</t>
  </si>
  <si>
    <t>S91239.01</t>
  </si>
  <si>
    <t>S91239.02</t>
  </si>
  <si>
    <t>S92219.01</t>
  </si>
  <si>
    <t>S92220.01</t>
  </si>
  <si>
    <t>S 93732.01</t>
  </si>
  <si>
    <t>CHAIN # T18H718-01</t>
  </si>
  <si>
    <t>CHAIN # T18H789-01</t>
  </si>
  <si>
    <t>WW1810301610GC</t>
  </si>
  <si>
    <t>WW1810301530GC</t>
  </si>
  <si>
    <t>SL1810301640GC</t>
  </si>
  <si>
    <t>SL1810301650GC</t>
  </si>
  <si>
    <t>BS1810301620GC</t>
  </si>
  <si>
    <t>50213014001-R</t>
  </si>
  <si>
    <t>50213014002-R</t>
  </si>
  <si>
    <t>MPI</t>
  </si>
  <si>
    <t>TEF</t>
  </si>
  <si>
    <t>SIN</t>
  </si>
  <si>
    <t>PAR</t>
  </si>
  <si>
    <t>MDS2</t>
  </si>
  <si>
    <t>MDS-DUP</t>
  </si>
  <si>
    <t>MDS</t>
  </si>
  <si>
    <t>AER</t>
  </si>
  <si>
    <t>NIC-2</t>
  </si>
  <si>
    <t>NIC-1</t>
  </si>
  <si>
    <t>SOC1</t>
  </si>
  <si>
    <t>PORL</t>
  </si>
  <si>
    <t>WNOL</t>
  </si>
  <si>
    <t>DUP2</t>
  </si>
  <si>
    <t>20-10-14-TEF</t>
  </si>
  <si>
    <t>20-10-14-TEF DUP</t>
  </si>
  <si>
    <t>20-10-13-MPI</t>
  </si>
  <si>
    <t>OPR</t>
  </si>
  <si>
    <t>20-260-MPI-1</t>
  </si>
  <si>
    <t>20-260-MPI-2</t>
  </si>
  <si>
    <t>20-261-MPI-1</t>
  </si>
  <si>
    <t>20-261-MPI-2</t>
  </si>
  <si>
    <t>20-261-TEF-1</t>
  </si>
  <si>
    <t>20-261-TEF-2</t>
  </si>
  <si>
    <t>20-262-TEF-1</t>
  </si>
  <si>
    <t>20-262-TEF-2</t>
  </si>
  <si>
    <t>20-262-MPI</t>
  </si>
  <si>
    <t>20-263-MPI</t>
  </si>
  <si>
    <t>20-264-MPI</t>
  </si>
  <si>
    <t>20-263-TEF</t>
  </si>
  <si>
    <t>20-264-TEF</t>
  </si>
  <si>
    <t>20-272-TEF</t>
  </si>
  <si>
    <t>20-275-TEF</t>
  </si>
  <si>
    <t>OCT 12 2020 Vista Work Order 2002019</t>
  </si>
  <si>
    <t>Pace proj #10433237 Client Proj 4612790 Fleis &amp; Vandenbrink USEPA 537 MOD</t>
  </si>
  <si>
    <t>PACE PROJ #10433718 CLIENT PROJ 4612957 FLEIS &amp; Vandenbrink USEPA 537 MOD</t>
  </si>
  <si>
    <t xml:space="preserve">MERIT ASTMD7979 - 17M (ISOTOPE DILUTION) </t>
  </si>
  <si>
    <t>PACE PROJ #10437914 CLEINT # 4614291 FLEIS &amp; VANDENBRINK USEPA 537 MOD</t>
  </si>
  <si>
    <t>PACE PROJ #10438532 CLEINT #4614445 FLEIS &amp; VANDENBRINK USEPA 537 MOD</t>
  </si>
  <si>
    <t>PACE PROJ # 10439233 CLEINT #4614747 FLEIS &amp; VANDENBRINK USEPA 537 MOD</t>
  </si>
  <si>
    <t>PACE PROJ #10440093 CLIENT #4615009 FLEIS &amp; VANDENBRINK USEPA 537 MOD</t>
  </si>
  <si>
    <t>MERIT ASTMD7979-17M (ISOTOPE DILUTION)</t>
  </si>
  <si>
    <t>PACE PROJ #10441211 CLIENT #4615397 FLEIS &amp; VANDENBRINK USPEA 537 MOD</t>
  </si>
  <si>
    <t>PACE PROJ #10441951 CLIENT #4615674 USEPA 537 MOD</t>
  </si>
  <si>
    <t>PACE PROJ # 10442771 CLIENT # 4616049 FLEIS &amp; VANDERBRINK USEPA 537 MOD</t>
  </si>
  <si>
    <t xml:space="preserve"> CLIENT # 4616495 FLEIS AND VANDENBRINK USEPA 537 MOD</t>
  </si>
  <si>
    <t xml:space="preserve"> PACE PROJ # 4616495 CLIENT # 4616495 FLEIS AND VANDENBRINK USEPA 537 MOD</t>
  </si>
  <si>
    <t>PACE PROJ #10445202 CLIENT # 4616870 FLEIS &amp; VANDENBRINK USEPA 537 MOD</t>
  </si>
  <si>
    <t>MERIT ASTM 7979 MOD (ISOTOPE DILUTION)</t>
  </si>
  <si>
    <t xml:space="preserve">TRACE LAB ID 400266 </t>
  </si>
  <si>
    <t>PACE #10445656 CLIENT # 4617011 FLEIS &amp; VANDENBRINK USEPA 537 MOD</t>
  </si>
  <si>
    <t>TRACE LAB ID 400265 USEPA 537 MODIFIED LC-MS/MS</t>
  </si>
  <si>
    <t>PACE #10446430 CLIENT #4617233 FLEIS &amp; VANDENBRINK USEPA 537 MOD</t>
  </si>
  <si>
    <t>PACE #10447546 CLIENT 4617547 FLEIS &amp; VANDENBRINK USEPA 537 MOD</t>
  </si>
  <si>
    <t>PACE #10449142 CLIENT #4618051 FLEIS &amp; VANDENBRINK USEPA 537 MOD</t>
  </si>
  <si>
    <t>PACE #10449920 CLIENT 4618287 FLEIS &amp; VANDENBRINK USEPA 537 MOD</t>
  </si>
  <si>
    <t>PACE # 10450554 CLIENT 4618614 USEPA 537 MOD</t>
  </si>
  <si>
    <t>PACE #10451638 CLIENT 4618933 USEPA 537 MOD</t>
  </si>
  <si>
    <t>PACE #10453309 CLIENT 4619440 USEPA MOD</t>
  </si>
  <si>
    <t>PACE #10453311 CLIENT 4619448 US EPA 537 MOD</t>
  </si>
  <si>
    <t>PACE 10454508 CLIENT 4619781 USEPA 537 MOD</t>
  </si>
  <si>
    <t>VISTA USEPA 537 MOD</t>
  </si>
  <si>
    <t>PACE 10455361 CLIENT 4620160 USEPA 537 MOD</t>
  </si>
  <si>
    <t>PACE 10456437 CLIENT 4620548 USEPA 537 MOD</t>
  </si>
  <si>
    <t>PACE #10457490 CLIENT 4620835 USEPA 537 MOD</t>
  </si>
  <si>
    <t>PACE #10457487 CLIENT 4620834 USEPA 537 MOD</t>
  </si>
  <si>
    <t>PACE #10458911 CLIENT 4621171 USEPA 537 MOD</t>
  </si>
  <si>
    <t>PACE 10458914 CLIENT 4621170 USEPA 537 MOD</t>
  </si>
  <si>
    <t>PACE 10459663 CLIENT 50213014 USEPA 537 MOD</t>
  </si>
  <si>
    <t>PACE 10460218 CLIENT # 50213522 FLEIS &amp; VANDENBRINK USEPA 537 MOD</t>
  </si>
  <si>
    <t>VISTA #1903728 USEPA 537 MOD (ISOTOPE DILUTION)</t>
  </si>
  <si>
    <t>EFFLUENT</t>
  </si>
  <si>
    <t>Percent change</t>
  </si>
  <si>
    <t>INFLUENT</t>
  </si>
  <si>
    <t>influent MPI</t>
  </si>
  <si>
    <t>EFFLUENT DUPLICATE</t>
  </si>
  <si>
    <t>EFFLUENT-DUP</t>
  </si>
  <si>
    <t>INFLUENT MPI</t>
  </si>
  <si>
    <t>MPI INFLUENT</t>
  </si>
  <si>
    <t>EFFLUENT DUP</t>
  </si>
  <si>
    <t>TEF EFFLUENT</t>
  </si>
  <si>
    <t>INFLUENT (MPI)</t>
  </si>
  <si>
    <t>OUTFALL FOAM</t>
  </si>
  <si>
    <t>MI0023299-EFPT1</t>
  </si>
  <si>
    <t>MI10023299-IFPT1</t>
  </si>
  <si>
    <t>MI10023299-THPCL</t>
  </si>
  <si>
    <t>M10023299-THPCL</t>
  </si>
  <si>
    <t>M10023299-THSCL</t>
  </si>
  <si>
    <t>M10023299-DWBFP</t>
  </si>
  <si>
    <t>FOAM</t>
  </si>
  <si>
    <t>EFFLUENT (0-0.5')</t>
  </si>
  <si>
    <t>EFFLUENT (4.5')</t>
  </si>
  <si>
    <t>EFFLUENT (9' 2")</t>
  </si>
  <si>
    <t>EFFLUENT 0-0.5</t>
  </si>
  <si>
    <t>EFFLUENT(0-0.5')</t>
  </si>
  <si>
    <t>EFFLUENT (GRATE)</t>
  </si>
  <si>
    <t>EFFLUENT (0.5-1')</t>
  </si>
  <si>
    <t>EFFLUENT (0-0.5)</t>
  </si>
  <si>
    <t>INFLUENT WW</t>
  </si>
  <si>
    <t>EFFLUENT WW</t>
  </si>
  <si>
    <t>% CHANGE</t>
  </si>
  <si>
    <t>SECONDARY INFLUENT</t>
  </si>
  <si>
    <t>PRIMARY EFFLUENT</t>
  </si>
  <si>
    <t>COOPER TWP METERING STAT</t>
  </si>
  <si>
    <t>PARCHMENT METERING STAT</t>
  </si>
  <si>
    <t>CORK STREET LANDFILL</t>
  </si>
  <si>
    <t>CORK STREET LANDFILL DUP</t>
  </si>
  <si>
    <t>AERO-MOTIVE MANUF</t>
  </si>
  <si>
    <t>UPSTREAM KING HWY-NOLICHUCKY</t>
  </si>
  <si>
    <t>DOWNSTREAM KING HWY - NOLICHUCKY</t>
  </si>
  <si>
    <t>SOUTH COUNTY ANTHOPY</t>
  </si>
  <si>
    <t>PORTAGE FORMER LANDFILL</t>
  </si>
  <si>
    <t>WASTE MGT NORTHERN OAKS</t>
  </si>
  <si>
    <t>TERTIARY EFFLUENT</t>
  </si>
  <si>
    <t>Tertiary Effluent 2002183-01</t>
  </si>
  <si>
    <t>Tertiary Effluent 2002183-02</t>
  </si>
  <si>
    <t>Municipal Influent 2002183-03</t>
  </si>
  <si>
    <t>B0I0166-BS1</t>
  </si>
  <si>
    <t>Municipal Influent 2001986-01</t>
  </si>
  <si>
    <t>Municipal Influent 2001986-02</t>
  </si>
  <si>
    <t>Municipal Influent 2001986-03</t>
  </si>
  <si>
    <t>Municipal Influent 2001986-04</t>
  </si>
  <si>
    <t>Tertiary Effluent 2001986-05</t>
  </si>
  <si>
    <t>Tertiary Effluent 2001986-06</t>
  </si>
  <si>
    <t>Tertiary Effluent 2001986-07</t>
  </si>
  <si>
    <t>Tertiary Effluent 2001986-08</t>
  </si>
  <si>
    <t>Municipal Influent 2001986-09</t>
  </si>
  <si>
    <t>Municipal Influent 2001986-10</t>
  </si>
  <si>
    <t>Municipal Influent 2001986-11</t>
  </si>
  <si>
    <t>Tertiary Effluent 2001986-12</t>
  </si>
  <si>
    <t>Tertiary Effluent 2001986-13</t>
  </si>
  <si>
    <t>B0J0076-BS1</t>
  </si>
  <si>
    <t>2002071-01</t>
  </si>
  <si>
    <t>2002071-02</t>
  </si>
  <si>
    <t>B0J0044-BS1</t>
  </si>
  <si>
    <t xml:space="preserve"> 9/17/2020</t>
  </si>
  <si>
    <t>DRINKING WATER</t>
  </si>
  <si>
    <t>WASTEWATER</t>
  </si>
  <si>
    <t>WATER</t>
  </si>
  <si>
    <t>INDUSTRIAL WASTE</t>
  </si>
  <si>
    <t xml:space="preserve">WATER </t>
  </si>
  <si>
    <t>INDUSTRIAL WASTEWATER</t>
  </si>
  <si>
    <t>SLUDGE</t>
  </si>
  <si>
    <t>BIOSOLID</t>
  </si>
  <si>
    <t>INDUSTRAIL WASTE</t>
  </si>
  <si>
    <t>Concentration</t>
  </si>
  <si>
    <t>ND</t>
  </si>
  <si>
    <t>NC</t>
  </si>
  <si>
    <t>PFUnA</t>
  </si>
  <si>
    <t>PFOSA</t>
  </si>
  <si>
    <t>MeFOSAA</t>
  </si>
  <si>
    <t>EtFOSAA</t>
  </si>
  <si>
    <t xml:space="preserve">NC </t>
  </si>
  <si>
    <t>HFPO-DA</t>
  </si>
  <si>
    <t>ADONA</t>
  </si>
  <si>
    <t>GREY MEANS MDL WAS ENTERED, YELLOW BOX IS ACTUAL CONCENTRATION</t>
  </si>
  <si>
    <t>ODD MAYBE INFLUENT EFFLUENT GOT MIXED UP ON REPORT. I INPUTTED THEM AS I READ THEM</t>
  </si>
  <si>
    <r>
      <t>•</t>
    </r>
    <r>
      <rPr>
        <sz val="18"/>
        <color rgb="FF000000"/>
        <rFont val="Calibri"/>
        <family val="2"/>
        <scheme val="minor"/>
      </rPr>
      <t>PFOA typically higher in effluent than influent.</t>
    </r>
  </si>
  <si>
    <r>
      <t>•</t>
    </r>
    <r>
      <rPr>
        <sz val="18"/>
        <color rgb="FF000000"/>
        <rFont val="Calibri"/>
        <family val="2"/>
        <scheme val="minor"/>
      </rPr>
      <t>PFOS typically lower in effluent than influent</t>
    </r>
  </si>
  <si>
    <r>
      <t>•</t>
    </r>
    <r>
      <rPr>
        <sz val="18"/>
        <color rgb="FF000000"/>
        <rFont val="Calibri"/>
        <family val="2"/>
        <scheme val="minor"/>
      </rPr>
      <t>PFPeA, PFBS, PFHxA always higher in effluent than influent</t>
    </r>
  </si>
  <si>
    <t>DATE</t>
  </si>
  <si>
    <t>5/20/2018</t>
  </si>
  <si>
    <t>9Cl-PF3ONS</t>
  </si>
  <si>
    <t>11CCl-PF3OUdS</t>
  </si>
  <si>
    <t>Total</t>
  </si>
  <si>
    <t>Total Influent PFAS average</t>
  </si>
  <si>
    <t>total effluent pfas average</t>
  </si>
  <si>
    <t>10/14/2020</t>
  </si>
  <si>
    <t>Total PFAS</t>
  </si>
  <si>
    <t>Total PFAS effluent Average</t>
  </si>
  <si>
    <t>EUROFINS</t>
  </si>
  <si>
    <t>GLWA-M10022802-IFPT1</t>
  </si>
  <si>
    <t>GLWA-M10022802-IFPT2</t>
  </si>
  <si>
    <t>GLWA-M10022802-IFPT3</t>
  </si>
  <si>
    <t>GLWA-M10022802-EFPT1</t>
  </si>
  <si>
    <t>GKWA-M10022802-EFPT2</t>
  </si>
  <si>
    <t xml:space="preserve">EUROFINS </t>
  </si>
  <si>
    <t>537 MOD</t>
  </si>
  <si>
    <t>VISTA</t>
  </si>
  <si>
    <t>WT INF</t>
  </si>
  <si>
    <t>%DIFF</t>
  </si>
  <si>
    <t xml:space="preserve">537 MOD </t>
  </si>
  <si>
    <t>WW1811161600GSC</t>
  </si>
  <si>
    <t>WW1811161440GSC</t>
  </si>
  <si>
    <t>WW1811161540GSC</t>
  </si>
  <si>
    <t>WW1811161550GSC</t>
  </si>
  <si>
    <t>WW1811161635GSC</t>
  </si>
  <si>
    <t>% DIFF</t>
  </si>
  <si>
    <t>Client sample ID</t>
  </si>
  <si>
    <t>ZUG DETROIT WWTP</t>
  </si>
  <si>
    <t>DR01</t>
  </si>
  <si>
    <t>DR01 DUP</t>
  </si>
  <si>
    <t xml:space="preserve">ZUG </t>
  </si>
  <si>
    <t>ZUG DUP</t>
  </si>
  <si>
    <t>IF NIEA</t>
  </si>
  <si>
    <t>IF OAK</t>
  </si>
  <si>
    <t>IF JEFF</t>
  </si>
  <si>
    <t>EF IN PLANT</t>
  </si>
  <si>
    <t>EF ZUG ISLAND</t>
  </si>
  <si>
    <t>COMB INF</t>
  </si>
  <si>
    <t>ZUG</t>
  </si>
  <si>
    <t>ZUG DISCHARGE</t>
  </si>
  <si>
    <t>OAK</t>
  </si>
  <si>
    <t>JEFF</t>
  </si>
  <si>
    <t>NIEA</t>
  </si>
  <si>
    <t>BIOSOLIDS</t>
  </si>
  <si>
    <t>Lab Sample ID</t>
  </si>
  <si>
    <t>320-38342-1</t>
  </si>
  <si>
    <t>190-17464-1</t>
  </si>
  <si>
    <t>190-17464-2</t>
  </si>
  <si>
    <t>190-17784-1</t>
  </si>
  <si>
    <t>190-17784-2</t>
  </si>
  <si>
    <t>18037196-01</t>
  </si>
  <si>
    <t>1803716-02</t>
  </si>
  <si>
    <t>1803716-03</t>
  </si>
  <si>
    <t>1803716-04</t>
  </si>
  <si>
    <t>1803716-05</t>
  </si>
  <si>
    <t>190-18526-1</t>
  </si>
  <si>
    <t>190-19293-1</t>
  </si>
  <si>
    <t>190-19293-2</t>
  </si>
  <si>
    <t>190-20189-1</t>
  </si>
  <si>
    <t>190-20189-2</t>
  </si>
  <si>
    <t>190-21177-1</t>
  </si>
  <si>
    <t>190-21177-2</t>
  </si>
  <si>
    <t>190-21690-1</t>
  </si>
  <si>
    <t>190-21690-2</t>
  </si>
  <si>
    <t>190-21999-1</t>
  </si>
  <si>
    <t>190-21999-2</t>
  </si>
  <si>
    <t>190-21999-3</t>
  </si>
  <si>
    <t>190-21999-4</t>
  </si>
  <si>
    <t>190-22522-1</t>
  </si>
  <si>
    <t>190-22522-2</t>
  </si>
  <si>
    <t>190-22522-3</t>
  </si>
  <si>
    <t>190-22522-4</t>
  </si>
  <si>
    <t>190-22522-5</t>
  </si>
  <si>
    <t>190-22736-1</t>
  </si>
  <si>
    <t>190-22736-2</t>
  </si>
  <si>
    <t>190-22736-3</t>
  </si>
  <si>
    <t>190-22736-4</t>
  </si>
  <si>
    <t>190-22736-5</t>
  </si>
  <si>
    <t>190-22736-6</t>
  </si>
  <si>
    <t>190-23513-1</t>
  </si>
  <si>
    <t>190-23513-2</t>
  </si>
  <si>
    <t>190-23513-3</t>
  </si>
  <si>
    <t>190-23513-4</t>
  </si>
  <si>
    <t>190-23513-5</t>
  </si>
  <si>
    <t>200-55661-1</t>
  </si>
  <si>
    <t>200-55661-2</t>
  </si>
  <si>
    <t>200-55661-3</t>
  </si>
  <si>
    <t>200-55661-4</t>
  </si>
  <si>
    <t>200-55661-5</t>
  </si>
  <si>
    <t>200-56051-1</t>
  </si>
  <si>
    <t>200-56051-</t>
  </si>
  <si>
    <t>200-56051-4</t>
  </si>
  <si>
    <t>200-56051-5</t>
  </si>
  <si>
    <t>200-56051-6</t>
  </si>
  <si>
    <t>200-56345-1</t>
  </si>
  <si>
    <t>200-56345-2</t>
  </si>
  <si>
    <t>200-56345-3</t>
  </si>
  <si>
    <t>200-56345-4</t>
  </si>
  <si>
    <t>200-56345-5</t>
  </si>
  <si>
    <t>PFTriA</t>
  </si>
  <si>
    <t>PFTeA</t>
  </si>
  <si>
    <t>sum</t>
  </si>
  <si>
    <t>weighted</t>
  </si>
  <si>
    <t>total</t>
  </si>
  <si>
    <t>PFHxA was always higher in effluent than influent</t>
  </si>
  <si>
    <t xml:space="preserve">Influent PFOS, PFHxS, and 6:2 FTS concentrations typically higher than effluent </t>
  </si>
  <si>
    <t>G</t>
  </si>
  <si>
    <t>Avg total influent</t>
  </si>
  <si>
    <t>650 mgd</t>
  </si>
  <si>
    <t>Avg total Effluent</t>
  </si>
  <si>
    <t>pfoa lb/day</t>
  </si>
  <si>
    <t>pfos lb/day</t>
  </si>
  <si>
    <t xml:space="preserve">Jefferson </t>
  </si>
  <si>
    <t>Oakwood</t>
  </si>
  <si>
    <t>11/16/2018</t>
  </si>
  <si>
    <t>LAB</t>
  </si>
  <si>
    <t>Three Rivers</t>
  </si>
  <si>
    <t>FILE NAME</t>
  </si>
  <si>
    <t>WWTF BIOSOLIDS PFAS 3/20/2019</t>
  </si>
  <si>
    <t>BIOSOLIDS PFAS MAY 2019</t>
  </si>
  <si>
    <t>190-22882-3</t>
  </si>
  <si>
    <t>190-19290-3</t>
  </si>
  <si>
    <t>190-17310-1</t>
  </si>
  <si>
    <t>LAB SAMPLE</t>
  </si>
  <si>
    <t>190-19181-6</t>
  </si>
  <si>
    <t>190-20453-6</t>
  </si>
  <si>
    <t>190-19743-1</t>
  </si>
  <si>
    <t>CLIENT SAMPLE</t>
  </si>
  <si>
    <t>BIOSOLIDS STORAGE DIGESTER</t>
  </si>
  <si>
    <t>Biosolids</t>
  </si>
  <si>
    <t>BIOSOLIDS SLUDGE TO FILLER</t>
  </si>
  <si>
    <t>HOLDING TANK SLUDGE</t>
  </si>
  <si>
    <t>MICROGRAMS/KG</t>
  </si>
  <si>
    <t>ng/g</t>
  </si>
  <si>
    <t>ng/g = microgram/kg</t>
  </si>
  <si>
    <t>ng/g ppb</t>
  </si>
  <si>
    <t>MCL (ng/l)</t>
  </si>
  <si>
    <t>Carbon Chain Length</t>
  </si>
  <si>
    <t>C9</t>
  </si>
  <si>
    <t>Gen X</t>
  </si>
  <si>
    <t>Name</t>
  </si>
  <si>
    <t>City</t>
  </si>
  <si>
    <t xml:space="preserve">Surface Water Body Discharge </t>
  </si>
  <si>
    <t>Analysis Method</t>
  </si>
  <si>
    <t>Influent Total PFAS Average (ppt)</t>
  </si>
  <si>
    <t>Facts</t>
  </si>
  <si>
    <t>GLWA WRRF</t>
  </si>
  <si>
    <t>Detroit</t>
  </si>
  <si>
    <t>Rouge River</t>
  </si>
  <si>
    <t>537 Modified</t>
  </si>
  <si>
    <t xml:space="preserve">Facility is a munipical WWTP doesnt have pfas treatment. they use source reduction control instead. Biosolids drying facility was added in 2016.  In partnership with New England Fertilizer company. Can produce 316 dry tons of Class A biosolids a day. SAMP report says dry weather capacity is 930 mgd from secondary treatment and wet weather capacity of 1700 mgd primary treatment. Serves 30% of Michigans Sewer needs.biggest wwtp in country with no anaerobic digestion complex.Largest single site wwtp in the country. 195 miles of trunk sewers and interceptors. 988 square miles . Primary treatment screenin of solids and chlorination. Secondary treatment more screening treatment and disinfection of biodegradable solids. </t>
  </si>
  <si>
    <t>St. Clair River</t>
  </si>
  <si>
    <t>Removal of 2000 tons of residuals each year in biosolids. Biosolids spread to area farms as fertilizer and soil conditioner. Primary and secondary treatment and solids handling. St Clair River output</t>
  </si>
  <si>
    <t>Grand Rapids</t>
  </si>
  <si>
    <t>Grand River</t>
  </si>
  <si>
    <t>Biosolids are trucked to landfill. 85 industrial users, 6000 nondomestic users. Biodigester</t>
  </si>
  <si>
    <t>3 Rivers WWTP</t>
  </si>
  <si>
    <t>3 Rivers</t>
  </si>
  <si>
    <t>St. Joseph River</t>
  </si>
  <si>
    <t>Biosolids land applied or type II landfillsecondary treatment using activated sludge technology. Treatment
units consist of screening and grit removal, pre-chlorination for odor control, primary clarification, ferric
chloride addition for phosphorus removal, aeration, final clarification, chlorination for disinfection, and
dechlorination with sulfur dioxide. The treated effluent is discharged from Outfall 001 to the
St. Joseph River.</t>
  </si>
  <si>
    <t>Gwinn</t>
  </si>
  <si>
    <t>Silver Lead Creek</t>
  </si>
  <si>
    <t xml:space="preserve">Activated sludge with aeration basins and aerobic digesters. Soda ash is added in aeration tanks to increase alkalinity lost during nitrification. Water is treated with aluminum sulfate to aid in settleability and phosphorus removal. Pumped into clarifiers then chlorine chamber dechlorinated with sulfur dioxide. pumped to reaeration basin then discharge. 55 miles of piep. </t>
  </si>
  <si>
    <t>Kalamazoo WRRF</t>
  </si>
  <si>
    <t>Kalamazoo</t>
  </si>
  <si>
    <t>Kalamazoo River</t>
  </si>
  <si>
    <t>Biosolids are landfilled. Screening is the first of these processes and consists of two parts. First, grit is removed as the wastewater flows through two grit tanks. The heavy grit particles settle to the bottom of the tank and air, which is injected into the flow, creates a spiral motion and ensures that lighter organic solids are not removed with the grit. The second part takes the flow through any of three fine screens to remove the smaller floating solids. The second primary treatment is sedimentation. Wastewater flows to any of six sedimentation tanks. Here, under quiescent conditions, settleable solids are removed from the wastewater. The settled solids are moved to one end of the tank and pumped to the solids treatment facilities. </t>
  </si>
  <si>
    <t>Bronson</t>
  </si>
  <si>
    <t>Swan Creek</t>
  </si>
  <si>
    <t>Wyandotte</t>
  </si>
  <si>
    <t>Trenton Channel / Detroit River</t>
  </si>
  <si>
    <t xml:space="preserve">UV disinfection prior to effluent discharge. Primary and secondary treatment. Oxygen activated sludge with secondary settling. Biosolids transported off site for disposal. </t>
  </si>
  <si>
    <t>Lapeer</t>
  </si>
  <si>
    <t>South Branch Flint River</t>
  </si>
  <si>
    <t>Permitted to land apply biosolids from 2000 until 2017 when PFOS was found to have 2200ng/g PFOS. Now biosolids are disposed of in landfill</t>
  </si>
  <si>
    <t xml:space="preserve">port huron </t>
  </si>
  <si>
    <t>took this average and averaged it with 3 yearly averages</t>
  </si>
  <si>
    <t>grand rapids</t>
  </si>
  <si>
    <t>North Kent SA</t>
  </si>
  <si>
    <t>3 rivers</t>
  </si>
  <si>
    <t>LAPEER</t>
  </si>
  <si>
    <t>Grand Rpiads</t>
  </si>
  <si>
    <t>March 2021 daily average (MGD)</t>
  </si>
  <si>
    <t>Annual Mass Loading (g/yr)</t>
  </si>
  <si>
    <t>Annual Mass Loading (kg/yr)</t>
  </si>
  <si>
    <t>Effluent Total PFAS Average (ppt)</t>
  </si>
  <si>
    <t>Annual Mass Flux (kg/yr)</t>
  </si>
  <si>
    <t xml:space="preserve">Bronson </t>
  </si>
  <si>
    <t>Downriver</t>
  </si>
  <si>
    <t>Menominee</t>
  </si>
  <si>
    <r>
      <t>Average Daily Flow (m</t>
    </r>
    <r>
      <rPr>
        <vertAlign val="superscript"/>
        <sz val="11"/>
        <color theme="1"/>
        <rFont val="Calibri"/>
        <family val="2"/>
        <scheme val="minor"/>
      </rPr>
      <t>3</t>
    </r>
    <r>
      <rPr>
        <sz val="11"/>
        <color theme="1"/>
        <rFont val="Calibri"/>
        <family val="2"/>
        <scheme val="minor"/>
      </rPr>
      <t>/day)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</si>
</sst>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sz val="11"/>
      <color rgb="FFFF0000"/>
      <name val="Calibri"/>
      <family val="2"/>
      <scheme val="minor"/>
    </font>
    <font>
      <sz val="11"/>
      <color theme="1"/>
      <name val="Calibri"/>
      <family val="2"/>
      <scheme val="minor"/>
    </font>
    <font>
      <sz val="18"/>
      <color theme="1"/>
      <name val="Arial"/>
      <family val="2"/>
    </font>
    <font>
      <sz val="18"/>
      <color rgb="FF000000"/>
      <name val="Calibri"/>
      <family val="2"/>
      <scheme val="minor"/>
    </font>
    <font>
      <sz val="17"/>
      <color theme="1"/>
      <name val="Calibri"/>
      <family val="2"/>
      <scheme val="minor"/>
    </font>
    <font>
      <sz val="9"/>
      <color rgb="FF000000"/>
      <name val="Lato"/>
    </font>
    <font>
      <sz val="8"/>
      <color rgb="FF000000"/>
      <name val="Arial"/>
      <family val="2"/>
    </font>
    <font>
      <vertAlign val="superscript"/>
      <sz val="11"/>
      <color theme="1"/>
      <name val="Calibri"/>
      <family val="2"/>
      <scheme val="minor"/>
    </font>
  </fonts>
  <fills count="14">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3"/>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0"/>
        <bgColor indexed="64"/>
      </patternFill>
    </fill>
  </fills>
  <borders count="5">
    <border>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59">
    <xf numFmtId="0" fontId="0" fillId="0" borderId="0" xfId="0"/>
    <xf numFmtId="14" fontId="0" fillId="0" borderId="0" xfId="0" applyNumberFormat="1"/>
    <xf numFmtId="0" fontId="0" fillId="2" borderId="0" xfId="0" applyFill="1"/>
    <xf numFmtId="0" fontId="1" fillId="0" borderId="0" xfId="0" applyFont="1"/>
    <xf numFmtId="0" fontId="0" fillId="3" borderId="0" xfId="0" applyFill="1"/>
    <xf numFmtId="9" fontId="0" fillId="0" borderId="0" xfId="1" applyFont="1"/>
    <xf numFmtId="9" fontId="0" fillId="0" borderId="0" xfId="0" applyNumberFormat="1"/>
    <xf numFmtId="0" fontId="0" fillId="0" borderId="0" xfId="0" applyFill="1"/>
    <xf numFmtId="14" fontId="0" fillId="0" borderId="0" xfId="0" applyNumberFormat="1" applyFill="1"/>
    <xf numFmtId="0" fontId="1" fillId="0" borderId="0" xfId="0" applyFont="1" applyFill="1"/>
    <xf numFmtId="0" fontId="0" fillId="4" borderId="0" xfId="0" applyFill="1"/>
    <xf numFmtId="0" fontId="0" fillId="5" borderId="0" xfId="0" applyFill="1"/>
    <xf numFmtId="0" fontId="0" fillId="0" borderId="0" xfId="0" applyAlignment="1">
      <alignment wrapText="1"/>
    </xf>
    <xf numFmtId="0" fontId="0" fillId="4" borderId="0" xfId="0" applyFill="1" applyAlignment="1">
      <alignment wrapText="1"/>
    </xf>
    <xf numFmtId="0" fontId="0" fillId="3" borderId="0" xfId="0" applyFill="1" applyAlignment="1">
      <alignment wrapText="1"/>
    </xf>
    <xf numFmtId="0" fontId="0" fillId="5" borderId="0" xfId="0" applyFill="1" applyAlignment="1">
      <alignment wrapText="1"/>
    </xf>
    <xf numFmtId="14" fontId="0" fillId="4" borderId="0" xfId="0" applyNumberFormat="1" applyFill="1"/>
    <xf numFmtId="14" fontId="0" fillId="3" borderId="0" xfId="0" applyNumberFormat="1" applyFill="1"/>
    <xf numFmtId="14" fontId="0" fillId="5" borderId="0" xfId="0" applyNumberFormat="1" applyFill="1"/>
    <xf numFmtId="14" fontId="0" fillId="0" borderId="0" xfId="0" applyNumberFormat="1" applyAlignment="1">
      <alignment wrapText="1"/>
    </xf>
    <xf numFmtId="0" fontId="0" fillId="6" borderId="0" xfId="0" applyFill="1"/>
    <xf numFmtId="0" fontId="3" fillId="0" borderId="0" xfId="0" applyFont="1" applyAlignment="1">
      <alignment horizontal="left" vertical="center" indent="3" readingOrder="1"/>
    </xf>
    <xf numFmtId="14" fontId="0" fillId="0" borderId="0" xfId="0" quotePrefix="1" applyNumberFormat="1"/>
    <xf numFmtId="0" fontId="0" fillId="7" borderId="0" xfId="0" applyFill="1"/>
    <xf numFmtId="9" fontId="0" fillId="3" borderId="0" xfId="1" applyFont="1" applyFill="1"/>
    <xf numFmtId="0" fontId="0" fillId="8" borderId="0" xfId="0" applyFill="1"/>
    <xf numFmtId="0" fontId="0" fillId="9" borderId="0" xfId="0" applyFill="1"/>
    <xf numFmtId="0" fontId="0" fillId="10" borderId="0" xfId="0" applyFill="1"/>
    <xf numFmtId="9" fontId="0" fillId="10" borderId="0" xfId="1" applyFont="1" applyFill="1"/>
    <xf numFmtId="0" fontId="0" fillId="11" borderId="0" xfId="0" applyFill="1"/>
    <xf numFmtId="9" fontId="0" fillId="11" borderId="0" xfId="1" applyFont="1" applyFill="1"/>
    <xf numFmtId="0" fontId="0" fillId="12" borderId="0" xfId="0" applyFill="1"/>
    <xf numFmtId="14" fontId="0" fillId="7" borderId="0" xfId="0" applyNumberFormat="1" applyFill="1"/>
    <xf numFmtId="14" fontId="0" fillId="2" borderId="0" xfId="0" applyNumberFormat="1" applyFill="1"/>
    <xf numFmtId="14" fontId="0" fillId="8" borderId="0" xfId="0" applyNumberFormat="1" applyFill="1"/>
    <xf numFmtId="14" fontId="0" fillId="9" borderId="0" xfId="0" applyNumberFormat="1" applyFill="1"/>
    <xf numFmtId="14" fontId="0" fillId="10" borderId="0" xfId="0" applyNumberFormat="1" applyFill="1"/>
    <xf numFmtId="14" fontId="0" fillId="11" borderId="0" xfId="0" applyNumberFormat="1" applyFill="1"/>
    <xf numFmtId="14" fontId="0" fillId="12" borderId="0" xfId="0" applyNumberFormat="1" applyFill="1"/>
    <xf numFmtId="9" fontId="0" fillId="2" borderId="0" xfId="1" applyFont="1" applyFill="1"/>
    <xf numFmtId="9" fontId="0" fillId="8" borderId="0" xfId="1" applyFont="1" applyFill="1"/>
    <xf numFmtId="9" fontId="0" fillId="9" borderId="0" xfId="1" applyFont="1" applyFill="1"/>
    <xf numFmtId="0" fontId="0" fillId="13" borderId="0" xfId="0" applyFill="1"/>
    <xf numFmtId="0" fontId="5" fillId="0" borderId="0" xfId="0" applyFont="1"/>
    <xf numFmtId="14" fontId="0" fillId="3" borderId="0" xfId="0" quotePrefix="1" applyNumberFormat="1" applyFill="1"/>
    <xf numFmtId="0" fontId="0" fillId="0" borderId="1" xfId="0" applyBorder="1"/>
    <xf numFmtId="0" fontId="0" fillId="0" borderId="2" xfId="0" applyBorder="1"/>
    <xf numFmtId="0" fontId="0" fillId="0" borderId="3" xfId="0" applyBorder="1"/>
    <xf numFmtId="3" fontId="0" fillId="0" borderId="3" xfId="0" applyNumberFormat="1" applyBorder="1"/>
    <xf numFmtId="43" fontId="0" fillId="0" borderId="0" xfId="0" applyNumberFormat="1"/>
    <xf numFmtId="0" fontId="6" fillId="0" borderId="0" xfId="0" applyFont="1" applyAlignment="1">
      <alignment horizontal="center"/>
    </xf>
    <xf numFmtId="0" fontId="7" fillId="0" borderId="0" xfId="0" applyFont="1" applyAlignment="1">
      <alignment vertical="center" wrapText="1"/>
    </xf>
    <xf numFmtId="17" fontId="0" fillId="0" borderId="0" xfId="0" applyNumberFormat="1"/>
    <xf numFmtId="16" fontId="0" fillId="0" borderId="0" xfId="0" applyNumberFormat="1"/>
    <xf numFmtId="1" fontId="0" fillId="0" borderId="0" xfId="0" applyNumberFormat="1"/>
    <xf numFmtId="2" fontId="0" fillId="0" borderId="0" xfId="0" applyNumberFormat="1"/>
    <xf numFmtId="0" fontId="0" fillId="4" borderId="4" xfId="0" applyFill="1" applyBorder="1"/>
    <xf numFmtId="0" fontId="0" fillId="4" borderId="4" xfId="0" applyFill="1" applyBorder="1" applyAlignment="1">
      <alignment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DCE95"/>
      <color rgb="FFB51B01"/>
      <color rgb="FF5A5A5A"/>
      <color rgb="FF8F724F"/>
      <color rgb="FF269D9A"/>
      <color rgb="FF3CBA81"/>
      <color rgb="FFFE605C"/>
      <color rgb="FFC68510"/>
      <color rgb="FF875B0B"/>
      <color rgb="FF056A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Difference Influent vs. Effluent 6/1/2018</a:t>
            </a:r>
            <a:r>
              <a:rPr lang="en-US" baseline="0"/>
              <a:t> Kalamazoo WWTP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Percent Difference</c:v>
          </c:tx>
          <c:spPr>
            <a:solidFill>
              <a:srgbClr val="92D050"/>
            </a:solidFill>
            <a:ln>
              <a:noFill/>
            </a:ln>
            <a:effectLst/>
          </c:spPr>
          <c:invertIfNegative val="0"/>
          <c:dPt>
            <c:idx val="6"/>
            <c:invertIfNegative val="0"/>
            <c:bubble3D val="0"/>
            <c:spPr>
              <a:solidFill>
                <a:srgbClr val="FF0000"/>
              </a:solidFill>
              <a:ln>
                <a:noFill/>
              </a:ln>
              <a:effectLst/>
            </c:spPr>
            <c:extLst>
              <c:ext xmlns:c16="http://schemas.microsoft.com/office/drawing/2014/chart" uri="{C3380CC4-5D6E-409C-BE32-E72D297353CC}">
                <c16:uniqueId val="{00000001-1579-4389-BFBD-2DA9791F51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'KZOO %Difference'!$B$15:$B$41</c:f>
              <c:strCache>
                <c:ptCount val="23"/>
                <c:pt idx="0">
                  <c:v>PFUnA</c:v>
                </c:pt>
                <c:pt idx="1">
                  <c:v>PFDA</c:v>
                </c:pt>
                <c:pt idx="2">
                  <c:v>PFDS</c:v>
                </c:pt>
                <c:pt idx="3">
                  <c:v>PFNA</c:v>
                </c:pt>
                <c:pt idx="4">
                  <c:v>PFNS</c:v>
                </c:pt>
                <c:pt idx="5">
                  <c:v>PFOA</c:v>
                </c:pt>
                <c:pt idx="6">
                  <c:v>PFOS</c:v>
                </c:pt>
                <c:pt idx="7">
                  <c:v>8:2 FTS</c:v>
                </c:pt>
                <c:pt idx="8">
                  <c:v>PFOSA</c:v>
                </c:pt>
                <c:pt idx="9">
                  <c:v>MeFOSAA</c:v>
                </c:pt>
                <c:pt idx="10">
                  <c:v>EtFOSAA</c:v>
                </c:pt>
                <c:pt idx="11">
                  <c:v>PFHpA</c:v>
                </c:pt>
                <c:pt idx="12">
                  <c:v>PFHpS</c:v>
                </c:pt>
                <c:pt idx="13">
                  <c:v>PFHxA</c:v>
                </c:pt>
                <c:pt idx="14">
                  <c:v>PFHxS</c:v>
                </c:pt>
                <c:pt idx="15">
                  <c:v>6:2 FTS</c:v>
                </c:pt>
                <c:pt idx="16">
                  <c:v>PFPeA</c:v>
                </c:pt>
                <c:pt idx="17">
                  <c:v>PFPeS</c:v>
                </c:pt>
                <c:pt idx="18">
                  <c:v>PFBA</c:v>
                </c:pt>
                <c:pt idx="19">
                  <c:v>PFBS</c:v>
                </c:pt>
                <c:pt idx="20">
                  <c:v>4:2 FTS</c:v>
                </c:pt>
                <c:pt idx="21">
                  <c:v>HFPO-DA</c:v>
                </c:pt>
                <c:pt idx="22">
                  <c:v>ADONA</c:v>
                </c:pt>
              </c:strCache>
            </c:strRef>
          </c:cat>
          <c:val>
            <c:numRef>
              <c:f>'KZOO %Difference'!$K$15:$K$41</c:f>
              <c:numCache>
                <c:formatCode>0%</c:formatCode>
                <c:ptCount val="27"/>
                <c:pt idx="0">
                  <c:v>0</c:v>
                </c:pt>
                <c:pt idx="1">
                  <c:v>0</c:v>
                </c:pt>
                <c:pt idx="2">
                  <c:v>0</c:v>
                </c:pt>
                <c:pt idx="3">
                  <c:v>0</c:v>
                </c:pt>
                <c:pt idx="4">
                  <c:v>0</c:v>
                </c:pt>
                <c:pt idx="5">
                  <c:v>4.7142857142857144</c:v>
                </c:pt>
                <c:pt idx="6">
                  <c:v>-0.42</c:v>
                </c:pt>
                <c:pt idx="7">
                  <c:v>0</c:v>
                </c:pt>
                <c:pt idx="8">
                  <c:v>0</c:v>
                </c:pt>
                <c:pt idx="9">
                  <c:v>0</c:v>
                </c:pt>
                <c:pt idx="10">
                  <c:v>0</c:v>
                </c:pt>
                <c:pt idx="11">
                  <c:v>9.3749999999999944E-2</c:v>
                </c:pt>
                <c:pt idx="12">
                  <c:v>0</c:v>
                </c:pt>
                <c:pt idx="13">
                  <c:v>7.9473684210526319</c:v>
                </c:pt>
                <c:pt idx="14">
                  <c:v>0.19354838709677422</c:v>
                </c:pt>
                <c:pt idx="15">
                  <c:v>0</c:v>
                </c:pt>
                <c:pt idx="16">
                  <c:v>9.5555555555555554</c:v>
                </c:pt>
                <c:pt idx="17">
                  <c:v>0</c:v>
                </c:pt>
                <c:pt idx="18">
                  <c:v>2.3333333333333335</c:v>
                </c:pt>
                <c:pt idx="19">
                  <c:v>1.625</c:v>
                </c:pt>
                <c:pt idx="20">
                  <c:v>0</c:v>
                </c:pt>
                <c:pt idx="21">
                  <c:v>0</c:v>
                </c:pt>
                <c:pt idx="22">
                  <c:v>0</c:v>
                </c:pt>
              </c:numCache>
            </c:numRef>
          </c:val>
          <c:extLst>
            <c:ext xmlns:c16="http://schemas.microsoft.com/office/drawing/2014/chart" uri="{C3380CC4-5D6E-409C-BE32-E72D297353CC}">
              <c16:uniqueId val="{00000002-1579-4389-BFBD-2DA9791F51F3}"/>
            </c:ext>
          </c:extLst>
        </c:ser>
        <c:dLbls>
          <c:dLblPos val="outEnd"/>
          <c:showLegendKey val="0"/>
          <c:showVal val="1"/>
          <c:showCatName val="0"/>
          <c:showSerName val="0"/>
          <c:showPercent val="0"/>
          <c:showBubbleSize val="0"/>
        </c:dLbls>
        <c:gapWidth val="219"/>
        <c:overlap val="-27"/>
        <c:axId val="539602680"/>
        <c:axId val="539603992"/>
      </c:barChart>
      <c:catAx>
        <c:axId val="539602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PFAS Compounds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39603992"/>
        <c:crosses val="autoZero"/>
        <c:auto val="1"/>
        <c:lblAlgn val="ctr"/>
        <c:lblOffset val="100"/>
        <c:noMultiLvlLbl val="0"/>
      </c:catAx>
      <c:valAx>
        <c:axId val="539603992"/>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Difference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02680"/>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'KZOO INFLUENT'!$C$40</c:f>
              <c:strCache>
                <c:ptCount val="1"/>
                <c:pt idx="0">
                  <c:v>Influent</c:v>
                </c:pt>
              </c:strCache>
            </c:strRef>
          </c:tx>
          <c:spPr>
            <a:solidFill>
              <a:schemeClr val="accent1"/>
            </a:solidFill>
            <a:ln>
              <a:noFill/>
            </a:ln>
            <a:effectLst/>
          </c:spPr>
          <c:invertIfNegative val="0"/>
          <c:cat>
            <c:numRef>
              <c:f>'KZOO INFLUENT'!$D$39:$P$39</c:f>
              <c:numCache>
                <c:formatCode>mmm\-yy</c:formatCode>
                <c:ptCount val="13"/>
                <c:pt idx="0">
                  <c:v>43221</c:v>
                </c:pt>
                <c:pt idx="1">
                  <c:v>43252</c:v>
                </c:pt>
                <c:pt idx="2">
                  <c:v>43282</c:v>
                </c:pt>
                <c:pt idx="3">
                  <c:v>43313</c:v>
                </c:pt>
                <c:pt idx="4">
                  <c:v>43344</c:v>
                </c:pt>
                <c:pt idx="5">
                  <c:v>43374</c:v>
                </c:pt>
                <c:pt idx="6">
                  <c:v>43405</c:v>
                </c:pt>
                <c:pt idx="7">
                  <c:v>43435</c:v>
                </c:pt>
                <c:pt idx="8">
                  <c:v>43466</c:v>
                </c:pt>
                <c:pt idx="9">
                  <c:v>43739</c:v>
                </c:pt>
                <c:pt idx="10">
                  <c:v>43952</c:v>
                </c:pt>
                <c:pt idx="11">
                  <c:v>44075</c:v>
                </c:pt>
                <c:pt idx="12">
                  <c:v>44105</c:v>
                </c:pt>
              </c:numCache>
            </c:numRef>
          </c:cat>
          <c:val>
            <c:numRef>
              <c:f>'KZOO INFLUENT'!$D$40:$P$40</c:f>
              <c:numCache>
                <c:formatCode>General</c:formatCode>
                <c:ptCount val="13"/>
                <c:pt idx="0">
                  <c:v>82.3</c:v>
                </c:pt>
                <c:pt idx="1">
                  <c:v>50</c:v>
                </c:pt>
                <c:pt idx="2">
                  <c:v>15</c:v>
                </c:pt>
                <c:pt idx="3">
                  <c:v>8.9</c:v>
                </c:pt>
                <c:pt idx="4">
                  <c:v>87</c:v>
                </c:pt>
                <c:pt idx="5">
                  <c:v>11</c:v>
                </c:pt>
                <c:pt idx="6">
                  <c:v>25</c:v>
                </c:pt>
                <c:pt idx="7">
                  <c:v>23</c:v>
                </c:pt>
                <c:pt idx="8">
                  <c:v>45.45</c:v>
                </c:pt>
                <c:pt idx="9">
                  <c:v>24.749999999999996</c:v>
                </c:pt>
                <c:pt idx="10">
                  <c:v>38.150000000000006</c:v>
                </c:pt>
                <c:pt idx="11">
                  <c:v>31.979999999999997</c:v>
                </c:pt>
                <c:pt idx="12">
                  <c:v>50.689999999999991</c:v>
                </c:pt>
              </c:numCache>
            </c:numRef>
          </c:val>
          <c:extLst>
            <c:ext xmlns:c16="http://schemas.microsoft.com/office/drawing/2014/chart" uri="{C3380CC4-5D6E-409C-BE32-E72D297353CC}">
              <c16:uniqueId val="{00000000-2F78-4A24-BFBF-DB819BEF4BF4}"/>
            </c:ext>
          </c:extLst>
        </c:ser>
        <c:ser>
          <c:idx val="1"/>
          <c:order val="1"/>
          <c:tx>
            <c:strRef>
              <c:f>'KZOO INFLUENT'!$C$41</c:f>
              <c:strCache>
                <c:ptCount val="1"/>
                <c:pt idx="0">
                  <c:v>Effluent</c:v>
                </c:pt>
              </c:strCache>
            </c:strRef>
          </c:tx>
          <c:spPr>
            <a:solidFill>
              <a:schemeClr val="accent2"/>
            </a:solidFill>
            <a:ln>
              <a:noFill/>
            </a:ln>
            <a:effectLst/>
          </c:spPr>
          <c:invertIfNegative val="0"/>
          <c:cat>
            <c:numRef>
              <c:f>'KZOO INFLUENT'!$D$39:$P$39</c:f>
              <c:numCache>
                <c:formatCode>mmm\-yy</c:formatCode>
                <c:ptCount val="13"/>
                <c:pt idx="0">
                  <c:v>43221</c:v>
                </c:pt>
                <c:pt idx="1">
                  <c:v>43252</c:v>
                </c:pt>
                <c:pt idx="2">
                  <c:v>43282</c:v>
                </c:pt>
                <c:pt idx="3">
                  <c:v>43313</c:v>
                </c:pt>
                <c:pt idx="4">
                  <c:v>43344</c:v>
                </c:pt>
                <c:pt idx="5">
                  <c:v>43374</c:v>
                </c:pt>
                <c:pt idx="6">
                  <c:v>43405</c:v>
                </c:pt>
                <c:pt idx="7">
                  <c:v>43435</c:v>
                </c:pt>
                <c:pt idx="8">
                  <c:v>43466</c:v>
                </c:pt>
                <c:pt idx="9">
                  <c:v>43739</c:v>
                </c:pt>
                <c:pt idx="10">
                  <c:v>43952</c:v>
                </c:pt>
                <c:pt idx="11">
                  <c:v>44075</c:v>
                </c:pt>
                <c:pt idx="12">
                  <c:v>44105</c:v>
                </c:pt>
              </c:numCache>
            </c:numRef>
          </c:cat>
          <c:val>
            <c:numRef>
              <c:f>'KZOO INFLUENT'!$D$41:$P$41</c:f>
              <c:numCache>
                <c:formatCode>General</c:formatCode>
                <c:ptCount val="13"/>
                <c:pt idx="0">
                  <c:v>109.7</c:v>
                </c:pt>
                <c:pt idx="1">
                  <c:v>98.4</c:v>
                </c:pt>
                <c:pt idx="2">
                  <c:v>92.7</c:v>
                </c:pt>
                <c:pt idx="3">
                  <c:v>33.699999999999996</c:v>
                </c:pt>
                <c:pt idx="4">
                  <c:v>74.3</c:v>
                </c:pt>
                <c:pt idx="5">
                  <c:v>133</c:v>
                </c:pt>
                <c:pt idx="6">
                  <c:v>61</c:v>
                </c:pt>
                <c:pt idx="7">
                  <c:v>95</c:v>
                </c:pt>
                <c:pt idx="8">
                  <c:v>54.47</c:v>
                </c:pt>
                <c:pt idx="9">
                  <c:v>25.339999999999996</c:v>
                </c:pt>
                <c:pt idx="10">
                  <c:v>83.62</c:v>
                </c:pt>
                <c:pt idx="11">
                  <c:v>104.64999999999999</c:v>
                </c:pt>
                <c:pt idx="12">
                  <c:v>118.23</c:v>
                </c:pt>
              </c:numCache>
            </c:numRef>
          </c:val>
          <c:extLst>
            <c:ext xmlns:c16="http://schemas.microsoft.com/office/drawing/2014/chart" uri="{C3380CC4-5D6E-409C-BE32-E72D297353CC}">
              <c16:uniqueId val="{00000001-2F78-4A24-BFBF-DB819BEF4BF4}"/>
            </c:ext>
          </c:extLst>
        </c:ser>
        <c:dLbls>
          <c:showLegendKey val="0"/>
          <c:showVal val="0"/>
          <c:showCatName val="0"/>
          <c:showSerName val="0"/>
          <c:showPercent val="0"/>
          <c:showBubbleSize val="0"/>
        </c:dLbls>
        <c:gapWidth val="150"/>
        <c:overlap val="100"/>
        <c:axId val="527013416"/>
        <c:axId val="527003576"/>
      </c:barChart>
      <c:catAx>
        <c:axId val="5270134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7003576"/>
        <c:crosses val="autoZero"/>
        <c:auto val="0"/>
        <c:lblAlgn val="ctr"/>
        <c:lblOffset val="100"/>
        <c:noMultiLvlLbl val="0"/>
      </c:catAx>
      <c:valAx>
        <c:axId val="527003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PFAS Concentration (ppt)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13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'GLWA raw data'!$G$42</c:f>
              <c:strCache>
                <c:ptCount val="1"/>
                <c:pt idx="0">
                  <c:v>Influent</c:v>
                </c:pt>
              </c:strCache>
            </c:strRef>
          </c:tx>
          <c:spPr>
            <a:solidFill>
              <a:schemeClr val="accent1"/>
            </a:solidFill>
            <a:ln>
              <a:noFill/>
            </a:ln>
            <a:effectLst/>
          </c:spPr>
          <c:invertIfNegative val="0"/>
          <c:cat>
            <c:strRef>
              <c:f>'GLWA raw data'!$H$41:$O$41</c:f>
              <c:strCache>
                <c:ptCount val="8"/>
                <c:pt idx="0">
                  <c:v>11/16/2018</c:v>
                </c:pt>
                <c:pt idx="1">
                  <c:v>1/9/2020</c:v>
                </c:pt>
                <c:pt idx="2">
                  <c:v>3/4/2020</c:v>
                </c:pt>
                <c:pt idx="3">
                  <c:v>4/7/2020</c:v>
                </c:pt>
                <c:pt idx="4">
                  <c:v>7/9/2020</c:v>
                </c:pt>
                <c:pt idx="5">
                  <c:v>10/15/2020</c:v>
                </c:pt>
                <c:pt idx="6">
                  <c:v>11/12/2020</c:v>
                </c:pt>
                <c:pt idx="7">
                  <c:v>12/2/2020</c:v>
                </c:pt>
              </c:strCache>
            </c:strRef>
          </c:cat>
          <c:val>
            <c:numRef>
              <c:f>'GLWA raw data'!$H$42:$O$42</c:f>
              <c:numCache>
                <c:formatCode>General</c:formatCode>
                <c:ptCount val="8"/>
                <c:pt idx="0">
                  <c:v>78.442099999999996</c:v>
                </c:pt>
                <c:pt idx="1">
                  <c:v>136.22</c:v>
                </c:pt>
                <c:pt idx="2">
                  <c:v>110.386</c:v>
                </c:pt>
                <c:pt idx="3">
                  <c:v>120.447</c:v>
                </c:pt>
                <c:pt idx="4">
                  <c:v>134.95400000000001</c:v>
                </c:pt>
                <c:pt idx="5">
                  <c:v>131.92699999999999</c:v>
                </c:pt>
                <c:pt idx="6">
                  <c:v>174.32499999999996</c:v>
                </c:pt>
                <c:pt idx="7">
                  <c:v>90.22999999999999</c:v>
                </c:pt>
              </c:numCache>
            </c:numRef>
          </c:val>
          <c:extLst>
            <c:ext xmlns:c16="http://schemas.microsoft.com/office/drawing/2014/chart" uri="{C3380CC4-5D6E-409C-BE32-E72D297353CC}">
              <c16:uniqueId val="{00000003-5CC1-4BDC-B07E-B617FA5C8AB3}"/>
            </c:ext>
          </c:extLst>
        </c:ser>
        <c:ser>
          <c:idx val="1"/>
          <c:order val="1"/>
          <c:tx>
            <c:strRef>
              <c:f>'GLWA raw data'!$G$43</c:f>
              <c:strCache>
                <c:ptCount val="1"/>
                <c:pt idx="0">
                  <c:v>Effluent</c:v>
                </c:pt>
              </c:strCache>
            </c:strRef>
          </c:tx>
          <c:spPr>
            <a:solidFill>
              <a:schemeClr val="accent2"/>
            </a:solidFill>
            <a:ln>
              <a:noFill/>
            </a:ln>
            <a:effectLst/>
          </c:spPr>
          <c:invertIfNegative val="0"/>
          <c:cat>
            <c:strRef>
              <c:f>'GLWA raw data'!$H$41:$O$41</c:f>
              <c:strCache>
                <c:ptCount val="8"/>
                <c:pt idx="0">
                  <c:v>11/16/2018</c:v>
                </c:pt>
                <c:pt idx="1">
                  <c:v>1/9/2020</c:v>
                </c:pt>
                <c:pt idx="2">
                  <c:v>3/4/2020</c:v>
                </c:pt>
                <c:pt idx="3">
                  <c:v>4/7/2020</c:v>
                </c:pt>
                <c:pt idx="4">
                  <c:v>7/9/2020</c:v>
                </c:pt>
                <c:pt idx="5">
                  <c:v>10/15/2020</c:v>
                </c:pt>
                <c:pt idx="6">
                  <c:v>11/12/2020</c:v>
                </c:pt>
                <c:pt idx="7">
                  <c:v>12/2/2020</c:v>
                </c:pt>
              </c:strCache>
            </c:strRef>
          </c:cat>
          <c:val>
            <c:numRef>
              <c:f>'GLWA raw data'!$H$43:$O$43</c:f>
              <c:numCache>
                <c:formatCode>General</c:formatCode>
                <c:ptCount val="8"/>
                <c:pt idx="0">
                  <c:v>124.71000000000001</c:v>
                </c:pt>
                <c:pt idx="1">
                  <c:v>219.39999999999998</c:v>
                </c:pt>
                <c:pt idx="2">
                  <c:v>123.10000000000001</c:v>
                </c:pt>
                <c:pt idx="3">
                  <c:v>135.5</c:v>
                </c:pt>
                <c:pt idx="4">
                  <c:v>178.70000000000002</c:v>
                </c:pt>
                <c:pt idx="5">
                  <c:v>111.2</c:v>
                </c:pt>
                <c:pt idx="6">
                  <c:v>150.80000000000001</c:v>
                </c:pt>
                <c:pt idx="7">
                  <c:v>107.00000000000001</c:v>
                </c:pt>
              </c:numCache>
            </c:numRef>
          </c:val>
          <c:extLst>
            <c:ext xmlns:c16="http://schemas.microsoft.com/office/drawing/2014/chart" uri="{C3380CC4-5D6E-409C-BE32-E72D297353CC}">
              <c16:uniqueId val="{00000004-5CC1-4BDC-B07E-B617FA5C8AB3}"/>
            </c:ext>
          </c:extLst>
        </c:ser>
        <c:dLbls>
          <c:showLegendKey val="0"/>
          <c:showVal val="0"/>
          <c:showCatName val="0"/>
          <c:showSerName val="0"/>
          <c:showPercent val="0"/>
          <c:showBubbleSize val="0"/>
        </c:dLbls>
        <c:gapWidth val="150"/>
        <c:overlap val="100"/>
        <c:axId val="527013416"/>
        <c:axId val="527003576"/>
      </c:barChart>
      <c:catAx>
        <c:axId val="527013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mn-cs"/>
              </a:defRPr>
            </a:pPr>
            <a:endParaRPr lang="en-US"/>
          </a:p>
        </c:txPr>
        <c:crossAx val="527003576"/>
        <c:crosses val="autoZero"/>
        <c:auto val="0"/>
        <c:lblAlgn val="ctr"/>
        <c:lblOffset val="100"/>
        <c:noMultiLvlLbl val="0"/>
      </c:catAx>
      <c:valAx>
        <c:axId val="527003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r>
                  <a:rPr lang="en-US" sz="1400" baseline="0">
                    <a:latin typeface="Arial" panose="020B0604020202020204" pitchFamily="34" charset="0"/>
                  </a:rPr>
                  <a:t>Total PFAS Concentration (ppt)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27013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EFFLUENT!$B$29</c:f>
              <c:strCache>
                <c:ptCount val="1"/>
                <c:pt idx="0">
                  <c:v>PFBA</c:v>
                </c:pt>
              </c:strCache>
            </c:strRef>
          </c:tx>
          <c:spPr>
            <a:ln w="25400" cap="rnd">
              <a:noFill/>
              <a:round/>
            </a:ln>
            <a:effectLst/>
          </c:spPr>
          <c:marker>
            <c:symbol val="circle"/>
            <c:size val="5"/>
            <c:spPr>
              <a:solidFill>
                <a:schemeClr val="accent2"/>
              </a:solidFill>
              <a:ln w="9525">
                <a:solidFill>
                  <a:schemeClr val="accent2"/>
                </a:solidFill>
              </a:ln>
              <a:effectLst/>
            </c:spPr>
          </c:marker>
          <c:xVal>
            <c:strRef>
              <c:f>EFFLUENT!$C$3:$BA$3</c:f>
              <c:strCache>
                <c:ptCount val="51"/>
                <c:pt idx="0">
                  <c:v>10/14/2020</c:v>
                </c:pt>
                <c:pt idx="1">
                  <c:v>5/21/2018</c:v>
                </c:pt>
                <c:pt idx="2">
                  <c:v>5/23/2018</c:v>
                </c:pt>
                <c:pt idx="3">
                  <c:v>6/1/2018</c:v>
                </c:pt>
                <c:pt idx="4">
                  <c:v>6/27/2018</c:v>
                </c:pt>
                <c:pt idx="5">
                  <c:v>6/28/2018</c:v>
                </c:pt>
                <c:pt idx="6">
                  <c:v>6/27/2018</c:v>
                </c:pt>
                <c:pt idx="7">
                  <c:v>7/2/2018</c:v>
                </c:pt>
                <c:pt idx="8">
                  <c:v>7/11/2018</c:v>
                </c:pt>
                <c:pt idx="9">
                  <c:v>7/17/2018</c:v>
                </c:pt>
                <c:pt idx="10">
                  <c:v>7/25/2018</c:v>
                </c:pt>
                <c:pt idx="11">
                  <c:v>7/25/2018</c:v>
                </c:pt>
                <c:pt idx="12">
                  <c:v>8/1/2018</c:v>
                </c:pt>
                <c:pt idx="13">
                  <c:v>8/7/2018</c:v>
                </c:pt>
                <c:pt idx="14">
                  <c:v>8/15/2018</c:v>
                </c:pt>
                <c:pt idx="15">
                  <c:v>8/22/2018</c:v>
                </c:pt>
                <c:pt idx="16">
                  <c:v>8/29/2018</c:v>
                </c:pt>
                <c:pt idx="17">
                  <c:v>8/29/2018</c:v>
                </c:pt>
                <c:pt idx="18">
                  <c:v>8/29/2018</c:v>
                </c:pt>
                <c:pt idx="19">
                  <c:v>9/5/2018</c:v>
                </c:pt>
                <c:pt idx="20">
                  <c:v>9/12/2018</c:v>
                </c:pt>
                <c:pt idx="21">
                  <c:v>9/18/2018</c:v>
                </c:pt>
                <c:pt idx="22">
                  <c:v>9/26/2018</c:v>
                </c:pt>
                <c:pt idx="23">
                  <c:v>10/2/2018</c:v>
                </c:pt>
                <c:pt idx="24">
                  <c:v>10/10/2018</c:v>
                </c:pt>
                <c:pt idx="25">
                  <c:v>10/17/2018</c:v>
                </c:pt>
                <c:pt idx="26">
                  <c:v>10/24/2018</c:v>
                </c:pt>
                <c:pt idx="27">
                  <c:v>10/31/2018</c:v>
                </c:pt>
                <c:pt idx="28">
                  <c:v>11/7/2018</c:v>
                </c:pt>
                <c:pt idx="29">
                  <c:v>11/7/2018</c:v>
                </c:pt>
                <c:pt idx="30">
                  <c:v>11/7/2018</c:v>
                </c:pt>
                <c:pt idx="31">
                  <c:v>11/15/2018</c:v>
                </c:pt>
                <c:pt idx="32">
                  <c:v>11/21/2018</c:v>
                </c:pt>
                <c:pt idx="33">
                  <c:v>11/28/2018</c:v>
                </c:pt>
                <c:pt idx="34">
                  <c:v>12/5/2018</c:v>
                </c:pt>
                <c:pt idx="35">
                  <c:v>12/12/2018</c:v>
                </c:pt>
                <c:pt idx="36">
                  <c:v>12/19/2018</c:v>
                </c:pt>
                <c:pt idx="37">
                  <c:v>12/27/2018</c:v>
                </c:pt>
                <c:pt idx="38">
                  <c:v>10/16/2019</c:v>
                </c:pt>
                <c:pt idx="39">
                  <c:v>10/16/2019</c:v>
                </c:pt>
                <c:pt idx="40">
                  <c:v>10/17/2019</c:v>
                </c:pt>
                <c:pt idx="41">
                  <c:v>5/13/2020</c:v>
                </c:pt>
                <c:pt idx="42">
                  <c:v>5/13/2020</c:v>
                </c:pt>
                <c:pt idx="43">
                  <c:v>1/31/2019</c:v>
                </c:pt>
                <c:pt idx="44">
                  <c:v>10/13/2020</c:v>
                </c:pt>
                <c:pt idx="45">
                  <c:v>9/17/2020</c:v>
                </c:pt>
                <c:pt idx="46">
                  <c:v>9/17/2020</c:v>
                </c:pt>
                <c:pt idx="47">
                  <c:v>9/18/2020</c:v>
                </c:pt>
                <c:pt idx="48">
                  <c:v>9/18/2020</c:v>
                </c:pt>
                <c:pt idx="49">
                  <c:v>9/19/2020</c:v>
                </c:pt>
                <c:pt idx="50">
                  <c:v>9/20/2020</c:v>
                </c:pt>
              </c:strCache>
            </c:strRef>
          </c:xVal>
          <c:yVal>
            <c:numRef>
              <c:f>EFFLUENT!$C$29:$BA$29</c:f>
              <c:numCache>
                <c:formatCode>General</c:formatCode>
                <c:ptCount val="51"/>
                <c:pt idx="0">
                  <c:v>11.2</c:v>
                </c:pt>
                <c:pt idx="1">
                  <c:v>8.6999999999999993</c:v>
                </c:pt>
                <c:pt idx="2">
                  <c:v>10</c:v>
                </c:pt>
                <c:pt idx="3">
                  <c:v>10</c:v>
                </c:pt>
                <c:pt idx="4">
                  <c:v>0</c:v>
                </c:pt>
                <c:pt idx="5">
                  <c:v>0</c:v>
                </c:pt>
                <c:pt idx="6">
                  <c:v>30</c:v>
                </c:pt>
                <c:pt idx="7">
                  <c:v>11</c:v>
                </c:pt>
                <c:pt idx="8">
                  <c:v>79</c:v>
                </c:pt>
                <c:pt idx="9">
                  <c:v>16</c:v>
                </c:pt>
                <c:pt idx="10">
                  <c:v>0</c:v>
                </c:pt>
                <c:pt idx="11">
                  <c:v>10</c:v>
                </c:pt>
                <c:pt idx="12">
                  <c:v>12</c:v>
                </c:pt>
                <c:pt idx="13">
                  <c:v>5.2</c:v>
                </c:pt>
                <c:pt idx="14">
                  <c:v>18</c:v>
                </c:pt>
                <c:pt idx="15">
                  <c:v>10</c:v>
                </c:pt>
                <c:pt idx="16">
                  <c:v>0</c:v>
                </c:pt>
                <c:pt idx="17">
                  <c:v>15</c:v>
                </c:pt>
                <c:pt idx="18">
                  <c:v>0</c:v>
                </c:pt>
                <c:pt idx="19">
                  <c:v>9.1</c:v>
                </c:pt>
                <c:pt idx="20">
                  <c:v>0</c:v>
                </c:pt>
                <c:pt idx="21">
                  <c:v>11</c:v>
                </c:pt>
                <c:pt idx="22">
                  <c:v>13</c:v>
                </c:pt>
                <c:pt idx="23">
                  <c:v>5.2</c:v>
                </c:pt>
                <c:pt idx="24">
                  <c:v>0</c:v>
                </c:pt>
                <c:pt idx="25">
                  <c:v>22</c:v>
                </c:pt>
                <c:pt idx="26">
                  <c:v>0</c:v>
                </c:pt>
                <c:pt idx="27">
                  <c:v>0</c:v>
                </c:pt>
                <c:pt idx="28">
                  <c:v>15</c:v>
                </c:pt>
                <c:pt idx="29">
                  <c:v>15</c:v>
                </c:pt>
                <c:pt idx="30">
                  <c:v>21</c:v>
                </c:pt>
                <c:pt idx="31">
                  <c:v>0</c:v>
                </c:pt>
                <c:pt idx="32">
                  <c:v>19</c:v>
                </c:pt>
                <c:pt idx="33">
                  <c:v>45</c:v>
                </c:pt>
                <c:pt idx="34">
                  <c:v>13</c:v>
                </c:pt>
                <c:pt idx="35">
                  <c:v>20</c:v>
                </c:pt>
                <c:pt idx="36">
                  <c:v>15</c:v>
                </c:pt>
                <c:pt idx="37">
                  <c:v>0</c:v>
                </c:pt>
                <c:pt idx="38">
                  <c:v>3.13</c:v>
                </c:pt>
                <c:pt idx="39">
                  <c:v>2.94</c:v>
                </c:pt>
                <c:pt idx="40">
                  <c:v>4.12</c:v>
                </c:pt>
                <c:pt idx="41">
                  <c:v>8.01</c:v>
                </c:pt>
                <c:pt idx="42">
                  <c:v>8.2899999999999991</c:v>
                </c:pt>
                <c:pt idx="43">
                  <c:v>9.31</c:v>
                </c:pt>
                <c:pt idx="44">
                  <c:v>11.8</c:v>
                </c:pt>
                <c:pt idx="45">
                  <c:v>9.08</c:v>
                </c:pt>
                <c:pt idx="46">
                  <c:v>9.61</c:v>
                </c:pt>
                <c:pt idx="47">
                  <c:v>9.56</c:v>
                </c:pt>
                <c:pt idx="48">
                  <c:v>9.17</c:v>
                </c:pt>
                <c:pt idx="49">
                  <c:v>9.98</c:v>
                </c:pt>
                <c:pt idx="50">
                  <c:v>9.24</c:v>
                </c:pt>
              </c:numCache>
            </c:numRef>
          </c:yVal>
          <c:smooth val="0"/>
          <c:extLst>
            <c:ext xmlns:c16="http://schemas.microsoft.com/office/drawing/2014/chart" uri="{C3380CC4-5D6E-409C-BE32-E72D297353CC}">
              <c16:uniqueId val="{00000000-2405-4A8E-AE6E-16B737974112}"/>
            </c:ext>
          </c:extLst>
        </c:ser>
        <c:ser>
          <c:idx val="0"/>
          <c:order val="1"/>
          <c:tx>
            <c:strRef>
              <c:f>EFFLUENT!$B$27</c:f>
              <c:strCache>
                <c:ptCount val="1"/>
                <c:pt idx="0">
                  <c:v>PFPeA</c:v>
                </c:pt>
              </c:strCache>
            </c:strRef>
          </c:tx>
          <c:spPr>
            <a:ln w="25400" cap="rnd">
              <a:noFill/>
              <a:round/>
            </a:ln>
            <a:effectLst/>
          </c:spPr>
          <c:marker>
            <c:symbol val="circle"/>
            <c:size val="5"/>
            <c:spPr>
              <a:solidFill>
                <a:schemeClr val="accent1"/>
              </a:solidFill>
              <a:ln w="9525">
                <a:solidFill>
                  <a:schemeClr val="accent1"/>
                </a:solidFill>
              </a:ln>
              <a:effectLst/>
            </c:spPr>
          </c:marker>
          <c:xVal>
            <c:strRef>
              <c:f>EFFLUENT!$C$3:$BA$3</c:f>
              <c:strCache>
                <c:ptCount val="51"/>
                <c:pt idx="0">
                  <c:v>10/14/2020</c:v>
                </c:pt>
                <c:pt idx="1">
                  <c:v>5/21/2018</c:v>
                </c:pt>
                <c:pt idx="2">
                  <c:v>5/23/2018</c:v>
                </c:pt>
                <c:pt idx="3">
                  <c:v>6/1/2018</c:v>
                </c:pt>
                <c:pt idx="4">
                  <c:v>6/27/2018</c:v>
                </c:pt>
                <c:pt idx="5">
                  <c:v>6/28/2018</c:v>
                </c:pt>
                <c:pt idx="6">
                  <c:v>6/27/2018</c:v>
                </c:pt>
                <c:pt idx="7">
                  <c:v>7/2/2018</c:v>
                </c:pt>
                <c:pt idx="8">
                  <c:v>7/11/2018</c:v>
                </c:pt>
                <c:pt idx="9">
                  <c:v>7/17/2018</c:v>
                </c:pt>
                <c:pt idx="10">
                  <c:v>7/25/2018</c:v>
                </c:pt>
                <c:pt idx="11">
                  <c:v>7/25/2018</c:v>
                </c:pt>
                <c:pt idx="12">
                  <c:v>8/1/2018</c:v>
                </c:pt>
                <c:pt idx="13">
                  <c:v>8/7/2018</c:v>
                </c:pt>
                <c:pt idx="14">
                  <c:v>8/15/2018</c:v>
                </c:pt>
                <c:pt idx="15">
                  <c:v>8/22/2018</c:v>
                </c:pt>
                <c:pt idx="16">
                  <c:v>8/29/2018</c:v>
                </c:pt>
                <c:pt idx="17">
                  <c:v>8/29/2018</c:v>
                </c:pt>
                <c:pt idx="18">
                  <c:v>8/29/2018</c:v>
                </c:pt>
                <c:pt idx="19">
                  <c:v>9/5/2018</c:v>
                </c:pt>
                <c:pt idx="20">
                  <c:v>9/12/2018</c:v>
                </c:pt>
                <c:pt idx="21">
                  <c:v>9/18/2018</c:v>
                </c:pt>
                <c:pt idx="22">
                  <c:v>9/26/2018</c:v>
                </c:pt>
                <c:pt idx="23">
                  <c:v>10/2/2018</c:v>
                </c:pt>
                <c:pt idx="24">
                  <c:v>10/10/2018</c:v>
                </c:pt>
                <c:pt idx="25">
                  <c:v>10/17/2018</c:v>
                </c:pt>
                <c:pt idx="26">
                  <c:v>10/24/2018</c:v>
                </c:pt>
                <c:pt idx="27">
                  <c:v>10/31/2018</c:v>
                </c:pt>
                <c:pt idx="28">
                  <c:v>11/7/2018</c:v>
                </c:pt>
                <c:pt idx="29">
                  <c:v>11/7/2018</c:v>
                </c:pt>
                <c:pt idx="30">
                  <c:v>11/7/2018</c:v>
                </c:pt>
                <c:pt idx="31">
                  <c:v>11/15/2018</c:v>
                </c:pt>
                <c:pt idx="32">
                  <c:v>11/21/2018</c:v>
                </c:pt>
                <c:pt idx="33">
                  <c:v>11/28/2018</c:v>
                </c:pt>
                <c:pt idx="34">
                  <c:v>12/5/2018</c:v>
                </c:pt>
                <c:pt idx="35">
                  <c:v>12/12/2018</c:v>
                </c:pt>
                <c:pt idx="36">
                  <c:v>12/19/2018</c:v>
                </c:pt>
                <c:pt idx="37">
                  <c:v>12/27/2018</c:v>
                </c:pt>
                <c:pt idx="38">
                  <c:v>10/16/2019</c:v>
                </c:pt>
                <c:pt idx="39">
                  <c:v>10/16/2019</c:v>
                </c:pt>
                <c:pt idx="40">
                  <c:v>10/17/2019</c:v>
                </c:pt>
                <c:pt idx="41">
                  <c:v>5/13/2020</c:v>
                </c:pt>
                <c:pt idx="42">
                  <c:v>5/13/2020</c:v>
                </c:pt>
                <c:pt idx="43">
                  <c:v>1/31/2019</c:v>
                </c:pt>
                <c:pt idx="44">
                  <c:v>10/13/2020</c:v>
                </c:pt>
                <c:pt idx="45">
                  <c:v>9/17/2020</c:v>
                </c:pt>
                <c:pt idx="46">
                  <c:v>9/17/2020</c:v>
                </c:pt>
                <c:pt idx="47">
                  <c:v>9/18/2020</c:v>
                </c:pt>
                <c:pt idx="48">
                  <c:v>9/18/2020</c:v>
                </c:pt>
                <c:pt idx="49">
                  <c:v>9/19/2020</c:v>
                </c:pt>
                <c:pt idx="50">
                  <c:v>9/20/2020</c:v>
                </c:pt>
              </c:strCache>
            </c:strRef>
          </c:xVal>
          <c:yVal>
            <c:numRef>
              <c:f>EFFLUENT!$C$27:$BA$27</c:f>
              <c:numCache>
                <c:formatCode>General</c:formatCode>
                <c:ptCount val="51"/>
                <c:pt idx="0">
                  <c:v>51.7</c:v>
                </c:pt>
                <c:pt idx="1">
                  <c:v>18</c:v>
                </c:pt>
                <c:pt idx="2">
                  <c:v>14</c:v>
                </c:pt>
                <c:pt idx="3">
                  <c:v>19</c:v>
                </c:pt>
                <c:pt idx="4">
                  <c:v>30</c:v>
                </c:pt>
                <c:pt idx="5">
                  <c:v>30</c:v>
                </c:pt>
                <c:pt idx="6">
                  <c:v>34</c:v>
                </c:pt>
                <c:pt idx="7">
                  <c:v>28</c:v>
                </c:pt>
                <c:pt idx="8">
                  <c:v>27</c:v>
                </c:pt>
                <c:pt idx="9">
                  <c:v>20</c:v>
                </c:pt>
                <c:pt idx="10">
                  <c:v>40</c:v>
                </c:pt>
                <c:pt idx="11">
                  <c:v>32</c:v>
                </c:pt>
                <c:pt idx="12">
                  <c:v>26</c:v>
                </c:pt>
                <c:pt idx="13">
                  <c:v>14</c:v>
                </c:pt>
                <c:pt idx="14">
                  <c:v>40</c:v>
                </c:pt>
                <c:pt idx="15">
                  <c:v>18</c:v>
                </c:pt>
                <c:pt idx="16">
                  <c:v>20</c:v>
                </c:pt>
                <c:pt idx="17">
                  <c:v>21</c:v>
                </c:pt>
                <c:pt idx="18">
                  <c:v>13.49</c:v>
                </c:pt>
                <c:pt idx="19">
                  <c:v>18</c:v>
                </c:pt>
                <c:pt idx="20">
                  <c:v>17</c:v>
                </c:pt>
                <c:pt idx="21">
                  <c:v>22</c:v>
                </c:pt>
                <c:pt idx="22">
                  <c:v>21</c:v>
                </c:pt>
                <c:pt idx="23">
                  <c:v>14</c:v>
                </c:pt>
                <c:pt idx="24">
                  <c:v>26</c:v>
                </c:pt>
                <c:pt idx="25">
                  <c:v>27</c:v>
                </c:pt>
                <c:pt idx="26">
                  <c:v>29</c:v>
                </c:pt>
                <c:pt idx="27">
                  <c:v>28</c:v>
                </c:pt>
                <c:pt idx="28">
                  <c:v>30</c:v>
                </c:pt>
                <c:pt idx="29">
                  <c:v>30</c:v>
                </c:pt>
                <c:pt idx="30">
                  <c:v>31</c:v>
                </c:pt>
                <c:pt idx="31">
                  <c:v>23</c:v>
                </c:pt>
                <c:pt idx="32">
                  <c:v>51</c:v>
                </c:pt>
                <c:pt idx="33">
                  <c:v>25</c:v>
                </c:pt>
                <c:pt idx="34">
                  <c:v>50</c:v>
                </c:pt>
                <c:pt idx="35">
                  <c:v>43</c:v>
                </c:pt>
                <c:pt idx="36">
                  <c:v>29</c:v>
                </c:pt>
                <c:pt idx="37">
                  <c:v>29</c:v>
                </c:pt>
                <c:pt idx="38">
                  <c:v>0</c:v>
                </c:pt>
                <c:pt idx="39">
                  <c:v>4.5199999999999996</c:v>
                </c:pt>
                <c:pt idx="40">
                  <c:v>0</c:v>
                </c:pt>
                <c:pt idx="41">
                  <c:v>27.8</c:v>
                </c:pt>
                <c:pt idx="42">
                  <c:v>24.6</c:v>
                </c:pt>
                <c:pt idx="43">
                  <c:v>15.1</c:v>
                </c:pt>
                <c:pt idx="44">
                  <c:v>49.2</c:v>
                </c:pt>
                <c:pt idx="45">
                  <c:v>37.6</c:v>
                </c:pt>
                <c:pt idx="46">
                  <c:v>37.9</c:v>
                </c:pt>
                <c:pt idx="47">
                  <c:v>34.5</c:v>
                </c:pt>
                <c:pt idx="48">
                  <c:v>33.700000000000003</c:v>
                </c:pt>
                <c:pt idx="49">
                  <c:v>29.7</c:v>
                </c:pt>
                <c:pt idx="50">
                  <c:v>37</c:v>
                </c:pt>
              </c:numCache>
            </c:numRef>
          </c:yVal>
          <c:smooth val="0"/>
          <c:extLst>
            <c:ext xmlns:c16="http://schemas.microsoft.com/office/drawing/2014/chart" uri="{C3380CC4-5D6E-409C-BE32-E72D297353CC}">
              <c16:uniqueId val="{00000001-2405-4A8E-AE6E-16B737974112}"/>
            </c:ext>
          </c:extLst>
        </c:ser>
        <c:dLbls>
          <c:showLegendKey val="0"/>
          <c:showVal val="0"/>
          <c:showCatName val="0"/>
          <c:showSerName val="0"/>
          <c:showPercent val="0"/>
          <c:showBubbleSize val="0"/>
        </c:dLbls>
        <c:axId val="413017976"/>
        <c:axId val="413018632"/>
      </c:scatterChart>
      <c:valAx>
        <c:axId val="413017976"/>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18632"/>
        <c:crosses val="autoZero"/>
        <c:crossBetween val="midCat"/>
      </c:valAx>
      <c:valAx>
        <c:axId val="41301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17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Percent Difference Influent vs. Effluent GLWA WWTP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11/16/2018</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Data'!$B$28:$B$43</c15:sqref>
                  </c15:fullRef>
                </c:ext>
              </c:extLst>
              <c:f>('GLWA % DIFF Data'!$B$28:$B$31,'GLWA % DIFF Data'!$B$33:$B$43)</c:f>
              <c:strCache>
                <c:ptCount val="6"/>
                <c:pt idx="0">
                  <c:v>PFPeA</c:v>
                </c:pt>
                <c:pt idx="1">
                  <c:v>PFPeS</c:v>
                </c:pt>
                <c:pt idx="2">
                  <c:v>PFBA</c:v>
                </c:pt>
                <c:pt idx="3">
                  <c:v>PFBS</c:v>
                </c:pt>
                <c:pt idx="4">
                  <c:v>PFPrOPrA</c:v>
                </c:pt>
                <c:pt idx="5">
                  <c:v>NaDONA</c:v>
                </c:pt>
              </c:strCache>
            </c:strRef>
          </c:cat>
          <c:val>
            <c:numRef>
              <c:extLst>
                <c:ext xmlns:c15="http://schemas.microsoft.com/office/drawing/2012/chart" uri="{02D57815-91ED-43cb-92C2-25804820EDAC}">
                  <c15:fullRef>
                    <c15:sqref>'GLWA % DIFF Data'!$S$28:$S$43</c15:sqref>
                  </c15:fullRef>
                </c:ext>
              </c:extLst>
              <c:f>('GLWA % DIFF Data'!$S$28:$S$31,'GLWA % DIFF Data'!$S$33:$S$43)</c:f>
              <c:numCache>
                <c:formatCode>0%</c:formatCode>
                <c:ptCount val="15"/>
                <c:pt idx="0">
                  <c:v>1.2105030941364058E-3</c:v>
                </c:pt>
                <c:pt idx="1">
                  <c:v>0</c:v>
                </c:pt>
                <c:pt idx="2">
                  <c:v>8.0532561613845755E-2</c:v>
                </c:pt>
                <c:pt idx="3">
                  <c:v>3.9091614316352479E-3</c:v>
                </c:pt>
              </c:numCache>
            </c:numRef>
          </c:val>
          <c:extLst>
            <c:ext xmlns:c16="http://schemas.microsoft.com/office/drawing/2014/chart" uri="{C3380CC4-5D6E-409C-BE32-E72D297353CC}">
              <c16:uniqueId val="{00000000-E716-4F03-B44A-4E3BBD7BE35F}"/>
            </c:ext>
          </c:extLst>
        </c:ser>
        <c:ser>
          <c:idx val="1"/>
          <c:order val="1"/>
          <c:tx>
            <c:v>1/9/2020</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Data'!$B$28:$B$43</c15:sqref>
                  </c15:fullRef>
                </c:ext>
              </c:extLst>
              <c:f>('GLWA % DIFF Data'!$B$28:$B$31,'GLWA % DIFF Data'!$B$33:$B$43)</c:f>
              <c:strCache>
                <c:ptCount val="6"/>
                <c:pt idx="0">
                  <c:v>PFPeA</c:v>
                </c:pt>
                <c:pt idx="1">
                  <c:v>PFPeS</c:v>
                </c:pt>
                <c:pt idx="2">
                  <c:v>PFBA</c:v>
                </c:pt>
                <c:pt idx="3">
                  <c:v>PFBS</c:v>
                </c:pt>
                <c:pt idx="4">
                  <c:v>PFPrOPrA</c:v>
                </c:pt>
                <c:pt idx="5">
                  <c:v>NaDONA</c:v>
                </c:pt>
              </c:strCache>
            </c:strRef>
          </c:cat>
          <c:val>
            <c:numRef>
              <c:extLst>
                <c:ext xmlns:c15="http://schemas.microsoft.com/office/drawing/2012/chart" uri="{02D57815-91ED-43cb-92C2-25804820EDAC}">
                  <c15:fullRef>
                    <c15:sqref>'GLWA % DIFF Data'!$AL$28:$AL$43</c15:sqref>
                  </c15:fullRef>
                </c:ext>
              </c:extLst>
              <c:f>('GLWA % DIFF Data'!$AL$28:$AL$31,'GLWA % DIFF Data'!$AL$33:$AL$43)</c:f>
              <c:numCache>
                <c:formatCode>0%</c:formatCode>
                <c:ptCount val="15"/>
                <c:pt idx="0">
                  <c:v>0.19106699751861048</c:v>
                </c:pt>
                <c:pt idx="1">
                  <c:v>0</c:v>
                </c:pt>
                <c:pt idx="2">
                  <c:v>0.6425265044049574</c:v>
                </c:pt>
                <c:pt idx="3">
                  <c:v>1.1497218007081438</c:v>
                </c:pt>
              </c:numCache>
            </c:numRef>
          </c:val>
          <c:extLst>
            <c:ext xmlns:c16="http://schemas.microsoft.com/office/drawing/2014/chart" uri="{C3380CC4-5D6E-409C-BE32-E72D297353CC}">
              <c16:uniqueId val="{00000001-E716-4F03-B44A-4E3BBD7BE35F}"/>
            </c:ext>
          </c:extLst>
        </c:ser>
        <c:ser>
          <c:idx val="2"/>
          <c:order val="2"/>
          <c:tx>
            <c:v>3/4/2020</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Data'!$B$28:$B$43</c15:sqref>
                  </c15:fullRef>
                </c:ext>
              </c:extLst>
              <c:f>('GLWA % DIFF Data'!$B$28:$B$31,'GLWA % DIFF Data'!$B$33:$B$43)</c:f>
              <c:strCache>
                <c:ptCount val="6"/>
                <c:pt idx="0">
                  <c:v>PFPeA</c:v>
                </c:pt>
                <c:pt idx="1">
                  <c:v>PFPeS</c:v>
                </c:pt>
                <c:pt idx="2">
                  <c:v>PFBA</c:v>
                </c:pt>
                <c:pt idx="3">
                  <c:v>PFBS</c:v>
                </c:pt>
                <c:pt idx="4">
                  <c:v>PFPrOPrA</c:v>
                </c:pt>
                <c:pt idx="5">
                  <c:v>NaDONA</c:v>
                </c:pt>
              </c:strCache>
            </c:strRef>
          </c:cat>
          <c:val>
            <c:numRef>
              <c:extLst>
                <c:ext xmlns:c15="http://schemas.microsoft.com/office/drawing/2012/chart" uri="{02D57815-91ED-43cb-92C2-25804820EDAC}">
                  <c15:fullRef>
                    <c15:sqref>'GLWA % DIFF Data'!$AW$28:$AW$43</c15:sqref>
                  </c15:fullRef>
                </c:ext>
              </c:extLst>
              <c:f>('GLWA % DIFF Data'!$AW$28:$AW$31,'GLWA % DIFF Data'!$AW$33:$AW$43)</c:f>
              <c:numCache>
                <c:formatCode>0%</c:formatCode>
                <c:ptCount val="15"/>
                <c:pt idx="0">
                  <c:v>-9.8557692307692332E-2</c:v>
                </c:pt>
                <c:pt idx="1">
                  <c:v>0</c:v>
                </c:pt>
                <c:pt idx="2">
                  <c:v>-9.1659785301403618E-2</c:v>
                </c:pt>
                <c:pt idx="3">
                  <c:v>3.260596940055266E-3</c:v>
                </c:pt>
              </c:numCache>
            </c:numRef>
          </c:val>
          <c:extLst>
            <c:ext xmlns:c16="http://schemas.microsoft.com/office/drawing/2014/chart" uri="{C3380CC4-5D6E-409C-BE32-E72D297353CC}">
              <c16:uniqueId val="{00000002-E716-4F03-B44A-4E3BBD7BE35F}"/>
            </c:ext>
          </c:extLst>
        </c:ser>
        <c:ser>
          <c:idx val="3"/>
          <c:order val="3"/>
          <c:tx>
            <c:v>4/7/2020</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Data'!$B$28:$B$43</c15:sqref>
                  </c15:fullRef>
                </c:ext>
              </c:extLst>
              <c:f>('GLWA % DIFF Data'!$B$28:$B$31,'GLWA % DIFF Data'!$B$33:$B$43)</c:f>
              <c:strCache>
                <c:ptCount val="6"/>
                <c:pt idx="0">
                  <c:v>PFPeA</c:v>
                </c:pt>
                <c:pt idx="1">
                  <c:v>PFPeS</c:v>
                </c:pt>
                <c:pt idx="2">
                  <c:v>PFBA</c:v>
                </c:pt>
                <c:pt idx="3">
                  <c:v>PFBS</c:v>
                </c:pt>
                <c:pt idx="4">
                  <c:v>PFPrOPrA</c:v>
                </c:pt>
                <c:pt idx="5">
                  <c:v>NaDONA</c:v>
                </c:pt>
              </c:strCache>
            </c:strRef>
          </c:cat>
          <c:val>
            <c:numRef>
              <c:extLst>
                <c:ext xmlns:c15="http://schemas.microsoft.com/office/drawing/2012/chart" uri="{02D57815-91ED-43cb-92C2-25804820EDAC}">
                  <c15:fullRef>
                    <c15:sqref>'GLWA % DIFF Data'!$BI$28:$BI$43</c15:sqref>
                  </c15:fullRef>
                </c:ext>
              </c:extLst>
              <c:f>('GLWA % DIFF Data'!$BI$28:$BI$31,'GLWA % DIFF Data'!$BI$33:$BI$43)</c:f>
              <c:numCache>
                <c:formatCode>0%</c:formatCode>
                <c:ptCount val="15"/>
                <c:pt idx="0">
                  <c:v>5.0124499296308238E-2</c:v>
                </c:pt>
                <c:pt idx="1">
                  <c:v>0.1536444677503935</c:v>
                </c:pt>
                <c:pt idx="2">
                  <c:v>0.13196868219979258</c:v>
                </c:pt>
                <c:pt idx="3">
                  <c:v>0.2820512820512821</c:v>
                </c:pt>
              </c:numCache>
            </c:numRef>
          </c:val>
          <c:extLst>
            <c:ext xmlns:c16="http://schemas.microsoft.com/office/drawing/2014/chart" uri="{C3380CC4-5D6E-409C-BE32-E72D297353CC}">
              <c16:uniqueId val="{00000003-E716-4F03-B44A-4E3BBD7BE35F}"/>
            </c:ext>
          </c:extLst>
        </c:ser>
        <c:ser>
          <c:idx val="4"/>
          <c:order val="4"/>
          <c:tx>
            <c:v>7/9/2020</c:v>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Data'!$B$28:$B$43</c15:sqref>
                  </c15:fullRef>
                </c:ext>
              </c:extLst>
              <c:f>('GLWA % DIFF Data'!$B$28:$B$31,'GLWA % DIFF Data'!$B$33:$B$43)</c:f>
              <c:strCache>
                <c:ptCount val="6"/>
                <c:pt idx="0">
                  <c:v>PFPeA</c:v>
                </c:pt>
                <c:pt idx="1">
                  <c:v>PFPeS</c:v>
                </c:pt>
                <c:pt idx="2">
                  <c:v>PFBA</c:v>
                </c:pt>
                <c:pt idx="3">
                  <c:v>PFBS</c:v>
                </c:pt>
                <c:pt idx="4">
                  <c:v>PFPrOPrA</c:v>
                </c:pt>
                <c:pt idx="5">
                  <c:v>NaDONA</c:v>
                </c:pt>
              </c:strCache>
            </c:strRef>
          </c:cat>
          <c:val>
            <c:numRef>
              <c:extLst>
                <c:ext xmlns:c15="http://schemas.microsoft.com/office/drawing/2012/chart" uri="{02D57815-91ED-43cb-92C2-25804820EDAC}">
                  <c15:fullRef>
                    <c15:sqref>'GLWA % DIFF Data'!$BT$28:$BT$43</c15:sqref>
                  </c15:fullRef>
                </c:ext>
              </c:extLst>
              <c:f>('GLWA % DIFF Data'!$BT$28:$BT$31,'GLWA % DIFF Data'!$BT$33:$BT$43)</c:f>
              <c:numCache>
                <c:formatCode>0%</c:formatCode>
                <c:ptCount val="15"/>
                <c:pt idx="0">
                  <c:v>0.32209552140142139</c:v>
                </c:pt>
                <c:pt idx="1">
                  <c:v>0</c:v>
                </c:pt>
                <c:pt idx="2">
                  <c:v>4.5688545688545808E-2</c:v>
                </c:pt>
                <c:pt idx="3">
                  <c:v>2.5641025641025782E-2</c:v>
                </c:pt>
              </c:numCache>
            </c:numRef>
          </c:val>
          <c:extLst>
            <c:ext xmlns:c16="http://schemas.microsoft.com/office/drawing/2014/chart" uri="{C3380CC4-5D6E-409C-BE32-E72D297353CC}">
              <c16:uniqueId val="{00000004-E716-4F03-B44A-4E3BBD7BE35F}"/>
            </c:ext>
          </c:extLst>
        </c:ser>
        <c:ser>
          <c:idx val="5"/>
          <c:order val="5"/>
          <c:tx>
            <c:v>10/15/2020</c:v>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Data'!$B$28:$B$43</c15:sqref>
                  </c15:fullRef>
                </c:ext>
              </c:extLst>
              <c:f>('GLWA % DIFF Data'!$B$28:$B$31,'GLWA % DIFF Data'!$B$33:$B$43)</c:f>
              <c:strCache>
                <c:ptCount val="6"/>
                <c:pt idx="0">
                  <c:v>PFPeA</c:v>
                </c:pt>
                <c:pt idx="1">
                  <c:v>PFPeS</c:v>
                </c:pt>
                <c:pt idx="2">
                  <c:v>PFBA</c:v>
                </c:pt>
                <c:pt idx="3">
                  <c:v>PFBS</c:v>
                </c:pt>
                <c:pt idx="4">
                  <c:v>PFPrOPrA</c:v>
                </c:pt>
                <c:pt idx="5">
                  <c:v>NaDONA</c:v>
                </c:pt>
              </c:strCache>
            </c:strRef>
          </c:cat>
          <c:val>
            <c:numRef>
              <c:extLst>
                <c:ext xmlns:c15="http://schemas.microsoft.com/office/drawing/2012/chart" uri="{02D57815-91ED-43cb-92C2-25804820EDAC}">
                  <c15:fullRef>
                    <c15:sqref>'GLWA % DIFF Data'!$CE$28:$CE$43</c15:sqref>
                  </c15:fullRef>
                </c:ext>
              </c:extLst>
              <c:f>('GLWA % DIFF Data'!$CE$28:$CE$31,'GLWA % DIFF Data'!$CE$33:$CE$43)</c:f>
              <c:numCache>
                <c:formatCode>0%</c:formatCode>
                <c:ptCount val="15"/>
                <c:pt idx="0">
                  <c:v>4.7038599781215981E-2</c:v>
                </c:pt>
                <c:pt idx="1">
                  <c:v>0</c:v>
                </c:pt>
                <c:pt idx="2">
                  <c:v>0.20468732887964075</c:v>
                </c:pt>
                <c:pt idx="3">
                  <c:v>0.6345210853220008</c:v>
                </c:pt>
              </c:numCache>
            </c:numRef>
          </c:val>
          <c:extLst>
            <c:ext xmlns:c16="http://schemas.microsoft.com/office/drawing/2014/chart" uri="{C3380CC4-5D6E-409C-BE32-E72D297353CC}">
              <c16:uniqueId val="{00000005-E716-4F03-B44A-4E3BBD7BE35F}"/>
            </c:ext>
          </c:extLst>
        </c:ser>
        <c:ser>
          <c:idx val="6"/>
          <c:order val="6"/>
          <c:tx>
            <c:v>11/12/2020</c:v>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Data'!$B$28:$B$43</c15:sqref>
                  </c15:fullRef>
                </c:ext>
              </c:extLst>
              <c:f>('GLWA % DIFF Data'!$B$28:$B$31,'GLWA % DIFF Data'!$B$33:$B$43)</c:f>
              <c:strCache>
                <c:ptCount val="6"/>
                <c:pt idx="0">
                  <c:v>PFPeA</c:v>
                </c:pt>
                <c:pt idx="1">
                  <c:v>PFPeS</c:v>
                </c:pt>
                <c:pt idx="2">
                  <c:v>PFBA</c:v>
                </c:pt>
                <c:pt idx="3">
                  <c:v>PFBS</c:v>
                </c:pt>
                <c:pt idx="4">
                  <c:v>PFPrOPrA</c:v>
                </c:pt>
                <c:pt idx="5">
                  <c:v>NaDONA</c:v>
                </c:pt>
              </c:strCache>
            </c:strRef>
          </c:cat>
          <c:val>
            <c:numRef>
              <c:extLst>
                <c:ext xmlns:c15="http://schemas.microsoft.com/office/drawing/2012/chart" uri="{02D57815-91ED-43cb-92C2-25804820EDAC}">
                  <c15:fullRef>
                    <c15:sqref>'GLWA % DIFF Data'!$CP$28:$CP$43</c15:sqref>
                  </c15:fullRef>
                </c:ext>
              </c:extLst>
              <c:f>('GLWA % DIFF Data'!$CP$28:$CP$31,'GLWA % DIFF Data'!$CP$33:$CP$43)</c:f>
              <c:numCache>
                <c:formatCode>0%</c:formatCode>
                <c:ptCount val="15"/>
                <c:pt idx="0">
                  <c:v>5.893186003683247E-2</c:v>
                </c:pt>
                <c:pt idx="1">
                  <c:v>0</c:v>
                </c:pt>
                <c:pt idx="2">
                  <c:v>-0.25488978578081345</c:v>
                </c:pt>
                <c:pt idx="3">
                  <c:v>-0.3637431480031324</c:v>
                </c:pt>
              </c:numCache>
            </c:numRef>
          </c:val>
          <c:extLst>
            <c:ext xmlns:c16="http://schemas.microsoft.com/office/drawing/2014/chart" uri="{C3380CC4-5D6E-409C-BE32-E72D297353CC}">
              <c16:uniqueId val="{00000006-E716-4F03-B44A-4E3BBD7BE35F}"/>
            </c:ext>
          </c:extLst>
        </c:ser>
        <c:ser>
          <c:idx val="7"/>
          <c:order val="7"/>
          <c:tx>
            <c:v>12/2/2020</c:v>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Data'!$B$28:$B$43</c15:sqref>
                  </c15:fullRef>
                </c:ext>
              </c:extLst>
              <c:f>('GLWA % DIFF Data'!$B$28:$B$31,'GLWA % DIFF Data'!$B$33:$B$43)</c:f>
              <c:strCache>
                <c:ptCount val="6"/>
                <c:pt idx="0">
                  <c:v>PFPeA</c:v>
                </c:pt>
                <c:pt idx="1">
                  <c:v>PFPeS</c:v>
                </c:pt>
                <c:pt idx="2">
                  <c:v>PFBA</c:v>
                </c:pt>
                <c:pt idx="3">
                  <c:v>PFBS</c:v>
                </c:pt>
                <c:pt idx="4">
                  <c:v>PFPrOPrA</c:v>
                </c:pt>
                <c:pt idx="5">
                  <c:v>NaDONA</c:v>
                </c:pt>
              </c:strCache>
            </c:strRef>
          </c:cat>
          <c:val>
            <c:numRef>
              <c:extLst>
                <c:ext xmlns:c15="http://schemas.microsoft.com/office/drawing/2012/chart" uri="{02D57815-91ED-43cb-92C2-25804820EDAC}">
                  <c15:fullRef>
                    <c15:sqref>'GLWA % DIFF Data'!$DA$28:$DA$43</c15:sqref>
                  </c15:fullRef>
                </c:ext>
              </c:extLst>
              <c:f>('GLWA % DIFF Data'!$DA$28:$DA$31,'GLWA % DIFF Data'!$DA$33:$DA$43)</c:f>
              <c:numCache>
                <c:formatCode>0%</c:formatCode>
                <c:ptCount val="15"/>
                <c:pt idx="0">
                  <c:v>-0.19947259370879628</c:v>
                </c:pt>
                <c:pt idx="1">
                  <c:v>0</c:v>
                </c:pt>
                <c:pt idx="2">
                  <c:v>0.18495112076626852</c:v>
                </c:pt>
                <c:pt idx="3">
                  <c:v>0.84062364660026012</c:v>
                </c:pt>
              </c:numCache>
            </c:numRef>
          </c:val>
          <c:extLst>
            <c:ext xmlns:c16="http://schemas.microsoft.com/office/drawing/2014/chart" uri="{C3380CC4-5D6E-409C-BE32-E72D297353CC}">
              <c16:uniqueId val="{00000007-E716-4F03-B44A-4E3BBD7BE35F}"/>
            </c:ext>
          </c:extLst>
        </c:ser>
        <c:dLbls>
          <c:dLblPos val="outEnd"/>
          <c:showLegendKey val="0"/>
          <c:showVal val="1"/>
          <c:showCatName val="0"/>
          <c:showSerName val="0"/>
          <c:showPercent val="0"/>
          <c:showBubbleSize val="0"/>
        </c:dLbls>
        <c:gapWidth val="444"/>
        <c:overlap val="-90"/>
        <c:axId val="539602680"/>
        <c:axId val="539603992"/>
      </c:barChart>
      <c:catAx>
        <c:axId val="53960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PFAS Compounds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9603992"/>
        <c:crosses val="autoZero"/>
        <c:auto val="1"/>
        <c:lblAlgn val="ctr"/>
        <c:lblOffset val="100"/>
        <c:noMultiLvlLbl val="0"/>
      </c:catAx>
      <c:valAx>
        <c:axId val="539603992"/>
        <c:scaling>
          <c:orientation val="minMax"/>
          <c:min val="-1"/>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 Difference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39602680"/>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11/16/2018</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Data'!$B$7:$B$34</c15:sqref>
                  </c15:fullRef>
                </c:ext>
              </c:extLst>
              <c:f>('GLWA % DIFF Data'!$B$17:$B$18,'GLWA % DIFF Data'!$B$25:$B$27,'GLWA % DIFF Data'!$B$30:$B$31)</c:f>
              <c:strCache>
                <c:ptCount val="7"/>
                <c:pt idx="0">
                  <c:v>PFOA</c:v>
                </c:pt>
                <c:pt idx="1">
                  <c:v>PFOS</c:v>
                </c:pt>
                <c:pt idx="2">
                  <c:v>PFHxA</c:v>
                </c:pt>
                <c:pt idx="3">
                  <c:v>PFHxS</c:v>
                </c:pt>
                <c:pt idx="4">
                  <c:v>6:2 FTS</c:v>
                </c:pt>
                <c:pt idx="5">
                  <c:v>PFBA</c:v>
                </c:pt>
                <c:pt idx="6">
                  <c:v>PFBS</c:v>
                </c:pt>
              </c:strCache>
            </c:strRef>
          </c:cat>
          <c:val>
            <c:numRef>
              <c:extLst>
                <c:ext xmlns:c15="http://schemas.microsoft.com/office/drawing/2012/chart" uri="{02D57815-91ED-43cb-92C2-25804820EDAC}">
                  <c15:fullRef>
                    <c15:sqref>'GLWA % DIFF Data'!$S$7:$S$34</c15:sqref>
                  </c15:fullRef>
                </c:ext>
              </c:extLst>
              <c:f>('GLWA % DIFF Data'!$S$17:$S$18,'GLWA % DIFF Data'!$S$25:$S$27,'GLWA % DIFF Data'!$S$30:$S$31)</c:f>
              <c:numCache>
                <c:formatCode>0%</c:formatCode>
                <c:ptCount val="7"/>
                <c:pt idx="0">
                  <c:v>8.7681027691934837E-2</c:v>
                </c:pt>
                <c:pt idx="1">
                  <c:v>-0.1903362148435461</c:v>
                </c:pt>
                <c:pt idx="2">
                  <c:v>0.78803641092327703</c:v>
                </c:pt>
                <c:pt idx="3">
                  <c:v>-5.3612047352604046E-2</c:v>
                </c:pt>
                <c:pt idx="4">
                  <c:v>4.077632322880878</c:v>
                </c:pt>
                <c:pt idx="5">
                  <c:v>8.0532561613845755E-2</c:v>
                </c:pt>
                <c:pt idx="6">
                  <c:v>3.9091614316352479E-3</c:v>
                </c:pt>
              </c:numCache>
            </c:numRef>
          </c:val>
          <c:extLst>
            <c:ext xmlns:c16="http://schemas.microsoft.com/office/drawing/2014/chart" uri="{C3380CC4-5D6E-409C-BE32-E72D297353CC}">
              <c16:uniqueId val="{00000000-E606-4DBE-9B77-89111A3841FD}"/>
            </c:ext>
          </c:extLst>
        </c:ser>
        <c:ser>
          <c:idx val="1"/>
          <c:order val="1"/>
          <c:tx>
            <c:v>1/9/2020</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Data'!$B$7:$B$34</c15:sqref>
                  </c15:fullRef>
                </c:ext>
              </c:extLst>
              <c:f>('GLWA % DIFF Data'!$B$17:$B$18,'GLWA % DIFF Data'!$B$25:$B$27,'GLWA % DIFF Data'!$B$30:$B$31)</c:f>
              <c:strCache>
                <c:ptCount val="7"/>
                <c:pt idx="0">
                  <c:v>PFOA</c:v>
                </c:pt>
                <c:pt idx="1">
                  <c:v>PFOS</c:v>
                </c:pt>
                <c:pt idx="2">
                  <c:v>PFHxA</c:v>
                </c:pt>
                <c:pt idx="3">
                  <c:v>PFHxS</c:v>
                </c:pt>
                <c:pt idx="4">
                  <c:v>6:2 FTS</c:v>
                </c:pt>
                <c:pt idx="5">
                  <c:v>PFBA</c:v>
                </c:pt>
                <c:pt idx="6">
                  <c:v>PFBS</c:v>
                </c:pt>
              </c:strCache>
            </c:strRef>
          </c:cat>
          <c:val>
            <c:numRef>
              <c:extLst>
                <c:ext xmlns:c15="http://schemas.microsoft.com/office/drawing/2012/chart" uri="{02D57815-91ED-43cb-92C2-25804820EDAC}">
                  <c15:fullRef>
                    <c15:sqref>'GLWA % DIFF Data'!$AL$7:$AL$34</c15:sqref>
                  </c15:fullRef>
                </c:ext>
              </c:extLst>
              <c:f>('GLWA % DIFF Data'!$AL$17:$AL$18,'GLWA % DIFF Data'!$AL$25:$AL$27,'GLWA % DIFF Data'!$AL$30:$AL$31)</c:f>
              <c:numCache>
                <c:formatCode>0%</c:formatCode>
                <c:ptCount val="7"/>
                <c:pt idx="0">
                  <c:v>-9.2843543509911586E-2</c:v>
                </c:pt>
                <c:pt idx="1">
                  <c:v>0.71781951442968406</c:v>
                </c:pt>
                <c:pt idx="2">
                  <c:v>1.4233612019871567</c:v>
                </c:pt>
                <c:pt idx="3">
                  <c:v>-0.19172932330827061</c:v>
                </c:pt>
                <c:pt idx="4">
                  <c:v>-0.54048683556880273</c:v>
                </c:pt>
                <c:pt idx="5">
                  <c:v>0.6425265044049574</c:v>
                </c:pt>
                <c:pt idx="6">
                  <c:v>1.1497218007081438</c:v>
                </c:pt>
              </c:numCache>
            </c:numRef>
          </c:val>
          <c:extLst>
            <c:ext xmlns:c16="http://schemas.microsoft.com/office/drawing/2014/chart" uri="{C3380CC4-5D6E-409C-BE32-E72D297353CC}">
              <c16:uniqueId val="{00000001-E606-4DBE-9B77-89111A3841FD}"/>
            </c:ext>
          </c:extLst>
        </c:ser>
        <c:ser>
          <c:idx val="2"/>
          <c:order val="2"/>
          <c:tx>
            <c:v>3/4/2020</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Data'!$B$7:$B$34</c15:sqref>
                  </c15:fullRef>
                </c:ext>
              </c:extLst>
              <c:f>('GLWA % DIFF Data'!$B$17:$B$18,'GLWA % DIFF Data'!$B$25:$B$27,'GLWA % DIFF Data'!$B$30:$B$31)</c:f>
              <c:strCache>
                <c:ptCount val="7"/>
                <c:pt idx="0">
                  <c:v>PFOA</c:v>
                </c:pt>
                <c:pt idx="1">
                  <c:v>PFOS</c:v>
                </c:pt>
                <c:pt idx="2">
                  <c:v>PFHxA</c:v>
                </c:pt>
                <c:pt idx="3">
                  <c:v>PFHxS</c:v>
                </c:pt>
                <c:pt idx="4">
                  <c:v>6:2 FTS</c:v>
                </c:pt>
                <c:pt idx="5">
                  <c:v>PFBA</c:v>
                </c:pt>
                <c:pt idx="6">
                  <c:v>PFBS</c:v>
                </c:pt>
              </c:strCache>
            </c:strRef>
          </c:cat>
          <c:val>
            <c:numRef>
              <c:extLst>
                <c:ext xmlns:c15="http://schemas.microsoft.com/office/drawing/2012/chart" uri="{02D57815-91ED-43cb-92C2-25804820EDAC}">
                  <c15:fullRef>
                    <c15:sqref>'GLWA % DIFF Data'!$AW$7:$AW$34</c15:sqref>
                  </c15:fullRef>
                </c:ext>
              </c:extLst>
              <c:f>('GLWA % DIFF Data'!$AW$17:$AW$18,'GLWA % DIFF Data'!$AW$25:$AW$27,'GLWA % DIFF Data'!$AW$30:$AW$31)</c:f>
              <c:numCache>
                <c:formatCode>General</c:formatCode>
                <c:ptCount val="7"/>
                <c:pt idx="0" formatCode="0%">
                  <c:v>-9.7093382807668438E-2</c:v>
                </c:pt>
                <c:pt idx="1" formatCode="0%">
                  <c:v>-0.34404722859954079</c:v>
                </c:pt>
                <c:pt idx="2" formatCode="0%">
                  <c:v>0.47538437645597142</c:v>
                </c:pt>
                <c:pt idx="3" formatCode="0%">
                  <c:v>-0.28853754940711457</c:v>
                </c:pt>
                <c:pt idx="4" formatCode="0%">
                  <c:v>0.37328339575530589</c:v>
                </c:pt>
                <c:pt idx="5" formatCode="0%">
                  <c:v>-9.1659785301403618E-2</c:v>
                </c:pt>
                <c:pt idx="6" formatCode="0%">
                  <c:v>3.260596940055266E-3</c:v>
                </c:pt>
              </c:numCache>
            </c:numRef>
          </c:val>
          <c:extLst>
            <c:ext xmlns:c16="http://schemas.microsoft.com/office/drawing/2014/chart" uri="{C3380CC4-5D6E-409C-BE32-E72D297353CC}">
              <c16:uniqueId val="{00000002-E606-4DBE-9B77-89111A3841FD}"/>
            </c:ext>
          </c:extLst>
        </c:ser>
        <c:ser>
          <c:idx val="3"/>
          <c:order val="3"/>
          <c:tx>
            <c:v>4/7/2020</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Data'!$B$7:$B$34</c15:sqref>
                  </c15:fullRef>
                </c:ext>
              </c:extLst>
              <c:f>('GLWA % DIFF Data'!$B$17:$B$18,'GLWA % DIFF Data'!$B$25:$B$27,'GLWA % DIFF Data'!$B$30:$B$31)</c:f>
              <c:strCache>
                <c:ptCount val="7"/>
                <c:pt idx="0">
                  <c:v>PFOA</c:v>
                </c:pt>
                <c:pt idx="1">
                  <c:v>PFOS</c:v>
                </c:pt>
                <c:pt idx="2">
                  <c:v>PFHxA</c:v>
                </c:pt>
                <c:pt idx="3">
                  <c:v>PFHxS</c:v>
                </c:pt>
                <c:pt idx="4">
                  <c:v>6:2 FTS</c:v>
                </c:pt>
                <c:pt idx="5">
                  <c:v>PFBA</c:v>
                </c:pt>
                <c:pt idx="6">
                  <c:v>PFBS</c:v>
                </c:pt>
              </c:strCache>
            </c:strRef>
          </c:cat>
          <c:val>
            <c:numRef>
              <c:extLst>
                <c:ext xmlns:c15="http://schemas.microsoft.com/office/drawing/2012/chart" uri="{02D57815-91ED-43cb-92C2-25804820EDAC}">
                  <c15:fullRef>
                    <c15:sqref>'GLWA % DIFF Data'!$BI$7:$BI$34</c15:sqref>
                  </c15:fullRef>
                </c:ext>
              </c:extLst>
              <c:f>('GLWA % DIFF Data'!$BI$17:$BI$18,'GLWA % DIFF Data'!$BI$25:$BI$27,'GLWA % DIFF Data'!$BI$30:$BI$31)</c:f>
              <c:numCache>
                <c:formatCode>General</c:formatCode>
                <c:ptCount val="7"/>
                <c:pt idx="0" formatCode="0%">
                  <c:v>0.51975683890577506</c:v>
                </c:pt>
                <c:pt idx="1" formatCode="0%">
                  <c:v>0.40204622963243652</c:v>
                </c:pt>
                <c:pt idx="2" formatCode="0%">
                  <c:v>0.72543135783946011</c:v>
                </c:pt>
                <c:pt idx="3" formatCode="0%">
                  <c:v>0.70293282876064356</c:v>
                </c:pt>
                <c:pt idx="4" formatCode="0%">
                  <c:v>-0.47916666666666669</c:v>
                </c:pt>
                <c:pt idx="5" formatCode="0%">
                  <c:v>0.13196868219979258</c:v>
                </c:pt>
                <c:pt idx="6" formatCode="0%">
                  <c:v>0.2820512820512821</c:v>
                </c:pt>
              </c:numCache>
            </c:numRef>
          </c:val>
          <c:extLst>
            <c:ext xmlns:c16="http://schemas.microsoft.com/office/drawing/2014/chart" uri="{C3380CC4-5D6E-409C-BE32-E72D297353CC}">
              <c16:uniqueId val="{00000003-E606-4DBE-9B77-89111A3841FD}"/>
            </c:ext>
          </c:extLst>
        </c:ser>
        <c:ser>
          <c:idx val="4"/>
          <c:order val="4"/>
          <c:tx>
            <c:v>7/9/2020</c:v>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Data'!$B$7:$B$34</c15:sqref>
                  </c15:fullRef>
                </c:ext>
              </c:extLst>
              <c:f>('GLWA % DIFF Data'!$B$17:$B$18,'GLWA % DIFF Data'!$B$25:$B$27,'GLWA % DIFF Data'!$B$30:$B$31)</c:f>
              <c:strCache>
                <c:ptCount val="7"/>
                <c:pt idx="0">
                  <c:v>PFOA</c:v>
                </c:pt>
                <c:pt idx="1">
                  <c:v>PFOS</c:v>
                </c:pt>
                <c:pt idx="2">
                  <c:v>PFHxA</c:v>
                </c:pt>
                <c:pt idx="3">
                  <c:v>PFHxS</c:v>
                </c:pt>
                <c:pt idx="4">
                  <c:v>6:2 FTS</c:v>
                </c:pt>
                <c:pt idx="5">
                  <c:v>PFBA</c:v>
                </c:pt>
                <c:pt idx="6">
                  <c:v>PFBS</c:v>
                </c:pt>
              </c:strCache>
            </c:strRef>
          </c:cat>
          <c:val>
            <c:numRef>
              <c:extLst>
                <c:ext xmlns:c15="http://schemas.microsoft.com/office/drawing/2012/chart" uri="{02D57815-91ED-43cb-92C2-25804820EDAC}">
                  <c15:fullRef>
                    <c15:sqref>'GLWA % DIFF Data'!$BT$7:$BT$34</c15:sqref>
                  </c15:fullRef>
                </c:ext>
              </c:extLst>
              <c:f>('GLWA % DIFF Data'!$BT$17:$BT$18,'GLWA % DIFF Data'!$BT$25:$BT$27,'GLWA % DIFF Data'!$BT$30:$BT$31)</c:f>
              <c:numCache>
                <c:formatCode>General</c:formatCode>
                <c:ptCount val="7"/>
                <c:pt idx="0" formatCode="0%">
                  <c:v>4.7339757017176368E-2</c:v>
                </c:pt>
                <c:pt idx="1" formatCode="0%">
                  <c:v>-0.40664556962025311</c:v>
                </c:pt>
                <c:pt idx="2" formatCode="0%">
                  <c:v>0.68434185901434796</c:v>
                </c:pt>
                <c:pt idx="3" formatCode="0%">
                  <c:v>-0.20329305537113262</c:v>
                </c:pt>
                <c:pt idx="4" formatCode="0%">
                  <c:v>0.95025438100621806</c:v>
                </c:pt>
                <c:pt idx="5" formatCode="0%">
                  <c:v>4.5688545688545808E-2</c:v>
                </c:pt>
                <c:pt idx="6" formatCode="0%">
                  <c:v>2.5641025641025782E-2</c:v>
                </c:pt>
              </c:numCache>
            </c:numRef>
          </c:val>
          <c:extLst>
            <c:ext xmlns:c16="http://schemas.microsoft.com/office/drawing/2014/chart" uri="{C3380CC4-5D6E-409C-BE32-E72D297353CC}">
              <c16:uniqueId val="{00000004-E606-4DBE-9B77-89111A3841FD}"/>
            </c:ext>
          </c:extLst>
        </c:ser>
        <c:ser>
          <c:idx val="5"/>
          <c:order val="5"/>
          <c:tx>
            <c:v>10/15/2020</c:v>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Data'!$B$7:$B$34</c15:sqref>
                  </c15:fullRef>
                </c:ext>
              </c:extLst>
              <c:f>('GLWA % DIFF Data'!$B$17:$B$18,'GLWA % DIFF Data'!$B$25:$B$27,'GLWA % DIFF Data'!$B$30:$B$31)</c:f>
              <c:strCache>
                <c:ptCount val="7"/>
                <c:pt idx="0">
                  <c:v>PFOA</c:v>
                </c:pt>
                <c:pt idx="1">
                  <c:v>PFOS</c:v>
                </c:pt>
                <c:pt idx="2">
                  <c:v>PFHxA</c:v>
                </c:pt>
                <c:pt idx="3">
                  <c:v>PFHxS</c:v>
                </c:pt>
                <c:pt idx="4">
                  <c:v>6:2 FTS</c:v>
                </c:pt>
                <c:pt idx="5">
                  <c:v>PFBA</c:v>
                </c:pt>
                <c:pt idx="6">
                  <c:v>PFBS</c:v>
                </c:pt>
              </c:strCache>
            </c:strRef>
          </c:cat>
          <c:val>
            <c:numRef>
              <c:extLst>
                <c:ext xmlns:c15="http://schemas.microsoft.com/office/drawing/2012/chart" uri="{02D57815-91ED-43cb-92C2-25804820EDAC}">
                  <c15:fullRef>
                    <c15:sqref>'GLWA % DIFF Data'!$CE$7:$CE$34</c15:sqref>
                  </c15:fullRef>
                </c:ext>
              </c:extLst>
              <c:f>('GLWA % DIFF Data'!$CE$17:$CE$18,'GLWA % DIFF Data'!$CE$25:$CE$27,'GLWA % DIFF Data'!$CE$30:$CE$31)</c:f>
              <c:numCache>
                <c:formatCode>0%</c:formatCode>
                <c:ptCount val="7"/>
                <c:pt idx="0">
                  <c:v>0.21548880013891311</c:v>
                </c:pt>
                <c:pt idx="1">
                  <c:v>-0.15254237288135589</c:v>
                </c:pt>
                <c:pt idx="2">
                  <c:v>0.87785030850397927</c:v>
                </c:pt>
                <c:pt idx="3">
                  <c:v>-9.039226833428074E-2</c:v>
                </c:pt>
                <c:pt idx="4">
                  <c:v>-0.60122480951363666</c:v>
                </c:pt>
                <c:pt idx="5">
                  <c:v>0.20468732887964075</c:v>
                </c:pt>
                <c:pt idx="6">
                  <c:v>0.6345210853220008</c:v>
                </c:pt>
              </c:numCache>
            </c:numRef>
          </c:val>
          <c:extLst>
            <c:ext xmlns:c16="http://schemas.microsoft.com/office/drawing/2014/chart" uri="{C3380CC4-5D6E-409C-BE32-E72D297353CC}">
              <c16:uniqueId val="{00000005-E606-4DBE-9B77-89111A3841FD}"/>
            </c:ext>
          </c:extLst>
        </c:ser>
        <c:ser>
          <c:idx val="6"/>
          <c:order val="6"/>
          <c:tx>
            <c:v>11/12/2020</c:v>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Data'!$B$7:$B$34</c15:sqref>
                  </c15:fullRef>
                </c:ext>
              </c:extLst>
              <c:f>('GLWA % DIFF Data'!$B$17:$B$18,'GLWA % DIFF Data'!$B$25:$B$27,'GLWA % DIFF Data'!$B$30:$B$31)</c:f>
              <c:strCache>
                <c:ptCount val="7"/>
                <c:pt idx="0">
                  <c:v>PFOA</c:v>
                </c:pt>
                <c:pt idx="1">
                  <c:v>PFOS</c:v>
                </c:pt>
                <c:pt idx="2">
                  <c:v>PFHxA</c:v>
                </c:pt>
                <c:pt idx="3">
                  <c:v>PFHxS</c:v>
                </c:pt>
                <c:pt idx="4">
                  <c:v>6:2 FTS</c:v>
                </c:pt>
                <c:pt idx="5">
                  <c:v>PFBA</c:v>
                </c:pt>
                <c:pt idx="6">
                  <c:v>PFBS</c:v>
                </c:pt>
              </c:strCache>
            </c:strRef>
          </c:cat>
          <c:val>
            <c:numRef>
              <c:extLst>
                <c:ext xmlns:c15="http://schemas.microsoft.com/office/drawing/2012/chart" uri="{02D57815-91ED-43cb-92C2-25804820EDAC}">
                  <c15:fullRef>
                    <c15:sqref>'GLWA % DIFF Data'!$CP$7:$CP$34</c15:sqref>
                  </c15:fullRef>
                </c:ext>
              </c:extLst>
              <c:f>('GLWA % DIFF Data'!$CP$17:$CP$18,'GLWA % DIFF Data'!$CP$25:$CP$27,'GLWA % DIFF Data'!$CP$30:$CP$31)</c:f>
              <c:numCache>
                <c:formatCode>0%</c:formatCode>
                <c:ptCount val="7"/>
                <c:pt idx="0">
                  <c:v>-4.7475052918052624E-2</c:v>
                </c:pt>
                <c:pt idx="1">
                  <c:v>-0.45478089007019695</c:v>
                </c:pt>
                <c:pt idx="2">
                  <c:v>0.72235618325869799</c:v>
                </c:pt>
                <c:pt idx="3">
                  <c:v>-0.20971472629144181</c:v>
                </c:pt>
                <c:pt idx="4">
                  <c:v>-0.17743830787309042</c:v>
                </c:pt>
                <c:pt idx="5">
                  <c:v>-0.25488978578081345</c:v>
                </c:pt>
                <c:pt idx="6">
                  <c:v>-0.3637431480031324</c:v>
                </c:pt>
              </c:numCache>
            </c:numRef>
          </c:val>
          <c:extLst>
            <c:ext xmlns:c16="http://schemas.microsoft.com/office/drawing/2014/chart" uri="{C3380CC4-5D6E-409C-BE32-E72D297353CC}">
              <c16:uniqueId val="{00000006-E606-4DBE-9B77-89111A3841FD}"/>
            </c:ext>
          </c:extLst>
        </c:ser>
        <c:ser>
          <c:idx val="7"/>
          <c:order val="7"/>
          <c:tx>
            <c:v>12/2/2020</c:v>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'GLWA % DIFF Data'!$B$7:$B$34</c15:sqref>
                  </c15:fullRef>
                </c:ext>
              </c:extLst>
              <c:f>('GLWA % DIFF Data'!$B$17:$B$18,'GLWA % DIFF Data'!$B$25:$B$27,'GLWA % DIFF Data'!$B$30:$B$31)</c:f>
              <c:strCache>
                <c:ptCount val="7"/>
                <c:pt idx="0">
                  <c:v>PFOA</c:v>
                </c:pt>
                <c:pt idx="1">
                  <c:v>PFOS</c:v>
                </c:pt>
                <c:pt idx="2">
                  <c:v>PFHxA</c:v>
                </c:pt>
                <c:pt idx="3">
                  <c:v>PFHxS</c:v>
                </c:pt>
                <c:pt idx="4">
                  <c:v>6:2 FTS</c:v>
                </c:pt>
                <c:pt idx="5">
                  <c:v>PFBA</c:v>
                </c:pt>
                <c:pt idx="6">
                  <c:v>PFBS</c:v>
                </c:pt>
              </c:strCache>
            </c:strRef>
          </c:cat>
          <c:val>
            <c:numRef>
              <c:extLst>
                <c:ext xmlns:c15="http://schemas.microsoft.com/office/drawing/2012/chart" uri="{02D57815-91ED-43cb-92C2-25804820EDAC}">
                  <c15:fullRef>
                    <c15:sqref>'GLWA % DIFF Data'!$DA$7:$DA$34</c15:sqref>
                  </c15:fullRef>
                </c:ext>
              </c:extLst>
              <c:f>('GLWA % DIFF Data'!$DA$17:$DA$18,'GLWA % DIFF Data'!$DA$25:$DA$27,'GLWA % DIFF Data'!$DA$30:$DA$31)</c:f>
              <c:numCache>
                <c:formatCode>General</c:formatCode>
                <c:ptCount val="7"/>
                <c:pt idx="0" formatCode="0%">
                  <c:v>7.5268817204301119E-2</c:v>
                </c:pt>
                <c:pt idx="1" formatCode="0%">
                  <c:v>-0.20175613649970062</c:v>
                </c:pt>
                <c:pt idx="2" formatCode="0%">
                  <c:v>1.672082086361693</c:v>
                </c:pt>
                <c:pt idx="3" formatCode="0%">
                  <c:v>-0.12636505460218417</c:v>
                </c:pt>
                <c:pt idx="4" formatCode="0%">
                  <c:v>-0.14314516129032243</c:v>
                </c:pt>
                <c:pt idx="5" formatCode="0%">
                  <c:v>0.18495112076626852</c:v>
                </c:pt>
                <c:pt idx="6" formatCode="0%">
                  <c:v>0.84062364660026012</c:v>
                </c:pt>
              </c:numCache>
            </c:numRef>
          </c:val>
          <c:extLst>
            <c:ext xmlns:c16="http://schemas.microsoft.com/office/drawing/2014/chart" uri="{C3380CC4-5D6E-409C-BE32-E72D297353CC}">
              <c16:uniqueId val="{00000007-E606-4DBE-9B77-89111A3841FD}"/>
            </c:ext>
          </c:extLst>
        </c:ser>
        <c:dLbls>
          <c:dLblPos val="outEnd"/>
          <c:showLegendKey val="0"/>
          <c:showVal val="1"/>
          <c:showCatName val="0"/>
          <c:showSerName val="0"/>
          <c:showPercent val="0"/>
          <c:showBubbleSize val="0"/>
        </c:dLbls>
        <c:gapWidth val="444"/>
        <c:overlap val="-90"/>
        <c:axId val="539602680"/>
        <c:axId val="539603992"/>
      </c:barChart>
      <c:catAx>
        <c:axId val="539602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solidFill>
                <a:latin typeface="+mn-lt"/>
                <a:ea typeface="+mn-ea"/>
                <a:cs typeface="+mn-cs"/>
              </a:defRPr>
            </a:pPr>
            <a:endParaRPr lang="en-US"/>
          </a:p>
        </c:txPr>
        <c:crossAx val="539603992"/>
        <c:crosses val="autoZero"/>
        <c:auto val="1"/>
        <c:lblAlgn val="ctr"/>
        <c:lblOffset val="100"/>
        <c:noMultiLvlLbl val="0"/>
      </c:catAx>
      <c:valAx>
        <c:axId val="539603992"/>
        <c:scaling>
          <c:orientation val="minMax"/>
          <c:min val="-1"/>
        </c:scaling>
        <c:delete val="0"/>
        <c:axPos val="l"/>
        <c:title>
          <c:tx>
            <c:rich>
              <a:bodyPr rot="-5400000" spcFirstLastPara="1" vertOverflow="ellipsis" vert="horz" wrap="square" anchor="ctr" anchorCtr="1"/>
              <a:lstStyle/>
              <a:p>
                <a:pPr>
                  <a:defRPr sz="1200" b="0" i="0" u="none" strike="noStrike" kern="1200" cap="all" baseline="0">
                    <a:solidFill>
                      <a:schemeClr val="tx1"/>
                    </a:solidFill>
                    <a:latin typeface="+mn-lt"/>
                    <a:ea typeface="+mn-ea"/>
                    <a:cs typeface="+mn-cs"/>
                  </a:defRPr>
                </a:pPr>
                <a:r>
                  <a:rPr lang="en-US" sz="1200" baseline="0">
                    <a:solidFill>
                      <a:schemeClr val="tx1"/>
                    </a:solidFill>
                  </a:rPr>
                  <a:t>Percent Difference (%)</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02680"/>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'GLWA raw data'!$G$42</c:f>
              <c:strCache>
                <c:ptCount val="1"/>
                <c:pt idx="0">
                  <c:v>Influent</c:v>
                </c:pt>
              </c:strCache>
            </c:strRef>
          </c:tx>
          <c:spPr>
            <a:solidFill>
              <a:schemeClr val="accent1"/>
            </a:solidFill>
            <a:ln>
              <a:noFill/>
            </a:ln>
            <a:effectLst/>
          </c:spPr>
          <c:invertIfNegative val="0"/>
          <c:cat>
            <c:strRef>
              <c:f>'GLWA raw data'!$H$41:$O$41</c:f>
              <c:strCache>
                <c:ptCount val="8"/>
                <c:pt idx="0">
                  <c:v>11/16/2018</c:v>
                </c:pt>
                <c:pt idx="1">
                  <c:v>1/9/2020</c:v>
                </c:pt>
                <c:pt idx="2">
                  <c:v>3/4/2020</c:v>
                </c:pt>
                <c:pt idx="3">
                  <c:v>4/7/2020</c:v>
                </c:pt>
                <c:pt idx="4">
                  <c:v>7/9/2020</c:v>
                </c:pt>
                <c:pt idx="5">
                  <c:v>10/15/2020</c:v>
                </c:pt>
                <c:pt idx="6">
                  <c:v>11/12/2020</c:v>
                </c:pt>
                <c:pt idx="7">
                  <c:v>12/2/2020</c:v>
                </c:pt>
              </c:strCache>
            </c:strRef>
          </c:cat>
          <c:val>
            <c:numRef>
              <c:f>'GLWA raw data'!$H$42:$O$42</c:f>
              <c:numCache>
                <c:formatCode>General</c:formatCode>
                <c:ptCount val="8"/>
                <c:pt idx="0">
                  <c:v>78.442099999999996</c:v>
                </c:pt>
                <c:pt idx="1">
                  <c:v>136.22</c:v>
                </c:pt>
                <c:pt idx="2">
                  <c:v>110.386</c:v>
                </c:pt>
                <c:pt idx="3">
                  <c:v>120.447</c:v>
                </c:pt>
                <c:pt idx="4">
                  <c:v>134.95400000000001</c:v>
                </c:pt>
                <c:pt idx="5">
                  <c:v>131.92699999999999</c:v>
                </c:pt>
                <c:pt idx="6">
                  <c:v>174.32499999999996</c:v>
                </c:pt>
                <c:pt idx="7">
                  <c:v>90.22999999999999</c:v>
                </c:pt>
              </c:numCache>
            </c:numRef>
          </c:val>
          <c:extLst>
            <c:ext xmlns:c16="http://schemas.microsoft.com/office/drawing/2014/chart" uri="{C3380CC4-5D6E-409C-BE32-E72D297353CC}">
              <c16:uniqueId val="{00000000-E4CB-4863-A458-FA93A9BB1ED4}"/>
            </c:ext>
          </c:extLst>
        </c:ser>
        <c:ser>
          <c:idx val="1"/>
          <c:order val="1"/>
          <c:tx>
            <c:strRef>
              <c:f>'GLWA raw data'!$G$43</c:f>
              <c:strCache>
                <c:ptCount val="1"/>
                <c:pt idx="0">
                  <c:v>Effluent</c:v>
                </c:pt>
              </c:strCache>
            </c:strRef>
          </c:tx>
          <c:spPr>
            <a:solidFill>
              <a:schemeClr val="accent2"/>
            </a:solidFill>
            <a:ln>
              <a:noFill/>
            </a:ln>
            <a:effectLst/>
          </c:spPr>
          <c:invertIfNegative val="0"/>
          <c:cat>
            <c:strRef>
              <c:f>'GLWA raw data'!$H$41:$O$41</c:f>
              <c:strCache>
                <c:ptCount val="8"/>
                <c:pt idx="0">
                  <c:v>11/16/2018</c:v>
                </c:pt>
                <c:pt idx="1">
                  <c:v>1/9/2020</c:v>
                </c:pt>
                <c:pt idx="2">
                  <c:v>3/4/2020</c:v>
                </c:pt>
                <c:pt idx="3">
                  <c:v>4/7/2020</c:v>
                </c:pt>
                <c:pt idx="4">
                  <c:v>7/9/2020</c:v>
                </c:pt>
                <c:pt idx="5">
                  <c:v>10/15/2020</c:v>
                </c:pt>
                <c:pt idx="6">
                  <c:v>11/12/2020</c:v>
                </c:pt>
                <c:pt idx="7">
                  <c:v>12/2/2020</c:v>
                </c:pt>
              </c:strCache>
            </c:strRef>
          </c:cat>
          <c:val>
            <c:numRef>
              <c:f>'GLWA raw data'!$H$43:$O$43</c:f>
              <c:numCache>
                <c:formatCode>General</c:formatCode>
                <c:ptCount val="8"/>
                <c:pt idx="0">
                  <c:v>124.71000000000001</c:v>
                </c:pt>
                <c:pt idx="1">
                  <c:v>219.39999999999998</c:v>
                </c:pt>
                <c:pt idx="2">
                  <c:v>123.10000000000001</c:v>
                </c:pt>
                <c:pt idx="3">
                  <c:v>135.5</c:v>
                </c:pt>
                <c:pt idx="4">
                  <c:v>178.70000000000002</c:v>
                </c:pt>
                <c:pt idx="5">
                  <c:v>111.2</c:v>
                </c:pt>
                <c:pt idx="6">
                  <c:v>150.80000000000001</c:v>
                </c:pt>
                <c:pt idx="7">
                  <c:v>107.00000000000001</c:v>
                </c:pt>
              </c:numCache>
            </c:numRef>
          </c:val>
          <c:extLst>
            <c:ext xmlns:c16="http://schemas.microsoft.com/office/drawing/2014/chart" uri="{C3380CC4-5D6E-409C-BE32-E72D297353CC}">
              <c16:uniqueId val="{00000001-E4CB-4863-A458-FA93A9BB1ED4}"/>
            </c:ext>
          </c:extLst>
        </c:ser>
        <c:dLbls>
          <c:showLegendKey val="0"/>
          <c:showVal val="0"/>
          <c:showCatName val="0"/>
          <c:showSerName val="0"/>
          <c:showPercent val="0"/>
          <c:showBubbleSize val="0"/>
        </c:dLbls>
        <c:gapWidth val="150"/>
        <c:overlap val="100"/>
        <c:axId val="678013392"/>
        <c:axId val="678020608"/>
      </c:barChart>
      <c:catAx>
        <c:axId val="678013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20608"/>
        <c:crosses val="autoZero"/>
        <c:auto val="1"/>
        <c:lblAlgn val="ctr"/>
        <c:lblOffset val="100"/>
        <c:noMultiLvlLbl val="0"/>
      </c:catAx>
      <c:valAx>
        <c:axId val="67802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13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'GLWA raw data'!$G$42</c:f>
              <c:strCache>
                <c:ptCount val="1"/>
                <c:pt idx="0">
                  <c:v>Influent</c:v>
                </c:pt>
              </c:strCache>
            </c:strRef>
          </c:tx>
          <c:spPr>
            <a:solidFill>
              <a:schemeClr val="accent1"/>
            </a:solidFill>
            <a:ln w="117475">
              <a:solidFill>
                <a:schemeClr val="accent1"/>
              </a:solidFill>
            </a:ln>
            <a:effectLst/>
          </c:spPr>
          <c:invertIfNegative val="0"/>
          <c:cat>
            <c:strRef>
              <c:f>'GLWA raw data'!$H$41:$O$41</c:f>
              <c:strCache>
                <c:ptCount val="8"/>
                <c:pt idx="0">
                  <c:v>11/16/2018</c:v>
                </c:pt>
                <c:pt idx="1">
                  <c:v>1/9/2020</c:v>
                </c:pt>
                <c:pt idx="2">
                  <c:v>3/4/2020</c:v>
                </c:pt>
                <c:pt idx="3">
                  <c:v>4/7/2020</c:v>
                </c:pt>
                <c:pt idx="4">
                  <c:v>7/9/2020</c:v>
                </c:pt>
                <c:pt idx="5">
                  <c:v>10/15/2020</c:v>
                </c:pt>
                <c:pt idx="6">
                  <c:v>11/12/2020</c:v>
                </c:pt>
                <c:pt idx="7">
                  <c:v>12/2/2020</c:v>
                </c:pt>
              </c:strCache>
            </c:strRef>
          </c:cat>
          <c:val>
            <c:numRef>
              <c:f>'GLWA raw data'!$H$42:$O$42</c:f>
              <c:numCache>
                <c:formatCode>General</c:formatCode>
                <c:ptCount val="8"/>
                <c:pt idx="0">
                  <c:v>78.442099999999996</c:v>
                </c:pt>
                <c:pt idx="1">
                  <c:v>136.22</c:v>
                </c:pt>
                <c:pt idx="2">
                  <c:v>110.386</c:v>
                </c:pt>
                <c:pt idx="3">
                  <c:v>120.447</c:v>
                </c:pt>
                <c:pt idx="4">
                  <c:v>134.95400000000001</c:v>
                </c:pt>
                <c:pt idx="5">
                  <c:v>131.92699999999999</c:v>
                </c:pt>
                <c:pt idx="6">
                  <c:v>174.32499999999996</c:v>
                </c:pt>
                <c:pt idx="7">
                  <c:v>90.22999999999999</c:v>
                </c:pt>
              </c:numCache>
            </c:numRef>
          </c:val>
          <c:extLst>
            <c:ext xmlns:c16="http://schemas.microsoft.com/office/drawing/2014/chart" uri="{C3380CC4-5D6E-409C-BE32-E72D297353CC}">
              <c16:uniqueId val="{00000000-2834-48DB-A6B8-B6A5F6AFCDAD}"/>
            </c:ext>
          </c:extLst>
        </c:ser>
        <c:ser>
          <c:idx val="1"/>
          <c:order val="1"/>
          <c:tx>
            <c:strRef>
              <c:f>'GLWA raw data'!$G$43</c:f>
              <c:strCache>
                <c:ptCount val="1"/>
                <c:pt idx="0">
                  <c:v>Effluent</c:v>
                </c:pt>
              </c:strCache>
            </c:strRef>
          </c:tx>
          <c:spPr>
            <a:solidFill>
              <a:schemeClr val="accent2"/>
            </a:solidFill>
            <a:ln w="117475">
              <a:solidFill>
                <a:schemeClr val="accent2"/>
              </a:solidFill>
            </a:ln>
            <a:effectLst/>
          </c:spPr>
          <c:invertIfNegative val="0"/>
          <c:cat>
            <c:strRef>
              <c:f>'GLWA raw data'!$H$41:$O$41</c:f>
              <c:strCache>
                <c:ptCount val="8"/>
                <c:pt idx="0">
                  <c:v>11/16/2018</c:v>
                </c:pt>
                <c:pt idx="1">
                  <c:v>1/9/2020</c:v>
                </c:pt>
                <c:pt idx="2">
                  <c:v>3/4/2020</c:v>
                </c:pt>
                <c:pt idx="3">
                  <c:v>4/7/2020</c:v>
                </c:pt>
                <c:pt idx="4">
                  <c:v>7/9/2020</c:v>
                </c:pt>
                <c:pt idx="5">
                  <c:v>10/15/2020</c:v>
                </c:pt>
                <c:pt idx="6">
                  <c:v>11/12/2020</c:v>
                </c:pt>
                <c:pt idx="7">
                  <c:v>12/2/2020</c:v>
                </c:pt>
              </c:strCache>
            </c:strRef>
          </c:cat>
          <c:val>
            <c:numRef>
              <c:f>'GLWA raw data'!$H$43:$O$43</c:f>
              <c:numCache>
                <c:formatCode>General</c:formatCode>
                <c:ptCount val="8"/>
                <c:pt idx="0">
                  <c:v>124.71000000000001</c:v>
                </c:pt>
                <c:pt idx="1">
                  <c:v>219.39999999999998</c:v>
                </c:pt>
                <c:pt idx="2">
                  <c:v>123.10000000000001</c:v>
                </c:pt>
                <c:pt idx="3">
                  <c:v>135.5</c:v>
                </c:pt>
                <c:pt idx="4">
                  <c:v>178.70000000000002</c:v>
                </c:pt>
                <c:pt idx="5">
                  <c:v>111.2</c:v>
                </c:pt>
                <c:pt idx="6">
                  <c:v>150.80000000000001</c:v>
                </c:pt>
                <c:pt idx="7">
                  <c:v>107.00000000000001</c:v>
                </c:pt>
              </c:numCache>
            </c:numRef>
          </c:val>
          <c:extLst>
            <c:ext xmlns:c16="http://schemas.microsoft.com/office/drawing/2014/chart" uri="{C3380CC4-5D6E-409C-BE32-E72D297353CC}">
              <c16:uniqueId val="{00000001-2834-48DB-A6B8-B6A5F6AFCDAD}"/>
            </c:ext>
          </c:extLst>
        </c:ser>
        <c:dLbls>
          <c:showLegendKey val="0"/>
          <c:showVal val="0"/>
          <c:showCatName val="0"/>
          <c:showSerName val="0"/>
          <c:showPercent val="0"/>
          <c:showBubbleSize val="0"/>
        </c:dLbls>
        <c:gapWidth val="150"/>
        <c:overlap val="100"/>
        <c:axId val="677969112"/>
        <c:axId val="677961568"/>
      </c:barChart>
      <c:catAx>
        <c:axId val="677969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77961568"/>
        <c:crosses val="autoZero"/>
        <c:auto val="1"/>
        <c:lblAlgn val="ctr"/>
        <c:lblOffset val="100"/>
        <c:noMultiLvlLbl val="0"/>
      </c:catAx>
      <c:valAx>
        <c:axId val="67796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Total PFAS Concentration (ng/l)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77969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dLbls>
            <c:dLbl>
              <c:idx val="0"/>
              <c:layout>
                <c:manualLayout>
                  <c:x val="1.6169453839137615E-3"/>
                  <c:y val="-0.33400133600534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CF6-4ABE-A45E-6CA04B4ED007}"/>
                </c:ext>
              </c:extLst>
            </c:dLbl>
            <c:dLbl>
              <c:idx val="1"/>
              <c:layout>
                <c:manualLayout>
                  <c:x val="0"/>
                  <c:y val="-0.2204408817635270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F6-4ABE-A45E-6CA04B4ED007}"/>
                </c:ext>
              </c:extLst>
            </c:dLbl>
            <c:dLbl>
              <c:idx val="2"/>
              <c:layout>
                <c:manualLayout>
                  <c:x val="0"/>
                  <c:y val="-0.3139612558450234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F6-4ABE-A45E-6CA04B4ED007}"/>
                </c:ext>
              </c:extLst>
            </c:dLbl>
            <c:dLbl>
              <c:idx val="3"/>
              <c:layout>
                <c:manualLayout>
                  <c:x val="0"/>
                  <c:y val="-0.2104208416833667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F6-4ABE-A45E-6CA04B4ED007}"/>
                </c:ext>
              </c:extLst>
            </c:dLbl>
            <c:dLbl>
              <c:idx val="4"/>
              <c:layout>
                <c:manualLayout>
                  <c:x val="-5.9340893965527072E-17"/>
                  <c:y val="-0.18964142053889374"/>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F6-4ABE-A45E-6CA04B4ED007}"/>
                </c:ext>
              </c:extLst>
            </c:dLbl>
            <c:dLbl>
              <c:idx val="5"/>
              <c:layout>
                <c:manualLayout>
                  <c:x val="-1.1857462503615572E-16"/>
                  <c:y val="-7.01402805611223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F6-4ABE-A45E-6CA04B4ED007}"/>
                </c:ext>
              </c:extLst>
            </c:dLbl>
            <c:dLbl>
              <c:idx val="6"/>
              <c:layout>
                <c:manualLayout>
                  <c:x val="0"/>
                  <c:y val="-0.210420841683366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CF6-4ABE-A45E-6CA04B4ED007}"/>
                </c:ext>
              </c:extLst>
            </c:dLbl>
            <c:dLbl>
              <c:idx val="7"/>
              <c:layout>
                <c:manualLayout>
                  <c:x val="0"/>
                  <c:y val="-7.014028056112224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CF6-4ABE-A45E-6CA04B4ED007}"/>
                </c:ext>
              </c:extLst>
            </c:dLbl>
            <c:dLbl>
              <c:idx val="8"/>
              <c:layout>
                <c:manualLayout>
                  <c:x val="1.1857462503615572E-16"/>
                  <c:y val="-0.240480961923847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CF6-4ABE-A45E-6CA04B4ED007}"/>
                </c:ext>
              </c:extLst>
            </c:dLbl>
            <c:dLbl>
              <c:idx val="9"/>
              <c:layout>
                <c:manualLayout>
                  <c:x val="0"/>
                  <c:y val="-0.140280561122244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CF6-4ABE-A45E-6CA04B4ED00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'WWTP Mass Loading'!$A$2:$A$11</c:f>
              <c:strCache>
                <c:ptCount val="10"/>
                <c:pt idx="0">
                  <c:v>GLWA WRRF</c:v>
                </c:pt>
                <c:pt idx="1">
                  <c:v>Port Huron WWTP</c:v>
                </c:pt>
                <c:pt idx="2">
                  <c:v>Grand Rapids WRRF</c:v>
                </c:pt>
                <c:pt idx="3">
                  <c:v>North Kent SA WWTP</c:v>
                </c:pt>
                <c:pt idx="4">
                  <c:v>3 Rivers WWTP</c:v>
                </c:pt>
                <c:pt idx="5">
                  <c:v>KI Sawyer WWTP</c:v>
                </c:pt>
                <c:pt idx="6">
                  <c:v>Kalamazoo WRRF</c:v>
                </c:pt>
                <c:pt idx="7">
                  <c:v>Bronson WWTP</c:v>
                </c:pt>
                <c:pt idx="8">
                  <c:v>Downriver WTF</c:v>
                </c:pt>
                <c:pt idx="9">
                  <c:v>Lapeer WWTP</c:v>
                </c:pt>
              </c:strCache>
            </c:strRef>
          </c:cat>
          <c:val>
            <c:numRef>
              <c:f>'WWTP Mass Loading'!$C$2:$C$11</c:f>
              <c:numCache>
                <c:formatCode>General</c:formatCode>
                <c:ptCount val="10"/>
                <c:pt idx="0">
                  <c:v>127.5280069635</c:v>
                </c:pt>
                <c:pt idx="1">
                  <c:v>3.9775739219999999</c:v>
                </c:pt>
                <c:pt idx="2">
                  <c:v>62.828685962999998</c:v>
                </c:pt>
                <c:pt idx="3">
                  <c:v>3.1580497150000002</c:v>
                </c:pt>
                <c:pt idx="4">
                  <c:v>0.94621140000000004</c:v>
                </c:pt>
                <c:pt idx="5">
                  <c:v>4.1542000500000002E-2</c:v>
                </c:pt>
                <c:pt idx="6">
                  <c:v>3.1637906174999997</c:v>
                </c:pt>
                <c:pt idx="7">
                  <c:v>4.2192174999999998E-2</c:v>
                </c:pt>
                <c:pt idx="8">
                  <c:v>7.7405349249999995</c:v>
                </c:pt>
                <c:pt idx="9">
                  <c:v>0.36686441999999991</c:v>
                </c:pt>
              </c:numCache>
            </c:numRef>
          </c:val>
          <c:extLst>
            <c:ext xmlns:c16="http://schemas.microsoft.com/office/drawing/2014/chart" uri="{C3380CC4-5D6E-409C-BE32-E72D297353CC}">
              <c16:uniqueId val="{0000000A-4CF6-4ABE-A45E-6CA04B4ED007}"/>
            </c:ext>
          </c:extLst>
        </c:ser>
        <c:dLbls>
          <c:showLegendKey val="0"/>
          <c:showVal val="1"/>
          <c:showCatName val="0"/>
          <c:showSerName val="0"/>
          <c:showPercent val="0"/>
          <c:showBubbleSize val="0"/>
        </c:dLbls>
        <c:gapWidth val="219"/>
        <c:overlap val="100"/>
        <c:axId val="610841952"/>
        <c:axId val="610842280"/>
      </c:barChart>
      <c:catAx>
        <c:axId val="61084195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10842280"/>
        <c:crosses val="autoZero"/>
        <c:auto val="1"/>
        <c:lblAlgn val="ctr"/>
        <c:lblOffset val="100"/>
        <c:noMultiLvlLbl val="0"/>
      </c:catAx>
      <c:valAx>
        <c:axId val="61084228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aseline="0">
                    <a:solidFill>
                      <a:schemeClr val="tx1"/>
                    </a:solidFill>
                  </a:rPr>
                  <a:t>Mass Loading (kg/yr)</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1084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WWTP Effluent Percent Composition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percentStacked"/>
        <c:varyColors val="0"/>
        <c:ser>
          <c:idx val="0"/>
          <c:order val="0"/>
          <c:tx>
            <c:strRef>
              <c:f>'Percent Comp Rep sample'!$B$4</c:f>
              <c:strCache>
                <c:ptCount val="1"/>
                <c:pt idx="0">
                  <c:v>PFODA</c:v>
                </c:pt>
              </c:strCache>
            </c:strRef>
          </c:tx>
          <c:spPr>
            <a:solidFill>
              <a:schemeClr val="accent1"/>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sample'!$C$4:$L$4</c:f>
              <c:numCache>
                <c:formatCode>General</c:formatCode>
                <c:ptCount val="10"/>
              </c:numCache>
            </c:numRef>
          </c:val>
          <c:extLst>
            <c:ext xmlns:c16="http://schemas.microsoft.com/office/drawing/2014/chart" uri="{C3380CC4-5D6E-409C-BE32-E72D297353CC}">
              <c16:uniqueId val="{00000000-AA6A-45DA-873C-19EB107BCE6F}"/>
            </c:ext>
          </c:extLst>
        </c:ser>
        <c:ser>
          <c:idx val="1"/>
          <c:order val="1"/>
          <c:tx>
            <c:strRef>
              <c:f>'Percent Comp Rep sample'!$B$5</c:f>
              <c:strCache>
                <c:ptCount val="1"/>
                <c:pt idx="0">
                  <c:v>PFHxDA</c:v>
                </c:pt>
              </c:strCache>
            </c:strRef>
          </c:tx>
          <c:spPr>
            <a:solidFill>
              <a:srgbClr val="B7B7B7"/>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sample'!$C$5:$L$5</c:f>
              <c:numCache>
                <c:formatCode>General</c:formatCode>
                <c:ptCount val="10"/>
              </c:numCache>
            </c:numRef>
          </c:val>
          <c:extLst>
            <c:ext xmlns:c16="http://schemas.microsoft.com/office/drawing/2014/chart" uri="{C3380CC4-5D6E-409C-BE32-E72D297353CC}">
              <c16:uniqueId val="{00000001-AA6A-45DA-873C-19EB107BCE6F}"/>
            </c:ext>
          </c:extLst>
        </c:ser>
        <c:ser>
          <c:idx val="2"/>
          <c:order val="2"/>
          <c:tx>
            <c:strRef>
              <c:f>'Percent Comp Rep sample'!$B$6</c:f>
              <c:strCache>
                <c:ptCount val="1"/>
                <c:pt idx="0">
                  <c:v>PFTrDA</c:v>
                </c:pt>
              </c:strCache>
            </c:strRef>
          </c:tx>
          <c:spPr>
            <a:solidFill>
              <a:srgbClr val="A238FA"/>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sample'!$C$6:$L$6</c:f>
              <c:numCache>
                <c:formatCode>General</c:formatCode>
                <c:ptCount val="10"/>
              </c:numCache>
            </c:numRef>
          </c:val>
          <c:extLst>
            <c:ext xmlns:c16="http://schemas.microsoft.com/office/drawing/2014/chart" uri="{C3380CC4-5D6E-409C-BE32-E72D297353CC}">
              <c16:uniqueId val="{00000002-AA6A-45DA-873C-19EB107BCE6F}"/>
            </c:ext>
          </c:extLst>
        </c:ser>
        <c:ser>
          <c:idx val="3"/>
          <c:order val="3"/>
          <c:tx>
            <c:strRef>
              <c:f>'Percent Comp Rep sample'!$B$7</c:f>
              <c:strCache>
                <c:ptCount val="1"/>
                <c:pt idx="0">
                  <c:v>PFTeDA</c:v>
                </c:pt>
              </c:strCache>
            </c:strRef>
          </c:tx>
          <c:spPr>
            <a:solidFill>
              <a:schemeClr val="accent4"/>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sample'!$C$7:$L$7</c:f>
              <c:numCache>
                <c:formatCode>General</c:formatCode>
                <c:ptCount val="10"/>
              </c:numCache>
            </c:numRef>
          </c:val>
          <c:extLst>
            <c:ext xmlns:c16="http://schemas.microsoft.com/office/drawing/2014/chart" uri="{C3380CC4-5D6E-409C-BE32-E72D297353CC}">
              <c16:uniqueId val="{00000003-AA6A-45DA-873C-19EB107BCE6F}"/>
            </c:ext>
          </c:extLst>
        </c:ser>
        <c:ser>
          <c:idx val="4"/>
          <c:order val="4"/>
          <c:tx>
            <c:strRef>
              <c:f>'Percent Comp Rep sample'!$B$8</c:f>
              <c:strCache>
                <c:ptCount val="1"/>
                <c:pt idx="0">
                  <c:v>PFDoA</c:v>
                </c:pt>
              </c:strCache>
            </c:strRef>
          </c:tx>
          <c:spPr>
            <a:solidFill>
              <a:schemeClr val="accent5"/>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sample'!$C$8:$L$8</c:f>
              <c:numCache>
                <c:formatCode>General</c:formatCode>
                <c:ptCount val="10"/>
              </c:numCache>
            </c:numRef>
          </c:val>
          <c:extLst>
            <c:ext xmlns:c16="http://schemas.microsoft.com/office/drawing/2014/chart" uri="{C3380CC4-5D6E-409C-BE32-E72D297353CC}">
              <c16:uniqueId val="{00000004-AA6A-45DA-873C-19EB107BCE6F}"/>
            </c:ext>
          </c:extLst>
        </c:ser>
        <c:ser>
          <c:idx val="5"/>
          <c:order val="5"/>
          <c:tx>
            <c:strRef>
              <c:f>'Percent Comp Rep sample'!$B$9</c:f>
              <c:strCache>
                <c:ptCount val="1"/>
                <c:pt idx="0">
                  <c:v>PFUdA</c:v>
                </c:pt>
              </c:strCache>
            </c:strRef>
          </c:tx>
          <c:spPr>
            <a:solidFill>
              <a:srgbClr val="D0E5C1"/>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sample'!$C$9:$L$9</c:f>
              <c:numCache>
                <c:formatCode>General</c:formatCode>
                <c:ptCount val="10"/>
              </c:numCache>
            </c:numRef>
          </c:val>
          <c:extLst>
            <c:ext xmlns:c16="http://schemas.microsoft.com/office/drawing/2014/chart" uri="{C3380CC4-5D6E-409C-BE32-E72D297353CC}">
              <c16:uniqueId val="{00000005-AA6A-45DA-873C-19EB107BCE6F}"/>
            </c:ext>
          </c:extLst>
        </c:ser>
        <c:ser>
          <c:idx val="6"/>
          <c:order val="6"/>
          <c:tx>
            <c:strRef>
              <c:f>'Percent Comp Rep sample'!$B$10</c:f>
              <c:strCache>
                <c:ptCount val="1"/>
                <c:pt idx="0">
                  <c:v>PFDA</c:v>
                </c:pt>
              </c:strCache>
            </c:strRef>
          </c:tx>
          <c:spPr>
            <a:solidFill>
              <a:schemeClr val="accent1">
                <a:lumMod val="60000"/>
              </a:schemeClr>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sample'!$C$10:$L$10</c:f>
              <c:numCache>
                <c:formatCode>General</c:formatCode>
                <c:ptCount val="10"/>
                <c:pt idx="2">
                  <c:v>1.7</c:v>
                </c:pt>
                <c:pt idx="9">
                  <c:v>12.1</c:v>
                </c:pt>
              </c:numCache>
            </c:numRef>
          </c:val>
          <c:extLst>
            <c:ext xmlns:c16="http://schemas.microsoft.com/office/drawing/2014/chart" uri="{C3380CC4-5D6E-409C-BE32-E72D297353CC}">
              <c16:uniqueId val="{00000006-AA6A-45DA-873C-19EB107BCE6F}"/>
            </c:ext>
          </c:extLst>
        </c:ser>
        <c:ser>
          <c:idx val="7"/>
          <c:order val="7"/>
          <c:tx>
            <c:strRef>
              <c:f>'Percent Comp Rep sample'!$B$11</c:f>
              <c:strCache>
                <c:ptCount val="1"/>
                <c:pt idx="0">
                  <c:v>PFDS</c:v>
                </c:pt>
              </c:strCache>
            </c:strRef>
          </c:tx>
          <c:spPr>
            <a:solidFill>
              <a:srgbClr val="056AD9"/>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sample'!$C$11:$L$11</c:f>
              <c:numCache>
                <c:formatCode>General</c:formatCode>
                <c:ptCount val="10"/>
              </c:numCache>
            </c:numRef>
          </c:val>
          <c:extLst>
            <c:ext xmlns:c16="http://schemas.microsoft.com/office/drawing/2014/chart" uri="{C3380CC4-5D6E-409C-BE32-E72D297353CC}">
              <c16:uniqueId val="{00000007-AA6A-45DA-873C-19EB107BCE6F}"/>
            </c:ext>
          </c:extLst>
        </c:ser>
        <c:ser>
          <c:idx val="8"/>
          <c:order val="8"/>
          <c:tx>
            <c:strRef>
              <c:f>'Percent Comp Rep sample'!$B$12</c:f>
              <c:strCache>
                <c:ptCount val="1"/>
                <c:pt idx="0">
                  <c:v>PFNA</c:v>
                </c:pt>
              </c:strCache>
            </c:strRef>
          </c:tx>
          <c:spPr>
            <a:solidFill>
              <a:srgbClr val="FFFF00"/>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sample'!$C$12:$L$12</c:f>
              <c:numCache>
                <c:formatCode>General</c:formatCode>
                <c:ptCount val="10"/>
                <c:pt idx="2">
                  <c:v>3.5</c:v>
                </c:pt>
                <c:pt idx="5">
                  <c:v>2.8</c:v>
                </c:pt>
              </c:numCache>
            </c:numRef>
          </c:val>
          <c:extLst>
            <c:ext xmlns:c16="http://schemas.microsoft.com/office/drawing/2014/chart" uri="{C3380CC4-5D6E-409C-BE32-E72D297353CC}">
              <c16:uniqueId val="{00000008-AA6A-45DA-873C-19EB107BCE6F}"/>
            </c:ext>
          </c:extLst>
        </c:ser>
        <c:ser>
          <c:idx val="9"/>
          <c:order val="9"/>
          <c:tx>
            <c:strRef>
              <c:f>'Percent Comp Rep sample'!$B$13</c:f>
              <c:strCache>
                <c:ptCount val="1"/>
                <c:pt idx="0">
                  <c:v>PFNS</c:v>
                </c:pt>
              </c:strCache>
            </c:strRef>
          </c:tx>
          <c:spPr>
            <a:solidFill>
              <a:schemeClr val="accent4">
                <a:lumMod val="60000"/>
              </a:schemeClr>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sample'!$C$13:$L$13</c:f>
              <c:numCache>
                <c:formatCode>General</c:formatCode>
                <c:ptCount val="10"/>
              </c:numCache>
            </c:numRef>
          </c:val>
          <c:extLst>
            <c:ext xmlns:c16="http://schemas.microsoft.com/office/drawing/2014/chart" uri="{C3380CC4-5D6E-409C-BE32-E72D297353CC}">
              <c16:uniqueId val="{00000009-AA6A-45DA-873C-19EB107BCE6F}"/>
            </c:ext>
          </c:extLst>
        </c:ser>
        <c:ser>
          <c:idx val="10"/>
          <c:order val="10"/>
          <c:tx>
            <c:strRef>
              <c:f>'Percent Comp Rep sample'!$B$14</c:f>
              <c:strCache>
                <c:ptCount val="1"/>
                <c:pt idx="0">
                  <c:v>PFOA</c:v>
                </c:pt>
              </c:strCache>
            </c:strRef>
          </c:tx>
          <c:spPr>
            <a:solidFill>
              <a:srgbClr val="EE78DA"/>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sample'!$C$14:$L$14</c:f>
              <c:numCache>
                <c:formatCode>General</c:formatCode>
                <c:ptCount val="10"/>
                <c:pt idx="0">
                  <c:v>9</c:v>
                </c:pt>
                <c:pt idx="1">
                  <c:v>6.9</c:v>
                </c:pt>
                <c:pt idx="2">
                  <c:v>37</c:v>
                </c:pt>
                <c:pt idx="3">
                  <c:v>7.3</c:v>
                </c:pt>
                <c:pt idx="4">
                  <c:v>12</c:v>
                </c:pt>
                <c:pt idx="5">
                  <c:v>46</c:v>
                </c:pt>
                <c:pt idx="6">
                  <c:v>10.6</c:v>
                </c:pt>
                <c:pt idx="7">
                  <c:v>8.6999999999999993</c:v>
                </c:pt>
                <c:pt idx="8">
                  <c:v>32</c:v>
                </c:pt>
                <c:pt idx="9">
                  <c:v>72.599999999999994</c:v>
                </c:pt>
              </c:numCache>
            </c:numRef>
          </c:val>
          <c:extLst>
            <c:ext xmlns:c16="http://schemas.microsoft.com/office/drawing/2014/chart" uri="{C3380CC4-5D6E-409C-BE32-E72D297353CC}">
              <c16:uniqueId val="{0000000A-AA6A-45DA-873C-19EB107BCE6F}"/>
            </c:ext>
          </c:extLst>
        </c:ser>
        <c:ser>
          <c:idx val="11"/>
          <c:order val="11"/>
          <c:tx>
            <c:strRef>
              <c:f>'Percent Comp Rep sample'!$B$15</c:f>
              <c:strCache>
                <c:ptCount val="1"/>
                <c:pt idx="0">
                  <c:v>PFOS</c:v>
                </c:pt>
              </c:strCache>
            </c:strRef>
          </c:tx>
          <c:spPr>
            <a:solidFill>
              <a:srgbClr val="FE605C"/>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sample'!$C$15:$L$15</c:f>
              <c:numCache>
                <c:formatCode>General</c:formatCode>
                <c:ptCount val="10"/>
                <c:pt idx="0">
                  <c:v>16</c:v>
                </c:pt>
                <c:pt idx="1">
                  <c:v>16</c:v>
                </c:pt>
                <c:pt idx="2">
                  <c:v>56</c:v>
                </c:pt>
                <c:pt idx="3">
                  <c:v>10</c:v>
                </c:pt>
                <c:pt idx="4">
                  <c:v>29</c:v>
                </c:pt>
                <c:pt idx="5">
                  <c:v>12</c:v>
                </c:pt>
                <c:pt idx="6">
                  <c:v>4.17</c:v>
                </c:pt>
                <c:pt idx="7">
                  <c:v>22</c:v>
                </c:pt>
                <c:pt idx="8">
                  <c:v>50.2</c:v>
                </c:pt>
                <c:pt idx="9">
                  <c:v>13.1</c:v>
                </c:pt>
              </c:numCache>
            </c:numRef>
          </c:val>
          <c:extLst>
            <c:ext xmlns:c16="http://schemas.microsoft.com/office/drawing/2014/chart" uri="{C3380CC4-5D6E-409C-BE32-E72D297353CC}">
              <c16:uniqueId val="{0000000B-AA6A-45DA-873C-19EB107BCE6F}"/>
            </c:ext>
          </c:extLst>
        </c:ser>
        <c:ser>
          <c:idx val="12"/>
          <c:order val="12"/>
          <c:tx>
            <c:strRef>
              <c:f>'Percent Comp Rep sample'!$B$16</c:f>
              <c:strCache>
                <c:ptCount val="1"/>
                <c:pt idx="0">
                  <c:v>8:2 FTS</c:v>
                </c:pt>
              </c:strCache>
            </c:strRef>
          </c:tx>
          <c:spPr>
            <a:solidFill>
              <a:schemeClr val="accent1">
                <a:lumMod val="80000"/>
                <a:lumOff val="20000"/>
              </a:schemeClr>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sample'!$C$16:$L$16</c:f>
              <c:numCache>
                <c:formatCode>General</c:formatCode>
                <c:ptCount val="10"/>
              </c:numCache>
            </c:numRef>
          </c:val>
          <c:extLst>
            <c:ext xmlns:c16="http://schemas.microsoft.com/office/drawing/2014/chart" uri="{C3380CC4-5D6E-409C-BE32-E72D297353CC}">
              <c16:uniqueId val="{0000000C-AA6A-45DA-873C-19EB107BCE6F}"/>
            </c:ext>
          </c:extLst>
        </c:ser>
        <c:ser>
          <c:idx val="13"/>
          <c:order val="13"/>
          <c:tx>
            <c:strRef>
              <c:f>'Percent Comp Rep sample'!$B$17</c:f>
              <c:strCache>
                <c:ptCount val="1"/>
                <c:pt idx="0">
                  <c:v>FOSA</c:v>
                </c:pt>
              </c:strCache>
            </c:strRef>
          </c:tx>
          <c:spPr>
            <a:solidFill>
              <a:schemeClr val="accent2">
                <a:lumMod val="80000"/>
                <a:lumOff val="20000"/>
              </a:schemeClr>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sample'!$C$17:$L$17</c:f>
              <c:numCache>
                <c:formatCode>General</c:formatCode>
                <c:ptCount val="10"/>
                <c:pt idx="1">
                  <c:v>0.73</c:v>
                </c:pt>
              </c:numCache>
            </c:numRef>
          </c:val>
          <c:extLst>
            <c:ext xmlns:c16="http://schemas.microsoft.com/office/drawing/2014/chart" uri="{C3380CC4-5D6E-409C-BE32-E72D297353CC}">
              <c16:uniqueId val="{0000000D-AA6A-45DA-873C-19EB107BCE6F}"/>
            </c:ext>
          </c:extLst>
        </c:ser>
        <c:ser>
          <c:idx val="14"/>
          <c:order val="14"/>
          <c:tx>
            <c:strRef>
              <c:f>'Percent Comp Rep sample'!$B$18</c:f>
              <c:strCache>
                <c:ptCount val="1"/>
                <c:pt idx="0">
                  <c:v>NEtFOSAA</c:v>
                </c:pt>
              </c:strCache>
            </c:strRef>
          </c:tx>
          <c:spPr>
            <a:solidFill>
              <a:srgbClr val="3CBA81"/>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sample'!$C$18:$L$18</c:f>
              <c:numCache>
                <c:formatCode>General</c:formatCode>
                <c:ptCount val="10"/>
                <c:pt idx="8">
                  <c:v>5.84</c:v>
                </c:pt>
                <c:pt idx="9">
                  <c:v>3.09</c:v>
                </c:pt>
              </c:numCache>
            </c:numRef>
          </c:val>
          <c:extLst>
            <c:ext xmlns:c16="http://schemas.microsoft.com/office/drawing/2014/chart" uri="{C3380CC4-5D6E-409C-BE32-E72D297353CC}">
              <c16:uniqueId val="{0000000E-AA6A-45DA-873C-19EB107BCE6F}"/>
            </c:ext>
          </c:extLst>
        </c:ser>
        <c:ser>
          <c:idx val="15"/>
          <c:order val="15"/>
          <c:tx>
            <c:strRef>
              <c:f>'Percent Comp Rep sample'!$B$19</c:f>
              <c:strCache>
                <c:ptCount val="1"/>
                <c:pt idx="0">
                  <c:v>NMeFOSAA</c:v>
                </c:pt>
              </c:strCache>
            </c:strRef>
          </c:tx>
          <c:spPr>
            <a:solidFill>
              <a:srgbClr val="269D9A"/>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sample'!$C$19:$L$19</c:f>
              <c:numCache>
                <c:formatCode>General</c:formatCode>
                <c:ptCount val="10"/>
                <c:pt idx="8">
                  <c:v>2.21</c:v>
                </c:pt>
                <c:pt idx="9">
                  <c:v>2.75</c:v>
                </c:pt>
              </c:numCache>
            </c:numRef>
          </c:val>
          <c:extLst>
            <c:ext xmlns:c16="http://schemas.microsoft.com/office/drawing/2014/chart" uri="{C3380CC4-5D6E-409C-BE32-E72D297353CC}">
              <c16:uniqueId val="{0000000F-AA6A-45DA-873C-19EB107BCE6F}"/>
            </c:ext>
          </c:extLst>
        </c:ser>
        <c:ser>
          <c:idx val="16"/>
          <c:order val="16"/>
          <c:tx>
            <c:strRef>
              <c:f>'Percent Comp Rep sample'!$B$20</c:f>
              <c:strCache>
                <c:ptCount val="1"/>
                <c:pt idx="0">
                  <c:v>PFHpA</c:v>
                </c:pt>
              </c:strCache>
            </c:strRef>
          </c:tx>
          <c:spPr>
            <a:solidFill>
              <a:srgbClr val="9EFB5F"/>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sample'!$C$20:$L$20</c:f>
              <c:numCache>
                <c:formatCode>General</c:formatCode>
                <c:ptCount val="10"/>
                <c:pt idx="0">
                  <c:v>5.6</c:v>
                </c:pt>
                <c:pt idx="1">
                  <c:v>1.3</c:v>
                </c:pt>
                <c:pt idx="2">
                  <c:v>4.9000000000000004</c:v>
                </c:pt>
                <c:pt idx="3">
                  <c:v>2.9</c:v>
                </c:pt>
                <c:pt idx="4">
                  <c:v>9.6</c:v>
                </c:pt>
                <c:pt idx="5">
                  <c:v>27</c:v>
                </c:pt>
                <c:pt idx="7">
                  <c:v>8.1</c:v>
                </c:pt>
                <c:pt idx="8">
                  <c:v>13.2</c:v>
                </c:pt>
                <c:pt idx="9">
                  <c:v>22.5</c:v>
                </c:pt>
              </c:numCache>
            </c:numRef>
          </c:val>
          <c:extLst>
            <c:ext xmlns:c16="http://schemas.microsoft.com/office/drawing/2014/chart" uri="{C3380CC4-5D6E-409C-BE32-E72D297353CC}">
              <c16:uniqueId val="{00000010-AA6A-45DA-873C-19EB107BCE6F}"/>
            </c:ext>
          </c:extLst>
        </c:ser>
        <c:ser>
          <c:idx val="17"/>
          <c:order val="17"/>
          <c:tx>
            <c:strRef>
              <c:f>'Percent Comp Rep sample'!$B$21</c:f>
              <c:strCache>
                <c:ptCount val="1"/>
                <c:pt idx="0">
                  <c:v>PFHpS</c:v>
                </c:pt>
              </c:strCache>
            </c:strRef>
          </c:tx>
          <c:spPr>
            <a:solidFill>
              <a:srgbClr val="39FDFD"/>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sample'!$C$21:$L$21</c:f>
              <c:numCache>
                <c:formatCode>General</c:formatCode>
                <c:ptCount val="10"/>
                <c:pt idx="8">
                  <c:v>2.2599999999999998</c:v>
                </c:pt>
              </c:numCache>
            </c:numRef>
          </c:val>
          <c:extLst>
            <c:ext xmlns:c16="http://schemas.microsoft.com/office/drawing/2014/chart" uri="{C3380CC4-5D6E-409C-BE32-E72D297353CC}">
              <c16:uniqueId val="{00000011-AA6A-45DA-873C-19EB107BCE6F}"/>
            </c:ext>
          </c:extLst>
        </c:ser>
        <c:ser>
          <c:idx val="18"/>
          <c:order val="18"/>
          <c:tx>
            <c:strRef>
              <c:f>'Percent Comp Rep sample'!$B$22</c:f>
              <c:strCache>
                <c:ptCount val="1"/>
                <c:pt idx="0">
                  <c:v>PFHxA</c:v>
                </c:pt>
              </c:strCache>
            </c:strRef>
          </c:tx>
          <c:spPr>
            <a:solidFill>
              <a:srgbClr val="8F724F"/>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sample'!$C$22:$L$22</c:f>
              <c:numCache>
                <c:formatCode>General</c:formatCode>
                <c:ptCount val="10"/>
                <c:pt idx="0">
                  <c:v>15</c:v>
                </c:pt>
                <c:pt idx="1">
                  <c:v>9.4</c:v>
                </c:pt>
                <c:pt idx="2">
                  <c:v>37</c:v>
                </c:pt>
                <c:pt idx="3">
                  <c:v>19</c:v>
                </c:pt>
                <c:pt idx="4">
                  <c:v>33</c:v>
                </c:pt>
                <c:pt idx="5">
                  <c:v>92</c:v>
                </c:pt>
                <c:pt idx="6">
                  <c:v>24.3</c:v>
                </c:pt>
                <c:pt idx="7">
                  <c:v>41</c:v>
                </c:pt>
                <c:pt idx="8">
                  <c:v>162</c:v>
                </c:pt>
                <c:pt idx="9">
                  <c:v>2.06</c:v>
                </c:pt>
              </c:numCache>
            </c:numRef>
          </c:val>
          <c:extLst>
            <c:ext xmlns:c16="http://schemas.microsoft.com/office/drawing/2014/chart" uri="{C3380CC4-5D6E-409C-BE32-E72D297353CC}">
              <c16:uniqueId val="{00000012-AA6A-45DA-873C-19EB107BCE6F}"/>
            </c:ext>
          </c:extLst>
        </c:ser>
        <c:ser>
          <c:idx val="19"/>
          <c:order val="19"/>
          <c:tx>
            <c:strRef>
              <c:f>'Percent Comp Rep sample'!$B$23</c:f>
              <c:strCache>
                <c:ptCount val="1"/>
                <c:pt idx="0">
                  <c:v>PFHxS</c:v>
                </c:pt>
              </c:strCache>
            </c:strRef>
          </c:tx>
          <c:spPr>
            <a:solidFill>
              <a:srgbClr val="D26012"/>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sample'!$C$23:$L$23</c:f>
              <c:numCache>
                <c:formatCode>General</c:formatCode>
                <c:ptCount val="10"/>
                <c:pt idx="0">
                  <c:v>6.8</c:v>
                </c:pt>
                <c:pt idx="1">
                  <c:v>0.87</c:v>
                </c:pt>
                <c:pt idx="2">
                  <c:v>8.8000000000000007</c:v>
                </c:pt>
                <c:pt idx="3">
                  <c:v>5.4</c:v>
                </c:pt>
                <c:pt idx="4">
                  <c:v>8</c:v>
                </c:pt>
                <c:pt idx="5">
                  <c:v>5.6</c:v>
                </c:pt>
                <c:pt idx="6">
                  <c:v>2.93</c:v>
                </c:pt>
                <c:pt idx="8">
                  <c:v>7.02</c:v>
                </c:pt>
                <c:pt idx="9">
                  <c:v>19.600000000000001</c:v>
                </c:pt>
              </c:numCache>
            </c:numRef>
          </c:val>
          <c:extLst>
            <c:ext xmlns:c16="http://schemas.microsoft.com/office/drawing/2014/chart" uri="{C3380CC4-5D6E-409C-BE32-E72D297353CC}">
              <c16:uniqueId val="{00000013-AA6A-45DA-873C-19EB107BCE6F}"/>
            </c:ext>
          </c:extLst>
        </c:ser>
        <c:ser>
          <c:idx val="20"/>
          <c:order val="20"/>
          <c:tx>
            <c:strRef>
              <c:f>'Percent Comp Rep sample'!$B$24</c:f>
              <c:strCache>
                <c:ptCount val="1"/>
                <c:pt idx="0">
                  <c:v>6:2 FTS</c:v>
                </c:pt>
              </c:strCache>
            </c:strRef>
          </c:tx>
          <c:spPr>
            <a:solidFill>
              <a:srgbClr val="D9D797"/>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sample'!$C$24:$L$24</c:f>
              <c:numCache>
                <c:formatCode>General</c:formatCode>
                <c:ptCount val="10"/>
                <c:pt idx="2">
                  <c:v>4.9000000000000004</c:v>
                </c:pt>
                <c:pt idx="3">
                  <c:v>44</c:v>
                </c:pt>
                <c:pt idx="4">
                  <c:v>1200</c:v>
                </c:pt>
                <c:pt idx="6">
                  <c:v>7.01</c:v>
                </c:pt>
                <c:pt idx="9">
                  <c:v>8.6300000000000008</c:v>
                </c:pt>
              </c:numCache>
            </c:numRef>
          </c:val>
          <c:extLst>
            <c:ext xmlns:c16="http://schemas.microsoft.com/office/drawing/2014/chart" uri="{C3380CC4-5D6E-409C-BE32-E72D297353CC}">
              <c16:uniqueId val="{00000014-AA6A-45DA-873C-19EB107BCE6F}"/>
            </c:ext>
          </c:extLst>
        </c:ser>
        <c:ser>
          <c:idx val="21"/>
          <c:order val="21"/>
          <c:tx>
            <c:strRef>
              <c:f>'Percent Comp Rep sample'!$B$25</c:f>
              <c:strCache>
                <c:ptCount val="1"/>
                <c:pt idx="0">
                  <c:v>PFPeA</c:v>
                </c:pt>
              </c:strCache>
            </c:strRef>
          </c:tx>
          <c:spPr>
            <a:solidFill>
              <a:srgbClr val="5A5A5A"/>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sample'!$C$25:$L$25</c:f>
              <c:numCache>
                <c:formatCode>General</c:formatCode>
                <c:ptCount val="10"/>
                <c:pt idx="0">
                  <c:v>9.6999999999999993</c:v>
                </c:pt>
                <c:pt idx="1">
                  <c:v>8</c:v>
                </c:pt>
                <c:pt idx="2">
                  <c:v>24</c:v>
                </c:pt>
                <c:pt idx="3">
                  <c:v>7.5</c:v>
                </c:pt>
                <c:pt idx="4">
                  <c:v>15</c:v>
                </c:pt>
                <c:pt idx="5">
                  <c:v>68</c:v>
                </c:pt>
                <c:pt idx="6">
                  <c:v>34.5</c:v>
                </c:pt>
                <c:pt idx="7">
                  <c:v>68</c:v>
                </c:pt>
                <c:pt idx="8">
                  <c:v>261</c:v>
                </c:pt>
                <c:pt idx="9">
                  <c:v>53.3</c:v>
                </c:pt>
              </c:numCache>
            </c:numRef>
          </c:val>
          <c:extLst>
            <c:ext xmlns:c16="http://schemas.microsoft.com/office/drawing/2014/chart" uri="{C3380CC4-5D6E-409C-BE32-E72D297353CC}">
              <c16:uniqueId val="{00000015-AA6A-45DA-873C-19EB107BCE6F}"/>
            </c:ext>
          </c:extLst>
        </c:ser>
        <c:ser>
          <c:idx val="22"/>
          <c:order val="22"/>
          <c:tx>
            <c:strRef>
              <c:f>'Percent Comp Rep sample'!$B$26</c:f>
              <c:strCache>
                <c:ptCount val="1"/>
                <c:pt idx="0">
                  <c:v>PFPeS</c:v>
                </c:pt>
              </c:strCache>
            </c:strRef>
          </c:tx>
          <c:spPr>
            <a:solidFill>
              <a:srgbClr val="840C8A"/>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sample'!$C$26:$L$26</c:f>
              <c:numCache>
                <c:formatCode>General</c:formatCode>
                <c:ptCount val="10"/>
                <c:pt idx="4">
                  <c:v>1.2</c:v>
                </c:pt>
              </c:numCache>
            </c:numRef>
          </c:val>
          <c:extLst>
            <c:ext xmlns:c16="http://schemas.microsoft.com/office/drawing/2014/chart" uri="{C3380CC4-5D6E-409C-BE32-E72D297353CC}">
              <c16:uniqueId val="{00000016-AA6A-45DA-873C-19EB107BCE6F}"/>
            </c:ext>
          </c:extLst>
        </c:ser>
        <c:ser>
          <c:idx val="23"/>
          <c:order val="23"/>
          <c:tx>
            <c:strRef>
              <c:f>'Percent Comp Rep sample'!$B$27</c:f>
              <c:strCache>
                <c:ptCount val="1"/>
                <c:pt idx="0">
                  <c:v>PFBA</c:v>
                </c:pt>
              </c:strCache>
            </c:strRef>
          </c:tx>
          <c:spPr>
            <a:solidFill>
              <a:schemeClr val="accent6">
                <a:lumMod val="80000"/>
              </a:schemeClr>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sample'!$C$27:$L$27</c:f>
              <c:numCache>
                <c:formatCode>General</c:formatCode>
                <c:ptCount val="10"/>
                <c:pt idx="0">
                  <c:v>8.5</c:v>
                </c:pt>
                <c:pt idx="1">
                  <c:v>3.3</c:v>
                </c:pt>
                <c:pt idx="2">
                  <c:v>9.6999999999999993</c:v>
                </c:pt>
                <c:pt idx="3">
                  <c:v>11</c:v>
                </c:pt>
                <c:pt idx="4">
                  <c:v>20</c:v>
                </c:pt>
                <c:pt idx="5">
                  <c:v>29</c:v>
                </c:pt>
                <c:pt idx="6">
                  <c:v>9.56</c:v>
                </c:pt>
                <c:pt idx="7">
                  <c:v>18</c:v>
                </c:pt>
                <c:pt idx="8">
                  <c:v>21.5</c:v>
                </c:pt>
                <c:pt idx="9">
                  <c:v>68.8</c:v>
                </c:pt>
              </c:numCache>
            </c:numRef>
          </c:val>
          <c:extLst>
            <c:ext xmlns:c16="http://schemas.microsoft.com/office/drawing/2014/chart" uri="{C3380CC4-5D6E-409C-BE32-E72D297353CC}">
              <c16:uniqueId val="{00000017-AA6A-45DA-873C-19EB107BCE6F}"/>
            </c:ext>
          </c:extLst>
        </c:ser>
        <c:ser>
          <c:idx val="24"/>
          <c:order val="24"/>
          <c:tx>
            <c:strRef>
              <c:f>'Percent Comp Rep sample'!$B$28</c:f>
              <c:strCache>
                <c:ptCount val="1"/>
                <c:pt idx="0">
                  <c:v>PFBS</c:v>
                </c:pt>
              </c:strCache>
            </c:strRef>
          </c:tx>
          <c:spPr>
            <a:solidFill>
              <a:srgbClr val="B51B01"/>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sample'!$C$28:$L$28</c:f>
              <c:numCache>
                <c:formatCode>General</c:formatCode>
                <c:ptCount val="10"/>
                <c:pt idx="0">
                  <c:v>10</c:v>
                </c:pt>
                <c:pt idx="1">
                  <c:v>4.0999999999999996</c:v>
                </c:pt>
                <c:pt idx="2">
                  <c:v>4.5</c:v>
                </c:pt>
                <c:pt idx="3">
                  <c:v>16</c:v>
                </c:pt>
                <c:pt idx="4">
                  <c:v>25</c:v>
                </c:pt>
                <c:pt idx="5">
                  <c:v>13</c:v>
                </c:pt>
                <c:pt idx="6">
                  <c:v>5.29</c:v>
                </c:pt>
                <c:pt idx="7">
                  <c:v>17</c:v>
                </c:pt>
                <c:pt idx="8">
                  <c:v>9.1300000000000008</c:v>
                </c:pt>
                <c:pt idx="9">
                  <c:v>187</c:v>
                </c:pt>
              </c:numCache>
            </c:numRef>
          </c:val>
          <c:extLst>
            <c:ext xmlns:c16="http://schemas.microsoft.com/office/drawing/2014/chart" uri="{C3380CC4-5D6E-409C-BE32-E72D297353CC}">
              <c16:uniqueId val="{00000018-AA6A-45DA-873C-19EB107BCE6F}"/>
            </c:ext>
          </c:extLst>
        </c:ser>
        <c:ser>
          <c:idx val="25"/>
          <c:order val="25"/>
          <c:tx>
            <c:strRef>
              <c:f>'Percent Comp Rep sample'!$B$29</c:f>
              <c:strCache>
                <c:ptCount val="1"/>
                <c:pt idx="0">
                  <c:v>4:2 FTS</c:v>
                </c:pt>
              </c:strCache>
            </c:strRef>
          </c:tx>
          <c:spPr>
            <a:solidFill>
              <a:schemeClr val="accent2">
                <a:lumMod val="60000"/>
                <a:lumOff val="40000"/>
              </a:schemeClr>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sample'!$C$29:$L$29</c:f>
              <c:numCache>
                <c:formatCode>General</c:formatCode>
                <c:ptCount val="10"/>
                <c:pt idx="4">
                  <c:v>4</c:v>
                </c:pt>
              </c:numCache>
            </c:numRef>
          </c:val>
          <c:extLst>
            <c:ext xmlns:c16="http://schemas.microsoft.com/office/drawing/2014/chart" uri="{C3380CC4-5D6E-409C-BE32-E72D297353CC}">
              <c16:uniqueId val="{00000019-AA6A-45DA-873C-19EB107BCE6F}"/>
            </c:ext>
          </c:extLst>
        </c:ser>
        <c:ser>
          <c:idx val="26"/>
          <c:order val="26"/>
          <c:tx>
            <c:strRef>
              <c:f>'Percent Comp Rep sample'!$B$30</c:f>
              <c:strCache>
                <c:ptCount val="1"/>
                <c:pt idx="0">
                  <c:v>PFPrOPrA</c:v>
                </c:pt>
              </c:strCache>
            </c:strRef>
          </c:tx>
          <c:spPr>
            <a:solidFill>
              <a:srgbClr val="FDCE95"/>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sample'!$C$30:$L$30</c:f>
              <c:numCache>
                <c:formatCode>General</c:formatCode>
                <c:ptCount val="10"/>
              </c:numCache>
            </c:numRef>
          </c:val>
          <c:extLst>
            <c:ext xmlns:c16="http://schemas.microsoft.com/office/drawing/2014/chart" uri="{C3380CC4-5D6E-409C-BE32-E72D297353CC}">
              <c16:uniqueId val="{0000001A-AA6A-45DA-873C-19EB107BCE6F}"/>
            </c:ext>
          </c:extLst>
        </c:ser>
        <c:ser>
          <c:idx val="27"/>
          <c:order val="27"/>
          <c:tx>
            <c:strRef>
              <c:f>'Percent Comp Rep sample'!$B$31</c:f>
              <c:strCache>
                <c:ptCount val="1"/>
                <c:pt idx="0">
                  <c:v>NaDONA</c:v>
                </c:pt>
              </c:strCache>
            </c:strRef>
          </c:tx>
          <c:spPr>
            <a:solidFill>
              <a:schemeClr val="accent4">
                <a:lumMod val="60000"/>
                <a:lumOff val="40000"/>
              </a:schemeClr>
            </a:solidFill>
            <a:ln>
              <a:noFill/>
            </a:ln>
            <a:effectLst/>
          </c:spPr>
          <c:invertIfNegative val="0"/>
          <c:cat>
            <c:strRef>
              <c:f>'Percent Comp Rep sample'!$C$3:$L$3</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'Percent Comp Rep sample'!$C$31:$L$31</c:f>
              <c:numCache>
                <c:formatCode>General</c:formatCode>
                <c:ptCount val="10"/>
              </c:numCache>
            </c:numRef>
          </c:val>
          <c:extLst>
            <c:ext xmlns:c16="http://schemas.microsoft.com/office/drawing/2014/chart" uri="{C3380CC4-5D6E-409C-BE32-E72D297353CC}">
              <c16:uniqueId val="{0000001B-AA6A-45DA-873C-19EB107BCE6F}"/>
            </c:ext>
          </c:extLst>
        </c:ser>
        <c:dLbls>
          <c:showLegendKey val="0"/>
          <c:showVal val="0"/>
          <c:showCatName val="0"/>
          <c:showSerName val="0"/>
          <c:showPercent val="0"/>
          <c:showBubbleSize val="0"/>
        </c:dLbls>
        <c:gapWidth val="150"/>
        <c:overlap val="100"/>
        <c:axId val="700718240"/>
        <c:axId val="700724144"/>
      </c:barChart>
      <c:catAx>
        <c:axId val="7007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0724144"/>
        <c:crosses val="autoZero"/>
        <c:auto val="1"/>
        <c:lblAlgn val="ctr"/>
        <c:lblOffset val="100"/>
        <c:noMultiLvlLbl val="0"/>
      </c:catAx>
      <c:valAx>
        <c:axId val="70072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aseline="0">
                    <a:solidFill>
                      <a:schemeClr val="tx1"/>
                    </a:solidFill>
                  </a:rPr>
                  <a:t>Percent Composition Total PFAS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0718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WWTP Influent Percent Composition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percentStacked"/>
        <c:varyColors val="0"/>
        <c:ser>
          <c:idx val="0"/>
          <c:order val="0"/>
          <c:tx>
            <c:strRef>
              <c:f>'Percent Comp Rep sample'!$O$4</c:f>
              <c:strCache>
                <c:ptCount val="1"/>
                <c:pt idx="0">
                  <c:v>PFODA</c:v>
                </c:pt>
              </c:strCache>
            </c:strRef>
          </c:tx>
          <c:spPr>
            <a:solidFill>
              <a:schemeClr val="accent1"/>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sample'!$P$4:$Y$4</c:f>
              <c:numCache>
                <c:formatCode>General</c:formatCode>
                <c:ptCount val="10"/>
              </c:numCache>
            </c:numRef>
          </c:val>
          <c:extLst>
            <c:ext xmlns:c16="http://schemas.microsoft.com/office/drawing/2014/chart" uri="{C3380CC4-5D6E-409C-BE32-E72D297353CC}">
              <c16:uniqueId val="{00000000-50F0-477D-8508-7D2657D0F3E9}"/>
            </c:ext>
          </c:extLst>
        </c:ser>
        <c:ser>
          <c:idx val="1"/>
          <c:order val="1"/>
          <c:tx>
            <c:strRef>
              <c:f>'Percent Comp Rep sample'!$O$5</c:f>
              <c:strCache>
                <c:ptCount val="1"/>
                <c:pt idx="0">
                  <c:v>PFHxDA</c:v>
                </c:pt>
              </c:strCache>
            </c:strRef>
          </c:tx>
          <c:spPr>
            <a:solidFill>
              <a:srgbClr val="B7B7B7"/>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sample'!$P$5:$Y$5</c:f>
              <c:numCache>
                <c:formatCode>General</c:formatCode>
                <c:ptCount val="10"/>
              </c:numCache>
            </c:numRef>
          </c:val>
          <c:extLst>
            <c:ext xmlns:c16="http://schemas.microsoft.com/office/drawing/2014/chart" uri="{C3380CC4-5D6E-409C-BE32-E72D297353CC}">
              <c16:uniqueId val="{00000001-50F0-477D-8508-7D2657D0F3E9}"/>
            </c:ext>
          </c:extLst>
        </c:ser>
        <c:ser>
          <c:idx val="2"/>
          <c:order val="2"/>
          <c:tx>
            <c:strRef>
              <c:f>'Percent Comp Rep sample'!$O$6</c:f>
              <c:strCache>
                <c:ptCount val="1"/>
                <c:pt idx="0">
                  <c:v>PFTrDA</c:v>
                </c:pt>
              </c:strCache>
            </c:strRef>
          </c:tx>
          <c:spPr>
            <a:solidFill>
              <a:srgbClr val="A238FA"/>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sample'!$P$6:$Y$6</c:f>
              <c:numCache>
                <c:formatCode>General</c:formatCode>
                <c:ptCount val="10"/>
              </c:numCache>
            </c:numRef>
          </c:val>
          <c:extLst>
            <c:ext xmlns:c16="http://schemas.microsoft.com/office/drawing/2014/chart" uri="{C3380CC4-5D6E-409C-BE32-E72D297353CC}">
              <c16:uniqueId val="{00000002-50F0-477D-8508-7D2657D0F3E9}"/>
            </c:ext>
          </c:extLst>
        </c:ser>
        <c:ser>
          <c:idx val="3"/>
          <c:order val="3"/>
          <c:tx>
            <c:strRef>
              <c:f>'Percent Comp Rep sample'!$O$7</c:f>
              <c:strCache>
                <c:ptCount val="1"/>
                <c:pt idx="0">
                  <c:v>PFTeDA</c:v>
                </c:pt>
              </c:strCache>
            </c:strRef>
          </c:tx>
          <c:spPr>
            <a:solidFill>
              <a:schemeClr val="accent4"/>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sample'!$P$7:$Y$7</c:f>
              <c:numCache>
                <c:formatCode>General</c:formatCode>
                <c:ptCount val="10"/>
              </c:numCache>
            </c:numRef>
          </c:val>
          <c:extLst>
            <c:ext xmlns:c16="http://schemas.microsoft.com/office/drawing/2014/chart" uri="{C3380CC4-5D6E-409C-BE32-E72D297353CC}">
              <c16:uniqueId val="{00000003-50F0-477D-8508-7D2657D0F3E9}"/>
            </c:ext>
          </c:extLst>
        </c:ser>
        <c:ser>
          <c:idx val="4"/>
          <c:order val="4"/>
          <c:tx>
            <c:strRef>
              <c:f>'Percent Comp Rep sample'!$O$8</c:f>
              <c:strCache>
                <c:ptCount val="1"/>
                <c:pt idx="0">
                  <c:v>PFDoA</c:v>
                </c:pt>
              </c:strCache>
            </c:strRef>
          </c:tx>
          <c:spPr>
            <a:solidFill>
              <a:schemeClr val="accent5"/>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sample'!$P$8:$Y$8</c:f>
              <c:numCache>
                <c:formatCode>General</c:formatCode>
                <c:ptCount val="10"/>
              </c:numCache>
            </c:numRef>
          </c:val>
          <c:extLst>
            <c:ext xmlns:c16="http://schemas.microsoft.com/office/drawing/2014/chart" uri="{C3380CC4-5D6E-409C-BE32-E72D297353CC}">
              <c16:uniqueId val="{00000004-50F0-477D-8508-7D2657D0F3E9}"/>
            </c:ext>
          </c:extLst>
        </c:ser>
        <c:ser>
          <c:idx val="5"/>
          <c:order val="5"/>
          <c:tx>
            <c:strRef>
              <c:f>'Percent Comp Rep sample'!$O$9</c:f>
              <c:strCache>
                <c:ptCount val="1"/>
                <c:pt idx="0">
                  <c:v>PFUdA</c:v>
                </c:pt>
              </c:strCache>
            </c:strRef>
          </c:tx>
          <c:spPr>
            <a:solidFill>
              <a:srgbClr val="D0E5C1"/>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sample'!$P$9:$Y$9</c:f>
              <c:numCache>
                <c:formatCode>General</c:formatCode>
                <c:ptCount val="10"/>
              </c:numCache>
            </c:numRef>
          </c:val>
          <c:extLst>
            <c:ext xmlns:c16="http://schemas.microsoft.com/office/drawing/2014/chart" uri="{C3380CC4-5D6E-409C-BE32-E72D297353CC}">
              <c16:uniqueId val="{00000005-50F0-477D-8508-7D2657D0F3E9}"/>
            </c:ext>
          </c:extLst>
        </c:ser>
        <c:ser>
          <c:idx val="6"/>
          <c:order val="6"/>
          <c:tx>
            <c:strRef>
              <c:f>'Percent Comp Rep sample'!$O$10</c:f>
              <c:strCache>
                <c:ptCount val="1"/>
                <c:pt idx="0">
                  <c:v>PFDA</c:v>
                </c:pt>
              </c:strCache>
            </c:strRef>
          </c:tx>
          <c:spPr>
            <a:solidFill>
              <a:schemeClr val="accent1">
                <a:lumMod val="60000"/>
              </a:schemeClr>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sample'!$P$10:$Y$10</c:f>
              <c:numCache>
                <c:formatCode>General</c:formatCode>
                <c:ptCount val="10"/>
                <c:pt idx="9">
                  <c:v>2.1800000000000002</c:v>
                </c:pt>
              </c:numCache>
            </c:numRef>
          </c:val>
          <c:extLst>
            <c:ext xmlns:c16="http://schemas.microsoft.com/office/drawing/2014/chart" uri="{C3380CC4-5D6E-409C-BE32-E72D297353CC}">
              <c16:uniqueId val="{00000006-50F0-477D-8508-7D2657D0F3E9}"/>
            </c:ext>
          </c:extLst>
        </c:ser>
        <c:ser>
          <c:idx val="7"/>
          <c:order val="7"/>
          <c:tx>
            <c:strRef>
              <c:f>'Percent Comp Rep sample'!$O$11</c:f>
              <c:strCache>
                <c:ptCount val="1"/>
                <c:pt idx="0">
                  <c:v>PFDS</c:v>
                </c:pt>
              </c:strCache>
            </c:strRef>
          </c:tx>
          <c:spPr>
            <a:solidFill>
              <a:srgbClr val="056AD9"/>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sample'!$P$11:$Y$11</c:f>
              <c:numCache>
                <c:formatCode>General</c:formatCode>
                <c:ptCount val="10"/>
                <c:pt idx="6">
                  <c:v>14</c:v>
                </c:pt>
              </c:numCache>
            </c:numRef>
          </c:val>
          <c:extLst>
            <c:ext xmlns:c16="http://schemas.microsoft.com/office/drawing/2014/chart" uri="{C3380CC4-5D6E-409C-BE32-E72D297353CC}">
              <c16:uniqueId val="{00000007-50F0-477D-8508-7D2657D0F3E9}"/>
            </c:ext>
          </c:extLst>
        </c:ser>
        <c:ser>
          <c:idx val="8"/>
          <c:order val="8"/>
          <c:tx>
            <c:strRef>
              <c:f>'Percent Comp Rep sample'!$O$12</c:f>
              <c:strCache>
                <c:ptCount val="1"/>
                <c:pt idx="0">
                  <c:v>PFNA</c:v>
                </c:pt>
              </c:strCache>
            </c:strRef>
          </c:tx>
          <c:spPr>
            <a:solidFill>
              <a:srgbClr val="FFFF00"/>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sample'!$P$12:$Y$12</c:f>
              <c:numCache>
                <c:formatCode>General</c:formatCode>
                <c:ptCount val="10"/>
                <c:pt idx="5">
                  <c:v>1.59</c:v>
                </c:pt>
                <c:pt idx="6">
                  <c:v>3.7</c:v>
                </c:pt>
              </c:numCache>
            </c:numRef>
          </c:val>
          <c:extLst>
            <c:ext xmlns:c16="http://schemas.microsoft.com/office/drawing/2014/chart" uri="{C3380CC4-5D6E-409C-BE32-E72D297353CC}">
              <c16:uniqueId val="{00000008-50F0-477D-8508-7D2657D0F3E9}"/>
            </c:ext>
          </c:extLst>
        </c:ser>
        <c:ser>
          <c:idx val="9"/>
          <c:order val="9"/>
          <c:tx>
            <c:strRef>
              <c:f>'Percent Comp Rep sample'!$O$13</c:f>
              <c:strCache>
                <c:ptCount val="1"/>
                <c:pt idx="0">
                  <c:v>PFNS</c:v>
                </c:pt>
              </c:strCache>
            </c:strRef>
          </c:tx>
          <c:spPr>
            <a:solidFill>
              <a:schemeClr val="accent4">
                <a:lumMod val="60000"/>
              </a:schemeClr>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sample'!$P$13:$Y$13</c:f>
              <c:numCache>
                <c:formatCode>General</c:formatCode>
                <c:ptCount val="10"/>
              </c:numCache>
            </c:numRef>
          </c:val>
          <c:extLst>
            <c:ext xmlns:c16="http://schemas.microsoft.com/office/drawing/2014/chart" uri="{C3380CC4-5D6E-409C-BE32-E72D297353CC}">
              <c16:uniqueId val="{00000009-50F0-477D-8508-7D2657D0F3E9}"/>
            </c:ext>
          </c:extLst>
        </c:ser>
        <c:ser>
          <c:idx val="10"/>
          <c:order val="10"/>
          <c:tx>
            <c:strRef>
              <c:f>'Percent Comp Rep sample'!$O$14</c:f>
              <c:strCache>
                <c:ptCount val="1"/>
                <c:pt idx="0">
                  <c:v>PFOA</c:v>
                </c:pt>
              </c:strCache>
            </c:strRef>
          </c:tx>
          <c:spPr>
            <a:solidFill>
              <a:srgbClr val="EE78DA"/>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sample'!$P$14:$Y$14</c:f>
              <c:numCache>
                <c:formatCode>General</c:formatCode>
                <c:ptCount val="10"/>
                <c:pt idx="0">
                  <c:v>1.2</c:v>
                </c:pt>
                <c:pt idx="1">
                  <c:v>5.3</c:v>
                </c:pt>
                <c:pt idx="2">
                  <c:v>17.2</c:v>
                </c:pt>
                <c:pt idx="3">
                  <c:v>3.6</c:v>
                </c:pt>
                <c:pt idx="4">
                  <c:v>2.8</c:v>
                </c:pt>
                <c:pt idx="5">
                  <c:v>20</c:v>
                </c:pt>
                <c:pt idx="6">
                  <c:v>47</c:v>
                </c:pt>
                <c:pt idx="7">
                  <c:v>8.0849999999999991</c:v>
                </c:pt>
                <c:pt idx="8">
                  <c:v>5.0999999999999996</c:v>
                </c:pt>
                <c:pt idx="9">
                  <c:v>29.9</c:v>
                </c:pt>
              </c:numCache>
            </c:numRef>
          </c:val>
          <c:extLst>
            <c:ext xmlns:c16="http://schemas.microsoft.com/office/drawing/2014/chart" uri="{C3380CC4-5D6E-409C-BE32-E72D297353CC}">
              <c16:uniqueId val="{0000000A-50F0-477D-8508-7D2657D0F3E9}"/>
            </c:ext>
          </c:extLst>
        </c:ser>
        <c:ser>
          <c:idx val="11"/>
          <c:order val="11"/>
          <c:tx>
            <c:strRef>
              <c:f>'Percent Comp Rep sample'!$O$15</c:f>
              <c:strCache>
                <c:ptCount val="1"/>
                <c:pt idx="0">
                  <c:v>PFOS</c:v>
                </c:pt>
              </c:strCache>
            </c:strRef>
          </c:tx>
          <c:spPr>
            <a:solidFill>
              <a:srgbClr val="FE605C"/>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sample'!$P$15:$Y$15</c:f>
              <c:numCache>
                <c:formatCode>General</c:formatCode>
                <c:ptCount val="10"/>
                <c:pt idx="0">
                  <c:v>3.9</c:v>
                </c:pt>
                <c:pt idx="1">
                  <c:v>20</c:v>
                </c:pt>
                <c:pt idx="2">
                  <c:v>40.5</c:v>
                </c:pt>
                <c:pt idx="3">
                  <c:v>21</c:v>
                </c:pt>
                <c:pt idx="4">
                  <c:v>26</c:v>
                </c:pt>
                <c:pt idx="5">
                  <c:v>9.5299999999999994</c:v>
                </c:pt>
                <c:pt idx="6">
                  <c:v>20</c:v>
                </c:pt>
                <c:pt idx="7">
                  <c:v>15.244999999999999</c:v>
                </c:pt>
                <c:pt idx="8">
                  <c:v>20</c:v>
                </c:pt>
                <c:pt idx="9">
                  <c:v>11.7</c:v>
                </c:pt>
              </c:numCache>
            </c:numRef>
          </c:val>
          <c:extLst>
            <c:ext xmlns:c16="http://schemas.microsoft.com/office/drawing/2014/chart" uri="{C3380CC4-5D6E-409C-BE32-E72D297353CC}">
              <c16:uniqueId val="{0000000B-50F0-477D-8508-7D2657D0F3E9}"/>
            </c:ext>
          </c:extLst>
        </c:ser>
        <c:ser>
          <c:idx val="12"/>
          <c:order val="12"/>
          <c:tx>
            <c:strRef>
              <c:f>'Percent Comp Rep sample'!$O$16</c:f>
              <c:strCache>
                <c:ptCount val="1"/>
                <c:pt idx="0">
                  <c:v>8:2 FTS</c:v>
                </c:pt>
              </c:strCache>
            </c:strRef>
          </c:tx>
          <c:spPr>
            <a:solidFill>
              <a:schemeClr val="accent1">
                <a:lumMod val="80000"/>
                <a:lumOff val="20000"/>
              </a:schemeClr>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sample'!$P$16:$Y$16</c:f>
              <c:numCache>
                <c:formatCode>General</c:formatCode>
                <c:ptCount val="10"/>
              </c:numCache>
            </c:numRef>
          </c:val>
          <c:extLst>
            <c:ext xmlns:c16="http://schemas.microsoft.com/office/drawing/2014/chart" uri="{C3380CC4-5D6E-409C-BE32-E72D297353CC}">
              <c16:uniqueId val="{0000000C-50F0-477D-8508-7D2657D0F3E9}"/>
            </c:ext>
          </c:extLst>
        </c:ser>
        <c:ser>
          <c:idx val="13"/>
          <c:order val="13"/>
          <c:tx>
            <c:strRef>
              <c:f>'Percent Comp Rep sample'!$O$17</c:f>
              <c:strCache>
                <c:ptCount val="1"/>
                <c:pt idx="0">
                  <c:v>FOSA</c:v>
                </c:pt>
              </c:strCache>
            </c:strRef>
          </c:tx>
          <c:spPr>
            <a:solidFill>
              <a:schemeClr val="accent2">
                <a:lumMod val="80000"/>
                <a:lumOff val="20000"/>
              </a:schemeClr>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sample'!$P$17:$Y$17</c:f>
              <c:numCache>
                <c:formatCode>General</c:formatCode>
                <c:ptCount val="10"/>
                <c:pt idx="0">
                  <c:v>0.41</c:v>
                </c:pt>
              </c:numCache>
            </c:numRef>
          </c:val>
          <c:extLst>
            <c:ext xmlns:c16="http://schemas.microsoft.com/office/drawing/2014/chart" uri="{C3380CC4-5D6E-409C-BE32-E72D297353CC}">
              <c16:uniqueId val="{0000000D-50F0-477D-8508-7D2657D0F3E9}"/>
            </c:ext>
          </c:extLst>
        </c:ser>
        <c:ser>
          <c:idx val="14"/>
          <c:order val="14"/>
          <c:tx>
            <c:strRef>
              <c:f>'Percent Comp Rep sample'!$O$18</c:f>
              <c:strCache>
                <c:ptCount val="1"/>
                <c:pt idx="0">
                  <c:v>NEtFOSAA</c:v>
                </c:pt>
              </c:strCache>
            </c:strRef>
          </c:tx>
          <c:spPr>
            <a:solidFill>
              <a:srgbClr val="3CBA81"/>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sample'!$P$18:$Y$18</c:f>
              <c:numCache>
                <c:formatCode>General</c:formatCode>
                <c:ptCount val="10"/>
                <c:pt idx="2">
                  <c:v>3.88</c:v>
                </c:pt>
                <c:pt idx="5">
                  <c:v>2.17</c:v>
                </c:pt>
                <c:pt idx="9">
                  <c:v>2.83</c:v>
                </c:pt>
              </c:numCache>
            </c:numRef>
          </c:val>
          <c:extLst>
            <c:ext xmlns:c16="http://schemas.microsoft.com/office/drawing/2014/chart" uri="{C3380CC4-5D6E-409C-BE32-E72D297353CC}">
              <c16:uniqueId val="{0000000E-50F0-477D-8508-7D2657D0F3E9}"/>
            </c:ext>
          </c:extLst>
        </c:ser>
        <c:ser>
          <c:idx val="15"/>
          <c:order val="15"/>
          <c:tx>
            <c:strRef>
              <c:f>'Percent Comp Rep sample'!$O$19</c:f>
              <c:strCache>
                <c:ptCount val="1"/>
                <c:pt idx="0">
                  <c:v>NMeFOSAA</c:v>
                </c:pt>
              </c:strCache>
            </c:strRef>
          </c:tx>
          <c:spPr>
            <a:solidFill>
              <a:srgbClr val="269D9A"/>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sample'!$P$19:$Y$19</c:f>
              <c:numCache>
                <c:formatCode>General</c:formatCode>
                <c:ptCount val="10"/>
                <c:pt idx="5">
                  <c:v>2.63</c:v>
                </c:pt>
                <c:pt idx="9">
                  <c:v>3.24</c:v>
                </c:pt>
              </c:numCache>
            </c:numRef>
          </c:val>
          <c:extLst>
            <c:ext xmlns:c16="http://schemas.microsoft.com/office/drawing/2014/chart" uri="{C3380CC4-5D6E-409C-BE32-E72D297353CC}">
              <c16:uniqueId val="{0000000F-50F0-477D-8508-7D2657D0F3E9}"/>
            </c:ext>
          </c:extLst>
        </c:ser>
        <c:ser>
          <c:idx val="16"/>
          <c:order val="16"/>
          <c:tx>
            <c:strRef>
              <c:f>'Percent Comp Rep sample'!$O$20</c:f>
              <c:strCache>
                <c:ptCount val="1"/>
                <c:pt idx="0">
                  <c:v>PFHpA</c:v>
                </c:pt>
              </c:strCache>
            </c:strRef>
          </c:tx>
          <c:spPr>
            <a:solidFill>
              <a:srgbClr val="9EFB5F"/>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sample'!$P$20:$Y$20</c:f>
              <c:numCache>
                <c:formatCode>General</c:formatCode>
                <c:ptCount val="10"/>
                <c:pt idx="0">
                  <c:v>0.52</c:v>
                </c:pt>
                <c:pt idx="1">
                  <c:v>2.6</c:v>
                </c:pt>
                <c:pt idx="2">
                  <c:v>4.7300000000000004</c:v>
                </c:pt>
                <c:pt idx="3">
                  <c:v>1.9</c:v>
                </c:pt>
                <c:pt idx="5">
                  <c:v>8.7899999999999991</c:v>
                </c:pt>
                <c:pt idx="6">
                  <c:v>28</c:v>
                </c:pt>
                <c:pt idx="7">
                  <c:v>3.2450000000000001</c:v>
                </c:pt>
                <c:pt idx="8">
                  <c:v>2.4</c:v>
                </c:pt>
                <c:pt idx="9">
                  <c:v>11.3</c:v>
                </c:pt>
              </c:numCache>
            </c:numRef>
          </c:val>
          <c:extLst>
            <c:ext xmlns:c16="http://schemas.microsoft.com/office/drawing/2014/chart" uri="{C3380CC4-5D6E-409C-BE32-E72D297353CC}">
              <c16:uniqueId val="{00000010-50F0-477D-8508-7D2657D0F3E9}"/>
            </c:ext>
          </c:extLst>
        </c:ser>
        <c:ser>
          <c:idx val="17"/>
          <c:order val="17"/>
          <c:tx>
            <c:strRef>
              <c:f>'Percent Comp Rep sample'!$O$21</c:f>
              <c:strCache>
                <c:ptCount val="1"/>
                <c:pt idx="0">
                  <c:v>PFHpS</c:v>
                </c:pt>
              </c:strCache>
            </c:strRef>
          </c:tx>
          <c:spPr>
            <a:solidFill>
              <a:srgbClr val="39FDFD"/>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sample'!$P$21:$Y$21</c:f>
              <c:numCache>
                <c:formatCode>General</c:formatCode>
                <c:ptCount val="10"/>
              </c:numCache>
            </c:numRef>
          </c:val>
          <c:extLst>
            <c:ext xmlns:c16="http://schemas.microsoft.com/office/drawing/2014/chart" uri="{C3380CC4-5D6E-409C-BE32-E72D297353CC}">
              <c16:uniqueId val="{00000011-50F0-477D-8508-7D2657D0F3E9}"/>
            </c:ext>
          </c:extLst>
        </c:ser>
        <c:ser>
          <c:idx val="18"/>
          <c:order val="18"/>
          <c:tx>
            <c:strRef>
              <c:f>'Percent Comp Rep sample'!$O$22</c:f>
              <c:strCache>
                <c:ptCount val="1"/>
                <c:pt idx="0">
                  <c:v>PFHxA</c:v>
                </c:pt>
              </c:strCache>
            </c:strRef>
          </c:tx>
          <c:spPr>
            <a:solidFill>
              <a:srgbClr val="8F724F"/>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sample'!$P$22:$Y$22</c:f>
              <c:numCache>
                <c:formatCode>General</c:formatCode>
                <c:ptCount val="10"/>
                <c:pt idx="0">
                  <c:v>2.7</c:v>
                </c:pt>
                <c:pt idx="1">
                  <c:v>7.3</c:v>
                </c:pt>
                <c:pt idx="2">
                  <c:v>23.9</c:v>
                </c:pt>
                <c:pt idx="3">
                  <c:v>6.1</c:v>
                </c:pt>
                <c:pt idx="4">
                  <c:v>7.9</c:v>
                </c:pt>
                <c:pt idx="5">
                  <c:v>36.9</c:v>
                </c:pt>
                <c:pt idx="6">
                  <c:v>71</c:v>
                </c:pt>
                <c:pt idx="7">
                  <c:v>12.878</c:v>
                </c:pt>
                <c:pt idx="8">
                  <c:v>6.7</c:v>
                </c:pt>
                <c:pt idx="9">
                  <c:v>76.3</c:v>
                </c:pt>
              </c:numCache>
            </c:numRef>
          </c:val>
          <c:extLst>
            <c:ext xmlns:c16="http://schemas.microsoft.com/office/drawing/2014/chart" uri="{C3380CC4-5D6E-409C-BE32-E72D297353CC}">
              <c16:uniqueId val="{00000012-50F0-477D-8508-7D2657D0F3E9}"/>
            </c:ext>
          </c:extLst>
        </c:ser>
        <c:ser>
          <c:idx val="19"/>
          <c:order val="19"/>
          <c:tx>
            <c:strRef>
              <c:f>'Percent Comp Rep sample'!$O$23</c:f>
              <c:strCache>
                <c:ptCount val="1"/>
                <c:pt idx="0">
                  <c:v>PFHxS</c:v>
                </c:pt>
              </c:strCache>
            </c:strRef>
          </c:tx>
          <c:spPr>
            <a:solidFill>
              <a:schemeClr val="accent2">
                <a:lumMod val="80000"/>
              </a:schemeClr>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sample'!$P$23:$Y$23</c:f>
              <c:numCache>
                <c:formatCode>General</c:formatCode>
                <c:ptCount val="10"/>
                <c:pt idx="0">
                  <c:v>1.1000000000000001</c:v>
                </c:pt>
                <c:pt idx="1">
                  <c:v>6.4</c:v>
                </c:pt>
                <c:pt idx="2">
                  <c:v>3.82</c:v>
                </c:pt>
                <c:pt idx="4">
                  <c:v>6.7</c:v>
                </c:pt>
                <c:pt idx="5">
                  <c:v>22</c:v>
                </c:pt>
                <c:pt idx="6">
                  <c:v>6.1</c:v>
                </c:pt>
                <c:pt idx="7">
                  <c:v>7.59</c:v>
                </c:pt>
                <c:pt idx="8">
                  <c:v>3.6</c:v>
                </c:pt>
                <c:pt idx="9">
                  <c:v>14.5</c:v>
                </c:pt>
              </c:numCache>
            </c:numRef>
          </c:val>
          <c:extLst>
            <c:ext xmlns:c16="http://schemas.microsoft.com/office/drawing/2014/chart" uri="{C3380CC4-5D6E-409C-BE32-E72D297353CC}">
              <c16:uniqueId val="{00000013-50F0-477D-8508-7D2657D0F3E9}"/>
            </c:ext>
          </c:extLst>
        </c:ser>
        <c:ser>
          <c:idx val="20"/>
          <c:order val="20"/>
          <c:tx>
            <c:strRef>
              <c:f>'Percent Comp Rep sample'!$O$24</c:f>
              <c:strCache>
                <c:ptCount val="1"/>
                <c:pt idx="0">
                  <c:v>6:2 FTS</c:v>
                </c:pt>
              </c:strCache>
            </c:strRef>
          </c:tx>
          <c:spPr>
            <a:solidFill>
              <a:srgbClr val="D9D797"/>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sample'!$P$24:$Y$24</c:f>
              <c:numCache>
                <c:formatCode>General</c:formatCode>
                <c:ptCount val="10"/>
                <c:pt idx="5">
                  <c:v>6.77</c:v>
                </c:pt>
                <c:pt idx="7">
                  <c:v>32.04</c:v>
                </c:pt>
                <c:pt idx="8">
                  <c:v>250</c:v>
                </c:pt>
                <c:pt idx="9">
                  <c:v>11.2</c:v>
                </c:pt>
              </c:numCache>
            </c:numRef>
          </c:val>
          <c:extLst>
            <c:ext xmlns:c16="http://schemas.microsoft.com/office/drawing/2014/chart" uri="{C3380CC4-5D6E-409C-BE32-E72D297353CC}">
              <c16:uniqueId val="{00000014-50F0-477D-8508-7D2657D0F3E9}"/>
            </c:ext>
          </c:extLst>
        </c:ser>
        <c:ser>
          <c:idx val="21"/>
          <c:order val="21"/>
          <c:tx>
            <c:strRef>
              <c:f>'Percent Comp Rep sample'!$O$25</c:f>
              <c:strCache>
                <c:ptCount val="1"/>
                <c:pt idx="0">
                  <c:v>PFPeA</c:v>
                </c:pt>
              </c:strCache>
            </c:strRef>
          </c:tx>
          <c:spPr>
            <a:solidFill>
              <a:srgbClr val="5A5A5A"/>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sample'!$P$25:$Y$25</c:f>
              <c:numCache>
                <c:formatCode>General</c:formatCode>
                <c:ptCount val="10"/>
                <c:pt idx="0">
                  <c:v>2.2000000000000002</c:v>
                </c:pt>
                <c:pt idx="1">
                  <c:v>6.6</c:v>
                </c:pt>
                <c:pt idx="2">
                  <c:v>9.33</c:v>
                </c:pt>
                <c:pt idx="3">
                  <c:v>4.9000000000000004</c:v>
                </c:pt>
                <c:pt idx="5">
                  <c:v>18.399999999999999</c:v>
                </c:pt>
                <c:pt idx="6">
                  <c:v>54</c:v>
                </c:pt>
                <c:pt idx="7">
                  <c:v>8.32</c:v>
                </c:pt>
                <c:pt idx="8">
                  <c:v>5.4</c:v>
                </c:pt>
                <c:pt idx="9">
                  <c:v>19.7</c:v>
                </c:pt>
              </c:numCache>
            </c:numRef>
          </c:val>
          <c:extLst>
            <c:ext xmlns:c16="http://schemas.microsoft.com/office/drawing/2014/chart" uri="{C3380CC4-5D6E-409C-BE32-E72D297353CC}">
              <c16:uniqueId val="{00000015-50F0-477D-8508-7D2657D0F3E9}"/>
            </c:ext>
          </c:extLst>
        </c:ser>
        <c:ser>
          <c:idx val="22"/>
          <c:order val="22"/>
          <c:tx>
            <c:strRef>
              <c:f>'Percent Comp Rep sample'!$O$26</c:f>
              <c:strCache>
                <c:ptCount val="1"/>
                <c:pt idx="0">
                  <c:v>PFPeS</c:v>
                </c:pt>
              </c:strCache>
            </c:strRef>
          </c:tx>
          <c:spPr>
            <a:solidFill>
              <a:srgbClr val="760076"/>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sample'!$P$26:$Y$26</c:f>
              <c:numCache>
                <c:formatCode>General</c:formatCode>
                <c:ptCount val="10"/>
                <c:pt idx="7">
                  <c:v>2.3299999999999996</c:v>
                </c:pt>
              </c:numCache>
            </c:numRef>
          </c:val>
          <c:extLst>
            <c:ext xmlns:c16="http://schemas.microsoft.com/office/drawing/2014/chart" uri="{C3380CC4-5D6E-409C-BE32-E72D297353CC}">
              <c16:uniqueId val="{00000016-50F0-477D-8508-7D2657D0F3E9}"/>
            </c:ext>
          </c:extLst>
        </c:ser>
        <c:ser>
          <c:idx val="23"/>
          <c:order val="23"/>
          <c:tx>
            <c:strRef>
              <c:f>'Percent Comp Rep sample'!$O$27</c:f>
              <c:strCache>
                <c:ptCount val="1"/>
                <c:pt idx="0">
                  <c:v>PFBA</c:v>
                </c:pt>
              </c:strCache>
            </c:strRef>
          </c:tx>
          <c:spPr>
            <a:solidFill>
              <a:schemeClr val="accent6">
                <a:lumMod val="80000"/>
              </a:schemeClr>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sample'!$P$27:$Y$27</c:f>
              <c:numCache>
                <c:formatCode>General</c:formatCode>
                <c:ptCount val="10"/>
                <c:pt idx="0">
                  <c:v>1.7</c:v>
                </c:pt>
                <c:pt idx="1">
                  <c:v>5.6</c:v>
                </c:pt>
                <c:pt idx="2">
                  <c:v>8.2200000000000006</c:v>
                </c:pt>
                <c:pt idx="3">
                  <c:v>5.9</c:v>
                </c:pt>
                <c:pt idx="6">
                  <c:v>25</c:v>
                </c:pt>
                <c:pt idx="7">
                  <c:v>12.109999999999998</c:v>
                </c:pt>
                <c:pt idx="8">
                  <c:v>16</c:v>
                </c:pt>
                <c:pt idx="9">
                  <c:v>37.299999999999997</c:v>
                </c:pt>
              </c:numCache>
            </c:numRef>
          </c:val>
          <c:extLst>
            <c:ext xmlns:c16="http://schemas.microsoft.com/office/drawing/2014/chart" uri="{C3380CC4-5D6E-409C-BE32-E72D297353CC}">
              <c16:uniqueId val="{00000017-50F0-477D-8508-7D2657D0F3E9}"/>
            </c:ext>
          </c:extLst>
        </c:ser>
        <c:ser>
          <c:idx val="24"/>
          <c:order val="24"/>
          <c:tx>
            <c:strRef>
              <c:f>'Percent Comp Rep sample'!$O$28</c:f>
              <c:strCache>
                <c:ptCount val="1"/>
                <c:pt idx="0">
                  <c:v>PFBS</c:v>
                </c:pt>
              </c:strCache>
            </c:strRef>
          </c:tx>
          <c:spPr>
            <a:solidFill>
              <a:srgbClr val="B51B01"/>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sample'!$P$28:$Y$28</c:f>
              <c:numCache>
                <c:formatCode>General</c:formatCode>
                <c:ptCount val="10"/>
                <c:pt idx="0">
                  <c:v>3.4</c:v>
                </c:pt>
                <c:pt idx="1">
                  <c:v>6.8</c:v>
                </c:pt>
                <c:pt idx="2">
                  <c:v>6.54</c:v>
                </c:pt>
                <c:pt idx="3">
                  <c:v>1.8</c:v>
                </c:pt>
                <c:pt idx="5">
                  <c:v>16.5</c:v>
                </c:pt>
                <c:pt idx="6">
                  <c:v>14</c:v>
                </c:pt>
                <c:pt idx="7">
                  <c:v>15.947999999999999</c:v>
                </c:pt>
                <c:pt idx="8">
                  <c:v>4.5</c:v>
                </c:pt>
                <c:pt idx="9">
                  <c:v>89.5</c:v>
                </c:pt>
              </c:numCache>
            </c:numRef>
          </c:val>
          <c:extLst>
            <c:ext xmlns:c16="http://schemas.microsoft.com/office/drawing/2014/chart" uri="{C3380CC4-5D6E-409C-BE32-E72D297353CC}">
              <c16:uniqueId val="{00000018-50F0-477D-8508-7D2657D0F3E9}"/>
            </c:ext>
          </c:extLst>
        </c:ser>
        <c:ser>
          <c:idx val="25"/>
          <c:order val="25"/>
          <c:tx>
            <c:strRef>
              <c:f>'Percent Comp Rep sample'!$O$29</c:f>
              <c:strCache>
                <c:ptCount val="1"/>
                <c:pt idx="0">
                  <c:v>4:2 FTS</c:v>
                </c:pt>
              </c:strCache>
            </c:strRef>
          </c:tx>
          <c:spPr>
            <a:solidFill>
              <a:schemeClr val="accent2">
                <a:lumMod val="60000"/>
                <a:lumOff val="40000"/>
              </a:schemeClr>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sample'!$P$29:$Y$29</c:f>
              <c:numCache>
                <c:formatCode>General</c:formatCode>
                <c:ptCount val="10"/>
              </c:numCache>
            </c:numRef>
          </c:val>
          <c:extLst>
            <c:ext xmlns:c16="http://schemas.microsoft.com/office/drawing/2014/chart" uri="{C3380CC4-5D6E-409C-BE32-E72D297353CC}">
              <c16:uniqueId val="{00000019-50F0-477D-8508-7D2657D0F3E9}"/>
            </c:ext>
          </c:extLst>
        </c:ser>
        <c:ser>
          <c:idx val="26"/>
          <c:order val="26"/>
          <c:tx>
            <c:strRef>
              <c:f>'Percent Comp Rep sample'!$O$30</c:f>
              <c:strCache>
                <c:ptCount val="1"/>
                <c:pt idx="0">
                  <c:v>PFPrOPrA</c:v>
                </c:pt>
              </c:strCache>
            </c:strRef>
          </c:tx>
          <c:spPr>
            <a:solidFill>
              <a:srgbClr val="FDCE95"/>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sample'!$P$30:$Y$30</c:f>
              <c:numCache>
                <c:formatCode>General</c:formatCode>
                <c:ptCount val="10"/>
              </c:numCache>
            </c:numRef>
          </c:val>
          <c:extLst>
            <c:ext xmlns:c16="http://schemas.microsoft.com/office/drawing/2014/chart" uri="{C3380CC4-5D6E-409C-BE32-E72D297353CC}">
              <c16:uniqueId val="{0000001A-50F0-477D-8508-7D2657D0F3E9}"/>
            </c:ext>
          </c:extLst>
        </c:ser>
        <c:ser>
          <c:idx val="27"/>
          <c:order val="27"/>
          <c:tx>
            <c:strRef>
              <c:f>'Percent Comp Rep sample'!$O$31</c:f>
              <c:strCache>
                <c:ptCount val="1"/>
                <c:pt idx="0">
                  <c:v>NaDONA</c:v>
                </c:pt>
              </c:strCache>
            </c:strRef>
          </c:tx>
          <c:spPr>
            <a:solidFill>
              <a:schemeClr val="accent4">
                <a:lumMod val="60000"/>
                <a:lumOff val="40000"/>
              </a:schemeClr>
            </a:solidFill>
            <a:ln>
              <a:noFill/>
            </a:ln>
            <a:effectLst/>
          </c:spPr>
          <c:invertIfNegative val="0"/>
          <c:cat>
            <c:strRef>
              <c:f>'Percent Comp Rep sample'!$P$3:$Y$3</c:f>
              <c:strCache>
                <c:ptCount val="10"/>
                <c:pt idx="0">
                  <c:v>Bronson WWTP</c:v>
                </c:pt>
                <c:pt idx="1">
                  <c:v>Downriver WTF</c:v>
                </c:pt>
                <c:pt idx="2">
                  <c:v>North Kent</c:v>
                </c:pt>
                <c:pt idx="3">
                  <c:v>Lapeer WWTP</c:v>
                </c:pt>
                <c:pt idx="4">
                  <c:v>KI Sawyer</c:v>
                </c:pt>
                <c:pt idx="5">
                  <c:v>Kalamazoo WWTP</c:v>
                </c:pt>
                <c:pt idx="6">
                  <c:v>Port Huron</c:v>
                </c:pt>
                <c:pt idx="7">
                  <c:v>GLWA</c:v>
                </c:pt>
                <c:pt idx="8">
                  <c:v>Grand Rapids WRRF</c:v>
                </c:pt>
                <c:pt idx="9">
                  <c:v>Three Rivers WWTP</c:v>
                </c:pt>
              </c:strCache>
            </c:strRef>
          </c:cat>
          <c:val>
            <c:numRef>
              <c:f>'Percent Comp Rep sample'!$P$31:$Y$31</c:f>
              <c:numCache>
                <c:formatCode>General</c:formatCode>
                <c:ptCount val="10"/>
              </c:numCache>
            </c:numRef>
          </c:val>
          <c:extLst>
            <c:ext xmlns:c16="http://schemas.microsoft.com/office/drawing/2014/chart" uri="{C3380CC4-5D6E-409C-BE32-E72D297353CC}">
              <c16:uniqueId val="{0000001B-50F0-477D-8508-7D2657D0F3E9}"/>
            </c:ext>
          </c:extLst>
        </c:ser>
        <c:dLbls>
          <c:showLegendKey val="0"/>
          <c:showVal val="0"/>
          <c:showCatName val="0"/>
          <c:showSerName val="0"/>
          <c:showPercent val="0"/>
          <c:showBubbleSize val="0"/>
        </c:dLbls>
        <c:gapWidth val="150"/>
        <c:overlap val="100"/>
        <c:axId val="700740216"/>
        <c:axId val="700736936"/>
      </c:barChart>
      <c:catAx>
        <c:axId val="70074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0736936"/>
        <c:crosses val="autoZero"/>
        <c:auto val="1"/>
        <c:lblAlgn val="ctr"/>
        <c:lblOffset val="100"/>
        <c:noMultiLvlLbl val="0"/>
      </c:catAx>
      <c:valAx>
        <c:axId val="700736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aseline="0">
                    <a:solidFill>
                      <a:schemeClr val="tx1"/>
                    </a:solidFill>
                  </a:rPr>
                  <a:t>Percent Composition Total PFAS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0740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Difference Influent vs. Effluent 8/7/2018</a:t>
            </a:r>
            <a:r>
              <a:rPr lang="en-US" baseline="0"/>
              <a:t> Kalamazoo WWTP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Percent Difference</c:v>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'KZOO %Difference'!$B$15:$B$41</c15:sqref>
                  </c15:fullRef>
                </c:ext>
              </c:extLst>
              <c:f>('KZOO %Difference'!$B$15:$B$31,'KZOO %Difference'!$B$33:$B$41)</c:f>
              <c:strCache>
                <c:ptCount val="22"/>
                <c:pt idx="0">
                  <c:v>PFUnA</c:v>
                </c:pt>
                <c:pt idx="1">
                  <c:v>PFDA</c:v>
                </c:pt>
                <c:pt idx="2">
                  <c:v>PFDS</c:v>
                </c:pt>
                <c:pt idx="3">
                  <c:v>PFNA</c:v>
                </c:pt>
                <c:pt idx="4">
                  <c:v>PFNS</c:v>
                </c:pt>
                <c:pt idx="5">
                  <c:v>PFOA</c:v>
                </c:pt>
                <c:pt idx="6">
                  <c:v>PFOS</c:v>
                </c:pt>
                <c:pt idx="7">
                  <c:v>8:2 FTS</c:v>
                </c:pt>
                <c:pt idx="8">
                  <c:v>PFOSA</c:v>
                </c:pt>
                <c:pt idx="9">
                  <c:v>MeFOSAA</c:v>
                </c:pt>
                <c:pt idx="10">
                  <c:v>EtFOSAA</c:v>
                </c:pt>
                <c:pt idx="11">
                  <c:v>PFHpA</c:v>
                </c:pt>
                <c:pt idx="12">
                  <c:v>PFHpS</c:v>
                </c:pt>
                <c:pt idx="13">
                  <c:v>PFHxA</c:v>
                </c:pt>
                <c:pt idx="14">
                  <c:v>PFHxS</c:v>
                </c:pt>
                <c:pt idx="15">
                  <c:v>6:2 FTS</c:v>
                </c:pt>
                <c:pt idx="16">
                  <c:v>PFPeA</c:v>
                </c:pt>
                <c:pt idx="17">
                  <c:v>PFBA</c:v>
                </c:pt>
                <c:pt idx="18">
                  <c:v>PFBS</c:v>
                </c:pt>
                <c:pt idx="19">
                  <c:v>4:2 FTS</c:v>
                </c:pt>
                <c:pt idx="20">
                  <c:v>HFPO-DA</c:v>
                </c:pt>
                <c:pt idx="21">
                  <c:v>ADONA</c:v>
                </c:pt>
              </c:strCache>
            </c:strRef>
          </c:cat>
          <c:val>
            <c:numRef>
              <c:extLst>
                <c:ext xmlns:c15="http://schemas.microsoft.com/office/drawing/2012/chart" uri="{02D57815-91ED-43cb-92C2-25804820EDAC}">
                  <c15:fullRef>
                    <c15:sqref>'KZOO %Difference'!$AK$15:$AK$33</c15:sqref>
                  </c15:fullRef>
                </c:ext>
              </c:extLst>
              <c:f>('KZOO %Difference'!$AK$15:$AK$31,'KZOO %Difference'!$AK$33)</c:f>
              <c:numCache>
                <c:formatCode>0%</c:formatCode>
                <c:ptCount val="18"/>
                <c:pt idx="0">
                  <c:v>0</c:v>
                </c:pt>
                <c:pt idx="1">
                  <c:v>0</c:v>
                </c:pt>
                <c:pt idx="2">
                  <c:v>0</c:v>
                </c:pt>
                <c:pt idx="3">
                  <c:v>0</c:v>
                </c:pt>
                <c:pt idx="4">
                  <c:v>0</c:v>
                </c:pt>
                <c:pt idx="5">
                  <c:v>0</c:v>
                </c:pt>
                <c:pt idx="6">
                  <c:v>0</c:v>
                </c:pt>
                <c:pt idx="7">
                  <c:v>0</c:v>
                </c:pt>
                <c:pt idx="8">
                  <c:v>0</c:v>
                </c:pt>
                <c:pt idx="9">
                  <c:v>0</c:v>
                </c:pt>
                <c:pt idx="10">
                  <c:v>0</c:v>
                </c:pt>
                <c:pt idx="11">
                  <c:v>1</c:v>
                </c:pt>
                <c:pt idx="12">
                  <c:v>0</c:v>
                </c:pt>
                <c:pt idx="13">
                  <c:v>5.0909090909090899</c:v>
                </c:pt>
                <c:pt idx="14">
                  <c:v>0</c:v>
                </c:pt>
                <c:pt idx="15">
                  <c:v>0</c:v>
                </c:pt>
                <c:pt idx="16">
                  <c:v>0.5730337078651685</c:v>
                </c:pt>
                <c:pt idx="17">
                  <c:v>0.79310344827586221</c:v>
                </c:pt>
              </c:numCache>
            </c:numRef>
          </c:val>
          <c:extLst>
            <c:ext xmlns:c16="http://schemas.microsoft.com/office/drawing/2014/chart" uri="{C3380CC4-5D6E-409C-BE32-E72D297353CC}">
              <c16:uniqueId val="{00000000-52E7-4E57-999A-26842BD4A97C}"/>
            </c:ext>
          </c:extLst>
        </c:ser>
        <c:dLbls>
          <c:dLblPos val="outEnd"/>
          <c:showLegendKey val="0"/>
          <c:showVal val="1"/>
          <c:showCatName val="0"/>
          <c:showSerName val="0"/>
          <c:showPercent val="0"/>
          <c:showBubbleSize val="0"/>
        </c:dLbls>
        <c:gapWidth val="219"/>
        <c:overlap val="-27"/>
        <c:axId val="539602680"/>
        <c:axId val="539603992"/>
      </c:barChart>
      <c:catAx>
        <c:axId val="539602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PFAS Compounds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39603992"/>
        <c:crosses val="autoZero"/>
        <c:auto val="1"/>
        <c:lblAlgn val="ctr"/>
        <c:lblOffset val="100"/>
        <c:noMultiLvlLbl val="0"/>
      </c:catAx>
      <c:valAx>
        <c:axId val="539603992"/>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Difference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02680"/>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Influent</a:t>
            </a:r>
            <a:r>
              <a:rPr lang="en-US" baseline="0"/>
              <a:t> Comp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'C4 C6 C8 table'!$B$57</c:f>
              <c:strCache>
                <c:ptCount val="1"/>
                <c:pt idx="0">
                  <c:v>C4</c:v>
                </c:pt>
              </c:strCache>
            </c:strRef>
          </c:tx>
          <c:spPr>
            <a:solidFill>
              <a:schemeClr val="accent1"/>
            </a:solidFill>
            <a:ln>
              <a:noFill/>
            </a:ln>
            <a:effectLst/>
          </c:spPr>
          <c:invertIfNegative val="0"/>
          <c:cat>
            <c:strRef>
              <c:f>'C4 C6 C8 table'!$C$56:$L$56</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'C4 C6 C8 table'!$C$57:$L$57</c:f>
              <c:numCache>
                <c:formatCode>0%</c:formatCode>
                <c:ptCount val="10"/>
                <c:pt idx="0">
                  <c:v>0.2046204620462046</c:v>
                </c:pt>
                <c:pt idx="1">
                  <c:v>0.29772329246935203</c:v>
                </c:pt>
                <c:pt idx="2">
                  <c:v>0</c:v>
                </c:pt>
                <c:pt idx="3">
                  <c:v>0.23820156039086179</c:v>
                </c:pt>
                <c:pt idx="4">
                  <c:v>6.5349059611093399E-2</c:v>
                </c:pt>
                <c:pt idx="5">
                  <c:v>0.13790664780763792</c:v>
                </c:pt>
                <c:pt idx="6">
                  <c:v>0.11357378854625551</c:v>
                </c:pt>
                <c:pt idx="7">
                  <c:v>0.17035398230088497</c:v>
                </c:pt>
                <c:pt idx="8">
                  <c:v>0.12495767016593295</c:v>
                </c:pt>
                <c:pt idx="9">
                  <c:v>0.40949459066688199</c:v>
                </c:pt>
              </c:numCache>
            </c:numRef>
          </c:val>
          <c:extLst>
            <c:ext xmlns:c16="http://schemas.microsoft.com/office/drawing/2014/chart" uri="{C3380CC4-5D6E-409C-BE32-E72D297353CC}">
              <c16:uniqueId val="{00000000-720F-478F-B587-9833703DD05D}"/>
            </c:ext>
          </c:extLst>
        </c:ser>
        <c:ser>
          <c:idx val="1"/>
          <c:order val="1"/>
          <c:tx>
            <c:strRef>
              <c:f>'C4 C6 C8 table'!$B$58</c:f>
              <c:strCache>
                <c:ptCount val="1"/>
                <c:pt idx="0">
                  <c:v>C5</c:v>
                </c:pt>
              </c:strCache>
            </c:strRef>
          </c:tx>
          <c:spPr>
            <a:solidFill>
              <a:schemeClr val="accent2"/>
            </a:solidFill>
            <a:ln>
              <a:noFill/>
            </a:ln>
            <a:effectLst/>
          </c:spPr>
          <c:invertIfNegative val="0"/>
          <c:cat>
            <c:strRef>
              <c:f>'C4 C6 C8 table'!$C$56:$L$56</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'C4 C6 C8 table'!$C$58:$L$58</c:f>
              <c:numCache>
                <c:formatCode>0%</c:formatCode>
                <c:ptCount val="10"/>
                <c:pt idx="0">
                  <c:v>0.1089108910891089</c:v>
                </c:pt>
                <c:pt idx="1">
                  <c:v>0.12842965557501462</c:v>
                </c:pt>
                <c:pt idx="2">
                  <c:v>0</c:v>
                </c:pt>
                <c:pt idx="3">
                  <c:v>9.0414378008506602E-2</c:v>
                </c:pt>
                <c:pt idx="4">
                  <c:v>1.7213898629263629E-2</c:v>
                </c:pt>
                <c:pt idx="5">
                  <c:v>0.19094766619519099</c:v>
                </c:pt>
                <c:pt idx="6">
                  <c:v>0.12665198237885461</c:v>
                </c:pt>
                <c:pt idx="7">
                  <c:v>0.10840707964601771</c:v>
                </c:pt>
                <c:pt idx="8">
                  <c:v>7.8987470369116144E-2</c:v>
                </c:pt>
                <c:pt idx="9">
                  <c:v>6.3620216373324726E-2</c:v>
                </c:pt>
              </c:numCache>
            </c:numRef>
          </c:val>
          <c:extLst>
            <c:ext xmlns:c16="http://schemas.microsoft.com/office/drawing/2014/chart" uri="{C3380CC4-5D6E-409C-BE32-E72D297353CC}">
              <c16:uniqueId val="{00000001-720F-478F-B587-9833703DD05D}"/>
            </c:ext>
          </c:extLst>
        </c:ser>
        <c:ser>
          <c:idx val="2"/>
          <c:order val="2"/>
          <c:tx>
            <c:strRef>
              <c:f>'C4 C6 C8 table'!$B$59</c:f>
              <c:strCache>
                <c:ptCount val="1"/>
                <c:pt idx="0">
                  <c:v>C6</c:v>
                </c:pt>
              </c:strCache>
            </c:strRef>
          </c:tx>
          <c:spPr>
            <a:solidFill>
              <a:schemeClr val="accent3"/>
            </a:solidFill>
            <a:ln>
              <a:noFill/>
            </a:ln>
            <a:effectLst/>
          </c:spPr>
          <c:invertIfNegative val="0"/>
          <c:cat>
            <c:strRef>
              <c:f>'C4 C6 C8 table'!$C$56:$L$56</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'C4 C6 C8 table'!$C$59:$L$59</c:f>
              <c:numCache>
                <c:formatCode>0%</c:formatCode>
                <c:ptCount val="10"/>
                <c:pt idx="0">
                  <c:v>0.22607260726072606</c:v>
                </c:pt>
                <c:pt idx="1">
                  <c:v>0.22183304144775251</c:v>
                </c:pt>
                <c:pt idx="2">
                  <c:v>0.33640552995391704</c:v>
                </c:pt>
                <c:pt idx="3">
                  <c:v>0.44577259722729246</c:v>
                </c:pt>
                <c:pt idx="4">
                  <c:v>0.82977366911061534</c:v>
                </c:pt>
                <c:pt idx="5">
                  <c:v>0.27263083451202264</c:v>
                </c:pt>
                <c:pt idx="6">
                  <c:v>0.45202367841409691</c:v>
                </c:pt>
                <c:pt idx="7">
                  <c:v>0.1349557522123894</c:v>
                </c:pt>
                <c:pt idx="8">
                  <c:v>0.23467660006772773</c:v>
                </c:pt>
                <c:pt idx="9">
                  <c:v>0.32940416599386407</c:v>
                </c:pt>
              </c:numCache>
            </c:numRef>
          </c:val>
          <c:extLst>
            <c:ext xmlns:c16="http://schemas.microsoft.com/office/drawing/2014/chart" uri="{C3380CC4-5D6E-409C-BE32-E72D297353CC}">
              <c16:uniqueId val="{00000002-720F-478F-B587-9833703DD05D}"/>
            </c:ext>
          </c:extLst>
        </c:ser>
        <c:ser>
          <c:idx val="3"/>
          <c:order val="3"/>
          <c:tx>
            <c:strRef>
              <c:f>'C4 C6 C8 table'!$B$60</c:f>
              <c:strCache>
                <c:ptCount val="1"/>
                <c:pt idx="0">
                  <c:v>C7</c:v>
                </c:pt>
              </c:strCache>
            </c:strRef>
          </c:tx>
          <c:spPr>
            <a:solidFill>
              <a:schemeClr val="accent4"/>
            </a:solidFill>
            <a:ln>
              <a:noFill/>
            </a:ln>
            <a:effectLst/>
          </c:spPr>
          <c:invertIfNegative val="0"/>
          <c:cat>
            <c:strRef>
              <c:f>'C4 C6 C8 table'!$C$56:$L$56</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'C4 C6 C8 table'!$C$60:$L$60</c:f>
              <c:numCache>
                <c:formatCode>0%</c:formatCode>
                <c:ptCount val="10"/>
                <c:pt idx="0">
                  <c:v>4.2904290429042903E-2</c:v>
                </c:pt>
                <c:pt idx="1">
                  <c:v>3.0356100408639817E-2</c:v>
                </c:pt>
                <c:pt idx="2">
                  <c:v>0</c:v>
                </c:pt>
                <c:pt idx="3">
                  <c:v>2.7548794050479244E-2</c:v>
                </c:pt>
                <c:pt idx="4">
                  <c:v>7.6506216130060563E-3</c:v>
                </c:pt>
                <c:pt idx="5">
                  <c:v>9.9009900990099028E-2</c:v>
                </c:pt>
                <c:pt idx="6">
                  <c:v>6.0503854625550656E-2</c:v>
                </c:pt>
                <c:pt idx="7">
                  <c:v>4.2035398230088498E-2</c:v>
                </c:pt>
                <c:pt idx="8">
                  <c:v>4.0044023027429737E-2</c:v>
                </c:pt>
                <c:pt idx="9">
                  <c:v>3.6492814467947686E-2</c:v>
                </c:pt>
              </c:numCache>
            </c:numRef>
          </c:val>
          <c:extLst>
            <c:ext xmlns:c16="http://schemas.microsoft.com/office/drawing/2014/chart" uri="{C3380CC4-5D6E-409C-BE32-E72D297353CC}">
              <c16:uniqueId val="{00000003-720F-478F-B587-9833703DD05D}"/>
            </c:ext>
          </c:extLst>
        </c:ser>
        <c:ser>
          <c:idx val="4"/>
          <c:order val="4"/>
          <c:tx>
            <c:strRef>
              <c:f>'C4 C6 C8 table'!$B$61</c:f>
              <c:strCache>
                <c:ptCount val="1"/>
                <c:pt idx="0">
                  <c:v>C8</c:v>
                </c:pt>
              </c:strCache>
            </c:strRef>
          </c:tx>
          <c:spPr>
            <a:solidFill>
              <a:schemeClr val="accent5"/>
            </a:solidFill>
            <a:ln>
              <a:noFill/>
            </a:ln>
            <a:effectLst/>
          </c:spPr>
          <c:invertIfNegative val="0"/>
          <c:cat>
            <c:strRef>
              <c:f>'C4 C6 C8 table'!$C$56:$L$56</c:f>
              <c:strCache>
                <c:ptCount val="10"/>
                <c:pt idx="0">
                  <c:v>Downriver WTF</c:v>
                </c:pt>
                <c:pt idx="1">
                  <c:v>Bronson WWTP</c:v>
                </c:pt>
                <c:pt idx="2">
                  <c:v>KI Sawyer</c:v>
                </c:pt>
                <c:pt idx="3">
                  <c:v>GLWA</c:v>
                </c:pt>
                <c:pt idx="4">
                  <c:v>Grand Rapids WRRF</c:v>
                </c:pt>
                <c:pt idx="5">
                  <c:v>Port Huron</c:v>
                </c:pt>
                <c:pt idx="6">
                  <c:v>Kalamazoo WWTP</c:v>
                </c:pt>
                <c:pt idx="7">
                  <c:v>Lapeer WWTP</c:v>
                </c:pt>
                <c:pt idx="8">
                  <c:v>North Kent</c:v>
                </c:pt>
                <c:pt idx="9">
                  <c:v>Three Rivers WWTP</c:v>
                </c:pt>
              </c:strCache>
            </c:strRef>
          </c:cat>
          <c:val>
            <c:numRef>
              <c:f>'C4 C6 C8 table'!$C$61:$L$61</c:f>
              <c:numCache>
                <c:formatCode>0%</c:formatCode>
                <c:ptCount val="10"/>
                <c:pt idx="0">
                  <c:v>0.41749174917491749</c:v>
                </c:pt>
                <c:pt idx="1">
                  <c:v>0.32165791009924111</c:v>
                </c:pt>
                <c:pt idx="2">
                  <c:v>0.66359447004608285</c:v>
                </c:pt>
                <c:pt idx="3">
                  <c:v>0.19806267032285998</c:v>
                </c:pt>
                <c:pt idx="4">
                  <c:v>8.0012751036021679E-2</c:v>
                </c:pt>
                <c:pt idx="5">
                  <c:v>0.23691654879773696</c:v>
                </c:pt>
                <c:pt idx="6">
                  <c:v>0.23630231277533043</c:v>
                </c:pt>
                <c:pt idx="7">
                  <c:v>0.54424778761061954</c:v>
                </c:pt>
                <c:pt idx="8">
                  <c:v>0.52133423636979348</c:v>
                </c:pt>
                <c:pt idx="9">
                  <c:v>0.15394800581301468</c:v>
                </c:pt>
              </c:numCache>
            </c:numRef>
          </c:val>
          <c:extLst>
            <c:ext xmlns:c16="http://schemas.microsoft.com/office/drawing/2014/chart" uri="{C3380CC4-5D6E-409C-BE32-E72D297353CC}">
              <c16:uniqueId val="{00000004-720F-478F-B587-9833703DD05D}"/>
            </c:ext>
          </c:extLst>
        </c:ser>
        <c:dLbls>
          <c:showLegendKey val="0"/>
          <c:showVal val="0"/>
          <c:showCatName val="0"/>
          <c:showSerName val="0"/>
          <c:showPercent val="0"/>
          <c:showBubbleSize val="0"/>
        </c:dLbls>
        <c:gapWidth val="150"/>
        <c:axId val="794354328"/>
        <c:axId val="794351048"/>
      </c:barChart>
      <c:catAx>
        <c:axId val="79435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51048"/>
        <c:crosses val="autoZero"/>
        <c:auto val="1"/>
        <c:lblAlgn val="ctr"/>
        <c:lblOffset val="100"/>
        <c:noMultiLvlLbl val="0"/>
      </c:catAx>
      <c:valAx>
        <c:axId val="794351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54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Effluent Composition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'C4 C6 C8 table'!$B$64</c:f>
              <c:strCache>
                <c:ptCount val="1"/>
                <c:pt idx="0">
                  <c:v>C4</c:v>
                </c:pt>
              </c:strCache>
            </c:strRef>
          </c:tx>
          <c:spPr>
            <a:solidFill>
              <a:schemeClr val="accent1"/>
            </a:solidFill>
            <a:ln>
              <a:noFill/>
            </a:ln>
            <a:effectLst/>
          </c:spPr>
          <c:invertIfNegative val="0"/>
          <c:cat>
            <c:strRef>
              <c:f>'C4 C6 C8 table'!$D$63:$L$63</c:f>
              <c:strCache>
                <c:ptCount val="9"/>
                <c:pt idx="0">
                  <c:v>Bronson WWTP</c:v>
                </c:pt>
                <c:pt idx="1">
                  <c:v>Downriver WTF</c:v>
                </c:pt>
                <c:pt idx="2">
                  <c:v>Grand Rapids WRRF</c:v>
                </c:pt>
                <c:pt idx="3">
                  <c:v>GLWA</c:v>
                </c:pt>
                <c:pt idx="4">
                  <c:v>Port Huron</c:v>
                </c:pt>
                <c:pt idx="5">
                  <c:v>Kalamazoo WWTP</c:v>
                </c:pt>
                <c:pt idx="6">
                  <c:v>North Kent</c:v>
                </c:pt>
                <c:pt idx="7">
                  <c:v>Lapeer WWTP</c:v>
                </c:pt>
                <c:pt idx="8">
                  <c:v>Three Rivers WWTP</c:v>
                </c:pt>
              </c:strCache>
            </c:strRef>
          </c:cat>
          <c:val>
            <c:numRef>
              <c:f>'C4 C6 C8 table'!$D$64:$L$64</c:f>
              <c:numCache>
                <c:formatCode>0%</c:formatCode>
                <c:ptCount val="9"/>
                <c:pt idx="0">
                  <c:v>0.14624505928853757</c:v>
                </c:pt>
                <c:pt idx="1">
                  <c:v>0.22952853598014891</c:v>
                </c:pt>
                <c:pt idx="2">
                  <c:v>3.3166273584905662E-2</c:v>
                </c:pt>
                <c:pt idx="3">
                  <c:v>0.21933387489845654</c:v>
                </c:pt>
                <c:pt idx="4">
                  <c:v>0.14218009478672988</c:v>
                </c:pt>
                <c:pt idx="5">
                  <c:v>0.15097600650671006</c:v>
                </c:pt>
                <c:pt idx="6">
                  <c:v>5.4082209195564661E-2</c:v>
                </c:pt>
                <c:pt idx="7">
                  <c:v>0.19146608315098468</c:v>
                </c:pt>
                <c:pt idx="8">
                  <c:v>0.54948123644018654</c:v>
                </c:pt>
              </c:numCache>
            </c:numRef>
          </c:val>
          <c:extLst>
            <c:ext xmlns:c16="http://schemas.microsoft.com/office/drawing/2014/chart" uri="{C3380CC4-5D6E-409C-BE32-E72D297353CC}">
              <c16:uniqueId val="{00000000-0B0A-49E3-95EC-60BC9083FB5F}"/>
            </c:ext>
          </c:extLst>
        </c:ser>
        <c:ser>
          <c:idx val="1"/>
          <c:order val="1"/>
          <c:tx>
            <c:strRef>
              <c:f>'C4 C6 C8 table'!$B$65</c:f>
              <c:strCache>
                <c:ptCount val="1"/>
                <c:pt idx="0">
                  <c:v>C5</c:v>
                </c:pt>
              </c:strCache>
            </c:strRef>
          </c:tx>
          <c:spPr>
            <a:solidFill>
              <a:schemeClr val="accent2"/>
            </a:solidFill>
            <a:ln>
              <a:noFill/>
            </a:ln>
            <a:effectLst/>
          </c:spPr>
          <c:invertIfNegative val="0"/>
          <c:cat>
            <c:strRef>
              <c:f>'C4 C6 C8 table'!$D$63:$L$63</c:f>
              <c:strCache>
                <c:ptCount val="9"/>
                <c:pt idx="0">
                  <c:v>Bronson WWTP</c:v>
                </c:pt>
                <c:pt idx="1">
                  <c:v>Downriver WTF</c:v>
                </c:pt>
                <c:pt idx="2">
                  <c:v>Grand Rapids WRRF</c:v>
                </c:pt>
                <c:pt idx="3">
                  <c:v>GLWA</c:v>
                </c:pt>
                <c:pt idx="4">
                  <c:v>Port Huron</c:v>
                </c:pt>
                <c:pt idx="5">
                  <c:v>Kalamazoo WWTP</c:v>
                </c:pt>
                <c:pt idx="6">
                  <c:v>North Kent</c:v>
                </c:pt>
                <c:pt idx="7">
                  <c:v>Lapeer WWTP</c:v>
                </c:pt>
                <c:pt idx="8">
                  <c:v>Three Rivers WWTP</c:v>
                </c:pt>
              </c:strCache>
            </c:strRef>
          </c:cat>
          <c:val>
            <c:numRef>
              <c:f>'C4 C6 C8 table'!$D$65:$L$65</c:f>
              <c:numCache>
                <c:formatCode>0%</c:formatCode>
                <c:ptCount val="9"/>
                <c:pt idx="0">
                  <c:v>0.158102766798419</c:v>
                </c:pt>
                <c:pt idx="1">
                  <c:v>0.12034739454094293</c:v>
                </c:pt>
                <c:pt idx="2">
                  <c:v>1.1939858490566037E-2</c:v>
                </c:pt>
                <c:pt idx="3">
                  <c:v>6.0926076360682375E-2</c:v>
                </c:pt>
                <c:pt idx="4">
                  <c:v>0.2301963439404198</c:v>
                </c:pt>
                <c:pt idx="5">
                  <c:v>0.35075233834892233</c:v>
                </c:pt>
                <c:pt idx="6">
                  <c:v>0.46083762977611414</c:v>
                </c:pt>
                <c:pt idx="7">
                  <c:v>0.37199124726477023</c:v>
                </c:pt>
                <c:pt idx="8">
                  <c:v>0.11449315833566043</c:v>
                </c:pt>
              </c:numCache>
            </c:numRef>
          </c:val>
          <c:extLst>
            <c:ext xmlns:c16="http://schemas.microsoft.com/office/drawing/2014/chart" uri="{C3380CC4-5D6E-409C-BE32-E72D297353CC}">
              <c16:uniqueId val="{00000001-0B0A-49E3-95EC-60BC9083FB5F}"/>
            </c:ext>
          </c:extLst>
        </c:ser>
        <c:ser>
          <c:idx val="2"/>
          <c:order val="2"/>
          <c:tx>
            <c:strRef>
              <c:f>'C4 C6 C8 table'!$B$66</c:f>
              <c:strCache>
                <c:ptCount val="1"/>
                <c:pt idx="0">
                  <c:v>C6</c:v>
                </c:pt>
              </c:strCache>
            </c:strRef>
          </c:tx>
          <c:spPr>
            <a:solidFill>
              <a:schemeClr val="accent3"/>
            </a:solidFill>
            <a:ln>
              <a:noFill/>
            </a:ln>
            <a:effectLst/>
          </c:spPr>
          <c:invertIfNegative val="0"/>
          <c:cat>
            <c:strRef>
              <c:f>'C4 C6 C8 table'!$D$63:$L$63</c:f>
              <c:strCache>
                <c:ptCount val="9"/>
                <c:pt idx="0">
                  <c:v>Bronson WWTP</c:v>
                </c:pt>
                <c:pt idx="1">
                  <c:v>Downriver WTF</c:v>
                </c:pt>
                <c:pt idx="2">
                  <c:v>Grand Rapids WRRF</c:v>
                </c:pt>
                <c:pt idx="3">
                  <c:v>GLWA</c:v>
                </c:pt>
                <c:pt idx="4">
                  <c:v>Port Huron</c:v>
                </c:pt>
                <c:pt idx="5">
                  <c:v>Kalamazoo WWTP</c:v>
                </c:pt>
                <c:pt idx="6">
                  <c:v>North Kent</c:v>
                </c:pt>
                <c:pt idx="7">
                  <c:v>Lapeer WWTP</c:v>
                </c:pt>
                <c:pt idx="8">
                  <c:v>Three Rivers WWTP</c:v>
                </c:pt>
              </c:strCache>
            </c:strRef>
          </c:cat>
          <c:val>
            <c:numRef>
              <c:f>'C4 C6 C8 table'!$D$66:$L$66</c:f>
              <c:numCache>
                <c:formatCode>0%</c:formatCode>
                <c:ptCount val="9"/>
                <c:pt idx="0">
                  <c:v>0.20296442687747038</c:v>
                </c:pt>
                <c:pt idx="1">
                  <c:v>0.27047146401985117</c:v>
                </c:pt>
                <c:pt idx="2">
                  <c:v>0.91465212264150941</c:v>
                </c:pt>
                <c:pt idx="3">
                  <c:v>0.55564581640942334</c:v>
                </c:pt>
                <c:pt idx="4">
                  <c:v>0.33039945836154366</c:v>
                </c:pt>
                <c:pt idx="5">
                  <c:v>0.3481089873932493</c:v>
                </c:pt>
                <c:pt idx="6">
                  <c:v>0.29843209266191117</c:v>
                </c:pt>
                <c:pt idx="7">
                  <c:v>0.22428884026258206</c:v>
                </c:pt>
                <c:pt idx="8">
                  <c:v>6.5065624127338739E-2</c:v>
                </c:pt>
              </c:numCache>
            </c:numRef>
          </c:val>
          <c:extLst>
            <c:ext xmlns:c16="http://schemas.microsoft.com/office/drawing/2014/chart" uri="{C3380CC4-5D6E-409C-BE32-E72D297353CC}">
              <c16:uniqueId val="{00000002-0B0A-49E3-95EC-60BC9083FB5F}"/>
            </c:ext>
          </c:extLst>
        </c:ser>
        <c:ser>
          <c:idx val="3"/>
          <c:order val="3"/>
          <c:tx>
            <c:strRef>
              <c:f>'C4 C6 C8 table'!$B$67</c:f>
              <c:strCache>
                <c:ptCount val="1"/>
                <c:pt idx="0">
                  <c:v>C7</c:v>
                </c:pt>
              </c:strCache>
            </c:strRef>
          </c:tx>
          <c:spPr>
            <a:solidFill>
              <a:schemeClr val="accent4"/>
            </a:solidFill>
            <a:ln>
              <a:noFill/>
            </a:ln>
            <a:effectLst/>
          </c:spPr>
          <c:invertIfNegative val="0"/>
          <c:cat>
            <c:strRef>
              <c:f>'C4 C6 C8 table'!$D$63:$L$63</c:f>
              <c:strCache>
                <c:ptCount val="9"/>
                <c:pt idx="0">
                  <c:v>Bronson WWTP</c:v>
                </c:pt>
                <c:pt idx="1">
                  <c:v>Downriver WTF</c:v>
                </c:pt>
                <c:pt idx="2">
                  <c:v>Grand Rapids WRRF</c:v>
                </c:pt>
                <c:pt idx="3">
                  <c:v>GLWA</c:v>
                </c:pt>
                <c:pt idx="4">
                  <c:v>Port Huron</c:v>
                </c:pt>
                <c:pt idx="5">
                  <c:v>Kalamazoo WWTP</c:v>
                </c:pt>
                <c:pt idx="6">
                  <c:v>North Kent</c:v>
                </c:pt>
                <c:pt idx="7">
                  <c:v>Lapeer WWTP</c:v>
                </c:pt>
                <c:pt idx="8">
                  <c:v>Three Rivers WWTP</c:v>
                </c:pt>
              </c:strCache>
            </c:strRef>
          </c:cat>
          <c:val>
            <c:numRef>
              <c:f>'C4 C6 C8 table'!$D$67:$L$67</c:f>
              <c:numCache>
                <c:formatCode>0%</c:formatCode>
                <c:ptCount val="9"/>
                <c:pt idx="0">
                  <c:v>2.5691699604743087E-2</c:v>
                </c:pt>
                <c:pt idx="1">
                  <c:v>6.9478908188585611E-2</c:v>
                </c:pt>
                <c:pt idx="2">
                  <c:v>7.0754716981132077E-3</c:v>
                </c:pt>
                <c:pt idx="3">
                  <c:v>2.3558082859463852E-2</c:v>
                </c:pt>
                <c:pt idx="4">
                  <c:v>9.1401489505754913E-2</c:v>
                </c:pt>
                <c:pt idx="5">
                  <c:v>0</c:v>
                </c:pt>
                <c:pt idx="6">
                  <c:v>2.7297125503213501E-2</c:v>
                </c:pt>
                <c:pt idx="7">
                  <c:v>4.4310722100656452E-2</c:v>
                </c:pt>
                <c:pt idx="8">
                  <c:v>4.833200867828067E-2</c:v>
                </c:pt>
              </c:numCache>
            </c:numRef>
          </c:val>
          <c:extLst>
            <c:ext xmlns:c16="http://schemas.microsoft.com/office/drawing/2014/chart" uri="{C3380CC4-5D6E-409C-BE32-E72D297353CC}">
              <c16:uniqueId val="{00000003-0B0A-49E3-95EC-60BC9083FB5F}"/>
            </c:ext>
          </c:extLst>
        </c:ser>
        <c:ser>
          <c:idx val="4"/>
          <c:order val="4"/>
          <c:tx>
            <c:strRef>
              <c:f>'C4 C6 C8 table'!$B$68</c:f>
              <c:strCache>
                <c:ptCount val="1"/>
                <c:pt idx="0">
                  <c:v>C8</c:v>
                </c:pt>
              </c:strCache>
            </c:strRef>
          </c:tx>
          <c:spPr>
            <a:solidFill>
              <a:schemeClr val="accent5"/>
            </a:solidFill>
            <a:ln>
              <a:noFill/>
            </a:ln>
            <a:effectLst/>
          </c:spPr>
          <c:invertIfNegative val="0"/>
          <c:cat>
            <c:strRef>
              <c:f>'C4 C6 C8 table'!$D$63:$L$63</c:f>
              <c:strCache>
                <c:ptCount val="9"/>
                <c:pt idx="0">
                  <c:v>Bronson WWTP</c:v>
                </c:pt>
                <c:pt idx="1">
                  <c:v>Downriver WTF</c:v>
                </c:pt>
                <c:pt idx="2">
                  <c:v>Grand Rapids WRRF</c:v>
                </c:pt>
                <c:pt idx="3">
                  <c:v>GLWA</c:v>
                </c:pt>
                <c:pt idx="4">
                  <c:v>Port Huron</c:v>
                </c:pt>
                <c:pt idx="5">
                  <c:v>Kalamazoo WWTP</c:v>
                </c:pt>
                <c:pt idx="6">
                  <c:v>North Kent</c:v>
                </c:pt>
                <c:pt idx="7">
                  <c:v>Lapeer WWTP</c:v>
                </c:pt>
                <c:pt idx="8">
                  <c:v>Three Rivers WWTP</c:v>
                </c:pt>
              </c:strCache>
            </c:strRef>
          </c:cat>
          <c:val>
            <c:numRef>
              <c:f>'C4 C6 C8 table'!$D$68:$L$68</c:f>
              <c:numCache>
                <c:formatCode>0%</c:formatCode>
                <c:ptCount val="9"/>
                <c:pt idx="0">
                  <c:v>0.46699604743083006</c:v>
                </c:pt>
                <c:pt idx="1">
                  <c:v>0.3101736972704715</c:v>
                </c:pt>
                <c:pt idx="2">
                  <c:v>3.0218160377358493E-2</c:v>
                </c:pt>
                <c:pt idx="3">
                  <c:v>0.14053614947197401</c:v>
                </c:pt>
                <c:pt idx="4">
                  <c:v>0.19634394041976982</c:v>
                </c:pt>
                <c:pt idx="5">
                  <c:v>0.15016266775111833</c:v>
                </c:pt>
                <c:pt idx="6">
                  <c:v>0.15935094286319654</c:v>
                </c:pt>
                <c:pt idx="7">
                  <c:v>0.16794310722100655</c:v>
                </c:pt>
                <c:pt idx="8">
                  <c:v>0.19663609219599165</c:v>
                </c:pt>
              </c:numCache>
            </c:numRef>
          </c:val>
          <c:extLst>
            <c:ext xmlns:c16="http://schemas.microsoft.com/office/drawing/2014/chart" uri="{C3380CC4-5D6E-409C-BE32-E72D297353CC}">
              <c16:uniqueId val="{00000004-0B0A-49E3-95EC-60BC9083FB5F}"/>
            </c:ext>
          </c:extLst>
        </c:ser>
        <c:dLbls>
          <c:showLegendKey val="0"/>
          <c:showVal val="0"/>
          <c:showCatName val="0"/>
          <c:showSerName val="0"/>
          <c:showPercent val="0"/>
          <c:showBubbleSize val="0"/>
        </c:dLbls>
        <c:gapWidth val="150"/>
        <c:overlap val="100"/>
        <c:axId val="794341208"/>
        <c:axId val="794346784"/>
      </c:barChart>
      <c:catAx>
        <c:axId val="794341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46784"/>
        <c:crosses val="autoZero"/>
        <c:auto val="1"/>
        <c:lblAlgn val="ctr"/>
        <c:lblOffset val="100"/>
        <c:noMultiLvlLbl val="0"/>
      </c:catAx>
      <c:valAx>
        <c:axId val="79434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41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C8 Dominated Percent</a:t>
            </a:r>
            <a:r>
              <a:rPr lang="en-US" baseline="0"/>
              <a:t> Composition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8"/>
          <c:order val="0"/>
          <c:tx>
            <c:strRef>
              <c:f>'C4 C6 C8 table'!$B$83</c:f>
              <c:strCache>
                <c:ptCount val="1"/>
                <c:pt idx="0">
                  <c:v>C8</c:v>
                </c:pt>
              </c:strCache>
            </c:strRef>
          </c:tx>
          <c:spPr>
            <a:solidFill>
              <a:schemeClr val="accent4">
                <a:lumMod val="80000"/>
                <a:lumOff val="20000"/>
              </a:schemeClr>
            </a:solidFill>
            <a:ln>
              <a:noFill/>
            </a:ln>
            <a:effectLst/>
          </c:spPr>
          <c:invertIfNegative val="0"/>
          <c:cat>
            <c:multiLvlStrRef>
              <c:extLst>
                <c:ext xmlns:c15="http://schemas.microsoft.com/office/drawing/2012/chart" uri="{02D57815-91ED-43cb-92C2-25804820EDAC}">
                  <c15:fullRef>
                    <c15:sqref>'C4 C6 C8 table'!$C$73:$U$74</c15:sqref>
                  </c15:fullRef>
                </c:ext>
              </c:extLst>
              <c:f>'C4 C6 C8 table'!$C$73:$U$74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KI Sawyer WWTP</c:v>
                  </c:pt>
                  <c:pt idx="2">
                    <c:v>Bronson WWTP</c:v>
                  </c:pt>
                  <c:pt idx="4">
                    <c:v>Downriver WTF</c:v>
                  </c:pt>
                  <c:pt idx="6">
                    <c:v>North Kent SA WWTP</c:v>
                  </c:pt>
                  <c:pt idx="8">
                    <c:v>Lapeer WWTP</c:v>
                  </c:pt>
                </c:lvl>
              </c:multiLvlStrCache>
            </c:multiLvlStrRef>
          </c:cat>
          <c:val>
            <c:numRef>
              <c:extLst>
                <c:ext xmlns:c15="http://schemas.microsoft.com/office/drawing/2012/chart" uri="{02D57815-91ED-43cb-92C2-25804820EDAC}">
                  <c15:fullRef>
                    <c15:sqref>'C4 C6 C8 table'!$C$83:$U$83</c15:sqref>
                  </c15:fullRef>
                </c:ext>
              </c:extLst>
              <c:f>('C4 C6 C8 table'!$C$83:$H$83,'C4 C6 C8 table'!$Q$83:$T$83)</c:f>
              <c:numCache>
                <c:formatCode>0%</c:formatCode>
                <c:ptCount val="10"/>
                <c:pt idx="0">
                  <c:v>0.41749174917491749</c:v>
                </c:pt>
                <c:pt idx="1">
                  <c:v>0.48437499999999994</c:v>
                </c:pt>
                <c:pt idx="2">
                  <c:v>0.32165791009924111</c:v>
                </c:pt>
                <c:pt idx="3">
                  <c:v>0.46699604743083006</c:v>
                </c:pt>
                <c:pt idx="4">
                  <c:v>0.66359447004608285</c:v>
                </c:pt>
                <c:pt idx="5">
                  <c:v>0.3101736972704715</c:v>
                </c:pt>
                <c:pt idx="6">
                  <c:v>0.54424778761061954</c:v>
                </c:pt>
                <c:pt idx="7">
                  <c:v>0.15935094286319654</c:v>
                </c:pt>
                <c:pt idx="8">
                  <c:v>0.52133423636979348</c:v>
                </c:pt>
                <c:pt idx="9">
                  <c:v>0.16794310722100655</c:v>
                </c:pt>
              </c:numCache>
            </c:numRef>
          </c:val>
          <c:extLst>
            <c:ext xmlns:c16="http://schemas.microsoft.com/office/drawing/2014/chart" uri="{C3380CC4-5D6E-409C-BE32-E72D297353CC}">
              <c16:uniqueId val="{00000008-774D-4BC2-BEB8-1B4D52338E5A}"/>
            </c:ext>
          </c:extLst>
        </c:ser>
        <c:ser>
          <c:idx val="9"/>
          <c:order val="1"/>
          <c:tx>
            <c:strRef>
              <c:f>'C4 C6 C8 table'!$A$84:$B$84</c:f>
              <c:strCache>
                <c:ptCount val="2"/>
                <c:pt idx="1">
                  <c:v>C8</c:v>
                </c:pt>
              </c:strCache>
              <c:extLst xmlns:c15="http://schemas.microsoft.com/office/drawing/2012/chart"/>
            </c:strRef>
          </c:tx>
          <c:spPr>
            <a:solidFill>
              <a:schemeClr val="accent6">
                <a:lumMod val="80000"/>
              </a:schemeClr>
            </a:solidFill>
            <a:ln>
              <a:noFill/>
            </a:ln>
            <a:effectLst/>
          </c:spPr>
          <c:invertIfNegative val="0"/>
          <c:cat>
            <c:multiLvlStrRef>
              <c:extLst>
                <c:ext xmlns:c15="http://schemas.microsoft.com/office/drawing/2012/chart" uri="{02D57815-91ED-43cb-92C2-25804820EDAC}">
                  <c15:fullRef>
                    <c15:sqref>'C4 C6 C8 table'!$C$73:$U$74</c15:sqref>
                  </c15:fullRef>
                </c:ext>
              </c:extLst>
              <c:f>'C4 C6 C8 table'!$C$73:$U$74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KI Sawyer WWTP</c:v>
                  </c:pt>
                  <c:pt idx="2">
                    <c:v>Bronson WWTP</c:v>
                  </c:pt>
                  <c:pt idx="4">
                    <c:v>Downriver WTF</c:v>
                  </c:pt>
                  <c:pt idx="6">
                    <c:v>North Kent SA WWTP</c:v>
                  </c:pt>
                  <c:pt idx="8">
                    <c:v>Lapeer WWTP</c:v>
                  </c:pt>
                </c:lvl>
              </c:multiLvlStrCache>
            </c:multiLvlStrRef>
          </c:cat>
          <c:val>
            <c:numRef>
              <c:extLst>
                <c:ext xmlns:c15="http://schemas.microsoft.com/office/drawing/2012/chart" uri="{02D57815-91ED-43cb-92C2-25804820EDAC}">
                  <c15:fullRef>
                    <c15:sqref>'C4 C6 C8 table'!$D$84:$V$84</c15:sqref>
                  </c15:fullRef>
                </c:ext>
              </c:extLst>
              <c:f>('C4 C6 C8 table'!$D$84:$I$84,'C4 C6 C8 table'!$R$84:$U$84)</c:f>
              <c:numCache>
                <c:formatCode>0%</c:formatCode>
                <c:ptCount val="10"/>
              </c:numCache>
            </c:numRef>
          </c:val>
          <c:extLst xmlns:c15="http://schemas.microsoft.com/office/drawing/2012/chart">
            <c:ext xmlns:c16="http://schemas.microsoft.com/office/drawing/2014/chart" uri="{C3380CC4-5D6E-409C-BE32-E72D297353CC}">
              <c16:uniqueId val="{00000009-774D-4BC2-BEB8-1B4D52338E5A}"/>
            </c:ext>
          </c:extLst>
        </c:ser>
        <c:ser>
          <c:idx val="6"/>
          <c:order val="3"/>
          <c:tx>
            <c:strRef>
              <c:f>'C4 C6 C8 table'!$B$81:$B$81</c:f>
              <c:strCache>
                <c:ptCount val="1"/>
                <c:pt idx="0">
                  <c:v>C7</c:v>
                </c:pt>
              </c:strCache>
            </c:strRef>
          </c:tx>
          <c:spPr>
            <a:solidFill>
              <a:schemeClr val="accent6">
                <a:lumMod val="80000"/>
                <a:lumOff val="20000"/>
              </a:schemeClr>
            </a:solidFill>
            <a:ln>
              <a:noFill/>
            </a:ln>
            <a:effectLst/>
          </c:spPr>
          <c:invertIfNegative val="0"/>
          <c:cat>
            <c:multiLvlStrRef>
              <c:extLst>
                <c:ext xmlns:c15="http://schemas.microsoft.com/office/drawing/2012/chart" uri="{02D57815-91ED-43cb-92C2-25804820EDAC}">
                  <c15:fullRef>
                    <c15:sqref>'C4 C6 C8 table'!$C$73:$U$74</c15:sqref>
                  </c15:fullRef>
                </c:ext>
              </c:extLst>
              <c:f>'C4 C6 C8 table'!$C$73:$U$74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KI Sawyer WWTP</c:v>
                  </c:pt>
                  <c:pt idx="2">
                    <c:v>Bronson WWTP</c:v>
                  </c:pt>
                  <c:pt idx="4">
                    <c:v>Downriver WTF</c:v>
                  </c:pt>
                  <c:pt idx="6">
                    <c:v>North Kent SA WWTP</c:v>
                  </c:pt>
                  <c:pt idx="8">
                    <c:v>Lapeer WWTP</c:v>
                  </c:pt>
                </c:lvl>
              </c:multiLvlStrCache>
            </c:multiLvlStrRef>
          </c:cat>
          <c:val>
            <c:numRef>
              <c:extLst>
                <c:ext xmlns:c15="http://schemas.microsoft.com/office/drawing/2012/chart" uri="{02D57815-91ED-43cb-92C2-25804820EDAC}">
                  <c15:fullRef>
                    <c15:sqref>'C4 C6 C8 table'!$C$81:$U$81</c15:sqref>
                  </c15:fullRef>
                </c:ext>
              </c:extLst>
              <c:f>('C4 C6 C8 table'!$C$81:$H$81,'C4 C6 C8 table'!$Q$81:$T$81)</c:f>
              <c:numCache>
                <c:formatCode>0%</c:formatCode>
                <c:ptCount val="10"/>
                <c:pt idx="0">
                  <c:v>4.2904290429042903E-2</c:v>
                </c:pt>
                <c:pt idx="1">
                  <c:v>2.5520833333333333E-2</c:v>
                </c:pt>
                <c:pt idx="2">
                  <c:v>3.0356100408639817E-2</c:v>
                </c:pt>
                <c:pt idx="3">
                  <c:v>2.5691699604743087E-2</c:v>
                </c:pt>
                <c:pt idx="4">
                  <c:v>0</c:v>
                </c:pt>
                <c:pt idx="5">
                  <c:v>6.9478908188585611E-2</c:v>
                </c:pt>
                <c:pt idx="6">
                  <c:v>4.2035398230088498E-2</c:v>
                </c:pt>
                <c:pt idx="7">
                  <c:v>2.7297125503213501E-2</c:v>
                </c:pt>
                <c:pt idx="8">
                  <c:v>4.0044023027429737E-2</c:v>
                </c:pt>
                <c:pt idx="9">
                  <c:v>4.4310722100656452E-2</c:v>
                </c:pt>
              </c:numCache>
            </c:numRef>
          </c:val>
          <c:extLst>
            <c:ext xmlns:c16="http://schemas.microsoft.com/office/drawing/2014/chart" uri="{C3380CC4-5D6E-409C-BE32-E72D297353CC}">
              <c16:uniqueId val="{00000006-774D-4BC2-BEB8-1B4D52338E5A}"/>
            </c:ext>
          </c:extLst>
        </c:ser>
        <c:ser>
          <c:idx val="3"/>
          <c:order val="4"/>
          <c:tx>
            <c:strRef>
              <c:f>'C4 C6 C8 table'!$B$78:$B$78</c:f>
              <c:strCache>
                <c:ptCount val="1"/>
              </c:strCache>
              <c:extLst xmlns:c15="http://schemas.microsoft.com/office/drawing/2012/chart"/>
            </c:strRef>
          </c:tx>
          <c:spPr>
            <a:solidFill>
              <a:schemeClr val="accent6">
                <a:lumMod val="60000"/>
              </a:schemeClr>
            </a:solidFill>
            <a:ln>
              <a:noFill/>
            </a:ln>
            <a:effectLst/>
          </c:spPr>
          <c:invertIfNegative val="0"/>
          <c:cat>
            <c:multiLvlStrRef>
              <c:extLst>
                <c:ext xmlns:c15="http://schemas.microsoft.com/office/drawing/2012/chart" uri="{02D57815-91ED-43cb-92C2-25804820EDAC}">
                  <c15:fullRef>
                    <c15:sqref>'C4 C6 C8 table'!$C$73:$U$74</c15:sqref>
                  </c15:fullRef>
                </c:ext>
              </c:extLst>
              <c:f>'C4 C6 C8 table'!$C$73:$U$74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KI Sawyer WWTP</c:v>
                  </c:pt>
                  <c:pt idx="2">
                    <c:v>Bronson WWTP</c:v>
                  </c:pt>
                  <c:pt idx="4">
                    <c:v>Downriver WTF</c:v>
                  </c:pt>
                  <c:pt idx="6">
                    <c:v>North Kent SA WWTP</c:v>
                  </c:pt>
                  <c:pt idx="8">
                    <c:v>Lapeer WWTP</c:v>
                  </c:pt>
                </c:lvl>
              </c:multiLvlStrCache>
            </c:multiLvlStrRef>
          </c:cat>
          <c:val>
            <c:numRef>
              <c:extLst>
                <c:ext xmlns:c15="http://schemas.microsoft.com/office/drawing/2012/chart" uri="{02D57815-91ED-43cb-92C2-25804820EDAC}">
                  <c15:fullRef>
                    <c15:sqref>'C4 C6 C8 table'!$D$78:$V$78</c15:sqref>
                  </c15:fullRef>
                </c:ext>
              </c:extLst>
              <c:f>('C4 C6 C8 table'!$D$78:$I$78,'C4 C6 C8 table'!$R$78:$U$78)</c:f>
              <c:numCache>
                <c:formatCode>0%</c:formatCode>
                <c:ptCount val="10"/>
              </c:numCache>
            </c:numRef>
          </c:val>
          <c:extLst xmlns:c15="http://schemas.microsoft.com/office/drawing/2012/chart">
            <c:ext xmlns:c16="http://schemas.microsoft.com/office/drawing/2014/chart" uri="{C3380CC4-5D6E-409C-BE32-E72D297353CC}">
              <c16:uniqueId val="{00000003-774D-4BC2-BEB8-1B4D52338E5A}"/>
            </c:ext>
          </c:extLst>
        </c:ser>
        <c:ser>
          <c:idx val="4"/>
          <c:order val="5"/>
          <c:tx>
            <c:strRef>
              <c:f>'C4 C6 C8 table'!$B$79:$B$79</c:f>
              <c:strCache>
                <c:ptCount val="1"/>
                <c:pt idx="0">
                  <c:v>C6</c:v>
                </c:pt>
              </c:strCache>
            </c:strRef>
          </c:tx>
          <c:spPr>
            <a:solidFill>
              <a:schemeClr val="accent5">
                <a:lumMod val="60000"/>
              </a:schemeClr>
            </a:solidFill>
            <a:ln>
              <a:noFill/>
            </a:ln>
            <a:effectLst/>
          </c:spPr>
          <c:invertIfNegative val="0"/>
          <c:cat>
            <c:multiLvlStrRef>
              <c:extLst>
                <c:ext xmlns:c15="http://schemas.microsoft.com/office/drawing/2012/chart" uri="{02D57815-91ED-43cb-92C2-25804820EDAC}">
                  <c15:fullRef>
                    <c15:sqref>'C4 C6 C8 table'!$C$73:$U$74</c15:sqref>
                  </c15:fullRef>
                </c:ext>
              </c:extLst>
              <c:f>'C4 C6 C8 table'!$C$73:$U$74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KI Sawyer WWTP</c:v>
                  </c:pt>
                  <c:pt idx="2">
                    <c:v>Bronson WWTP</c:v>
                  </c:pt>
                  <c:pt idx="4">
                    <c:v>Downriver WTF</c:v>
                  </c:pt>
                  <c:pt idx="6">
                    <c:v>North Kent SA WWTP</c:v>
                  </c:pt>
                  <c:pt idx="8">
                    <c:v>Lapeer WWTP</c:v>
                  </c:pt>
                </c:lvl>
              </c:multiLvlStrCache>
            </c:multiLvlStrRef>
          </c:cat>
          <c:val>
            <c:numRef>
              <c:extLst>
                <c:ext xmlns:c15="http://schemas.microsoft.com/office/drawing/2012/chart" uri="{02D57815-91ED-43cb-92C2-25804820EDAC}">
                  <c15:fullRef>
                    <c15:sqref>'C4 C6 C8 table'!$C$79:$U$79</c15:sqref>
                  </c15:fullRef>
                </c:ext>
              </c:extLst>
              <c:f>('C4 C6 C8 table'!$C$79:$H$79,'C4 C6 C8 table'!$Q$79:$T$79)</c:f>
              <c:numCache>
                <c:formatCode>0%</c:formatCode>
                <c:ptCount val="10"/>
                <c:pt idx="0">
                  <c:v>0.22607260726072606</c:v>
                </c:pt>
                <c:pt idx="1">
                  <c:v>0.26406249999999992</c:v>
                </c:pt>
                <c:pt idx="2">
                  <c:v>0.22183304144775251</c:v>
                </c:pt>
                <c:pt idx="3">
                  <c:v>0.20296442687747038</c:v>
                </c:pt>
                <c:pt idx="4">
                  <c:v>0.33640552995391704</c:v>
                </c:pt>
                <c:pt idx="5">
                  <c:v>0.27047146401985117</c:v>
                </c:pt>
                <c:pt idx="6">
                  <c:v>0.1349557522123894</c:v>
                </c:pt>
                <c:pt idx="7">
                  <c:v>0.29843209266191117</c:v>
                </c:pt>
                <c:pt idx="8">
                  <c:v>0.23467660006772773</c:v>
                </c:pt>
                <c:pt idx="9">
                  <c:v>0.22428884026258206</c:v>
                </c:pt>
              </c:numCache>
            </c:numRef>
          </c:val>
          <c:extLst>
            <c:ext xmlns:c16="http://schemas.microsoft.com/office/drawing/2014/chart" uri="{C3380CC4-5D6E-409C-BE32-E72D297353CC}">
              <c16:uniqueId val="{00000004-774D-4BC2-BEB8-1B4D52338E5A}"/>
            </c:ext>
          </c:extLst>
        </c:ser>
        <c:ser>
          <c:idx val="5"/>
          <c:order val="6"/>
          <c:tx>
            <c:strRef>
              <c:f>'C4 C6 C8 table'!$B$80:$B$80</c:f>
              <c:strCache>
                <c:ptCount val="1"/>
              </c:strCache>
              <c:extLst xmlns:c15="http://schemas.microsoft.com/office/drawing/2012/chart"/>
            </c:strRef>
          </c:tx>
          <c:spPr>
            <a:solidFill>
              <a:schemeClr val="accent4">
                <a:lumMod val="60000"/>
              </a:schemeClr>
            </a:solidFill>
            <a:ln>
              <a:noFill/>
            </a:ln>
            <a:effectLst/>
          </c:spPr>
          <c:invertIfNegative val="0"/>
          <c:cat>
            <c:multiLvlStrRef>
              <c:extLst>
                <c:ext xmlns:c15="http://schemas.microsoft.com/office/drawing/2012/chart" uri="{02D57815-91ED-43cb-92C2-25804820EDAC}">
                  <c15:fullRef>
                    <c15:sqref>'C4 C6 C8 table'!$C$73:$U$74</c15:sqref>
                  </c15:fullRef>
                </c:ext>
              </c:extLst>
              <c:f>'C4 C6 C8 table'!$C$73:$U$74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KI Sawyer WWTP</c:v>
                  </c:pt>
                  <c:pt idx="2">
                    <c:v>Bronson WWTP</c:v>
                  </c:pt>
                  <c:pt idx="4">
                    <c:v>Downriver WTF</c:v>
                  </c:pt>
                  <c:pt idx="6">
                    <c:v>North Kent SA WWTP</c:v>
                  </c:pt>
                  <c:pt idx="8">
                    <c:v>Lapeer WWTP</c:v>
                  </c:pt>
                </c:lvl>
              </c:multiLvlStrCache>
            </c:multiLvlStrRef>
          </c:cat>
          <c:val>
            <c:numRef>
              <c:extLst>
                <c:ext xmlns:c15="http://schemas.microsoft.com/office/drawing/2012/chart" uri="{02D57815-91ED-43cb-92C2-25804820EDAC}">
                  <c15:fullRef>
                    <c15:sqref>'C4 C6 C8 table'!$D$80:$V$80</c15:sqref>
                  </c15:fullRef>
                </c:ext>
              </c:extLst>
              <c:f>('C4 C6 C8 table'!$D$80:$I$80,'C4 C6 C8 table'!$R$80:$U$80)</c:f>
              <c:numCache>
                <c:formatCode>0%</c:formatCode>
                <c:ptCount val="10"/>
              </c:numCache>
            </c:numRef>
          </c:val>
          <c:extLst xmlns:c15="http://schemas.microsoft.com/office/drawing/2012/chart">
            <c:ext xmlns:c16="http://schemas.microsoft.com/office/drawing/2014/chart" uri="{C3380CC4-5D6E-409C-BE32-E72D297353CC}">
              <c16:uniqueId val="{00000005-774D-4BC2-BEB8-1B4D52338E5A}"/>
            </c:ext>
          </c:extLst>
        </c:ser>
        <c:ser>
          <c:idx val="2"/>
          <c:order val="8"/>
          <c:tx>
            <c:strRef>
              <c:f>'C4 C6 C8 table'!$B$77:$B$77</c:f>
              <c:strCache>
                <c:ptCount val="1"/>
                <c:pt idx="0">
                  <c:v>C5</c:v>
                </c:pt>
              </c:strCache>
            </c:strRef>
          </c:tx>
          <c:spPr>
            <a:solidFill>
              <a:srgbClr val="FF0000"/>
            </a:solidFill>
            <a:ln>
              <a:noFill/>
            </a:ln>
            <a:effectLst/>
          </c:spPr>
          <c:invertIfNegative val="0"/>
          <c:cat>
            <c:multiLvlStrRef>
              <c:extLst>
                <c:ext xmlns:c15="http://schemas.microsoft.com/office/drawing/2012/chart" uri="{02D57815-91ED-43cb-92C2-25804820EDAC}">
                  <c15:fullRef>
                    <c15:sqref>'C4 C6 C8 table'!$C$73:$U$74</c15:sqref>
                  </c15:fullRef>
                </c:ext>
              </c:extLst>
              <c:f>'C4 C6 C8 table'!$C$73:$U$74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KI Sawyer WWTP</c:v>
                  </c:pt>
                  <c:pt idx="2">
                    <c:v>Bronson WWTP</c:v>
                  </c:pt>
                  <c:pt idx="4">
                    <c:v>Downriver WTF</c:v>
                  </c:pt>
                  <c:pt idx="6">
                    <c:v>North Kent SA WWTP</c:v>
                  </c:pt>
                  <c:pt idx="8">
                    <c:v>Lapeer WWTP</c:v>
                  </c:pt>
                </c:lvl>
              </c:multiLvlStrCache>
            </c:multiLvlStrRef>
          </c:cat>
          <c:val>
            <c:numRef>
              <c:extLst>
                <c:ext xmlns:c15="http://schemas.microsoft.com/office/drawing/2012/chart" uri="{02D57815-91ED-43cb-92C2-25804820EDAC}">
                  <c15:fullRef>
                    <c15:sqref>'C4 C6 C8 table'!$C$77:$U$77</c15:sqref>
                  </c15:fullRef>
                </c:ext>
              </c:extLst>
              <c:f>('C4 C6 C8 table'!$C$77:$H$77,'C4 C6 C8 table'!$Q$77:$T$77)</c:f>
              <c:numCache>
                <c:formatCode>0%</c:formatCode>
                <c:ptCount val="10"/>
                <c:pt idx="0">
                  <c:v>0.1089108910891089</c:v>
                </c:pt>
                <c:pt idx="1">
                  <c:v>0.12499999999999999</c:v>
                </c:pt>
                <c:pt idx="2">
                  <c:v>0.12842965557501462</c:v>
                </c:pt>
                <c:pt idx="3">
                  <c:v>0.158102766798419</c:v>
                </c:pt>
                <c:pt idx="4">
                  <c:v>0</c:v>
                </c:pt>
                <c:pt idx="5">
                  <c:v>0.12034739454094293</c:v>
                </c:pt>
                <c:pt idx="6">
                  <c:v>0.10840707964601771</c:v>
                </c:pt>
                <c:pt idx="7">
                  <c:v>0.46083762977611414</c:v>
                </c:pt>
                <c:pt idx="8">
                  <c:v>7.8987470369116144E-2</c:v>
                </c:pt>
                <c:pt idx="9">
                  <c:v>0.37199124726477023</c:v>
                </c:pt>
              </c:numCache>
            </c:numRef>
          </c:val>
          <c:extLst>
            <c:ext xmlns:c16="http://schemas.microsoft.com/office/drawing/2014/chart" uri="{C3380CC4-5D6E-409C-BE32-E72D297353CC}">
              <c16:uniqueId val="{00000002-774D-4BC2-BEB8-1B4D52338E5A}"/>
            </c:ext>
          </c:extLst>
        </c:ser>
        <c:ser>
          <c:idx val="0"/>
          <c:order val="9"/>
          <c:tx>
            <c:strRef>
              <c:f>'C4 C6 C8 table'!$B$75:$B$75</c:f>
              <c:strCache>
                <c:ptCount val="1"/>
                <c:pt idx="0">
                  <c:v>C4</c:v>
                </c:pt>
              </c:strCache>
            </c:strRef>
          </c:tx>
          <c:spPr>
            <a:solidFill>
              <a:schemeClr val="accent6"/>
            </a:solidFill>
            <a:ln>
              <a:noFill/>
            </a:ln>
            <a:effectLst/>
          </c:spPr>
          <c:invertIfNegative val="0"/>
          <c:cat>
            <c:multiLvlStrRef>
              <c:extLst>
                <c:ext xmlns:c15="http://schemas.microsoft.com/office/drawing/2012/chart" uri="{02D57815-91ED-43cb-92C2-25804820EDAC}">
                  <c15:fullRef>
                    <c15:sqref>'C4 C6 C8 table'!$C$73:$U$74</c15:sqref>
                  </c15:fullRef>
                </c:ext>
              </c:extLst>
              <c:f>'C4 C6 C8 table'!$C$73:$U$74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KI Sawyer WWTP</c:v>
                  </c:pt>
                  <c:pt idx="2">
                    <c:v>Bronson WWTP</c:v>
                  </c:pt>
                  <c:pt idx="4">
                    <c:v>Downriver WTF</c:v>
                  </c:pt>
                  <c:pt idx="6">
                    <c:v>North Kent SA WWTP</c:v>
                  </c:pt>
                  <c:pt idx="8">
                    <c:v>Lapeer WWTP</c:v>
                  </c:pt>
                </c:lvl>
              </c:multiLvlStrCache>
            </c:multiLvlStrRef>
          </c:cat>
          <c:val>
            <c:numRef>
              <c:extLst>
                <c:ext xmlns:c15="http://schemas.microsoft.com/office/drawing/2012/chart" uri="{02D57815-91ED-43cb-92C2-25804820EDAC}">
                  <c15:fullRef>
                    <c15:sqref>'C4 C6 C8 table'!$C$75:$U$75</c15:sqref>
                  </c15:fullRef>
                </c:ext>
              </c:extLst>
              <c:f>('C4 C6 C8 table'!$C$75:$H$75,'C4 C6 C8 table'!$Q$75:$T$75)</c:f>
              <c:numCache>
                <c:formatCode>0%</c:formatCode>
                <c:ptCount val="10"/>
                <c:pt idx="0">
                  <c:v>0.2046204620462046</c:v>
                </c:pt>
                <c:pt idx="1">
                  <c:v>7.395833333333332E-2</c:v>
                </c:pt>
                <c:pt idx="2">
                  <c:v>0.29772329246935203</c:v>
                </c:pt>
                <c:pt idx="3">
                  <c:v>0.14624505928853757</c:v>
                </c:pt>
                <c:pt idx="4">
                  <c:v>0</c:v>
                </c:pt>
                <c:pt idx="5">
                  <c:v>0.22952853598014891</c:v>
                </c:pt>
                <c:pt idx="6">
                  <c:v>0.17035398230088497</c:v>
                </c:pt>
                <c:pt idx="7">
                  <c:v>5.4082209195564661E-2</c:v>
                </c:pt>
                <c:pt idx="8">
                  <c:v>0.12495767016593295</c:v>
                </c:pt>
                <c:pt idx="9">
                  <c:v>0.19146608315098468</c:v>
                </c:pt>
              </c:numCache>
            </c:numRef>
          </c:val>
          <c:extLst>
            <c:ext xmlns:c16="http://schemas.microsoft.com/office/drawing/2014/chart" uri="{C3380CC4-5D6E-409C-BE32-E72D297353CC}">
              <c16:uniqueId val="{00000000-774D-4BC2-BEB8-1B4D52338E5A}"/>
            </c:ext>
          </c:extLst>
        </c:ser>
        <c:dLbls>
          <c:showLegendKey val="0"/>
          <c:showVal val="0"/>
          <c:showCatName val="0"/>
          <c:showSerName val="0"/>
          <c:showPercent val="0"/>
          <c:showBubbleSize val="0"/>
        </c:dLbls>
        <c:gapWidth val="150"/>
        <c:overlap val="100"/>
        <c:axId val="682395328"/>
        <c:axId val="682396968"/>
        <c:extLst>
          <c:ext xmlns:c15="http://schemas.microsoft.com/office/drawing/2012/chart" uri="{02D57815-91ED-43cb-92C2-25804820EDAC}">
            <c15:filteredBarSeries>
              <c15:ser>
                <c:idx val="1"/>
                <c:order val="2"/>
                <c:tx>
                  <c:strRef>
                    <c:extLst>
                      <c:ext uri="{02D57815-91ED-43cb-92C2-25804820EDAC}">
                        <c15:formulaRef>
                          <c15:sqref>'C4 C6 C8 table'!$B$76:$B$76</c15:sqref>
                        </c15:formulaRef>
                      </c:ext>
                    </c:extLst>
                    <c:strCache>
                      <c:ptCount val="1"/>
                    </c:strCache>
                  </c:strRef>
                </c:tx>
                <c:spPr>
                  <a:solidFill>
                    <a:schemeClr val="accent5"/>
                  </a:solidFill>
                  <a:ln>
                    <a:noFill/>
                  </a:ln>
                  <a:effectLst/>
                </c:spPr>
                <c:invertIfNegative val="0"/>
                <c:cat>
                  <c:multiLvlStrRef>
                    <c:extLst>
                      <c:ext uri="{02D57815-91ED-43cb-92C2-25804820EDAC}">
                        <c15:fullRef>
                          <c15:sqref>'C4 C6 C8 table'!$C$73:$U$74</c15:sqref>
                        </c15:fullRef>
                        <c15:formulaRef>
                          <c15:sqref>'C4 C6 C8 table'!$C$73:$U$74</c15:sqref>
                        </c15:formulaRef>
                      </c:ext>
                    </c:extLst>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KI Sawyer WWTP</c:v>
                        </c:pt>
                        <c:pt idx="2">
                          <c:v>Bronson WWTP</c:v>
                        </c:pt>
                        <c:pt idx="4">
                          <c:v>Downriver WTF</c:v>
                        </c:pt>
                        <c:pt idx="6">
                          <c:v>North Kent SA WWTP</c:v>
                        </c:pt>
                        <c:pt idx="8">
                          <c:v>Lapeer WWTP</c:v>
                        </c:pt>
                      </c:lvl>
                    </c:multiLvlStrCache>
                  </c:multiLvlStrRef>
                </c:cat>
                <c:val>
                  <c:numRef>
                    <c:extLst>
                      <c:ext uri="{02D57815-91ED-43cb-92C2-25804820EDAC}">
                        <c15:fullRef>
                          <c15:sqref>'C4 C6 C8 table'!$C$76:$V$76</c15:sqref>
                        </c15:fullRef>
                        <c15:formulaRef>
                          <c15:sqref>('C4 C6 C8 table'!$C$76:$H$76,'C4 C6 C8 table'!$Q$76:$T$76)</c15:sqref>
                        </c15:formulaRef>
                      </c:ext>
                    </c:extLst>
                    <c:numCache>
                      <c:formatCode>0%</c:formatCode>
                      <c:ptCount val="10"/>
                    </c:numCache>
                  </c:numRef>
                </c:val>
                <c:extLst>
                  <c:ext xmlns:c16="http://schemas.microsoft.com/office/drawing/2014/chart" uri="{C3380CC4-5D6E-409C-BE32-E72D297353CC}">
                    <c16:uniqueId val="{00000001-774D-4BC2-BEB8-1B4D52338E5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'C4 C6 C8 table'!$B$82:$B$82</c15:sqref>
                        </c15:formulaRef>
                      </c:ext>
                    </c:extLst>
                    <c:strCache>
                      <c:ptCount val="1"/>
                    </c:strCache>
                  </c:strRef>
                </c:tx>
                <c:spPr>
                  <a:solidFill>
                    <a:schemeClr val="accent5">
                      <a:lumMod val="80000"/>
                      <a:lumOff val="20000"/>
                    </a:schemeClr>
                  </a:solidFill>
                  <a:ln>
                    <a:noFill/>
                  </a:ln>
                  <a:effectLst/>
                </c:spPr>
                <c:invertIfNegative val="0"/>
                <c:cat>
                  <c:multiLvlStrRef>
                    <c:extLst>
                      <c:ext xmlns:c15="http://schemas.microsoft.com/office/drawing/2012/chart" uri="{02D57815-91ED-43cb-92C2-25804820EDAC}">
                        <c15:fullRef>
                          <c15:sqref>'C4 C6 C8 table'!$C$73:$U$74</c15:sqref>
                        </c15:fullRef>
                        <c15:formulaRef>
                          <c15:sqref>'C4 C6 C8 table'!$C$73:$U$74</c15:sqref>
                        </c15:formulaRef>
                      </c:ext>
                    </c:extLst>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KI Sawyer WWTP</c:v>
                        </c:pt>
                        <c:pt idx="2">
                          <c:v>Bronson WWTP</c:v>
                        </c:pt>
                        <c:pt idx="4">
                          <c:v>Downriver WTF</c:v>
                        </c:pt>
                        <c:pt idx="6">
                          <c:v>North Kent SA WWTP</c:v>
                        </c:pt>
                        <c:pt idx="8">
                          <c:v>Lapeer WWTP</c:v>
                        </c:pt>
                      </c:lvl>
                    </c:multiLvlStrCache>
                  </c:multiLvlStrRef>
                </c:cat>
                <c:val>
                  <c:numRef>
                    <c:extLst>
                      <c:ext xmlns:c15="http://schemas.microsoft.com/office/drawing/2012/chart" uri="{02D57815-91ED-43cb-92C2-25804820EDAC}">
                        <c15:fullRef>
                          <c15:sqref>'C4 C6 C8 table'!$D$82:$V$82</c15:sqref>
                        </c15:fullRef>
                        <c15:formulaRef>
                          <c15:sqref>('C4 C6 C8 table'!$D$82:$I$82,'C4 C6 C8 table'!$R$82:$U$82)</c15:sqref>
                        </c15:formulaRef>
                      </c:ext>
                    </c:extLst>
                    <c:numCache>
                      <c:formatCode>0%</c:formatCode>
                      <c:ptCount val="10"/>
                    </c:numCache>
                  </c:numRef>
                </c:val>
                <c:extLst xmlns:c15="http://schemas.microsoft.com/office/drawing/2012/chart">
                  <c:ext xmlns:c16="http://schemas.microsoft.com/office/drawing/2014/chart" uri="{C3380CC4-5D6E-409C-BE32-E72D297353CC}">
                    <c16:uniqueId val="{00000007-774D-4BC2-BEB8-1B4D52338E5A}"/>
                  </c:ext>
                </c:extLst>
              </c15:ser>
            </c15:filteredBarSeries>
          </c:ext>
        </c:extLst>
      </c:barChart>
      <c:catAx>
        <c:axId val="68239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96968"/>
        <c:crosses val="autoZero"/>
        <c:auto val="1"/>
        <c:lblAlgn val="ctr"/>
        <c:lblOffset val="100"/>
        <c:noMultiLvlLbl val="0"/>
      </c:catAx>
      <c:valAx>
        <c:axId val="682396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Composition Total PFAS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9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C4 &amp; C6 Dominated Percent</a:t>
            </a:r>
            <a:r>
              <a:rPr lang="en-US" baseline="0"/>
              <a:t> Composition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8"/>
          <c:order val="0"/>
          <c:tx>
            <c:strRef>
              <c:f>'C4 C6 C8 table'!$B$83</c:f>
              <c:strCache>
                <c:ptCount val="1"/>
                <c:pt idx="0">
                  <c:v>C8</c:v>
                </c:pt>
              </c:strCache>
            </c:strRef>
          </c:tx>
          <c:spPr>
            <a:solidFill>
              <a:schemeClr val="accent4">
                <a:lumMod val="80000"/>
                <a:lumOff val="20000"/>
              </a:schemeClr>
            </a:solidFill>
            <a:ln>
              <a:noFill/>
            </a:ln>
            <a:effectLst/>
          </c:spPr>
          <c:invertIfNegative val="0"/>
          <c:cat>
            <c:multiLvlStrRef>
              <c:extLst>
                <c:ext xmlns:c15="http://schemas.microsoft.com/office/drawing/2012/chart" uri="{02D57815-91ED-43cb-92C2-25804820EDAC}">
                  <c15:fullRef>
                    <c15:sqref>'C4 C6 C8 table'!$C$73:$V$74</c15:sqref>
                  </c15:fullRef>
                </c:ext>
              </c:extLst>
              <c:f>'C4 C6 C8 table'!$I$73:$V$74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Grand Rapids WRRF</c:v>
                  </c:pt>
                  <c:pt idx="2">
                    <c:v>GLWA</c:v>
                  </c:pt>
                  <c:pt idx="4">
                    <c:v>Port Huron WWTP</c:v>
                  </c:pt>
                  <c:pt idx="6">
                    <c:v>Kalamazoo WWTP </c:v>
                  </c:pt>
                  <c:pt idx="8">
                    <c:v>Three Rivers WWTP</c:v>
                  </c:pt>
                </c:lvl>
              </c:multiLvlStrCache>
            </c:multiLvlStrRef>
          </c:cat>
          <c:val>
            <c:numRef>
              <c:extLst>
                <c:ext xmlns:c15="http://schemas.microsoft.com/office/drawing/2012/chart" uri="{02D57815-91ED-43cb-92C2-25804820EDAC}">
                  <c15:fullRef>
                    <c15:sqref>'C4 C6 C8 table'!$C$83:$V$83</c15:sqref>
                  </c15:fullRef>
                </c:ext>
              </c:extLst>
              <c:f>('C4 C6 C8 table'!$I$83:$P$83,'C4 C6 C8 table'!$U$83:$V$83)</c:f>
              <c:numCache>
                <c:formatCode>0%</c:formatCode>
                <c:ptCount val="10"/>
                <c:pt idx="0">
                  <c:v>0.19806267032285998</c:v>
                </c:pt>
                <c:pt idx="1">
                  <c:v>3.0218160377358493E-2</c:v>
                </c:pt>
                <c:pt idx="2">
                  <c:v>8.0012751036021679E-2</c:v>
                </c:pt>
                <c:pt idx="3">
                  <c:v>0.14053614947197401</c:v>
                </c:pt>
                <c:pt idx="4">
                  <c:v>0.23691654879773696</c:v>
                </c:pt>
                <c:pt idx="5">
                  <c:v>0.19634394041976982</c:v>
                </c:pt>
                <c:pt idx="6">
                  <c:v>0.23630231277533043</c:v>
                </c:pt>
                <c:pt idx="7">
                  <c:v>0.15016266775111833</c:v>
                </c:pt>
                <c:pt idx="8">
                  <c:v>0.15394800581301468</c:v>
                </c:pt>
                <c:pt idx="9">
                  <c:v>0.19663609219599165</c:v>
                </c:pt>
              </c:numCache>
            </c:numRef>
          </c:val>
          <c:extLst>
            <c:ext xmlns:c16="http://schemas.microsoft.com/office/drawing/2014/chart" uri="{C3380CC4-5D6E-409C-BE32-E72D297353CC}">
              <c16:uniqueId val="{00000008-E8A6-4FA4-B6F2-07E6B5A841FD}"/>
            </c:ext>
          </c:extLst>
        </c:ser>
        <c:ser>
          <c:idx val="6"/>
          <c:order val="3"/>
          <c:tx>
            <c:strRef>
              <c:f>'C4 C6 C8 table'!$B$81</c:f>
              <c:strCache>
                <c:ptCount val="1"/>
                <c:pt idx="0">
                  <c:v>C7</c:v>
                </c:pt>
              </c:strCache>
            </c:strRef>
          </c:tx>
          <c:spPr>
            <a:solidFill>
              <a:schemeClr val="accent6">
                <a:lumMod val="80000"/>
                <a:lumOff val="20000"/>
              </a:schemeClr>
            </a:solidFill>
            <a:ln>
              <a:noFill/>
            </a:ln>
            <a:effectLst/>
          </c:spPr>
          <c:invertIfNegative val="0"/>
          <c:cat>
            <c:multiLvlStrRef>
              <c:extLst>
                <c:ext xmlns:c15="http://schemas.microsoft.com/office/drawing/2012/chart" uri="{02D57815-91ED-43cb-92C2-25804820EDAC}">
                  <c15:fullRef>
                    <c15:sqref>'C4 C6 C8 table'!$C$73:$V$74</c15:sqref>
                  </c15:fullRef>
                </c:ext>
              </c:extLst>
              <c:f>'C4 C6 C8 table'!$I$73:$V$74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Grand Rapids WRRF</c:v>
                  </c:pt>
                  <c:pt idx="2">
                    <c:v>GLWA</c:v>
                  </c:pt>
                  <c:pt idx="4">
                    <c:v>Port Huron WWTP</c:v>
                  </c:pt>
                  <c:pt idx="6">
                    <c:v>Kalamazoo WWTP </c:v>
                  </c:pt>
                  <c:pt idx="8">
                    <c:v>Three Rivers WWTP</c:v>
                  </c:pt>
                </c:lvl>
              </c:multiLvlStrCache>
            </c:multiLvlStrRef>
          </c:cat>
          <c:val>
            <c:numRef>
              <c:extLst>
                <c:ext xmlns:c15="http://schemas.microsoft.com/office/drawing/2012/chart" uri="{02D57815-91ED-43cb-92C2-25804820EDAC}">
                  <c15:fullRef>
                    <c15:sqref>'C4 C6 C8 table'!$C$81:$V$81</c15:sqref>
                  </c15:fullRef>
                </c:ext>
              </c:extLst>
              <c:f>('C4 C6 C8 table'!$I$81:$P$81,'C4 C6 C8 table'!$U$81:$V$81)</c:f>
              <c:numCache>
                <c:formatCode>0%</c:formatCode>
                <c:ptCount val="10"/>
                <c:pt idx="0">
                  <c:v>2.7548794050479244E-2</c:v>
                </c:pt>
                <c:pt idx="1">
                  <c:v>7.0754716981132077E-3</c:v>
                </c:pt>
                <c:pt idx="2">
                  <c:v>7.6506216130060563E-3</c:v>
                </c:pt>
                <c:pt idx="3">
                  <c:v>2.3558082859463852E-2</c:v>
                </c:pt>
                <c:pt idx="4">
                  <c:v>9.9009900990099028E-2</c:v>
                </c:pt>
                <c:pt idx="5">
                  <c:v>9.1401489505754913E-2</c:v>
                </c:pt>
                <c:pt idx="6">
                  <c:v>6.0503854625550656E-2</c:v>
                </c:pt>
                <c:pt idx="7">
                  <c:v>0</c:v>
                </c:pt>
                <c:pt idx="8">
                  <c:v>3.6492814467947686E-2</c:v>
                </c:pt>
                <c:pt idx="9">
                  <c:v>4.833200867828067E-2</c:v>
                </c:pt>
              </c:numCache>
            </c:numRef>
          </c:val>
          <c:extLst>
            <c:ext xmlns:c16="http://schemas.microsoft.com/office/drawing/2014/chart" uri="{C3380CC4-5D6E-409C-BE32-E72D297353CC}">
              <c16:uniqueId val="{00000006-E8A6-4FA4-B6F2-07E6B5A841FD}"/>
            </c:ext>
          </c:extLst>
        </c:ser>
        <c:ser>
          <c:idx val="4"/>
          <c:order val="5"/>
          <c:tx>
            <c:strRef>
              <c:f>'C4 C6 C8 table'!$B$79</c:f>
              <c:strCache>
                <c:ptCount val="1"/>
                <c:pt idx="0">
                  <c:v>C6</c:v>
                </c:pt>
              </c:strCache>
            </c:strRef>
          </c:tx>
          <c:spPr>
            <a:solidFill>
              <a:schemeClr val="accent5">
                <a:lumMod val="60000"/>
              </a:schemeClr>
            </a:solidFill>
            <a:ln>
              <a:noFill/>
            </a:ln>
            <a:effectLst/>
          </c:spPr>
          <c:invertIfNegative val="0"/>
          <c:cat>
            <c:multiLvlStrRef>
              <c:extLst>
                <c:ext xmlns:c15="http://schemas.microsoft.com/office/drawing/2012/chart" uri="{02D57815-91ED-43cb-92C2-25804820EDAC}">
                  <c15:fullRef>
                    <c15:sqref>'C4 C6 C8 table'!$C$73:$V$74</c15:sqref>
                  </c15:fullRef>
                </c:ext>
              </c:extLst>
              <c:f>'C4 C6 C8 table'!$I$73:$V$74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Grand Rapids WRRF</c:v>
                  </c:pt>
                  <c:pt idx="2">
                    <c:v>GLWA</c:v>
                  </c:pt>
                  <c:pt idx="4">
                    <c:v>Port Huron WWTP</c:v>
                  </c:pt>
                  <c:pt idx="6">
                    <c:v>Kalamazoo WWTP </c:v>
                  </c:pt>
                  <c:pt idx="8">
                    <c:v>Three Rivers WWTP</c:v>
                  </c:pt>
                </c:lvl>
              </c:multiLvlStrCache>
            </c:multiLvlStrRef>
          </c:cat>
          <c:val>
            <c:numRef>
              <c:extLst>
                <c:ext xmlns:c15="http://schemas.microsoft.com/office/drawing/2012/chart" uri="{02D57815-91ED-43cb-92C2-25804820EDAC}">
                  <c15:fullRef>
                    <c15:sqref>'C4 C6 C8 table'!$C$79:$V$79</c15:sqref>
                  </c15:fullRef>
                </c:ext>
              </c:extLst>
              <c:f>('C4 C6 C8 table'!$I$79:$P$79,'C4 C6 C8 table'!$U$79:$V$79)</c:f>
              <c:numCache>
                <c:formatCode>0%</c:formatCode>
                <c:ptCount val="10"/>
                <c:pt idx="0">
                  <c:v>0.44577259722729246</c:v>
                </c:pt>
                <c:pt idx="1">
                  <c:v>0.91465212264150941</c:v>
                </c:pt>
                <c:pt idx="2">
                  <c:v>0.82977366911061534</c:v>
                </c:pt>
                <c:pt idx="3">
                  <c:v>0.55564581640942334</c:v>
                </c:pt>
                <c:pt idx="4">
                  <c:v>0.27263083451202264</c:v>
                </c:pt>
                <c:pt idx="5">
                  <c:v>0.33039945836154366</c:v>
                </c:pt>
                <c:pt idx="6">
                  <c:v>0.45202367841409691</c:v>
                </c:pt>
                <c:pt idx="7">
                  <c:v>0.3481089873932493</c:v>
                </c:pt>
                <c:pt idx="8">
                  <c:v>0.32940416599386407</c:v>
                </c:pt>
                <c:pt idx="9">
                  <c:v>6.5065624127338739E-2</c:v>
                </c:pt>
              </c:numCache>
            </c:numRef>
          </c:val>
          <c:extLst>
            <c:ext xmlns:c16="http://schemas.microsoft.com/office/drawing/2014/chart" uri="{C3380CC4-5D6E-409C-BE32-E72D297353CC}">
              <c16:uniqueId val="{00000004-E8A6-4FA4-B6F2-07E6B5A841FD}"/>
            </c:ext>
          </c:extLst>
        </c:ser>
        <c:ser>
          <c:idx val="2"/>
          <c:order val="8"/>
          <c:tx>
            <c:strRef>
              <c:f>'C4 C6 C8 table'!$B$77</c:f>
              <c:strCache>
                <c:ptCount val="1"/>
                <c:pt idx="0">
                  <c:v>C5</c:v>
                </c:pt>
              </c:strCache>
            </c:strRef>
          </c:tx>
          <c:spPr>
            <a:solidFill>
              <a:srgbClr val="FF0000"/>
            </a:solidFill>
            <a:ln>
              <a:noFill/>
            </a:ln>
            <a:effectLst/>
          </c:spPr>
          <c:invertIfNegative val="0"/>
          <c:cat>
            <c:multiLvlStrRef>
              <c:extLst>
                <c:ext xmlns:c15="http://schemas.microsoft.com/office/drawing/2012/chart" uri="{02D57815-91ED-43cb-92C2-25804820EDAC}">
                  <c15:fullRef>
                    <c15:sqref>'C4 C6 C8 table'!$C$73:$V$74</c15:sqref>
                  </c15:fullRef>
                </c:ext>
              </c:extLst>
              <c:f>'C4 C6 C8 table'!$I$73:$V$74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Grand Rapids WRRF</c:v>
                  </c:pt>
                  <c:pt idx="2">
                    <c:v>GLWA</c:v>
                  </c:pt>
                  <c:pt idx="4">
                    <c:v>Port Huron WWTP</c:v>
                  </c:pt>
                  <c:pt idx="6">
                    <c:v>Kalamazoo WWTP </c:v>
                  </c:pt>
                  <c:pt idx="8">
                    <c:v>Three Rivers WWTP</c:v>
                  </c:pt>
                </c:lvl>
              </c:multiLvlStrCache>
            </c:multiLvlStrRef>
          </c:cat>
          <c:val>
            <c:numRef>
              <c:extLst>
                <c:ext xmlns:c15="http://schemas.microsoft.com/office/drawing/2012/chart" uri="{02D57815-91ED-43cb-92C2-25804820EDAC}">
                  <c15:fullRef>
                    <c15:sqref>'C4 C6 C8 table'!$C$77:$V$77</c15:sqref>
                  </c15:fullRef>
                </c:ext>
              </c:extLst>
              <c:f>('C4 C6 C8 table'!$I$77:$P$77,'C4 C6 C8 table'!$U$77:$V$77)</c:f>
              <c:numCache>
                <c:formatCode>0%</c:formatCode>
                <c:ptCount val="10"/>
                <c:pt idx="0">
                  <c:v>9.0414378008506602E-2</c:v>
                </c:pt>
                <c:pt idx="1">
                  <c:v>1.1939858490566037E-2</c:v>
                </c:pt>
                <c:pt idx="2">
                  <c:v>1.7213898629263629E-2</c:v>
                </c:pt>
                <c:pt idx="3">
                  <c:v>6.0926076360682375E-2</c:v>
                </c:pt>
                <c:pt idx="4">
                  <c:v>0.19094766619519099</c:v>
                </c:pt>
                <c:pt idx="5">
                  <c:v>0.2301963439404198</c:v>
                </c:pt>
                <c:pt idx="6">
                  <c:v>0.12665198237885461</c:v>
                </c:pt>
                <c:pt idx="7">
                  <c:v>0.35075233834892233</c:v>
                </c:pt>
                <c:pt idx="8">
                  <c:v>6.3620216373324726E-2</c:v>
                </c:pt>
                <c:pt idx="9">
                  <c:v>0.11449315833566043</c:v>
                </c:pt>
              </c:numCache>
            </c:numRef>
          </c:val>
          <c:extLst>
            <c:ext xmlns:c16="http://schemas.microsoft.com/office/drawing/2014/chart" uri="{C3380CC4-5D6E-409C-BE32-E72D297353CC}">
              <c16:uniqueId val="{00000002-E8A6-4FA4-B6F2-07E6B5A841FD}"/>
            </c:ext>
          </c:extLst>
        </c:ser>
        <c:ser>
          <c:idx val="0"/>
          <c:order val="9"/>
          <c:tx>
            <c:strRef>
              <c:f>'C4 C6 C8 table'!$B$75</c:f>
              <c:strCache>
                <c:ptCount val="1"/>
                <c:pt idx="0">
                  <c:v>C4</c:v>
                </c:pt>
              </c:strCache>
            </c:strRef>
          </c:tx>
          <c:spPr>
            <a:solidFill>
              <a:schemeClr val="accent6"/>
            </a:solidFill>
            <a:ln>
              <a:noFill/>
            </a:ln>
            <a:effectLst/>
          </c:spPr>
          <c:invertIfNegative val="0"/>
          <c:cat>
            <c:multiLvlStrRef>
              <c:extLst>
                <c:ext xmlns:c15="http://schemas.microsoft.com/office/drawing/2012/chart" uri="{02D57815-91ED-43cb-92C2-25804820EDAC}">
                  <c15:fullRef>
                    <c15:sqref>'C4 C6 C8 table'!$C$73:$V$74</c15:sqref>
                  </c15:fullRef>
                </c:ext>
              </c:extLst>
              <c:f>'C4 C6 C8 table'!$I$73:$V$74</c:f>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Grand Rapids WRRF</c:v>
                  </c:pt>
                  <c:pt idx="2">
                    <c:v>GLWA</c:v>
                  </c:pt>
                  <c:pt idx="4">
                    <c:v>Port Huron WWTP</c:v>
                  </c:pt>
                  <c:pt idx="6">
                    <c:v>Kalamazoo WWTP </c:v>
                  </c:pt>
                  <c:pt idx="8">
                    <c:v>Three Rivers WWTP</c:v>
                  </c:pt>
                </c:lvl>
              </c:multiLvlStrCache>
            </c:multiLvlStrRef>
          </c:cat>
          <c:val>
            <c:numRef>
              <c:extLst>
                <c:ext xmlns:c15="http://schemas.microsoft.com/office/drawing/2012/chart" uri="{02D57815-91ED-43cb-92C2-25804820EDAC}">
                  <c15:fullRef>
                    <c15:sqref>'C4 C6 C8 table'!$C$75:$V$75</c15:sqref>
                  </c15:fullRef>
                </c:ext>
              </c:extLst>
              <c:f>('C4 C6 C8 table'!$I$75:$P$75,'C4 C6 C8 table'!$U$75:$V$75)</c:f>
              <c:numCache>
                <c:formatCode>0%</c:formatCode>
                <c:ptCount val="10"/>
                <c:pt idx="0">
                  <c:v>0.23820156039086179</c:v>
                </c:pt>
                <c:pt idx="1">
                  <c:v>3.3166273584905662E-2</c:v>
                </c:pt>
                <c:pt idx="2">
                  <c:v>6.5349059611093399E-2</c:v>
                </c:pt>
                <c:pt idx="3">
                  <c:v>0.21933387489845654</c:v>
                </c:pt>
                <c:pt idx="4">
                  <c:v>0.13790664780763792</c:v>
                </c:pt>
                <c:pt idx="5">
                  <c:v>0.14218009478672988</c:v>
                </c:pt>
                <c:pt idx="6">
                  <c:v>0.11357378854625551</c:v>
                </c:pt>
                <c:pt idx="7">
                  <c:v>0.15097600650671006</c:v>
                </c:pt>
                <c:pt idx="8">
                  <c:v>0.40949459066688199</c:v>
                </c:pt>
                <c:pt idx="9">
                  <c:v>0.54948123644018654</c:v>
                </c:pt>
              </c:numCache>
            </c:numRef>
          </c:val>
          <c:extLst>
            <c:ext xmlns:c16="http://schemas.microsoft.com/office/drawing/2014/chart" uri="{C3380CC4-5D6E-409C-BE32-E72D297353CC}">
              <c16:uniqueId val="{00000000-E8A6-4FA4-B6F2-07E6B5A841FD}"/>
            </c:ext>
          </c:extLst>
        </c:ser>
        <c:dLbls>
          <c:showLegendKey val="0"/>
          <c:showVal val="0"/>
          <c:showCatName val="0"/>
          <c:showSerName val="0"/>
          <c:showPercent val="0"/>
          <c:showBubbleSize val="0"/>
        </c:dLbls>
        <c:gapWidth val="150"/>
        <c:overlap val="100"/>
        <c:axId val="682395328"/>
        <c:axId val="682396968"/>
        <c:extLst>
          <c:ext xmlns:c15="http://schemas.microsoft.com/office/drawing/2012/chart" uri="{02D57815-91ED-43cb-92C2-25804820EDAC}">
            <c15:filteredBarSeries>
              <c15:ser>
                <c:idx val="9"/>
                <c:order val="1"/>
                <c:tx>
                  <c:strRef>
                    <c:extLst>
                      <c:ext uri="{02D57815-91ED-43cb-92C2-25804820EDAC}">
                        <c15:formulaRef>
                          <c15:sqref>'C4 C6 C8 table'!$A$84:$B$84</c15:sqref>
                        </c15:formulaRef>
                      </c:ext>
                    </c:extLst>
                    <c:strCache>
                      <c:ptCount val="2"/>
                      <c:pt idx="1">
                        <c:v>C8</c:v>
                      </c:pt>
                    </c:strCache>
                  </c:strRef>
                </c:tx>
                <c:spPr>
                  <a:solidFill>
                    <a:schemeClr val="accent6">
                      <a:lumMod val="80000"/>
                    </a:schemeClr>
                  </a:solidFill>
                  <a:ln>
                    <a:noFill/>
                  </a:ln>
                  <a:effectLst/>
                </c:spPr>
                <c:invertIfNegative val="0"/>
                <c:cat>
                  <c:multiLvlStrRef>
                    <c:extLst>
                      <c:ext uri="{02D57815-91ED-43cb-92C2-25804820EDAC}">
                        <c15:fullRef>
                          <c15:sqref>'C4 C6 C8 table'!$C$73:$V$74</c15:sqref>
                        </c15:fullRef>
                        <c15:formulaRef>
                          <c15:sqref>'C4 C6 C8 table'!$I$73:$V$74</c15:sqref>
                        </c15:formulaRef>
                      </c:ext>
                    </c:extLst>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Grand Rapids WRRF</c:v>
                        </c:pt>
                        <c:pt idx="2">
                          <c:v>GLWA</c:v>
                        </c:pt>
                        <c:pt idx="4">
                          <c:v>Port Huron WWTP</c:v>
                        </c:pt>
                        <c:pt idx="6">
                          <c:v>Kalamazoo WWTP </c:v>
                        </c:pt>
                        <c:pt idx="8">
                          <c:v>Three Rivers WWTP</c:v>
                        </c:pt>
                      </c:lvl>
                    </c:multiLvlStrCache>
                  </c:multiLvlStrRef>
                </c:cat>
                <c:val>
                  <c:numRef>
                    <c:extLst>
                      <c:ext uri="{02D57815-91ED-43cb-92C2-25804820EDAC}">
                        <c15:fullRef>
                          <c15:sqref>'C4 C6 C8 table'!$D$84:$V$84</c15:sqref>
                        </c15:fullRef>
                        <c15:formulaRef>
                          <c15:sqref>('C4 C6 C8 table'!$J$84:$Q$84,'C4 C6 C8 table'!$V$84)</c15:sqref>
                        </c15:formulaRef>
                      </c:ext>
                    </c:extLst>
                    <c:numCache>
                      <c:formatCode>0%</c:formatCode>
                      <c:ptCount val="9"/>
                    </c:numCache>
                  </c:numRef>
                </c:val>
                <c:extLst>
                  <c:ext xmlns:c16="http://schemas.microsoft.com/office/drawing/2014/chart" uri="{C3380CC4-5D6E-409C-BE32-E72D297353CC}">
                    <c16:uniqueId val="{00000009-E8A6-4FA4-B6F2-07E6B5A841FD}"/>
                  </c:ext>
                </c:extLst>
              </c15:ser>
            </c15:filteredBarSeries>
            <c15:filteredBarSeries>
              <c15:ser>
                <c:idx val="1"/>
                <c:order val="2"/>
                <c:tx>
                  <c:strRef>
                    <c:extLst xmlns:c15="http://schemas.microsoft.com/office/drawing/2012/chart">
                      <c:ext xmlns:c15="http://schemas.microsoft.com/office/drawing/2012/chart" uri="{02D57815-91ED-43cb-92C2-25804820EDAC}">
                        <c15:formulaRef>
                          <c15:sqref>'C4 C6 C8 table'!$B$76</c15:sqref>
                        </c15:formulaRef>
                      </c:ext>
                    </c:extLst>
                    <c:strCache>
                      <c:ptCount val="1"/>
                    </c:strCache>
                  </c:strRef>
                </c:tx>
                <c:spPr>
                  <a:solidFill>
                    <a:schemeClr val="accent5"/>
                  </a:solidFill>
                  <a:ln>
                    <a:noFill/>
                  </a:ln>
                  <a:effectLst/>
                </c:spPr>
                <c:invertIfNegative val="0"/>
                <c:cat>
                  <c:multiLvlStrRef>
                    <c:extLst>
                      <c:ext xmlns:c15="http://schemas.microsoft.com/office/drawing/2012/chart" uri="{02D57815-91ED-43cb-92C2-25804820EDAC}">
                        <c15:fullRef>
                          <c15:sqref>'C4 C6 C8 table'!$C$73:$V$74</c15:sqref>
                        </c15:fullRef>
                        <c15:formulaRef>
                          <c15:sqref>'C4 C6 C8 table'!$I$73:$V$74</c15:sqref>
                        </c15:formulaRef>
                      </c:ext>
                    </c:extLst>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Grand Rapids WRRF</c:v>
                        </c:pt>
                        <c:pt idx="2">
                          <c:v>GLWA</c:v>
                        </c:pt>
                        <c:pt idx="4">
                          <c:v>Port Huron WWTP</c:v>
                        </c:pt>
                        <c:pt idx="6">
                          <c:v>Kalamazoo WWTP </c:v>
                        </c:pt>
                        <c:pt idx="8">
                          <c:v>Three Rivers WWTP</c:v>
                        </c:pt>
                      </c:lvl>
                    </c:multiLvlStrCache>
                  </c:multiLvlStrRef>
                </c:cat>
                <c:val>
                  <c:numRef>
                    <c:extLst>
                      <c:ext xmlns:c15="http://schemas.microsoft.com/office/drawing/2012/chart" uri="{02D57815-91ED-43cb-92C2-25804820EDAC}">
                        <c15:fullRef>
                          <c15:sqref>'C4 C6 C8 table'!$C$76:$V$76</c15:sqref>
                        </c15:fullRef>
                        <c15:formulaRef>
                          <c15:sqref>('C4 C6 C8 table'!$I$76:$P$76,'C4 C6 C8 table'!$U$76:$V$76)</c15:sqref>
                        </c15:formulaRef>
                      </c:ext>
                    </c:extLst>
                    <c:numCache>
                      <c:formatCode>0%</c:formatCode>
                      <c:ptCount val="10"/>
                    </c:numCache>
                  </c:numRef>
                </c:val>
                <c:extLst xmlns:c15="http://schemas.microsoft.com/office/drawing/2012/chart">
                  <c:ext xmlns:c16="http://schemas.microsoft.com/office/drawing/2014/chart" uri="{C3380CC4-5D6E-409C-BE32-E72D297353CC}">
                    <c16:uniqueId val="{00000001-E8A6-4FA4-B6F2-07E6B5A841FD}"/>
                  </c:ext>
                </c:extLst>
              </c15:ser>
            </c15:filteredBarSeries>
            <c15:filteredBarSeries>
              <c15:ser>
                <c:idx val="3"/>
                <c:order val="4"/>
                <c:tx>
                  <c:strRef>
                    <c:extLst xmlns:c15="http://schemas.microsoft.com/office/drawing/2012/chart">
                      <c:ext xmlns:c15="http://schemas.microsoft.com/office/drawing/2012/chart" uri="{02D57815-91ED-43cb-92C2-25804820EDAC}">
                        <c15:formulaRef>
                          <c15:sqref>'C4 C6 C8 table'!$B$78</c15:sqref>
                        </c15:formulaRef>
                      </c:ext>
                    </c:extLst>
                    <c:strCache>
                      <c:ptCount val="1"/>
                    </c:strCache>
                  </c:strRef>
                </c:tx>
                <c:spPr>
                  <a:solidFill>
                    <a:schemeClr val="accent6">
                      <a:lumMod val="60000"/>
                    </a:schemeClr>
                  </a:solidFill>
                  <a:ln>
                    <a:noFill/>
                  </a:ln>
                  <a:effectLst/>
                </c:spPr>
                <c:invertIfNegative val="0"/>
                <c:cat>
                  <c:multiLvlStrRef>
                    <c:extLst>
                      <c:ext xmlns:c15="http://schemas.microsoft.com/office/drawing/2012/chart" uri="{02D57815-91ED-43cb-92C2-25804820EDAC}">
                        <c15:fullRef>
                          <c15:sqref>'C4 C6 C8 table'!$C$73:$V$74</c15:sqref>
                        </c15:fullRef>
                        <c15:formulaRef>
                          <c15:sqref>'C4 C6 C8 table'!$I$73:$V$74</c15:sqref>
                        </c15:formulaRef>
                      </c:ext>
                    </c:extLst>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Grand Rapids WRRF</c:v>
                        </c:pt>
                        <c:pt idx="2">
                          <c:v>GLWA</c:v>
                        </c:pt>
                        <c:pt idx="4">
                          <c:v>Port Huron WWTP</c:v>
                        </c:pt>
                        <c:pt idx="6">
                          <c:v>Kalamazoo WWTP </c:v>
                        </c:pt>
                        <c:pt idx="8">
                          <c:v>Three Rivers WWTP</c:v>
                        </c:pt>
                      </c:lvl>
                    </c:multiLvlStrCache>
                  </c:multiLvlStrRef>
                </c:cat>
                <c:val>
                  <c:numRef>
                    <c:extLst>
                      <c:ext xmlns:c15="http://schemas.microsoft.com/office/drawing/2012/chart" uri="{02D57815-91ED-43cb-92C2-25804820EDAC}">
                        <c15:fullRef>
                          <c15:sqref>'C4 C6 C8 table'!$D$78:$V$78</c15:sqref>
                        </c15:fullRef>
                        <c15:formulaRef>
                          <c15:sqref>('C4 C6 C8 table'!$J$78:$Q$78,'C4 C6 C8 table'!$V$78)</c15:sqref>
                        </c15:formulaRef>
                      </c:ext>
                    </c:extLst>
                    <c:numCache>
                      <c:formatCode>0%</c:formatCode>
                      <c:ptCount val="9"/>
                    </c:numCache>
                  </c:numRef>
                </c:val>
                <c:extLst xmlns:c15="http://schemas.microsoft.com/office/drawing/2012/chart">
                  <c:ext xmlns:c16="http://schemas.microsoft.com/office/drawing/2014/chart" uri="{C3380CC4-5D6E-409C-BE32-E72D297353CC}">
                    <c16:uniqueId val="{00000003-E8A6-4FA4-B6F2-07E6B5A841FD}"/>
                  </c:ext>
                </c:extLst>
              </c15:ser>
            </c15:filteredBarSeries>
            <c15:filteredBarSeries>
              <c15:ser>
                <c:idx val="5"/>
                <c:order val="6"/>
                <c:tx>
                  <c:strRef>
                    <c:extLst xmlns:c15="http://schemas.microsoft.com/office/drawing/2012/chart">
                      <c:ext xmlns:c15="http://schemas.microsoft.com/office/drawing/2012/chart" uri="{02D57815-91ED-43cb-92C2-25804820EDAC}">
                        <c15:formulaRef>
                          <c15:sqref>'C4 C6 C8 table'!$B$80</c15:sqref>
                        </c15:formulaRef>
                      </c:ext>
                    </c:extLst>
                    <c:strCache>
                      <c:ptCount val="1"/>
                    </c:strCache>
                  </c:strRef>
                </c:tx>
                <c:spPr>
                  <a:solidFill>
                    <a:schemeClr val="accent4">
                      <a:lumMod val="60000"/>
                    </a:schemeClr>
                  </a:solidFill>
                  <a:ln>
                    <a:noFill/>
                  </a:ln>
                  <a:effectLst/>
                </c:spPr>
                <c:invertIfNegative val="0"/>
                <c:cat>
                  <c:multiLvlStrRef>
                    <c:extLst>
                      <c:ext xmlns:c15="http://schemas.microsoft.com/office/drawing/2012/chart" uri="{02D57815-91ED-43cb-92C2-25804820EDAC}">
                        <c15:fullRef>
                          <c15:sqref>'C4 C6 C8 table'!$C$73:$V$74</c15:sqref>
                        </c15:fullRef>
                        <c15:formulaRef>
                          <c15:sqref>'C4 C6 C8 table'!$I$73:$V$74</c15:sqref>
                        </c15:formulaRef>
                      </c:ext>
                    </c:extLst>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Grand Rapids WRRF</c:v>
                        </c:pt>
                        <c:pt idx="2">
                          <c:v>GLWA</c:v>
                        </c:pt>
                        <c:pt idx="4">
                          <c:v>Port Huron WWTP</c:v>
                        </c:pt>
                        <c:pt idx="6">
                          <c:v>Kalamazoo WWTP </c:v>
                        </c:pt>
                        <c:pt idx="8">
                          <c:v>Three Rivers WWTP</c:v>
                        </c:pt>
                      </c:lvl>
                    </c:multiLvlStrCache>
                  </c:multiLvlStrRef>
                </c:cat>
                <c:val>
                  <c:numRef>
                    <c:extLst>
                      <c:ext xmlns:c15="http://schemas.microsoft.com/office/drawing/2012/chart" uri="{02D57815-91ED-43cb-92C2-25804820EDAC}">
                        <c15:fullRef>
                          <c15:sqref>'C4 C6 C8 table'!$D$80:$V$80</c15:sqref>
                        </c15:fullRef>
                        <c15:formulaRef>
                          <c15:sqref>('C4 C6 C8 table'!$J$80:$Q$80,'C4 C6 C8 table'!$V$80)</c15:sqref>
                        </c15:formulaRef>
                      </c:ext>
                    </c:extLst>
                    <c:numCache>
                      <c:formatCode>0%</c:formatCode>
                      <c:ptCount val="9"/>
                    </c:numCache>
                  </c:numRef>
                </c:val>
                <c:extLst xmlns:c15="http://schemas.microsoft.com/office/drawing/2012/chart">
                  <c:ext xmlns:c16="http://schemas.microsoft.com/office/drawing/2014/chart" uri="{C3380CC4-5D6E-409C-BE32-E72D297353CC}">
                    <c16:uniqueId val="{00000005-E8A6-4FA4-B6F2-07E6B5A841F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'C4 C6 C8 table'!$B$82</c15:sqref>
                        </c15:formulaRef>
                      </c:ext>
                    </c:extLst>
                    <c:strCache>
                      <c:ptCount val="1"/>
                    </c:strCache>
                  </c:strRef>
                </c:tx>
                <c:spPr>
                  <a:solidFill>
                    <a:schemeClr val="accent5">
                      <a:lumMod val="80000"/>
                      <a:lumOff val="20000"/>
                    </a:schemeClr>
                  </a:solidFill>
                  <a:ln>
                    <a:noFill/>
                  </a:ln>
                  <a:effectLst/>
                </c:spPr>
                <c:invertIfNegative val="0"/>
                <c:cat>
                  <c:multiLvlStrRef>
                    <c:extLst>
                      <c:ext xmlns:c15="http://schemas.microsoft.com/office/drawing/2012/chart" uri="{02D57815-91ED-43cb-92C2-25804820EDAC}">
                        <c15:fullRef>
                          <c15:sqref>'C4 C6 C8 table'!$C$73:$V$74</c15:sqref>
                        </c15:fullRef>
                        <c15:formulaRef>
                          <c15:sqref>'C4 C6 C8 table'!$I$73:$V$74</c15:sqref>
                        </c15:formulaRef>
                      </c:ext>
                    </c:extLst>
                    <c:multiLvlStrCache>
                      <c:ptCount val="10"/>
                      <c:lvl>
                        <c:pt idx="0">
                          <c:v>Influent</c:v>
                        </c:pt>
                        <c:pt idx="1">
                          <c:v>Effluent</c:v>
                        </c:pt>
                        <c:pt idx="2">
                          <c:v>Influent</c:v>
                        </c:pt>
                        <c:pt idx="3">
                          <c:v>Effluent</c:v>
                        </c:pt>
                        <c:pt idx="4">
                          <c:v>Influent</c:v>
                        </c:pt>
                        <c:pt idx="5">
                          <c:v>Effluent</c:v>
                        </c:pt>
                        <c:pt idx="6">
                          <c:v>Influent</c:v>
                        </c:pt>
                        <c:pt idx="7">
                          <c:v>Effluent</c:v>
                        </c:pt>
                        <c:pt idx="8">
                          <c:v>Influent</c:v>
                        </c:pt>
                        <c:pt idx="9">
                          <c:v>Effluent</c:v>
                        </c:pt>
                      </c:lvl>
                      <c:lvl>
                        <c:pt idx="0">
                          <c:v>Grand Rapids WRRF</c:v>
                        </c:pt>
                        <c:pt idx="2">
                          <c:v>GLWA</c:v>
                        </c:pt>
                        <c:pt idx="4">
                          <c:v>Port Huron WWTP</c:v>
                        </c:pt>
                        <c:pt idx="6">
                          <c:v>Kalamazoo WWTP </c:v>
                        </c:pt>
                        <c:pt idx="8">
                          <c:v>Three Rivers WWTP</c:v>
                        </c:pt>
                      </c:lvl>
                    </c:multiLvlStrCache>
                  </c:multiLvlStrRef>
                </c:cat>
                <c:val>
                  <c:numRef>
                    <c:extLst>
                      <c:ext xmlns:c15="http://schemas.microsoft.com/office/drawing/2012/chart" uri="{02D57815-91ED-43cb-92C2-25804820EDAC}">
                        <c15:fullRef>
                          <c15:sqref>'C4 C6 C8 table'!$D$82:$V$82</c15:sqref>
                        </c15:fullRef>
                        <c15:formulaRef>
                          <c15:sqref>('C4 C6 C8 table'!$J$82:$Q$82,'C4 C6 C8 table'!$V$82)</c15:sqref>
                        </c15:formulaRef>
                      </c:ext>
                    </c:extLst>
                    <c:numCache>
                      <c:formatCode>0%</c:formatCode>
                      <c:ptCount val="9"/>
                    </c:numCache>
                  </c:numRef>
                </c:val>
                <c:extLst xmlns:c15="http://schemas.microsoft.com/office/drawing/2012/chart">
                  <c:ext xmlns:c16="http://schemas.microsoft.com/office/drawing/2014/chart" uri="{C3380CC4-5D6E-409C-BE32-E72D297353CC}">
                    <c16:uniqueId val="{00000007-E8A6-4FA4-B6F2-07E6B5A841FD}"/>
                  </c:ext>
                </c:extLst>
              </c15:ser>
            </c15:filteredBarSeries>
          </c:ext>
        </c:extLst>
      </c:barChart>
      <c:catAx>
        <c:axId val="68239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96968"/>
        <c:crosses val="autoZero"/>
        <c:auto val="1"/>
        <c:lblAlgn val="ctr"/>
        <c:lblOffset val="100"/>
        <c:noMultiLvlLbl val="0"/>
      </c:catAx>
      <c:valAx>
        <c:axId val="682396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Composition Total PFAS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9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55575029043622E-2"/>
          <c:y val="7.0247797460282604E-2"/>
          <c:w val="0.91700298226913857"/>
          <c:h val="0.66673304560139468"/>
        </c:manualLayout>
      </c:layout>
      <c:barChart>
        <c:barDir val="col"/>
        <c:grouping val="percentStacked"/>
        <c:varyColors val="0"/>
        <c:ser>
          <c:idx val="0"/>
          <c:order val="0"/>
          <c:tx>
            <c:strRef>
              <c:f>Biosolids!$B$6</c:f>
              <c:strCache>
                <c:ptCount val="1"/>
                <c:pt idx="0">
                  <c:v>PFODA</c:v>
                </c:pt>
              </c:strCache>
            </c:strRef>
          </c:tx>
          <c:spPr>
            <a:solidFill>
              <a:schemeClr val="accent1"/>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(Biosolids!$C$6:$J$6,Biosolids!$L$6:$N$6)</c:f>
              <c:numCache>
                <c:formatCode>General</c:formatCode>
                <c:ptCount val="11"/>
              </c:numCache>
              <c:extLst/>
            </c:numRef>
          </c:val>
          <c:extLst>
            <c:ext xmlns:c16="http://schemas.microsoft.com/office/drawing/2014/chart" uri="{C3380CC4-5D6E-409C-BE32-E72D297353CC}">
              <c16:uniqueId val="{00000000-D290-4AC2-A723-CABDCF561761}"/>
            </c:ext>
          </c:extLst>
        </c:ser>
        <c:ser>
          <c:idx val="1"/>
          <c:order val="1"/>
          <c:tx>
            <c:strRef>
              <c:f>Biosolids!$B$7</c:f>
              <c:strCache>
                <c:ptCount val="1"/>
                <c:pt idx="0">
                  <c:v>PFHxDA</c:v>
                </c:pt>
              </c:strCache>
            </c:strRef>
          </c:tx>
          <c:spPr>
            <a:solidFill>
              <a:srgbClr val="B7B7B7"/>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(Biosolids!$C$7:$J$7,Biosolids!$L$7:$N$7)</c:f>
              <c:numCache>
                <c:formatCode>General</c:formatCode>
                <c:ptCount val="11"/>
              </c:numCache>
              <c:extLst/>
            </c:numRef>
          </c:val>
          <c:extLst>
            <c:ext xmlns:c16="http://schemas.microsoft.com/office/drawing/2014/chart" uri="{C3380CC4-5D6E-409C-BE32-E72D297353CC}">
              <c16:uniqueId val="{00000001-D290-4AC2-A723-CABDCF561761}"/>
            </c:ext>
          </c:extLst>
        </c:ser>
        <c:ser>
          <c:idx val="2"/>
          <c:order val="2"/>
          <c:tx>
            <c:strRef>
              <c:f>Biosolids!$B$8</c:f>
              <c:strCache>
                <c:ptCount val="1"/>
                <c:pt idx="0">
                  <c:v>PFTrDA</c:v>
                </c:pt>
              </c:strCache>
            </c:strRef>
          </c:tx>
          <c:spPr>
            <a:solidFill>
              <a:srgbClr val="A238FA"/>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(Biosolids!$C$8:$J$8,Biosolids!$L$8:$N$8)</c:f>
              <c:numCache>
                <c:formatCode>General</c:formatCode>
                <c:ptCount val="11"/>
                <c:pt idx="5">
                  <c:v>260</c:v>
                </c:pt>
                <c:pt idx="6">
                  <c:v>36</c:v>
                </c:pt>
                <c:pt idx="7">
                  <c:v>0.84</c:v>
                </c:pt>
              </c:numCache>
              <c:extLst/>
            </c:numRef>
          </c:val>
          <c:extLst>
            <c:ext xmlns:c16="http://schemas.microsoft.com/office/drawing/2014/chart" uri="{C3380CC4-5D6E-409C-BE32-E72D297353CC}">
              <c16:uniqueId val="{00000002-D290-4AC2-A723-CABDCF561761}"/>
            </c:ext>
          </c:extLst>
        </c:ser>
        <c:ser>
          <c:idx val="3"/>
          <c:order val="3"/>
          <c:tx>
            <c:strRef>
              <c:f>Biosolids!$B$9</c:f>
              <c:strCache>
                <c:ptCount val="1"/>
                <c:pt idx="0">
                  <c:v>PFTeDA</c:v>
                </c:pt>
              </c:strCache>
            </c:strRef>
          </c:tx>
          <c:spPr>
            <a:solidFill>
              <a:schemeClr val="accent4"/>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(Biosolids!$C$9:$J$9,Biosolids!$L$9:$N$9)</c:f>
              <c:numCache>
                <c:formatCode>General</c:formatCode>
                <c:ptCount val="11"/>
              </c:numCache>
              <c:extLst/>
            </c:numRef>
          </c:val>
          <c:extLst>
            <c:ext xmlns:c16="http://schemas.microsoft.com/office/drawing/2014/chart" uri="{C3380CC4-5D6E-409C-BE32-E72D297353CC}">
              <c16:uniqueId val="{00000003-D290-4AC2-A723-CABDCF561761}"/>
            </c:ext>
          </c:extLst>
        </c:ser>
        <c:ser>
          <c:idx val="4"/>
          <c:order val="4"/>
          <c:tx>
            <c:strRef>
              <c:f>Biosolids!$B$10</c:f>
              <c:strCache>
                <c:ptCount val="1"/>
                <c:pt idx="0">
                  <c:v>PFDoA</c:v>
                </c:pt>
              </c:strCache>
            </c:strRef>
          </c:tx>
          <c:spPr>
            <a:solidFill>
              <a:schemeClr val="accent5"/>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(Biosolids!$C$10:$J$10,Biosolids!$L$10:$N$10)</c:f>
              <c:numCache>
                <c:formatCode>General</c:formatCode>
                <c:ptCount val="11"/>
                <c:pt idx="0">
                  <c:v>8.1999999999999993</c:v>
                </c:pt>
                <c:pt idx="3">
                  <c:v>18</c:v>
                </c:pt>
                <c:pt idx="4">
                  <c:v>8.1999999999999993</c:v>
                </c:pt>
              </c:numCache>
              <c:extLst/>
            </c:numRef>
          </c:val>
          <c:extLst>
            <c:ext xmlns:c16="http://schemas.microsoft.com/office/drawing/2014/chart" uri="{C3380CC4-5D6E-409C-BE32-E72D297353CC}">
              <c16:uniqueId val="{00000004-D290-4AC2-A723-CABDCF561761}"/>
            </c:ext>
          </c:extLst>
        </c:ser>
        <c:ser>
          <c:idx val="5"/>
          <c:order val="5"/>
          <c:tx>
            <c:strRef>
              <c:f>Biosolids!$B$11</c:f>
              <c:strCache>
                <c:ptCount val="1"/>
                <c:pt idx="0">
                  <c:v>PFUnA</c:v>
                </c:pt>
              </c:strCache>
            </c:strRef>
          </c:tx>
          <c:spPr>
            <a:solidFill>
              <a:srgbClr val="D0E5C1"/>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(Biosolids!$C$11:$J$11,Biosolids!$L$11:$N$11)</c:f>
              <c:numCache>
                <c:formatCode>General</c:formatCode>
                <c:ptCount val="11"/>
                <c:pt idx="3">
                  <c:v>8</c:v>
                </c:pt>
                <c:pt idx="5">
                  <c:v>320</c:v>
                </c:pt>
                <c:pt idx="6">
                  <c:v>79</c:v>
                </c:pt>
                <c:pt idx="7">
                  <c:v>2.2000000000000002</c:v>
                </c:pt>
              </c:numCache>
              <c:extLst/>
            </c:numRef>
          </c:val>
          <c:extLst>
            <c:ext xmlns:c16="http://schemas.microsoft.com/office/drawing/2014/chart" uri="{C3380CC4-5D6E-409C-BE32-E72D297353CC}">
              <c16:uniqueId val="{00000005-D290-4AC2-A723-CABDCF561761}"/>
            </c:ext>
          </c:extLst>
        </c:ser>
        <c:ser>
          <c:idx val="6"/>
          <c:order val="6"/>
          <c:tx>
            <c:strRef>
              <c:f>Biosolids!$B$12</c:f>
              <c:strCache>
                <c:ptCount val="1"/>
                <c:pt idx="0">
                  <c:v>PFDA</c:v>
                </c:pt>
              </c:strCache>
            </c:strRef>
          </c:tx>
          <c:spPr>
            <a:solidFill>
              <a:schemeClr val="accent1">
                <a:lumMod val="60000"/>
              </a:schemeClr>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(Biosolids!$C$12:$J$12,Biosolids!$L$12:$N$12)</c:f>
              <c:numCache>
                <c:formatCode>General</c:formatCode>
                <c:ptCount val="11"/>
                <c:pt idx="0">
                  <c:v>14</c:v>
                </c:pt>
                <c:pt idx="3">
                  <c:v>39</c:v>
                </c:pt>
                <c:pt idx="4">
                  <c:v>14</c:v>
                </c:pt>
                <c:pt idx="5">
                  <c:v>50</c:v>
                </c:pt>
                <c:pt idx="6">
                  <c:v>21</c:v>
                </c:pt>
                <c:pt idx="7">
                  <c:v>1.5</c:v>
                </c:pt>
                <c:pt idx="8">
                  <c:v>1.5</c:v>
                </c:pt>
                <c:pt idx="9">
                  <c:v>31.34</c:v>
                </c:pt>
              </c:numCache>
              <c:extLst/>
            </c:numRef>
          </c:val>
          <c:extLst>
            <c:ext xmlns:c16="http://schemas.microsoft.com/office/drawing/2014/chart" uri="{C3380CC4-5D6E-409C-BE32-E72D297353CC}">
              <c16:uniqueId val="{00000006-D290-4AC2-A723-CABDCF561761}"/>
            </c:ext>
          </c:extLst>
        </c:ser>
        <c:ser>
          <c:idx val="7"/>
          <c:order val="7"/>
          <c:tx>
            <c:strRef>
              <c:f>Biosolids!$B$13</c:f>
              <c:strCache>
                <c:ptCount val="1"/>
                <c:pt idx="0">
                  <c:v>PFDS</c:v>
                </c:pt>
              </c:strCache>
            </c:strRef>
          </c:tx>
          <c:spPr>
            <a:solidFill>
              <a:srgbClr val="056AD9"/>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(Biosolids!$C$13:$J$13,Biosolids!$L$13:$N$13)</c:f>
              <c:numCache>
                <c:formatCode>General</c:formatCode>
                <c:ptCount val="11"/>
                <c:pt idx="0">
                  <c:v>19</c:v>
                </c:pt>
                <c:pt idx="3">
                  <c:v>75</c:v>
                </c:pt>
                <c:pt idx="4">
                  <c:v>19</c:v>
                </c:pt>
              </c:numCache>
              <c:extLst/>
            </c:numRef>
          </c:val>
          <c:extLst>
            <c:ext xmlns:c16="http://schemas.microsoft.com/office/drawing/2014/chart" uri="{C3380CC4-5D6E-409C-BE32-E72D297353CC}">
              <c16:uniqueId val="{00000007-D290-4AC2-A723-CABDCF561761}"/>
            </c:ext>
          </c:extLst>
        </c:ser>
        <c:ser>
          <c:idx val="8"/>
          <c:order val="8"/>
          <c:tx>
            <c:strRef>
              <c:f>Biosolids!$B$14</c:f>
              <c:strCache>
                <c:ptCount val="1"/>
                <c:pt idx="0">
                  <c:v>PFNA</c:v>
                </c:pt>
              </c:strCache>
            </c:strRef>
          </c:tx>
          <c:spPr>
            <a:solidFill>
              <a:srgbClr val="FFFF00"/>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(Biosolids!$C$14:$J$14,Biosolids!$L$14:$N$14)</c:f>
              <c:numCache>
                <c:formatCode>General</c:formatCode>
                <c:ptCount val="11"/>
                <c:pt idx="3">
                  <c:v>4.8</c:v>
                </c:pt>
                <c:pt idx="5">
                  <c:v>33</c:v>
                </c:pt>
                <c:pt idx="6">
                  <c:v>44</c:v>
                </c:pt>
                <c:pt idx="7">
                  <c:v>2</c:v>
                </c:pt>
                <c:pt idx="9">
                  <c:v>13.58</c:v>
                </c:pt>
              </c:numCache>
              <c:extLst/>
            </c:numRef>
          </c:val>
          <c:extLst>
            <c:ext xmlns:c16="http://schemas.microsoft.com/office/drawing/2014/chart" uri="{C3380CC4-5D6E-409C-BE32-E72D297353CC}">
              <c16:uniqueId val="{00000008-D290-4AC2-A723-CABDCF561761}"/>
            </c:ext>
          </c:extLst>
        </c:ser>
        <c:ser>
          <c:idx val="9"/>
          <c:order val="9"/>
          <c:tx>
            <c:strRef>
              <c:f>Biosolids!$B$15</c:f>
              <c:strCache>
                <c:ptCount val="1"/>
                <c:pt idx="0">
                  <c:v>PFNS</c:v>
                </c:pt>
              </c:strCache>
            </c:strRef>
          </c:tx>
          <c:spPr>
            <a:solidFill>
              <a:srgbClr val="C68510"/>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(Biosolids!$C$15:$J$15,Biosolids!$L$15:$N$15)</c:f>
              <c:numCache>
                <c:formatCode>General</c:formatCode>
                <c:ptCount val="11"/>
              </c:numCache>
              <c:extLst/>
            </c:numRef>
          </c:val>
          <c:extLst>
            <c:ext xmlns:c16="http://schemas.microsoft.com/office/drawing/2014/chart" uri="{C3380CC4-5D6E-409C-BE32-E72D297353CC}">
              <c16:uniqueId val="{00000009-D290-4AC2-A723-CABDCF561761}"/>
            </c:ext>
          </c:extLst>
        </c:ser>
        <c:ser>
          <c:idx val="10"/>
          <c:order val="10"/>
          <c:tx>
            <c:strRef>
              <c:f>Biosolids!$B$16</c:f>
              <c:strCache>
                <c:ptCount val="1"/>
                <c:pt idx="0">
                  <c:v>PFOA</c:v>
                </c:pt>
              </c:strCache>
            </c:strRef>
          </c:tx>
          <c:spPr>
            <a:solidFill>
              <a:srgbClr val="EE78DA"/>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(Biosolids!$C$16:$J$16,Biosolids!$L$16:$N$16)</c:f>
              <c:numCache>
                <c:formatCode>General</c:formatCode>
                <c:ptCount val="11"/>
                <c:pt idx="3">
                  <c:v>24</c:v>
                </c:pt>
                <c:pt idx="5">
                  <c:v>71</c:v>
                </c:pt>
                <c:pt idx="6">
                  <c:v>34</c:v>
                </c:pt>
                <c:pt idx="7">
                  <c:v>2.1</c:v>
                </c:pt>
                <c:pt idx="8">
                  <c:v>1.9</c:v>
                </c:pt>
                <c:pt idx="9">
                  <c:v>209.41</c:v>
                </c:pt>
              </c:numCache>
              <c:extLst/>
            </c:numRef>
          </c:val>
          <c:extLst>
            <c:ext xmlns:c16="http://schemas.microsoft.com/office/drawing/2014/chart" uri="{C3380CC4-5D6E-409C-BE32-E72D297353CC}">
              <c16:uniqueId val="{0000000A-D290-4AC2-A723-CABDCF561761}"/>
            </c:ext>
          </c:extLst>
        </c:ser>
        <c:ser>
          <c:idx val="11"/>
          <c:order val="11"/>
          <c:tx>
            <c:strRef>
              <c:f>Biosolids!$B$17</c:f>
              <c:strCache>
                <c:ptCount val="1"/>
                <c:pt idx="0">
                  <c:v>PFOS</c:v>
                </c:pt>
              </c:strCache>
            </c:strRef>
          </c:tx>
          <c:spPr>
            <a:solidFill>
              <a:srgbClr val="FE605C"/>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(Biosolids!$C$17:$J$17,Biosolids!$L$17:$N$17)</c:f>
              <c:numCache>
                <c:formatCode>General</c:formatCode>
                <c:ptCount val="11"/>
                <c:pt idx="1">
                  <c:v>100</c:v>
                </c:pt>
                <c:pt idx="2">
                  <c:v>36</c:v>
                </c:pt>
                <c:pt idx="3">
                  <c:v>6500</c:v>
                </c:pt>
                <c:pt idx="4">
                  <c:v>970</c:v>
                </c:pt>
                <c:pt idx="5">
                  <c:v>3600</c:v>
                </c:pt>
                <c:pt idx="6">
                  <c:v>440</c:v>
                </c:pt>
                <c:pt idx="7">
                  <c:v>78</c:v>
                </c:pt>
                <c:pt idx="8">
                  <c:v>9.4</c:v>
                </c:pt>
                <c:pt idx="9">
                  <c:v>35.200000000000003</c:v>
                </c:pt>
                <c:pt idx="10">
                  <c:v>4</c:v>
                </c:pt>
              </c:numCache>
              <c:extLst/>
            </c:numRef>
          </c:val>
          <c:extLst>
            <c:ext xmlns:c16="http://schemas.microsoft.com/office/drawing/2014/chart" uri="{C3380CC4-5D6E-409C-BE32-E72D297353CC}">
              <c16:uniqueId val="{0000000B-D290-4AC2-A723-CABDCF561761}"/>
            </c:ext>
          </c:extLst>
        </c:ser>
        <c:ser>
          <c:idx val="12"/>
          <c:order val="12"/>
          <c:tx>
            <c:strRef>
              <c:f>Biosolids!$B$18</c:f>
              <c:strCache>
                <c:ptCount val="1"/>
                <c:pt idx="0">
                  <c:v>8:2 FTS</c:v>
                </c:pt>
              </c:strCache>
            </c:strRef>
          </c:tx>
          <c:spPr>
            <a:solidFill>
              <a:schemeClr val="accent1">
                <a:lumMod val="80000"/>
                <a:lumOff val="20000"/>
              </a:schemeClr>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(Biosolids!$C$18:$J$18,Biosolids!$L$18:$N$18)</c:f>
              <c:numCache>
                <c:formatCode>General</c:formatCode>
                <c:ptCount val="11"/>
                <c:pt idx="9">
                  <c:v>9.2799999999999994</c:v>
                </c:pt>
              </c:numCache>
              <c:extLst/>
            </c:numRef>
          </c:val>
          <c:extLst>
            <c:ext xmlns:c16="http://schemas.microsoft.com/office/drawing/2014/chart" uri="{C3380CC4-5D6E-409C-BE32-E72D297353CC}">
              <c16:uniqueId val="{0000000C-D290-4AC2-A723-CABDCF561761}"/>
            </c:ext>
          </c:extLst>
        </c:ser>
        <c:ser>
          <c:idx val="13"/>
          <c:order val="13"/>
          <c:tx>
            <c:strRef>
              <c:f>Biosolids!$B$19</c:f>
              <c:strCache>
                <c:ptCount val="1"/>
                <c:pt idx="0">
                  <c:v>FOSA</c:v>
                </c:pt>
              </c:strCache>
            </c:strRef>
          </c:tx>
          <c:spPr>
            <a:solidFill>
              <a:schemeClr val="accent2">
                <a:lumMod val="80000"/>
                <a:lumOff val="20000"/>
              </a:schemeClr>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(Biosolids!$C$19:$J$19,Biosolids!$L$19:$N$19)</c:f>
              <c:numCache>
                <c:formatCode>General</c:formatCode>
                <c:ptCount val="11"/>
                <c:pt idx="3">
                  <c:v>16</c:v>
                </c:pt>
                <c:pt idx="5">
                  <c:v>38</c:v>
                </c:pt>
                <c:pt idx="6">
                  <c:v>12</c:v>
                </c:pt>
                <c:pt idx="9">
                  <c:v>4.8600000000000003</c:v>
                </c:pt>
              </c:numCache>
              <c:extLst/>
            </c:numRef>
          </c:val>
          <c:extLst>
            <c:ext xmlns:c16="http://schemas.microsoft.com/office/drawing/2014/chart" uri="{C3380CC4-5D6E-409C-BE32-E72D297353CC}">
              <c16:uniqueId val="{0000000D-D290-4AC2-A723-CABDCF561761}"/>
            </c:ext>
          </c:extLst>
        </c:ser>
        <c:ser>
          <c:idx val="14"/>
          <c:order val="14"/>
          <c:tx>
            <c:strRef>
              <c:f>Biosolids!$B$20</c:f>
              <c:strCache>
                <c:ptCount val="1"/>
                <c:pt idx="0">
                  <c:v>NEtFOSAA</c:v>
                </c:pt>
              </c:strCache>
            </c:strRef>
          </c:tx>
          <c:spPr>
            <a:solidFill>
              <a:srgbClr val="3CBA81"/>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(Biosolids!$C$20:$J$20,Biosolids!$L$20:$N$20)</c:f>
              <c:numCache>
                <c:formatCode>General</c:formatCode>
                <c:ptCount val="11"/>
                <c:pt idx="3">
                  <c:v>58</c:v>
                </c:pt>
                <c:pt idx="10">
                  <c:v>3.6</c:v>
                </c:pt>
              </c:numCache>
              <c:extLst/>
            </c:numRef>
          </c:val>
          <c:extLst>
            <c:ext xmlns:c16="http://schemas.microsoft.com/office/drawing/2014/chart" uri="{C3380CC4-5D6E-409C-BE32-E72D297353CC}">
              <c16:uniqueId val="{0000000E-D290-4AC2-A723-CABDCF561761}"/>
            </c:ext>
          </c:extLst>
        </c:ser>
        <c:ser>
          <c:idx val="15"/>
          <c:order val="15"/>
          <c:tx>
            <c:strRef>
              <c:f>Biosolids!$B$21</c:f>
              <c:strCache>
                <c:ptCount val="1"/>
                <c:pt idx="0">
                  <c:v>NMeFOSAA</c:v>
                </c:pt>
              </c:strCache>
            </c:strRef>
          </c:tx>
          <c:spPr>
            <a:solidFill>
              <a:srgbClr val="269D9A"/>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(Biosolids!$C$21:$J$21,Biosolids!$L$21:$N$21)</c:f>
              <c:numCache>
                <c:formatCode>General</c:formatCode>
                <c:ptCount val="11"/>
                <c:pt idx="3">
                  <c:v>220</c:v>
                </c:pt>
                <c:pt idx="10">
                  <c:v>6.7</c:v>
                </c:pt>
              </c:numCache>
              <c:extLst/>
            </c:numRef>
          </c:val>
          <c:extLst>
            <c:ext xmlns:c16="http://schemas.microsoft.com/office/drawing/2014/chart" uri="{C3380CC4-5D6E-409C-BE32-E72D297353CC}">
              <c16:uniqueId val="{0000000F-D290-4AC2-A723-CABDCF561761}"/>
            </c:ext>
          </c:extLst>
        </c:ser>
        <c:ser>
          <c:idx val="16"/>
          <c:order val="16"/>
          <c:tx>
            <c:strRef>
              <c:f>Biosolids!$B$22</c:f>
              <c:strCache>
                <c:ptCount val="1"/>
                <c:pt idx="0">
                  <c:v>PFHpA</c:v>
                </c:pt>
              </c:strCache>
            </c:strRef>
          </c:tx>
          <c:spPr>
            <a:solidFill>
              <a:srgbClr val="9EFB5F"/>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(Biosolids!$C$22:$J$22,Biosolids!$L$22:$N$22)</c:f>
              <c:numCache>
                <c:formatCode>General</c:formatCode>
                <c:ptCount val="11"/>
                <c:pt idx="9">
                  <c:v>29.72</c:v>
                </c:pt>
              </c:numCache>
              <c:extLst/>
            </c:numRef>
          </c:val>
          <c:extLst>
            <c:ext xmlns:c16="http://schemas.microsoft.com/office/drawing/2014/chart" uri="{C3380CC4-5D6E-409C-BE32-E72D297353CC}">
              <c16:uniqueId val="{00000010-D290-4AC2-A723-CABDCF561761}"/>
            </c:ext>
          </c:extLst>
        </c:ser>
        <c:ser>
          <c:idx val="17"/>
          <c:order val="17"/>
          <c:tx>
            <c:strRef>
              <c:f>Biosolids!$B$23</c:f>
              <c:strCache>
                <c:ptCount val="1"/>
                <c:pt idx="0">
                  <c:v>PFHpS</c:v>
                </c:pt>
              </c:strCache>
            </c:strRef>
          </c:tx>
          <c:spPr>
            <a:solidFill>
              <a:srgbClr val="39FDFD"/>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(Biosolids!$C$23:$J$23,Biosolids!$L$23:$N$23)</c:f>
              <c:numCache>
                <c:formatCode>General</c:formatCode>
                <c:ptCount val="11"/>
                <c:pt idx="3">
                  <c:v>5</c:v>
                </c:pt>
              </c:numCache>
              <c:extLst/>
            </c:numRef>
          </c:val>
          <c:extLst>
            <c:ext xmlns:c16="http://schemas.microsoft.com/office/drawing/2014/chart" uri="{C3380CC4-5D6E-409C-BE32-E72D297353CC}">
              <c16:uniqueId val="{00000011-D290-4AC2-A723-CABDCF561761}"/>
            </c:ext>
          </c:extLst>
        </c:ser>
        <c:ser>
          <c:idx val="18"/>
          <c:order val="18"/>
          <c:tx>
            <c:strRef>
              <c:f>Biosolids!$B$24</c:f>
              <c:strCache>
                <c:ptCount val="1"/>
                <c:pt idx="0">
                  <c:v>PFHxA</c:v>
                </c:pt>
              </c:strCache>
            </c:strRef>
          </c:tx>
          <c:spPr>
            <a:solidFill>
              <a:srgbClr val="8F724F"/>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(Biosolids!$C$24:$J$24,Biosolids!$L$24:$N$24)</c:f>
              <c:numCache>
                <c:formatCode>General</c:formatCode>
                <c:ptCount val="11"/>
                <c:pt idx="0">
                  <c:v>15</c:v>
                </c:pt>
                <c:pt idx="3">
                  <c:v>12</c:v>
                </c:pt>
                <c:pt idx="4">
                  <c:v>15</c:v>
                </c:pt>
                <c:pt idx="5">
                  <c:v>65</c:v>
                </c:pt>
                <c:pt idx="6">
                  <c:v>17</c:v>
                </c:pt>
                <c:pt idx="7">
                  <c:v>1.4</c:v>
                </c:pt>
                <c:pt idx="8">
                  <c:v>2.6</c:v>
                </c:pt>
                <c:pt idx="9">
                  <c:v>206.14</c:v>
                </c:pt>
                <c:pt idx="10">
                  <c:v>2.6</c:v>
                </c:pt>
              </c:numCache>
              <c:extLst/>
            </c:numRef>
          </c:val>
          <c:extLst>
            <c:ext xmlns:c16="http://schemas.microsoft.com/office/drawing/2014/chart" uri="{C3380CC4-5D6E-409C-BE32-E72D297353CC}">
              <c16:uniqueId val="{00000012-D290-4AC2-A723-CABDCF561761}"/>
            </c:ext>
          </c:extLst>
        </c:ser>
        <c:ser>
          <c:idx val="19"/>
          <c:order val="19"/>
          <c:tx>
            <c:strRef>
              <c:f>Biosolids!$B$25</c:f>
              <c:strCache>
                <c:ptCount val="1"/>
                <c:pt idx="0">
                  <c:v>PFHxS</c:v>
                </c:pt>
              </c:strCache>
            </c:strRef>
          </c:tx>
          <c:spPr>
            <a:solidFill>
              <a:srgbClr val="D26012"/>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(Biosolids!$C$25:$J$25,Biosolids!$L$25:$N$25)</c:f>
              <c:numCache>
                <c:formatCode>General</c:formatCode>
                <c:ptCount val="11"/>
                <c:pt idx="2">
                  <c:v>9.8000000000000007</c:v>
                </c:pt>
                <c:pt idx="3">
                  <c:v>22</c:v>
                </c:pt>
                <c:pt idx="5">
                  <c:v>33</c:v>
                </c:pt>
                <c:pt idx="6">
                  <c:v>13</c:v>
                </c:pt>
                <c:pt idx="7">
                  <c:v>3</c:v>
                </c:pt>
                <c:pt idx="9">
                  <c:v>8.24</c:v>
                </c:pt>
              </c:numCache>
              <c:extLst/>
            </c:numRef>
          </c:val>
          <c:extLst>
            <c:ext xmlns:c16="http://schemas.microsoft.com/office/drawing/2014/chart" uri="{C3380CC4-5D6E-409C-BE32-E72D297353CC}">
              <c16:uniqueId val="{00000013-D290-4AC2-A723-CABDCF561761}"/>
            </c:ext>
          </c:extLst>
        </c:ser>
        <c:ser>
          <c:idx val="20"/>
          <c:order val="20"/>
          <c:tx>
            <c:strRef>
              <c:f>Biosolids!$B$26</c:f>
              <c:strCache>
                <c:ptCount val="1"/>
                <c:pt idx="0">
                  <c:v>6:2 FTS</c:v>
                </c:pt>
              </c:strCache>
            </c:strRef>
          </c:tx>
          <c:spPr>
            <a:solidFill>
              <a:srgbClr val="D9D797"/>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(Biosolids!$C$26:$J$26,Biosolids!$L$26:$N$26)</c:f>
              <c:numCache>
                <c:formatCode>General</c:formatCode>
                <c:ptCount val="11"/>
                <c:pt idx="9">
                  <c:v>28.11</c:v>
                </c:pt>
              </c:numCache>
              <c:extLst/>
            </c:numRef>
          </c:val>
          <c:extLst>
            <c:ext xmlns:c16="http://schemas.microsoft.com/office/drawing/2014/chart" uri="{C3380CC4-5D6E-409C-BE32-E72D297353CC}">
              <c16:uniqueId val="{00000014-D290-4AC2-A723-CABDCF561761}"/>
            </c:ext>
          </c:extLst>
        </c:ser>
        <c:ser>
          <c:idx val="21"/>
          <c:order val="21"/>
          <c:tx>
            <c:strRef>
              <c:f>Biosolids!$B$27</c:f>
              <c:strCache>
                <c:ptCount val="1"/>
                <c:pt idx="0">
                  <c:v>PFPeA</c:v>
                </c:pt>
              </c:strCache>
            </c:strRef>
          </c:tx>
          <c:spPr>
            <a:solidFill>
              <a:srgbClr val="5A5A5A"/>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(Biosolids!$C$27:$J$27,Biosolids!$L$27:$N$27)</c:f>
              <c:numCache>
                <c:formatCode>General</c:formatCode>
                <c:ptCount val="11"/>
                <c:pt idx="3">
                  <c:v>6.1</c:v>
                </c:pt>
                <c:pt idx="5">
                  <c:v>60</c:v>
                </c:pt>
                <c:pt idx="6">
                  <c:v>15</c:v>
                </c:pt>
                <c:pt idx="8">
                  <c:v>1.9</c:v>
                </c:pt>
                <c:pt idx="10">
                  <c:v>1.4</c:v>
                </c:pt>
              </c:numCache>
              <c:extLst/>
            </c:numRef>
          </c:val>
          <c:extLst>
            <c:ext xmlns:c16="http://schemas.microsoft.com/office/drawing/2014/chart" uri="{C3380CC4-5D6E-409C-BE32-E72D297353CC}">
              <c16:uniqueId val="{00000015-D290-4AC2-A723-CABDCF561761}"/>
            </c:ext>
          </c:extLst>
        </c:ser>
        <c:ser>
          <c:idx val="22"/>
          <c:order val="22"/>
          <c:tx>
            <c:strRef>
              <c:f>Biosolids!$B$28</c:f>
              <c:strCache>
                <c:ptCount val="1"/>
                <c:pt idx="0">
                  <c:v>PFPeS</c:v>
                </c:pt>
              </c:strCache>
            </c:strRef>
          </c:tx>
          <c:spPr>
            <a:solidFill>
              <a:srgbClr val="990099"/>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(Biosolids!$C$28:$J$28,Biosolids!$L$28:$N$28)</c:f>
              <c:numCache>
                <c:formatCode>General</c:formatCode>
                <c:ptCount val="11"/>
              </c:numCache>
              <c:extLst/>
            </c:numRef>
          </c:val>
          <c:extLst>
            <c:ext xmlns:c16="http://schemas.microsoft.com/office/drawing/2014/chart" uri="{C3380CC4-5D6E-409C-BE32-E72D297353CC}">
              <c16:uniqueId val="{00000016-D290-4AC2-A723-CABDCF561761}"/>
            </c:ext>
          </c:extLst>
        </c:ser>
        <c:ser>
          <c:idx val="23"/>
          <c:order val="23"/>
          <c:tx>
            <c:strRef>
              <c:f>Biosolids!$B$29</c:f>
              <c:strCache>
                <c:ptCount val="1"/>
                <c:pt idx="0">
                  <c:v>PFBA</c:v>
                </c:pt>
              </c:strCache>
            </c:strRef>
          </c:tx>
          <c:spPr>
            <a:solidFill>
              <a:schemeClr val="accent6">
                <a:lumMod val="80000"/>
              </a:schemeClr>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(Biosolids!$C$29:$J$29,Biosolids!$L$29:$N$29)</c:f>
              <c:numCache>
                <c:formatCode>General</c:formatCode>
                <c:ptCount val="11"/>
                <c:pt idx="7">
                  <c:v>1.2</c:v>
                </c:pt>
                <c:pt idx="8">
                  <c:v>1.1000000000000001</c:v>
                </c:pt>
                <c:pt idx="9">
                  <c:v>3.94</c:v>
                </c:pt>
              </c:numCache>
              <c:extLst/>
            </c:numRef>
          </c:val>
          <c:extLst>
            <c:ext xmlns:c16="http://schemas.microsoft.com/office/drawing/2014/chart" uri="{C3380CC4-5D6E-409C-BE32-E72D297353CC}">
              <c16:uniqueId val="{00000017-D290-4AC2-A723-CABDCF561761}"/>
            </c:ext>
          </c:extLst>
        </c:ser>
        <c:ser>
          <c:idx val="24"/>
          <c:order val="24"/>
          <c:tx>
            <c:strRef>
              <c:f>Biosolids!$B$30</c:f>
              <c:strCache>
                <c:ptCount val="1"/>
                <c:pt idx="0">
                  <c:v>PFBS</c:v>
                </c:pt>
              </c:strCache>
            </c:strRef>
          </c:tx>
          <c:spPr>
            <a:solidFill>
              <a:srgbClr val="B51B01"/>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(Biosolids!$C$30:$J$30,Biosolids!$L$30:$N$30)</c:f>
              <c:numCache>
                <c:formatCode>General</c:formatCode>
                <c:ptCount val="11"/>
                <c:pt idx="3">
                  <c:v>8.6</c:v>
                </c:pt>
                <c:pt idx="7">
                  <c:v>1.1000000000000001</c:v>
                </c:pt>
                <c:pt idx="9">
                  <c:v>43.82</c:v>
                </c:pt>
              </c:numCache>
              <c:extLst/>
            </c:numRef>
          </c:val>
          <c:extLst>
            <c:ext xmlns:c16="http://schemas.microsoft.com/office/drawing/2014/chart" uri="{C3380CC4-5D6E-409C-BE32-E72D297353CC}">
              <c16:uniqueId val="{00000018-D290-4AC2-A723-CABDCF561761}"/>
            </c:ext>
          </c:extLst>
        </c:ser>
        <c:ser>
          <c:idx val="25"/>
          <c:order val="25"/>
          <c:tx>
            <c:strRef>
              <c:f>Biosolids!$B$31</c:f>
              <c:strCache>
                <c:ptCount val="1"/>
                <c:pt idx="0">
                  <c:v>4:2 FTS</c:v>
                </c:pt>
              </c:strCache>
            </c:strRef>
          </c:tx>
          <c:spPr>
            <a:solidFill>
              <a:schemeClr val="accent2">
                <a:lumMod val="60000"/>
                <a:lumOff val="40000"/>
              </a:schemeClr>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(Biosolids!$C$31:$J$31,Biosolids!$L$31:$N$31)</c:f>
              <c:numCache>
                <c:formatCode>General</c:formatCode>
                <c:ptCount val="11"/>
                <c:pt idx="9">
                  <c:v>4.0199999999999996</c:v>
                </c:pt>
              </c:numCache>
              <c:extLst/>
            </c:numRef>
          </c:val>
          <c:extLst>
            <c:ext xmlns:c16="http://schemas.microsoft.com/office/drawing/2014/chart" uri="{C3380CC4-5D6E-409C-BE32-E72D297353CC}">
              <c16:uniqueId val="{00000019-D290-4AC2-A723-CABDCF561761}"/>
            </c:ext>
          </c:extLst>
        </c:ser>
        <c:ser>
          <c:idx val="26"/>
          <c:order val="26"/>
          <c:tx>
            <c:strRef>
              <c:f>Biosolids!$B$32</c:f>
              <c:strCache>
                <c:ptCount val="1"/>
                <c:pt idx="0">
                  <c:v>PFPrOPrA</c:v>
                </c:pt>
              </c:strCache>
            </c:strRef>
          </c:tx>
          <c:spPr>
            <a:solidFill>
              <a:srgbClr val="FDCE95"/>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(Biosolids!$C$32:$J$32,Biosolids!$L$32:$N$32)</c:f>
              <c:numCache>
                <c:formatCode>General</c:formatCode>
                <c:ptCount val="11"/>
              </c:numCache>
              <c:extLst/>
            </c:numRef>
          </c:val>
          <c:extLst>
            <c:ext xmlns:c16="http://schemas.microsoft.com/office/drawing/2014/chart" uri="{C3380CC4-5D6E-409C-BE32-E72D297353CC}">
              <c16:uniqueId val="{0000001A-D290-4AC2-A723-CABDCF561761}"/>
            </c:ext>
          </c:extLst>
        </c:ser>
        <c:ser>
          <c:idx val="27"/>
          <c:order val="27"/>
          <c:tx>
            <c:strRef>
              <c:f>Biosolids!$B$33</c:f>
              <c:strCache>
                <c:ptCount val="1"/>
                <c:pt idx="0">
                  <c:v>NaDONA</c:v>
                </c:pt>
              </c:strCache>
            </c:strRef>
          </c:tx>
          <c:spPr>
            <a:solidFill>
              <a:schemeClr val="accent4">
                <a:lumMod val="60000"/>
                <a:lumOff val="40000"/>
              </a:schemeClr>
            </a:solidFill>
            <a:ln>
              <a:noFill/>
            </a:ln>
            <a:effectLst/>
          </c:spPr>
          <c:invertIfNegative val="0"/>
          <c:cat>
            <c:strRef>
              <c:f>(Biosolids!$C$1:$J$1,Biosolids!$L$1:$N$1)</c:f>
              <c:strCache>
                <c:ptCount val="11"/>
                <c:pt idx="0">
                  <c:v>Bronson </c:v>
                </c:pt>
                <c:pt idx="1">
                  <c:v>Bronson</c:v>
                </c:pt>
                <c:pt idx="2">
                  <c:v>Downriver</c:v>
                </c:pt>
                <c:pt idx="3">
                  <c:v>Bronson</c:v>
                </c:pt>
                <c:pt idx="4">
                  <c:v>Bronson</c:v>
                </c:pt>
                <c:pt idx="5">
                  <c:v>KI Sawyer</c:v>
                </c:pt>
                <c:pt idx="6">
                  <c:v>KI Sawyer</c:v>
                </c:pt>
                <c:pt idx="7">
                  <c:v>KI Sawyer</c:v>
                </c:pt>
                <c:pt idx="8">
                  <c:v>GLWA</c:v>
                </c:pt>
                <c:pt idx="9">
                  <c:v>Three Rivers</c:v>
                </c:pt>
                <c:pt idx="10">
                  <c:v>Menominee</c:v>
                </c:pt>
              </c:strCache>
              <c:extLst/>
            </c:strRef>
          </c:cat>
          <c:val>
            <c:numRef>
              <c:f>(Biosolids!$C$33:$J$33,Biosolids!$L$33:$N$33)</c:f>
              <c:numCache>
                <c:formatCode>General</c:formatCode>
                <c:ptCount val="11"/>
              </c:numCache>
              <c:extLst/>
            </c:numRef>
          </c:val>
          <c:extLst>
            <c:ext xmlns:c16="http://schemas.microsoft.com/office/drawing/2014/chart" uri="{C3380CC4-5D6E-409C-BE32-E72D297353CC}">
              <c16:uniqueId val="{0000001B-D290-4AC2-A723-CABDCF561761}"/>
            </c:ext>
          </c:extLst>
        </c:ser>
        <c:dLbls>
          <c:showLegendKey val="0"/>
          <c:showVal val="0"/>
          <c:showCatName val="0"/>
          <c:showSerName val="0"/>
          <c:showPercent val="0"/>
          <c:showBubbleSize val="0"/>
        </c:dLbls>
        <c:gapWidth val="150"/>
        <c:overlap val="100"/>
        <c:axId val="946966512"/>
        <c:axId val="946957000"/>
      </c:barChart>
      <c:catAx>
        <c:axId val="94696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946957000"/>
        <c:crosses val="autoZero"/>
        <c:auto val="1"/>
        <c:lblAlgn val="ctr"/>
        <c:lblOffset val="100"/>
        <c:noMultiLvlLbl val="0"/>
      </c:catAx>
      <c:valAx>
        <c:axId val="946957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 Composition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94696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Difference Influent vs. Effluent 9/5/2018</a:t>
            </a:r>
            <a:r>
              <a:rPr lang="en-US" baseline="0"/>
              <a:t> Kalamazoo WWTP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Percent Difference</c:v>
          </c:tx>
          <c:spPr>
            <a:solidFill>
              <a:srgbClr val="92D050"/>
            </a:solidFill>
            <a:ln>
              <a:noFill/>
            </a:ln>
            <a:effectLst/>
          </c:spPr>
          <c:invertIfNegative val="0"/>
          <c:dPt>
            <c:idx val="9"/>
            <c:invertIfNegative val="0"/>
            <c:bubble3D val="0"/>
            <c:spPr>
              <a:solidFill>
                <a:srgbClr val="FF0000"/>
              </a:solidFill>
              <a:ln>
                <a:noFill/>
              </a:ln>
              <a:effectLst/>
            </c:spPr>
            <c:extLst>
              <c:ext xmlns:c16="http://schemas.microsoft.com/office/drawing/2014/chart" uri="{C3380CC4-5D6E-409C-BE32-E72D297353CC}">
                <c16:uniqueId val="{00000001-4006-4A5F-8F79-105092B3C0B7}"/>
              </c:ext>
            </c:extLst>
          </c:dPt>
          <c:dPt>
            <c:idx val="13"/>
            <c:invertIfNegative val="0"/>
            <c:bubble3D val="0"/>
            <c:spPr>
              <a:solidFill>
                <a:srgbClr val="FF0000"/>
              </a:solidFill>
              <a:ln>
                <a:noFill/>
              </a:ln>
              <a:effectLst/>
            </c:spPr>
            <c:extLst>
              <c:ext xmlns:c16="http://schemas.microsoft.com/office/drawing/2014/chart" uri="{C3380CC4-5D6E-409C-BE32-E72D297353CC}">
                <c16:uniqueId val="{00000003-4006-4A5F-8F79-105092B3C0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'KZOO %Difference'!$B$15:$B$41</c15:sqref>
                  </c15:fullRef>
                </c:ext>
              </c:extLst>
              <c:f>('KZOO %Difference'!$B$15:$B$17,'KZOO %Difference'!$B$19:$B$22,'KZOO %Difference'!$B$24:$B$26,'KZOO %Difference'!$B$28:$B$29,'KZOO %Difference'!$B$31,'KZOO %Difference'!$B$33:$B$34,'KZOO %Difference'!$B$38:$B$41)</c:f>
              <c:strCache>
                <c:ptCount val="15"/>
                <c:pt idx="0">
                  <c:v>PFUnA</c:v>
                </c:pt>
                <c:pt idx="1">
                  <c:v>PFDA</c:v>
                </c:pt>
                <c:pt idx="2">
                  <c:v>PFDS</c:v>
                </c:pt>
                <c:pt idx="3">
                  <c:v>PFNS</c:v>
                </c:pt>
                <c:pt idx="4">
                  <c:v>PFOA</c:v>
                </c:pt>
                <c:pt idx="5">
                  <c:v>PFOS</c:v>
                </c:pt>
                <c:pt idx="6">
                  <c:v>8:2 FTS</c:v>
                </c:pt>
                <c:pt idx="7">
                  <c:v>MeFOSAA</c:v>
                </c:pt>
                <c:pt idx="8">
                  <c:v>EtFOSAA</c:v>
                </c:pt>
                <c:pt idx="9">
                  <c:v>PFHpA</c:v>
                </c:pt>
                <c:pt idx="10">
                  <c:v>PFHxA</c:v>
                </c:pt>
                <c:pt idx="11">
                  <c:v>PFHxS</c:v>
                </c:pt>
                <c:pt idx="12">
                  <c:v>PFPeA</c:v>
                </c:pt>
                <c:pt idx="13">
                  <c:v>PFBA</c:v>
                </c:pt>
                <c:pt idx="14">
                  <c:v>PFBS</c:v>
                </c:pt>
              </c:strCache>
            </c:strRef>
          </c:cat>
          <c:val>
            <c:numRef>
              <c:extLst>
                <c:ext xmlns:c15="http://schemas.microsoft.com/office/drawing/2012/chart" uri="{02D57815-91ED-43cb-92C2-25804820EDAC}">
                  <c15:fullRef>
                    <c15:sqref>'KZOO %Difference'!$BB$15:$BB$41</c15:sqref>
                  </c15:fullRef>
                </c:ext>
              </c:extLst>
              <c:f>('KZOO %Difference'!$BB$15:$BB$17,'KZOO %Difference'!$BB$19:$BB$22,'KZOO %Difference'!$BB$24:$BB$26,'KZOO %Difference'!$BB$28:$BB$29,'KZOO %Difference'!$BB$31,'KZOO %Difference'!$BB$33:$BB$34,'KZOO %Difference'!$BB$38:$BB$41)</c:f>
              <c:numCache>
                <c:formatCode>0%</c:formatCode>
                <c:ptCount val="19"/>
                <c:pt idx="0">
                  <c:v>0</c:v>
                </c:pt>
                <c:pt idx="1">
                  <c:v>0</c:v>
                </c:pt>
                <c:pt idx="2">
                  <c:v>0</c:v>
                </c:pt>
                <c:pt idx="3">
                  <c:v>0</c:v>
                </c:pt>
                <c:pt idx="4">
                  <c:v>3.2727272727272725</c:v>
                </c:pt>
                <c:pt idx="5">
                  <c:v>1.8387096774193552</c:v>
                </c:pt>
                <c:pt idx="6">
                  <c:v>0</c:v>
                </c:pt>
                <c:pt idx="7">
                  <c:v>0</c:v>
                </c:pt>
                <c:pt idx="8">
                  <c:v>0</c:v>
                </c:pt>
                <c:pt idx="9">
                  <c:v>-0.19354838709677422</c:v>
                </c:pt>
                <c:pt idx="10">
                  <c:v>11.142857142857144</c:v>
                </c:pt>
                <c:pt idx="11">
                  <c:v>0.63636363636363658</c:v>
                </c:pt>
                <c:pt idx="12">
                  <c:v>8</c:v>
                </c:pt>
                <c:pt idx="13">
                  <c:v>-0.97605263157894728</c:v>
                </c:pt>
                <c:pt idx="14">
                  <c:v>2.1538461538461537</c:v>
                </c:pt>
              </c:numCache>
            </c:numRef>
          </c:val>
          <c:extLst>
            <c:ext xmlns:c16="http://schemas.microsoft.com/office/drawing/2014/chart" uri="{C3380CC4-5D6E-409C-BE32-E72D297353CC}">
              <c16:uniqueId val="{00000004-4006-4A5F-8F79-105092B3C0B7}"/>
            </c:ext>
          </c:extLst>
        </c:ser>
        <c:dLbls>
          <c:dLblPos val="outEnd"/>
          <c:showLegendKey val="0"/>
          <c:showVal val="1"/>
          <c:showCatName val="0"/>
          <c:showSerName val="0"/>
          <c:showPercent val="0"/>
          <c:showBubbleSize val="0"/>
        </c:dLbls>
        <c:gapWidth val="219"/>
        <c:overlap val="-27"/>
        <c:axId val="539602680"/>
        <c:axId val="539603992"/>
      </c:barChart>
      <c:catAx>
        <c:axId val="539602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PFAS Compounds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39603992"/>
        <c:crosses val="autoZero"/>
        <c:auto val="1"/>
        <c:lblAlgn val="ctr"/>
        <c:lblOffset val="100"/>
        <c:noMultiLvlLbl val="0"/>
      </c:catAx>
      <c:valAx>
        <c:axId val="539603992"/>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Difference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02680"/>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Difference Influent vs. Effluent 10/2/2018</a:t>
            </a:r>
            <a:r>
              <a:rPr lang="en-US" baseline="0"/>
              <a:t> Kalamazoo WWTP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Percent Difference</c:v>
          </c:tx>
          <c:spPr>
            <a:solidFill>
              <a:srgbClr val="92D050"/>
            </a:solidFill>
            <a:ln>
              <a:noFill/>
            </a:ln>
            <a:effectLst/>
          </c:spPr>
          <c:invertIfNegative val="0"/>
          <c:dPt>
            <c:idx val="8"/>
            <c:invertIfNegative val="0"/>
            <c:bubble3D val="0"/>
            <c:spPr>
              <a:solidFill>
                <a:srgbClr val="92D050"/>
              </a:solidFill>
              <a:ln>
                <a:noFill/>
              </a:ln>
              <a:effectLst/>
            </c:spPr>
            <c:extLst>
              <c:ext xmlns:c16="http://schemas.microsoft.com/office/drawing/2014/chart" uri="{C3380CC4-5D6E-409C-BE32-E72D297353CC}">
                <c16:uniqueId val="{00000001-BA08-401B-A91E-08E34EBF24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'KZOO %Difference'!$B$15:$B$41</c15:sqref>
                  </c15:fullRef>
                </c:ext>
              </c:extLst>
              <c:f>('KZOO %Difference'!$B$15:$B$17,'KZOO %Difference'!$B$19,'KZOO %Difference'!$B$21:$B$22,'KZOO %Difference'!$B$24:$B$26,'KZOO %Difference'!$B$28,'KZOO %Difference'!$B$31,'KZOO %Difference'!$B$33:$B$34,'KZOO %Difference'!$B$38:$B$41)</c:f>
              <c:strCache>
                <c:ptCount val="13"/>
                <c:pt idx="0">
                  <c:v>PFUnA</c:v>
                </c:pt>
                <c:pt idx="1">
                  <c:v>PFDA</c:v>
                </c:pt>
                <c:pt idx="2">
                  <c:v>PFDS</c:v>
                </c:pt>
                <c:pt idx="3">
                  <c:v>PFNS</c:v>
                </c:pt>
                <c:pt idx="4">
                  <c:v>PFOS</c:v>
                </c:pt>
                <c:pt idx="5">
                  <c:v>8:2 FTS</c:v>
                </c:pt>
                <c:pt idx="6">
                  <c:v>MeFOSAA</c:v>
                </c:pt>
                <c:pt idx="7">
                  <c:v>EtFOSAA</c:v>
                </c:pt>
                <c:pt idx="8">
                  <c:v>PFHpA</c:v>
                </c:pt>
                <c:pt idx="9">
                  <c:v>PFHxA</c:v>
                </c:pt>
                <c:pt idx="10">
                  <c:v>PFPeA</c:v>
                </c:pt>
                <c:pt idx="11">
                  <c:v>PFBA</c:v>
                </c:pt>
                <c:pt idx="12">
                  <c:v>PFBS</c:v>
                </c:pt>
              </c:strCache>
            </c:strRef>
          </c:cat>
          <c:val>
            <c:numRef>
              <c:extLst>
                <c:ext xmlns:c15="http://schemas.microsoft.com/office/drawing/2012/chart" uri="{02D57815-91ED-43cb-92C2-25804820EDAC}">
                  <c15:fullRef>
                    <c15:sqref>'KZOO %Difference'!$BN$15:$BN$41</c15:sqref>
                  </c15:fullRef>
                </c:ext>
              </c:extLst>
              <c:f>('KZOO %Difference'!$BN$15:$BN$17,'KZOO %Difference'!$BN$19,'KZOO %Difference'!$BN$21:$BN$22,'KZOO %Difference'!$BN$24:$BN$26,'KZOO %Difference'!$BN$28,'KZOO %Difference'!$BN$31,'KZOO %Difference'!$BN$33:$BN$34,'KZOO %Difference'!$BN$38:$BN$41)</c:f>
              <c:numCache>
                <c:formatCode>0%</c:formatCode>
                <c:ptCount val="17"/>
                <c:pt idx="0">
                  <c:v>0</c:v>
                </c:pt>
                <c:pt idx="1">
                  <c:v>0</c:v>
                </c:pt>
                <c:pt idx="2">
                  <c:v>0</c:v>
                </c:pt>
                <c:pt idx="3">
                  <c:v>0</c:v>
                </c:pt>
                <c:pt idx="4">
                  <c:v>-0.70909090909090911</c:v>
                </c:pt>
                <c:pt idx="5">
                  <c:v>0</c:v>
                </c:pt>
                <c:pt idx="6">
                  <c:v>0</c:v>
                </c:pt>
                <c:pt idx="7">
                  <c:v>0</c:v>
                </c:pt>
                <c:pt idx="8">
                  <c:v>0.56249999999999989</c:v>
                </c:pt>
                <c:pt idx="9">
                  <c:v>3.7857142857142865</c:v>
                </c:pt>
                <c:pt idx="10">
                  <c:v>6</c:v>
                </c:pt>
                <c:pt idx="11">
                  <c:v>0.40540540540540537</c:v>
                </c:pt>
                <c:pt idx="12">
                  <c:v>1.1538461538461537</c:v>
                </c:pt>
              </c:numCache>
            </c:numRef>
          </c:val>
          <c:extLst>
            <c:ext xmlns:c15="http://schemas.microsoft.com/office/drawing/2012/chart" uri="{02D57815-91ED-43cb-92C2-25804820EDAC}">
              <c15:categoryFilterExceptions>
                <c15:categoryFilterException>
                  <c15:sqref>'KZOO %Difference'!$BN$18</c15:sqref>
                  <c15:spPr xmlns:c15="http://schemas.microsoft.com/office/drawing/2012/chart">
                    <a:solidFill>
                      <a:srgbClr val="FF0000"/>
                    </a:solidFill>
                    <a:ln>
                      <a:noFill/>
                    </a:ln>
                    <a:effectLst/>
                  </c15:spPr>
                  <c15:invertIfNegative val="0"/>
                  <c15:bubble3D val="0"/>
                </c15:categoryFilterException>
              </c15:categoryFilterExceptions>
            </c:ext>
            <c:ext xmlns:c16="http://schemas.microsoft.com/office/drawing/2014/chart" uri="{C3380CC4-5D6E-409C-BE32-E72D297353CC}">
              <c16:uniqueId val="{00000002-BA08-401B-A91E-08E34EBF2423}"/>
            </c:ext>
          </c:extLst>
        </c:ser>
        <c:dLbls>
          <c:dLblPos val="outEnd"/>
          <c:showLegendKey val="0"/>
          <c:showVal val="1"/>
          <c:showCatName val="0"/>
          <c:showSerName val="0"/>
          <c:showPercent val="0"/>
          <c:showBubbleSize val="0"/>
        </c:dLbls>
        <c:gapWidth val="219"/>
        <c:overlap val="-27"/>
        <c:axId val="539602680"/>
        <c:axId val="539603992"/>
      </c:barChart>
      <c:catAx>
        <c:axId val="539602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PFAS Compounds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39603992"/>
        <c:crosses val="autoZero"/>
        <c:auto val="1"/>
        <c:lblAlgn val="ctr"/>
        <c:lblOffset val="100"/>
        <c:noMultiLvlLbl val="0"/>
      </c:catAx>
      <c:valAx>
        <c:axId val="539603992"/>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Difference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02680"/>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Difference Influent vs. Effluent 11/7/2018</a:t>
            </a:r>
            <a:r>
              <a:rPr lang="en-US" baseline="0"/>
              <a:t> Kalamazoo WWTP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Percent Difference</c:v>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'KZOO %Difference'!$B$15:$B$41</c:f>
              <c:strCache>
                <c:ptCount val="23"/>
                <c:pt idx="0">
                  <c:v>PFUnA</c:v>
                </c:pt>
                <c:pt idx="1">
                  <c:v>PFDA</c:v>
                </c:pt>
                <c:pt idx="2">
                  <c:v>PFDS</c:v>
                </c:pt>
                <c:pt idx="3">
                  <c:v>PFNA</c:v>
                </c:pt>
                <c:pt idx="4">
                  <c:v>PFNS</c:v>
                </c:pt>
                <c:pt idx="5">
                  <c:v>PFOA</c:v>
                </c:pt>
                <c:pt idx="6">
                  <c:v>PFOS</c:v>
                </c:pt>
                <c:pt idx="7">
                  <c:v>8:2 FTS</c:v>
                </c:pt>
                <c:pt idx="8">
                  <c:v>PFOSA</c:v>
                </c:pt>
                <c:pt idx="9">
                  <c:v>MeFOSAA</c:v>
                </c:pt>
                <c:pt idx="10">
                  <c:v>EtFOSAA</c:v>
                </c:pt>
                <c:pt idx="11">
                  <c:v>PFHpA</c:v>
                </c:pt>
                <c:pt idx="12">
                  <c:v>PFHpS</c:v>
                </c:pt>
                <c:pt idx="13">
                  <c:v>PFHxA</c:v>
                </c:pt>
                <c:pt idx="14">
                  <c:v>PFHxS</c:v>
                </c:pt>
                <c:pt idx="15">
                  <c:v>6:2 FTS</c:v>
                </c:pt>
                <c:pt idx="16">
                  <c:v>PFPeA</c:v>
                </c:pt>
                <c:pt idx="17">
                  <c:v>PFPeS</c:v>
                </c:pt>
                <c:pt idx="18">
                  <c:v>PFBA</c:v>
                </c:pt>
                <c:pt idx="19">
                  <c:v>PFBS</c:v>
                </c:pt>
                <c:pt idx="20">
                  <c:v>4:2 FTS</c:v>
                </c:pt>
                <c:pt idx="21">
                  <c:v>HFPO-DA</c:v>
                </c:pt>
                <c:pt idx="22">
                  <c:v>ADONA</c:v>
                </c:pt>
              </c:strCache>
            </c:strRef>
          </c:cat>
          <c:val>
            <c:numRef>
              <c:f>'KZOO %Difference'!$CK$15:$CK$30</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0.6</c:v>
                </c:pt>
                <c:pt idx="14">
                  <c:v>0</c:v>
                </c:pt>
                <c:pt idx="15">
                  <c:v>0</c:v>
                </c:pt>
              </c:numCache>
            </c:numRef>
          </c:val>
          <c:extLst>
            <c:ext xmlns:c16="http://schemas.microsoft.com/office/drawing/2014/chart" uri="{C3380CC4-5D6E-409C-BE32-E72D297353CC}">
              <c16:uniqueId val="{00000000-0534-4FEA-BAA6-034863143490}"/>
            </c:ext>
          </c:extLst>
        </c:ser>
        <c:dLbls>
          <c:dLblPos val="outEnd"/>
          <c:showLegendKey val="0"/>
          <c:showVal val="1"/>
          <c:showCatName val="0"/>
          <c:showSerName val="0"/>
          <c:showPercent val="0"/>
          <c:showBubbleSize val="0"/>
        </c:dLbls>
        <c:gapWidth val="219"/>
        <c:overlap val="-27"/>
        <c:axId val="539602680"/>
        <c:axId val="539603992"/>
      </c:barChart>
      <c:catAx>
        <c:axId val="539602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PFAS Compounds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39603992"/>
        <c:crosses val="autoZero"/>
        <c:auto val="1"/>
        <c:lblAlgn val="ctr"/>
        <c:lblOffset val="100"/>
        <c:noMultiLvlLbl val="0"/>
      </c:catAx>
      <c:valAx>
        <c:axId val="539603992"/>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Difference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02680"/>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6/1/2018</c:v>
          </c:tx>
          <c:spPr>
            <a:solidFill>
              <a:schemeClr val="accent1"/>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Difference'!$K$15:$K$41</c15:sqref>
                  </c15:fullRef>
                </c:ext>
              </c:extLst>
              <c:f>('[1]Percent Difference'!$K$20:$K$21,'[1]Percent Difference'!$K$28,'[1]Percent Difference'!$K$31,'[1]Percent Difference'!$K$33:$K$34)</c:f>
              <c:numCache>
                <c:formatCode>General</c:formatCode>
                <c:ptCount val="6"/>
                <c:pt idx="0">
                  <c:v>4.7142857142857144</c:v>
                </c:pt>
                <c:pt idx="1">
                  <c:v>-0.42</c:v>
                </c:pt>
                <c:pt idx="2">
                  <c:v>7.9473684210526319</c:v>
                </c:pt>
                <c:pt idx="3">
                  <c:v>9.5555555555555554</c:v>
                </c:pt>
                <c:pt idx="4">
                  <c:v>2.3333333333333335</c:v>
                </c:pt>
                <c:pt idx="5">
                  <c:v>1.625</c:v>
                </c:pt>
              </c:numCache>
            </c:numRef>
          </c:val>
          <c:extLst>
            <c:ext xmlns:c15="http://schemas.microsoft.com/office/drawing/2012/chart" uri="{02D57815-91ED-43cb-92C2-25804820EDAC}">
              <c15:categoryFilterExceptions>
                <c15:categoryFilterException>
                  <c15:sqref>'[1]Percent Difference'!$K$18</c15:sqref>
                  <c15:spPr xmlns:c15="http://schemas.microsoft.com/office/drawing/2012/chart">
                    <a:solidFill>
                      <a:schemeClr val="accent1"/>
                    </a:solidFill>
                    <a:ln>
                      <a:noFill/>
                    </a:ln>
                    <a:effectLst/>
                  </c15:spPr>
                  <c15:invertIfNegative val="0"/>
                  <c15:bubble3D val="0"/>
                </c15:categoryFilterException>
              </c15:categoryFilterExceptions>
            </c:ext>
            <c:ext xmlns:c16="http://schemas.microsoft.com/office/drawing/2014/chart" uri="{C3380CC4-5D6E-409C-BE32-E72D297353CC}">
              <c16:uniqueId val="{00000000-7893-4F2A-A778-26D35FC263F0}"/>
            </c:ext>
          </c:extLst>
        </c:ser>
        <c:ser>
          <c:idx val="1"/>
          <c:order val="1"/>
          <c:tx>
            <c:v>6/27/2018</c:v>
          </c:tx>
          <c:spPr>
            <a:solidFill>
              <a:schemeClr val="accent2"/>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Difference'!$Q$15:$Q$41</c15:sqref>
                  </c15:fullRef>
                </c:ext>
              </c:extLst>
              <c:f>('[1]Percent Difference'!$Q$20:$Q$21,'[1]Percent Difference'!$Q$28,'[1]Percent Difference'!$Q$31,'[1]Percent Difference'!$Q$33:$Q$34)</c:f>
              <c:numCache>
                <c:formatCode>General</c:formatCode>
                <c:ptCount val="6"/>
                <c:pt idx="0">
                  <c:v>1.1839080459770117</c:v>
                </c:pt>
                <c:pt idx="1">
                  <c:v>2.0769230769230766</c:v>
                </c:pt>
                <c:pt idx="2">
                  <c:v>2.4615384615384617</c:v>
                </c:pt>
                <c:pt idx="3">
                  <c:v>3.5945945945945947</c:v>
                </c:pt>
                <c:pt idx="4">
                  <c:v>1.5</c:v>
                </c:pt>
                <c:pt idx="5">
                  <c:v>0.12307692307692306</c:v>
                </c:pt>
              </c:numCache>
            </c:numRef>
          </c:val>
          <c:extLst>
            <c:ext xmlns:c16="http://schemas.microsoft.com/office/drawing/2014/chart" uri="{C3380CC4-5D6E-409C-BE32-E72D297353CC}">
              <c16:uniqueId val="{00000001-7893-4F2A-A778-26D35FC263F0}"/>
            </c:ext>
          </c:extLst>
        </c:ser>
        <c:ser>
          <c:idx val="2"/>
          <c:order val="2"/>
          <c:tx>
            <c:v>7/2/2018</c:v>
          </c:tx>
          <c:spPr>
            <a:solidFill>
              <a:schemeClr val="accent3"/>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Difference'!$T$15:$T$41</c15:sqref>
                  </c15:fullRef>
                </c:ext>
              </c:extLst>
              <c:f>('[1]Percent Difference'!$T$20:$T$21,'[1]Percent Difference'!$T$28,'[1]Percent Difference'!$T$31,'[1]Percent Difference'!$T$33:$T$34)</c:f>
              <c:numCache>
                <c:formatCode>General</c:formatCode>
                <c:ptCount val="6"/>
                <c:pt idx="0">
                  <c:v>4.2380952380952381</c:v>
                </c:pt>
                <c:pt idx="1">
                  <c:v>-0.44</c:v>
                </c:pt>
                <c:pt idx="2">
                  <c:v>10.578947368421053</c:v>
                </c:pt>
                <c:pt idx="3">
                  <c:v>14.555555555555555</c:v>
                </c:pt>
                <c:pt idx="4">
                  <c:v>2.5483870967741935</c:v>
                </c:pt>
                <c:pt idx="5">
                  <c:v>2.5624999999999996</c:v>
                </c:pt>
              </c:numCache>
            </c:numRef>
          </c:val>
          <c:extLst>
            <c:ext xmlns:c16="http://schemas.microsoft.com/office/drawing/2014/chart" uri="{C3380CC4-5D6E-409C-BE32-E72D297353CC}">
              <c16:uniqueId val="{00000002-7893-4F2A-A778-26D35FC263F0}"/>
            </c:ext>
          </c:extLst>
        </c:ser>
        <c:ser>
          <c:idx val="3"/>
          <c:order val="3"/>
          <c:tx>
            <c:v>5/21/2018</c:v>
          </c:tx>
          <c:spPr>
            <a:solidFill>
              <a:schemeClr val="accent4"/>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Difference'!$E$15:$E$41</c15:sqref>
                  </c15:fullRef>
                </c:ext>
              </c:extLst>
              <c:f>('[1]Percent Difference'!$E$20:$E$21,'[1]Percent Difference'!$E$28,'[1]Percent Difference'!$E$31,'[1]Percent Difference'!$E$33:$E$34)</c:f>
              <c:numCache>
                <c:formatCode>General</c:formatCode>
                <c:ptCount val="6"/>
                <c:pt idx="0">
                  <c:v>0.5</c:v>
                </c:pt>
                <c:pt idx="1">
                  <c:v>0</c:v>
                </c:pt>
                <c:pt idx="2">
                  <c:v>0.36363636363636365</c:v>
                </c:pt>
                <c:pt idx="3">
                  <c:v>1.5</c:v>
                </c:pt>
                <c:pt idx="4">
                  <c:v>0.29850746268656703</c:v>
                </c:pt>
                <c:pt idx="5">
                  <c:v>6.9767441860465074E-2</c:v>
                </c:pt>
              </c:numCache>
            </c:numRef>
          </c:val>
          <c:extLst>
            <c:ext xmlns:c16="http://schemas.microsoft.com/office/drawing/2014/chart" uri="{C3380CC4-5D6E-409C-BE32-E72D297353CC}">
              <c16:uniqueId val="{00000003-7893-4F2A-A778-26D35FC263F0}"/>
            </c:ext>
          </c:extLst>
        </c:ser>
        <c:ser>
          <c:idx val="4"/>
          <c:order val="4"/>
          <c:tx>
            <c:v>7/11/2018</c:v>
          </c:tx>
          <c:spPr>
            <a:solidFill>
              <a:schemeClr val="accent5"/>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Difference'!$W$15:$W$41</c15:sqref>
                  </c15:fullRef>
                </c:ext>
              </c:extLst>
              <c:f>('[1]Percent Difference'!$W$20:$W$21,'[1]Percent Difference'!$W$28,'[1]Percent Difference'!$W$31,'[1]Percent Difference'!$W$33:$W$34)</c:f>
              <c:numCache>
                <c:formatCode>General</c:formatCode>
                <c:ptCount val="6"/>
                <c:pt idx="0">
                  <c:v>4</c:v>
                </c:pt>
                <c:pt idx="1">
                  <c:v>9.0909090909090912E-2</c:v>
                </c:pt>
                <c:pt idx="2">
                  <c:v>14</c:v>
                </c:pt>
                <c:pt idx="3">
                  <c:v>13.210526315789474</c:v>
                </c:pt>
                <c:pt idx="4">
                  <c:v>0.64583333333333337</c:v>
                </c:pt>
                <c:pt idx="5">
                  <c:v>3.4375</c:v>
                </c:pt>
              </c:numCache>
            </c:numRef>
          </c:val>
          <c:extLst>
            <c:ext xmlns:c16="http://schemas.microsoft.com/office/drawing/2014/chart" uri="{C3380CC4-5D6E-409C-BE32-E72D297353CC}">
              <c16:uniqueId val="{00000004-7893-4F2A-A778-26D35FC263F0}"/>
            </c:ext>
          </c:extLst>
        </c:ser>
        <c:ser>
          <c:idx val="5"/>
          <c:order val="5"/>
          <c:tx>
            <c:v>7/17/2018</c:v>
          </c:tx>
          <c:spPr>
            <a:solidFill>
              <a:schemeClr val="accent6"/>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Difference'!$Z$15:$Z$41</c15:sqref>
                  </c15:fullRef>
                </c:ext>
              </c:extLst>
              <c:f>('[1]Percent Difference'!$Z$20:$Z$21,'[1]Percent Difference'!$Z$28,'[1]Percent Difference'!$Z$31,'[1]Percent Difference'!$Z$33:$Z$34)</c:f>
              <c:numCache>
                <c:formatCode>General</c:formatCode>
                <c:ptCount val="6"/>
                <c:pt idx="0">
                  <c:v>4.9090909090909092</c:v>
                </c:pt>
                <c:pt idx="1">
                  <c:v>-0.3888888888888889</c:v>
                </c:pt>
                <c:pt idx="2">
                  <c:v>10.578947368421053</c:v>
                </c:pt>
                <c:pt idx="3">
                  <c:v>10.111111111111111</c:v>
                </c:pt>
                <c:pt idx="4">
                  <c:v>0.14285714285714285</c:v>
                </c:pt>
                <c:pt idx="5">
                  <c:v>2.9374999999999996</c:v>
                </c:pt>
              </c:numCache>
            </c:numRef>
          </c:val>
          <c:extLst>
            <c:ext xmlns:c16="http://schemas.microsoft.com/office/drawing/2014/chart" uri="{C3380CC4-5D6E-409C-BE32-E72D297353CC}">
              <c16:uniqueId val="{00000005-7893-4F2A-A778-26D35FC263F0}"/>
            </c:ext>
          </c:extLst>
        </c:ser>
        <c:ser>
          <c:idx val="6"/>
          <c:order val="6"/>
          <c:tx>
            <c:v>7/25/2018</c:v>
          </c:tx>
          <c:spPr>
            <a:solidFill>
              <a:schemeClr val="accent1">
                <a:lumMod val="6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Difference'!$AF$15:$AF$41</c15:sqref>
                  </c15:fullRef>
                </c:ext>
              </c:extLst>
              <c:f>('[1]Percent Difference'!$AF$20:$AF$21,'[1]Percent Difference'!$AF$28,'[1]Percent Difference'!$AF$31,'[1]Percent Difference'!$AF$33:$AF$34)</c:f>
              <c:numCache>
                <c:formatCode>General</c:formatCode>
                <c:ptCount val="6"/>
                <c:pt idx="0">
                  <c:v>3.4545454545454546</c:v>
                </c:pt>
                <c:pt idx="1">
                  <c:v>9.4347826086956523</c:v>
                </c:pt>
                <c:pt idx="2">
                  <c:v>12</c:v>
                </c:pt>
                <c:pt idx="3">
                  <c:v>15.842105263157896</c:v>
                </c:pt>
                <c:pt idx="4">
                  <c:v>2.125</c:v>
                </c:pt>
                <c:pt idx="5">
                  <c:v>1.8235294117647056</c:v>
                </c:pt>
              </c:numCache>
            </c:numRef>
          </c:val>
          <c:extLst>
            <c:ext xmlns:c16="http://schemas.microsoft.com/office/drawing/2014/chart" uri="{C3380CC4-5D6E-409C-BE32-E72D297353CC}">
              <c16:uniqueId val="{00000006-7893-4F2A-A778-26D35FC263F0}"/>
            </c:ext>
          </c:extLst>
        </c:ser>
        <c:ser>
          <c:idx val="7"/>
          <c:order val="7"/>
          <c:tx>
            <c:v>8/7/2018</c:v>
          </c:tx>
          <c:spPr>
            <a:solidFill>
              <a:schemeClr val="accent2">
                <a:lumMod val="6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Difference'!$AK$15:$AK$41</c15:sqref>
                  </c15:fullRef>
                </c:ext>
              </c:extLst>
              <c:f>('[1]Percent Difference'!$AK$20:$AK$21,'[1]Percent Difference'!$AK$28,'[1]Percent Difference'!$AK$31,'[1]Percent Difference'!$AK$33:$AK$34)</c:f>
              <c:numCache>
                <c:formatCode>General</c:formatCode>
                <c:ptCount val="6"/>
                <c:pt idx="0">
                  <c:v>0</c:v>
                </c:pt>
                <c:pt idx="1">
                  <c:v>0</c:v>
                </c:pt>
                <c:pt idx="2">
                  <c:v>5.0909090909090899</c:v>
                </c:pt>
                <c:pt idx="3">
                  <c:v>0.5730337078651685</c:v>
                </c:pt>
                <c:pt idx="4">
                  <c:v>0.79310344827586221</c:v>
                </c:pt>
                <c:pt idx="5">
                  <c:v>1.5454545454545452</c:v>
                </c:pt>
              </c:numCache>
            </c:numRef>
          </c:val>
          <c:extLst>
            <c:ext xmlns:c16="http://schemas.microsoft.com/office/drawing/2014/chart" uri="{C3380CC4-5D6E-409C-BE32-E72D297353CC}">
              <c16:uniqueId val="{00000007-7893-4F2A-A778-26D35FC263F0}"/>
            </c:ext>
          </c:extLst>
        </c:ser>
        <c:ser>
          <c:idx val="8"/>
          <c:order val="8"/>
          <c:tx>
            <c:v>8/15/2018</c:v>
          </c:tx>
          <c:spPr>
            <a:solidFill>
              <a:schemeClr val="accent3">
                <a:lumMod val="6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Difference'!$AN$15:$AN$41</c15:sqref>
                  </c15:fullRef>
                </c:ext>
              </c:extLst>
              <c:f>('[1]Percent Difference'!$AN$20:$AN$21,'[1]Percent Difference'!$AN$28,'[1]Percent Difference'!$AN$31,'[1]Percent Difference'!$AN$33:$AN$34)</c:f>
              <c:numCache>
                <c:formatCode>General</c:formatCode>
                <c:ptCount val="6"/>
                <c:pt idx="0">
                  <c:v>3.347826086956522</c:v>
                </c:pt>
                <c:pt idx="1">
                  <c:v>-7.6923076923076927E-2</c:v>
                </c:pt>
                <c:pt idx="2">
                  <c:v>16.857142857142858</c:v>
                </c:pt>
                <c:pt idx="3">
                  <c:v>19</c:v>
                </c:pt>
                <c:pt idx="4">
                  <c:v>3.736842105263158</c:v>
                </c:pt>
                <c:pt idx="5">
                  <c:v>0</c:v>
                </c:pt>
              </c:numCache>
            </c:numRef>
          </c:val>
          <c:extLst>
            <c:ext xmlns:c16="http://schemas.microsoft.com/office/drawing/2014/chart" uri="{C3380CC4-5D6E-409C-BE32-E72D297353CC}">
              <c16:uniqueId val="{00000008-7893-4F2A-A778-26D35FC263F0}"/>
            </c:ext>
          </c:extLst>
        </c:ser>
        <c:ser>
          <c:idx val="9"/>
          <c:order val="9"/>
          <c:tx>
            <c:v>8/22/2018</c:v>
          </c:tx>
          <c:spPr>
            <a:solidFill>
              <a:schemeClr val="accent4">
                <a:lumMod val="6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Difference'!$AR$15:$AR$41</c15:sqref>
                  </c15:fullRef>
                </c:ext>
              </c:extLst>
              <c:f>('[1]Percent Difference'!$AR$20:$AR$21,'[1]Percent Difference'!$AR$28,'[1]Percent Difference'!$AR$31,'[1]Percent Difference'!$AR$33:$AR$34)</c:f>
              <c:numCache>
                <c:formatCode>General</c:formatCode>
                <c:ptCount val="6"/>
                <c:pt idx="0">
                  <c:v>2.4090909090909087</c:v>
                </c:pt>
                <c:pt idx="1">
                  <c:v>1.193548387096774</c:v>
                </c:pt>
                <c:pt idx="2">
                  <c:v>12.846153846153845</c:v>
                </c:pt>
                <c:pt idx="3">
                  <c:v>8.4736842105263168</c:v>
                </c:pt>
                <c:pt idx="4">
                  <c:v>1.7777777777777779</c:v>
                </c:pt>
                <c:pt idx="5">
                  <c:v>1.0769230769230771</c:v>
                </c:pt>
              </c:numCache>
            </c:numRef>
          </c:val>
          <c:extLst>
            <c:ext xmlns:c16="http://schemas.microsoft.com/office/drawing/2014/chart" uri="{C3380CC4-5D6E-409C-BE32-E72D297353CC}">
              <c16:uniqueId val="{00000009-7893-4F2A-A778-26D35FC263F0}"/>
            </c:ext>
          </c:extLst>
        </c:ser>
        <c:ser>
          <c:idx val="10"/>
          <c:order val="10"/>
          <c:tx>
            <c:v>8/29/2018</c:v>
          </c:tx>
          <c:spPr>
            <a:solidFill>
              <a:schemeClr val="accent5">
                <a:lumMod val="6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Difference'!$AX$15:$AX$41</c15:sqref>
                  </c15:fullRef>
                </c:ext>
              </c:extLst>
              <c:f>('[1]Percent Difference'!$AX$20:$AX$21,'[1]Percent Difference'!$AX$28,'[1]Percent Difference'!$AX$31,'[1]Percent Difference'!$AX$33:$AX$34)</c:f>
              <c:numCache>
                <c:formatCode>General</c:formatCode>
                <c:ptCount val="6"/>
                <c:pt idx="0">
                  <c:v>0</c:v>
                </c:pt>
                <c:pt idx="1">
                  <c:v>0</c:v>
                </c:pt>
                <c:pt idx="2">
                  <c:v>5.1764705882352944</c:v>
                </c:pt>
                <c:pt idx="3">
                  <c:v>3.2</c:v>
                </c:pt>
                <c:pt idx="4">
                  <c:v>0.61290322580645151</c:v>
                </c:pt>
                <c:pt idx="5">
                  <c:v>0</c:v>
                </c:pt>
              </c:numCache>
            </c:numRef>
          </c:val>
          <c:extLst>
            <c:ext xmlns:c16="http://schemas.microsoft.com/office/drawing/2014/chart" uri="{C3380CC4-5D6E-409C-BE32-E72D297353CC}">
              <c16:uniqueId val="{0000000A-7893-4F2A-A778-26D35FC263F0}"/>
            </c:ext>
          </c:extLst>
        </c:ser>
        <c:ser>
          <c:idx val="11"/>
          <c:order val="11"/>
          <c:tx>
            <c:v>9/5/2018</c:v>
          </c:tx>
          <c:spPr>
            <a:solidFill>
              <a:schemeClr val="accent6">
                <a:lumMod val="6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Difference'!$BB$15:$BB$41</c15:sqref>
                  </c15:fullRef>
                </c:ext>
              </c:extLst>
              <c:f>('[1]Percent Difference'!$BB$20:$BB$21,'[1]Percent Difference'!$BB$28,'[1]Percent Difference'!$BB$31,'[1]Percent Difference'!$BB$33:$BB$34)</c:f>
              <c:numCache>
                <c:formatCode>General</c:formatCode>
                <c:ptCount val="6"/>
                <c:pt idx="0">
                  <c:v>3.2727272727272725</c:v>
                </c:pt>
                <c:pt idx="1">
                  <c:v>1.8387096774193552</c:v>
                </c:pt>
                <c:pt idx="2">
                  <c:v>11.142857142857144</c:v>
                </c:pt>
                <c:pt idx="3">
                  <c:v>8</c:v>
                </c:pt>
                <c:pt idx="4">
                  <c:v>-0.97605263157894728</c:v>
                </c:pt>
                <c:pt idx="5">
                  <c:v>2.1538461538461537</c:v>
                </c:pt>
              </c:numCache>
            </c:numRef>
          </c:val>
          <c:extLst>
            <c:ext xmlns:c16="http://schemas.microsoft.com/office/drawing/2014/chart" uri="{C3380CC4-5D6E-409C-BE32-E72D297353CC}">
              <c16:uniqueId val="{0000000B-7893-4F2A-A778-26D35FC263F0}"/>
            </c:ext>
          </c:extLst>
        </c:ser>
        <c:ser>
          <c:idx val="12"/>
          <c:order val="12"/>
          <c:tx>
            <c:v>9/12/2018</c:v>
          </c:tx>
          <c:spPr>
            <a:solidFill>
              <a:schemeClr val="accent1">
                <a:lumMod val="80000"/>
                <a:lumOff val="2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Difference'!$BE$15:$BE$41</c15:sqref>
                  </c15:fullRef>
                </c:ext>
              </c:extLst>
              <c:f>('[1]Percent Difference'!$BE$20:$BE$21,'[1]Percent Difference'!$BE$28,'[1]Percent Difference'!$BE$31,'[1]Percent Difference'!$BE$33:$BE$34)</c:f>
              <c:numCache>
                <c:formatCode>General</c:formatCode>
                <c:ptCount val="6"/>
                <c:pt idx="0">
                  <c:v>0</c:v>
                </c:pt>
                <c:pt idx="1">
                  <c:v>0</c:v>
                </c:pt>
                <c:pt idx="2">
                  <c:v>11.857142857142859</c:v>
                </c:pt>
                <c:pt idx="3">
                  <c:v>7.5</c:v>
                </c:pt>
                <c:pt idx="4">
                  <c:v>0</c:v>
                </c:pt>
                <c:pt idx="5">
                  <c:v>0</c:v>
                </c:pt>
              </c:numCache>
            </c:numRef>
          </c:val>
          <c:extLst>
            <c:ext xmlns:c16="http://schemas.microsoft.com/office/drawing/2014/chart" uri="{C3380CC4-5D6E-409C-BE32-E72D297353CC}">
              <c16:uniqueId val="{0000000C-7893-4F2A-A778-26D35FC263F0}"/>
            </c:ext>
          </c:extLst>
        </c:ser>
        <c:ser>
          <c:idx val="13"/>
          <c:order val="13"/>
          <c:tx>
            <c:v>9/18/2018</c:v>
          </c:tx>
          <c:spPr>
            <a:solidFill>
              <a:schemeClr val="accent2">
                <a:lumMod val="80000"/>
                <a:lumOff val="2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Difference'!$BH$15:$BH$41</c15:sqref>
                  </c15:fullRef>
                </c:ext>
              </c:extLst>
              <c:f>('[1]Percent Difference'!$BH$20:$BH$21,'[1]Percent Difference'!$BH$28,'[1]Percent Difference'!$BH$31,'[1]Percent Difference'!$BH$33:$BH$34)</c:f>
              <c:numCache>
                <c:formatCode>General</c:formatCode>
                <c:ptCount val="6"/>
                <c:pt idx="0">
                  <c:v>0</c:v>
                </c:pt>
                <c:pt idx="1">
                  <c:v>-0.95733333333333326</c:v>
                </c:pt>
                <c:pt idx="2">
                  <c:v>11.857142857142859</c:v>
                </c:pt>
                <c:pt idx="3">
                  <c:v>10</c:v>
                </c:pt>
                <c:pt idx="4">
                  <c:v>-8.3333333333333329E-2</c:v>
                </c:pt>
                <c:pt idx="5">
                  <c:v>0</c:v>
                </c:pt>
              </c:numCache>
            </c:numRef>
          </c:val>
          <c:extLst>
            <c:ext xmlns:c16="http://schemas.microsoft.com/office/drawing/2014/chart" uri="{C3380CC4-5D6E-409C-BE32-E72D297353CC}">
              <c16:uniqueId val="{0000000D-7893-4F2A-A778-26D35FC263F0}"/>
            </c:ext>
          </c:extLst>
        </c:ser>
        <c:ser>
          <c:idx val="14"/>
          <c:order val="14"/>
          <c:tx>
            <c:v>10/2/2018</c:v>
          </c:tx>
          <c:spPr>
            <a:solidFill>
              <a:schemeClr val="accent3">
                <a:lumMod val="80000"/>
                <a:lumOff val="2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Difference'!$BN$15:$BN$41</c15:sqref>
                  </c15:fullRef>
                </c:ext>
              </c:extLst>
              <c:f>('[1]Percent Difference'!$BN$20:$BN$21,'[1]Percent Difference'!$BN$28,'[1]Percent Difference'!$BN$31,'[1]Percent Difference'!$BN$33:$BN$34)</c:f>
              <c:numCache>
                <c:formatCode>General</c:formatCode>
                <c:ptCount val="6"/>
                <c:pt idx="0">
                  <c:v>0</c:v>
                </c:pt>
                <c:pt idx="1">
                  <c:v>-0.70909090909090911</c:v>
                </c:pt>
                <c:pt idx="2">
                  <c:v>3.7857142857142865</c:v>
                </c:pt>
                <c:pt idx="3">
                  <c:v>6</c:v>
                </c:pt>
                <c:pt idx="4">
                  <c:v>0.40540540540540537</c:v>
                </c:pt>
                <c:pt idx="5">
                  <c:v>1.1538461538461537</c:v>
                </c:pt>
              </c:numCache>
            </c:numRef>
          </c:val>
          <c:extLst>
            <c:ext xmlns:c16="http://schemas.microsoft.com/office/drawing/2014/chart" uri="{C3380CC4-5D6E-409C-BE32-E72D297353CC}">
              <c16:uniqueId val="{0000000E-7893-4F2A-A778-26D35FC263F0}"/>
            </c:ext>
          </c:extLst>
        </c:ser>
        <c:ser>
          <c:idx val="15"/>
          <c:order val="15"/>
          <c:tx>
            <c:v>10/10/2018</c:v>
          </c:tx>
          <c:spPr>
            <a:solidFill>
              <a:schemeClr val="accent4">
                <a:lumMod val="80000"/>
                <a:lumOff val="2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Difference'!$BQ$15:$BQ$41</c15:sqref>
                  </c15:fullRef>
                </c:ext>
              </c:extLst>
              <c:f>('[1]Percent Difference'!$BQ$20:$BQ$21,'[1]Percent Difference'!$BQ$28,'[1]Percent Difference'!$BQ$31,'[1]Percent Difference'!$BQ$33:$BQ$34)</c:f>
              <c:numCache>
                <c:formatCode>General</c:formatCode>
                <c:ptCount val="6"/>
                <c:pt idx="0">
                  <c:v>-0.82307692307692304</c:v>
                </c:pt>
                <c:pt idx="1">
                  <c:v>0</c:v>
                </c:pt>
                <c:pt idx="2">
                  <c:v>11.142857142857144</c:v>
                </c:pt>
                <c:pt idx="3">
                  <c:v>12</c:v>
                </c:pt>
                <c:pt idx="4">
                  <c:v>0</c:v>
                </c:pt>
                <c:pt idx="5">
                  <c:v>0</c:v>
                </c:pt>
              </c:numCache>
            </c:numRef>
          </c:val>
          <c:extLst>
            <c:ext xmlns:c16="http://schemas.microsoft.com/office/drawing/2014/chart" uri="{C3380CC4-5D6E-409C-BE32-E72D297353CC}">
              <c16:uniqueId val="{0000000F-7893-4F2A-A778-26D35FC263F0}"/>
            </c:ext>
          </c:extLst>
        </c:ser>
        <c:ser>
          <c:idx val="16"/>
          <c:order val="16"/>
          <c:tx>
            <c:v>10/17/2018</c:v>
          </c:tx>
          <c:spPr>
            <a:solidFill>
              <a:schemeClr val="accent5">
                <a:lumMod val="80000"/>
                <a:lumOff val="2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Difference'!$BT$15:$BT$41</c15:sqref>
                  </c15:fullRef>
                </c:ext>
              </c:extLst>
              <c:f>('[1]Percent Difference'!$BT$20:$BT$21,'[1]Percent Difference'!$BT$28,'[1]Percent Difference'!$BT$31,'[1]Percent Difference'!$BT$33:$BT$34)</c:f>
              <c:numCache>
                <c:formatCode>General</c:formatCode>
                <c:ptCount val="6"/>
                <c:pt idx="0">
                  <c:v>12.478260869565219</c:v>
                </c:pt>
                <c:pt idx="1">
                  <c:v>0</c:v>
                </c:pt>
                <c:pt idx="2">
                  <c:v>14.000000000000002</c:v>
                </c:pt>
                <c:pt idx="3">
                  <c:v>12.5</c:v>
                </c:pt>
                <c:pt idx="4">
                  <c:v>4.7894736842105265</c:v>
                </c:pt>
                <c:pt idx="5">
                  <c:v>0</c:v>
                </c:pt>
              </c:numCache>
            </c:numRef>
          </c:val>
          <c:extLst>
            <c:ext xmlns:c16="http://schemas.microsoft.com/office/drawing/2014/chart" uri="{C3380CC4-5D6E-409C-BE32-E72D297353CC}">
              <c16:uniqueId val="{00000010-7893-4F2A-A778-26D35FC263F0}"/>
            </c:ext>
          </c:extLst>
        </c:ser>
        <c:ser>
          <c:idx val="17"/>
          <c:order val="17"/>
          <c:tx>
            <c:v>10/24/2018</c:v>
          </c:tx>
          <c:spPr>
            <a:solidFill>
              <a:schemeClr val="accent6">
                <a:lumMod val="80000"/>
                <a:lumOff val="2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Difference'!$BW$15:$BW$41</c15:sqref>
                  </c15:fullRef>
                </c:ext>
              </c:extLst>
              <c:f>('[1]Percent Difference'!$BW$20:$BW$21,'[1]Percent Difference'!$BW$28,'[1]Percent Difference'!$BW$31,'[1]Percent Difference'!$BW$33:$BW$34)</c:f>
              <c:numCache>
                <c:formatCode>General</c:formatCode>
                <c:ptCount val="6"/>
                <c:pt idx="0">
                  <c:v>3.7826086956521738</c:v>
                </c:pt>
                <c:pt idx="1">
                  <c:v>0</c:v>
                </c:pt>
                <c:pt idx="2">
                  <c:v>11.857142857142859</c:v>
                </c:pt>
                <c:pt idx="3">
                  <c:v>1.6363636363636365</c:v>
                </c:pt>
                <c:pt idx="4">
                  <c:v>0</c:v>
                </c:pt>
                <c:pt idx="5">
                  <c:v>0</c:v>
                </c:pt>
              </c:numCache>
            </c:numRef>
          </c:val>
          <c:extLst>
            <c:ext xmlns:c16="http://schemas.microsoft.com/office/drawing/2014/chart" uri="{C3380CC4-5D6E-409C-BE32-E72D297353CC}">
              <c16:uniqueId val="{00000011-7893-4F2A-A778-26D35FC263F0}"/>
            </c:ext>
          </c:extLst>
        </c:ser>
        <c:ser>
          <c:idx val="18"/>
          <c:order val="18"/>
          <c:tx>
            <c:v>11/7/2018</c:v>
          </c:tx>
          <c:spPr>
            <a:solidFill>
              <a:schemeClr val="accent1">
                <a:lumMod val="8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Difference'!$CK$15:$CK$41</c15:sqref>
                  </c15:fullRef>
                </c:ext>
              </c:extLst>
              <c:f>('[1]Percent Difference'!$CK$20:$CK$21,'[1]Percent Difference'!$CK$28,'[1]Percent Difference'!$CK$31,'[1]Percent Difference'!$CK$33:$CK$34)</c:f>
              <c:numCache>
                <c:formatCode>General</c:formatCode>
                <c:ptCount val="6"/>
                <c:pt idx="0">
                  <c:v>0</c:v>
                </c:pt>
                <c:pt idx="1">
                  <c:v>0</c:v>
                </c:pt>
                <c:pt idx="2">
                  <c:v>0.6</c:v>
                </c:pt>
                <c:pt idx="3">
                  <c:v>1.7272727272727273</c:v>
                </c:pt>
                <c:pt idx="4">
                  <c:v>7.1428571428571425E-2</c:v>
                </c:pt>
                <c:pt idx="5">
                  <c:v>0</c:v>
                </c:pt>
              </c:numCache>
            </c:numRef>
          </c:val>
          <c:extLst>
            <c:ext xmlns:c16="http://schemas.microsoft.com/office/drawing/2014/chart" uri="{C3380CC4-5D6E-409C-BE32-E72D297353CC}">
              <c16:uniqueId val="{00000012-7893-4F2A-A778-26D35FC263F0}"/>
            </c:ext>
          </c:extLst>
        </c:ser>
        <c:ser>
          <c:idx val="19"/>
          <c:order val="19"/>
          <c:tx>
            <c:v>11/15/2018</c:v>
          </c:tx>
          <c:spPr>
            <a:solidFill>
              <a:schemeClr val="accent2">
                <a:lumMod val="8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Difference'!$CP$15:$CP$41</c15:sqref>
                  </c15:fullRef>
                </c:ext>
              </c:extLst>
              <c:f>('[1]Percent Difference'!$CP$20:$CP$21,'[1]Percent Difference'!$CP$28,'[1]Percent Difference'!$CP$31,'[1]Percent Difference'!$CP$33:$CP$34)</c:f>
              <c:numCache>
                <c:formatCode>General</c:formatCode>
                <c:ptCount val="6"/>
                <c:pt idx="0">
                  <c:v>0</c:v>
                </c:pt>
                <c:pt idx="1">
                  <c:v>0</c:v>
                </c:pt>
                <c:pt idx="2">
                  <c:v>0</c:v>
                </c:pt>
                <c:pt idx="3">
                  <c:v>1.3</c:v>
                </c:pt>
                <c:pt idx="4">
                  <c:v>0</c:v>
                </c:pt>
                <c:pt idx="5">
                  <c:v>0</c:v>
                </c:pt>
              </c:numCache>
            </c:numRef>
          </c:val>
          <c:extLst>
            <c:ext xmlns:c16="http://schemas.microsoft.com/office/drawing/2014/chart" uri="{C3380CC4-5D6E-409C-BE32-E72D297353CC}">
              <c16:uniqueId val="{00000013-7893-4F2A-A778-26D35FC263F0}"/>
            </c:ext>
          </c:extLst>
        </c:ser>
        <c:ser>
          <c:idx val="20"/>
          <c:order val="20"/>
          <c:tx>
            <c:v>11/21/2018</c:v>
          </c:tx>
          <c:spPr>
            <a:solidFill>
              <a:schemeClr val="accent3">
                <a:lumMod val="8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Difference'!$CS$15:$CS$43</c15:sqref>
                  </c15:fullRef>
                </c:ext>
              </c:extLst>
              <c:f>('[1]Percent Difference'!$CS$20:$CS$21,'[1]Percent Difference'!$CS$28,'[1]Percent Difference'!$CS$31,'[1]Percent Difference'!$CS$33:$CS$34)</c:f>
              <c:numCache>
                <c:formatCode>General</c:formatCode>
                <c:ptCount val="6"/>
                <c:pt idx="0">
                  <c:v>0</c:v>
                </c:pt>
                <c:pt idx="1">
                  <c:v>0</c:v>
                </c:pt>
                <c:pt idx="2">
                  <c:v>1.6086956521739129</c:v>
                </c:pt>
                <c:pt idx="3">
                  <c:v>4.0999999999999996</c:v>
                </c:pt>
                <c:pt idx="4">
                  <c:v>0</c:v>
                </c:pt>
                <c:pt idx="5">
                  <c:v>0</c:v>
                </c:pt>
              </c:numCache>
            </c:numRef>
          </c:val>
          <c:extLst>
            <c:ext xmlns:c15="http://schemas.microsoft.com/office/drawing/2012/chart" uri="{02D57815-91ED-43cb-92C2-25804820EDAC}">
              <c15:categoryFilterExceptions>
                <c15:categoryFilterException>
                  <c15:sqref>'[1]Percent Difference'!$CS$43</c15:sqref>
                  <c15:dLbl>
                    <c:idx val="5"/>
                    <c:delete val="1"/>
                    <c:extLst>
                      <c:ext uri="{CE6537A1-D6FC-4f65-9D91-7224C49458BB}"/>
                      <c:ext xmlns:c16="http://schemas.microsoft.com/office/drawing/2014/chart" uri="{C3380CC4-5D6E-409C-BE32-E72D297353CC}">
                        <c16:uniqueId val="{00000002-802C-4593-B056-4569957387A4}"/>
                      </c:ext>
                    </c:extLst>
                  </c15:dLbl>
                </c15:categoryFilterException>
              </c15:categoryFilterExceptions>
            </c:ext>
            <c:ext xmlns:c16="http://schemas.microsoft.com/office/drawing/2014/chart" uri="{C3380CC4-5D6E-409C-BE32-E72D297353CC}">
              <c16:uniqueId val="{00000014-7893-4F2A-A778-26D35FC263F0}"/>
            </c:ext>
          </c:extLst>
        </c:ser>
        <c:ser>
          <c:idx val="21"/>
          <c:order val="21"/>
          <c:tx>
            <c:v>12/19/2018</c:v>
          </c:tx>
          <c:spPr>
            <a:solidFill>
              <a:schemeClr val="accent4">
                <a:lumMod val="8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Difference'!$DA$15:$DA$41</c15:sqref>
                  </c15:fullRef>
                </c:ext>
              </c:extLst>
              <c:f>('[1]Percent Difference'!$DA$20:$DA$21,'[1]Percent Difference'!$DA$28,'[1]Percent Difference'!$DA$31,'[1]Percent Difference'!$DA$33:$DA$34)</c:f>
              <c:numCache>
                <c:formatCode>General</c:formatCode>
                <c:ptCount val="6"/>
                <c:pt idx="0">
                  <c:v>0</c:v>
                </c:pt>
                <c:pt idx="1">
                  <c:v>0</c:v>
                </c:pt>
                <c:pt idx="2">
                  <c:v>9.7692307692307683</c:v>
                </c:pt>
                <c:pt idx="3">
                  <c:v>1.4166666666666667</c:v>
                </c:pt>
                <c:pt idx="4">
                  <c:v>3.1666666666666665</c:v>
                </c:pt>
                <c:pt idx="5">
                  <c:v>0</c:v>
                </c:pt>
              </c:numCache>
            </c:numRef>
          </c:val>
          <c:extLst>
            <c:ext xmlns:c16="http://schemas.microsoft.com/office/drawing/2014/chart" uri="{C3380CC4-5D6E-409C-BE32-E72D297353CC}">
              <c16:uniqueId val="{00000015-7893-4F2A-A778-26D35FC263F0}"/>
            </c:ext>
          </c:extLst>
        </c:ser>
        <c:ser>
          <c:idx val="22"/>
          <c:order val="22"/>
          <c:tx>
            <c:v>12/27/2018</c:v>
          </c:tx>
          <c:spPr>
            <a:solidFill>
              <a:schemeClr val="accent5">
                <a:lumMod val="80000"/>
              </a:schemeClr>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ext>
              </c:extLst>
              <c:f>('[1]Percent Difference'!$B$20:$B$21,'[1]Percent Difference'!$B$28,'[1]Percent Difference'!$B$31,'[1]Percent Difference'!$B$33:$B$34)</c:f>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Difference'!$DD$15:$DD$41</c15:sqref>
                  </c15:fullRef>
                </c:ext>
              </c:extLst>
              <c:f>('[1]Percent Difference'!$DD$20:$DD$21,'[1]Percent Difference'!$DD$28,'[1]Percent Difference'!$DD$31,'[1]Percent Difference'!$DD$33:$DD$34)</c:f>
              <c:numCache>
                <c:formatCode>General</c:formatCode>
                <c:ptCount val="6"/>
                <c:pt idx="0">
                  <c:v>0</c:v>
                </c:pt>
                <c:pt idx="1">
                  <c:v>0</c:v>
                </c:pt>
                <c:pt idx="2">
                  <c:v>7.5714285714285721</c:v>
                </c:pt>
                <c:pt idx="3">
                  <c:v>13.5</c:v>
                </c:pt>
                <c:pt idx="4">
                  <c:v>0</c:v>
                </c:pt>
                <c:pt idx="5">
                  <c:v>0</c:v>
                </c:pt>
              </c:numCache>
            </c:numRef>
          </c:val>
          <c:extLst>
            <c:ext xmlns:c16="http://schemas.microsoft.com/office/drawing/2014/chart" uri="{C3380CC4-5D6E-409C-BE32-E72D297353CC}">
              <c16:uniqueId val="{00000016-7893-4F2A-A778-26D35FC263F0}"/>
            </c:ext>
          </c:extLst>
        </c:ser>
        <c:dLbls>
          <c:dLblPos val="outEnd"/>
          <c:showLegendKey val="0"/>
          <c:showVal val="1"/>
          <c:showCatName val="0"/>
          <c:showSerName val="0"/>
          <c:showPercent val="0"/>
          <c:showBubbleSize val="0"/>
        </c:dLbls>
        <c:gapWidth val="444"/>
        <c:overlap val="-90"/>
        <c:axId val="539602680"/>
        <c:axId val="539603992"/>
        <c:extLst>
          <c:ext xmlns:c15="http://schemas.microsoft.com/office/drawing/2012/chart" uri="{02D57815-91ED-43cb-92C2-25804820EDAC}">
            <c15:filteredBarSeries>
              <c15:ser>
                <c:idx val="23"/>
                <c:order val="23"/>
                <c:tx>
                  <c:v>10/13/2020</c:v>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ullRef>
                          <c15:sqref>'[1]Percent Difference'!$B$15:$B$41</c15:sqref>
                        </c15:fullRef>
                        <c15:formulaRef>
                          <c15:sqref>('[1]Percent Difference'!$B$20:$B$21,'[1]Percent Difference'!$B$28,'[1]Percent Difference'!$B$31,'[1]Percent Difference'!$B$33:$B$34)</c15:sqref>
                        </c15:formulaRef>
                      </c:ext>
                    </c:extLst>
                    <c:strCache>
                      <c:ptCount val="6"/>
                      <c:pt idx="0">
                        <c:v>PFOA</c:v>
                      </c:pt>
                      <c:pt idx="1">
                        <c:v>PFOS</c:v>
                      </c:pt>
                      <c:pt idx="2">
                        <c:v>PFHxA</c:v>
                      </c:pt>
                      <c:pt idx="3">
                        <c:v>PFPeA</c:v>
                      </c:pt>
                      <c:pt idx="4">
                        <c:v>PFBA</c:v>
                      </c:pt>
                      <c:pt idx="5">
                        <c:v>PFBS</c:v>
                      </c:pt>
                    </c:strCache>
                  </c:strRef>
                </c:cat>
                <c:val>
                  <c:numRef>
                    <c:extLst>
                      <c:ext uri="{02D57815-91ED-43cb-92C2-25804820EDAC}">
                        <c15:fullRef>
                          <c15:sqref>'[1]Percent Difference'!$EE$15:$EE$41</c15:sqref>
                        </c15:fullRef>
                        <c15:formulaRef>
                          <c15:sqref>('[1]Percent Difference'!$EE$20:$EE$21,'[1]Percent Difference'!$EE$28,'[1]Percent Difference'!$EE$31,'[1]Percent Difference'!$EE$33:$EE$34)</c15:sqref>
                        </c15:formulaRef>
                      </c:ext>
                    </c:extLst>
                    <c:numCache>
                      <c:formatCode>General</c:formatCode>
                      <c:ptCount val="6"/>
                      <c:pt idx="0">
                        <c:v>2.2974607013301243E-2</c:v>
                      </c:pt>
                      <c:pt idx="1">
                        <c:v>-0.58942307692307694</c:v>
                      </c:pt>
                      <c:pt idx="2">
                        <c:v>1.7547169811320757</c:v>
                      </c:pt>
                      <c:pt idx="3">
                        <c:v>5.0516605166051658</c:v>
                      </c:pt>
                      <c:pt idx="4">
                        <c:v>0.95688225538971816</c:v>
                      </c:pt>
                      <c:pt idx="5">
                        <c:v>0.56204379562043782</c:v>
                      </c:pt>
                    </c:numCache>
                  </c:numRef>
                </c:val>
                <c:extLst>
                  <c:ext xmlns:c16="http://schemas.microsoft.com/office/drawing/2014/chart" uri="{C3380CC4-5D6E-409C-BE32-E72D297353CC}">
                    <c16:uniqueId val="{00000017-7893-4F2A-A778-26D35FC263F0}"/>
                  </c:ext>
                </c:extLst>
              </c15:ser>
            </c15:filteredBarSeries>
            <c15:filteredBarSeries>
              <c15:ser>
                <c:idx val="24"/>
                <c:order val="24"/>
                <c:tx>
                  <c:v>9/17/2020</c:v>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15:formulaRef>
                          <c15:sqref>('[1]Percent Difference'!$B$20:$B$21,'[1]Percent Difference'!$B$28,'[1]Percent Difference'!$B$31,'[1]Percent Difference'!$B$33:$B$34)</c15:sqref>
                        </c15:formulaRef>
                      </c:ext>
                    </c:extLst>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Difference'!$EL$15:$EL$41</c15:sqref>
                        </c15:fullRef>
                        <c15:formulaRef>
                          <c15:sqref>('[1]Percent Difference'!$EL$20:$EL$21,'[1]Percent Difference'!$EL$28,'[1]Percent Difference'!$EL$31,'[1]Percent Difference'!$EL$33:$EL$34)</c15:sqref>
                        </c15:formulaRef>
                      </c:ext>
                    </c:extLst>
                    <c:numCache>
                      <c:formatCode>General</c:formatCode>
                      <c:ptCount val="6"/>
                      <c:pt idx="0">
                        <c:v>1.071917808219178</c:v>
                      </c:pt>
                      <c:pt idx="1">
                        <c:v>-0.29188255613126085</c:v>
                      </c:pt>
                      <c:pt idx="2">
                        <c:v>3.5183887915936953</c:v>
                      </c:pt>
                      <c:pt idx="3">
                        <c:v>5.6197183098591559</c:v>
                      </c:pt>
                      <c:pt idx="4">
                        <c:v>0</c:v>
                      </c:pt>
                      <c:pt idx="5">
                        <c:v>0</c:v>
                      </c:pt>
                    </c:numCache>
                  </c:numRef>
                </c:val>
                <c:extLst xmlns:c15="http://schemas.microsoft.com/office/drawing/2012/chart">
                  <c:ext xmlns:c16="http://schemas.microsoft.com/office/drawing/2014/chart" uri="{C3380CC4-5D6E-409C-BE32-E72D297353CC}">
                    <c16:uniqueId val="{00000018-7893-4F2A-A778-26D35FC263F0}"/>
                  </c:ext>
                </c:extLst>
              </c15:ser>
            </c15:filteredBarSeries>
            <c15:filteredBarSeries>
              <c15:ser>
                <c:idx val="25"/>
                <c:order val="25"/>
                <c:tx>
                  <c:v>9/18/2020</c:v>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15:formulaRef>
                          <c15:sqref>('[1]Percent Difference'!$B$20:$B$21,'[1]Percent Difference'!$B$28,'[1]Percent Difference'!$B$31,'[1]Percent Difference'!$B$33:$B$34)</c15:sqref>
                        </c15:formulaRef>
                      </c:ext>
                    </c:extLst>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Difference'!$EQ$15:$EQ$41</c15:sqref>
                        </c15:fullRef>
                        <c15:formulaRef>
                          <c15:sqref>('[1]Percent Difference'!$EQ$20:$EQ$21,'[1]Percent Difference'!$EQ$28,'[1]Percent Difference'!$EQ$31,'[1]Percent Difference'!$EQ$33:$EQ$34)</c15:sqref>
                        </c15:formulaRef>
                      </c:ext>
                    </c:extLst>
                    <c:numCache>
                      <c:formatCode>General</c:formatCode>
                      <c:ptCount val="6"/>
                      <c:pt idx="0">
                        <c:v>-0.495</c:v>
                      </c:pt>
                      <c:pt idx="1">
                        <c:v>-0.89087093389296945</c:v>
                      </c:pt>
                      <c:pt idx="2">
                        <c:v>-0.38482384823848237</c:v>
                      </c:pt>
                      <c:pt idx="3">
                        <c:v>0.83152173913043503</c:v>
                      </c:pt>
                      <c:pt idx="4">
                        <c:v>0</c:v>
                      </c:pt>
                      <c:pt idx="5">
                        <c:v>-0.73030303030303034</c:v>
                      </c:pt>
                    </c:numCache>
                  </c:numRef>
                </c:val>
                <c:extLst xmlns:c15="http://schemas.microsoft.com/office/drawing/2012/chart">
                  <c:ext xmlns:c16="http://schemas.microsoft.com/office/drawing/2014/chart" uri="{C3380CC4-5D6E-409C-BE32-E72D297353CC}">
                    <c16:uniqueId val="{00000019-7893-4F2A-A778-26D35FC263F0}"/>
                  </c:ext>
                </c:extLst>
              </c15:ser>
            </c15:filteredBarSeries>
            <c15:filteredBarSeries>
              <c15:ser>
                <c:idx val="26"/>
                <c:order val="26"/>
                <c:tx>
                  <c:v>9/19/2020</c:v>
                </c:tx>
                <c:spPr>
                  <a:solidFill>
                    <a:schemeClr val="accent3">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Difference'!$B$15:$B$41</c15:sqref>
                        </c15:fullRef>
                        <c15:formulaRef>
                          <c15:sqref>('[1]Percent Difference'!$B$20:$B$21,'[1]Percent Difference'!$B$28,'[1]Percent Difference'!$B$31,'[1]Percent Difference'!$B$33:$B$34)</c15:sqref>
                        </c15:formulaRef>
                      </c:ext>
                    </c:extLst>
                    <c:strCache>
                      <c:ptCount val="6"/>
                      <c:pt idx="0">
                        <c:v>PFOA</c:v>
                      </c:pt>
                      <c:pt idx="1">
                        <c:v>PFOS</c:v>
                      </c:pt>
                      <c:pt idx="2">
                        <c:v>PFHxA</c:v>
                      </c:pt>
                      <c:pt idx="3">
                        <c:v>PFPeA</c:v>
                      </c:pt>
                      <c:pt idx="4">
                        <c:v>PFBA</c:v>
                      </c:pt>
                      <c:pt idx="5">
                        <c:v>PFBS</c:v>
                      </c:pt>
                    </c:strCache>
                  </c:strRef>
                </c:cat>
                <c:val>
                  <c:numRef>
                    <c:extLst>
                      <c:ext xmlns:c15="http://schemas.microsoft.com/office/drawing/2012/chart" uri="{02D57815-91ED-43cb-92C2-25804820EDAC}">
                        <c15:fullRef>
                          <c15:sqref>'[1]Percent Difference'!$EU$15:$EU$41</c15:sqref>
                        </c15:fullRef>
                        <c15:formulaRef>
                          <c15:sqref>('[1]Percent Difference'!$EU$20:$EU$21,'[1]Percent Difference'!$EU$28,'[1]Percent Difference'!$EU$31,'[1]Percent Difference'!$EU$33:$EU$34)</c15:sqref>
                        </c15:formulaRef>
                      </c:ext>
                    </c:extLst>
                    <c:numCache>
                      <c:formatCode>General</c:formatCode>
                      <c:ptCount val="6"/>
                      <c:pt idx="0">
                        <c:v>-0.25053078556263275</c:v>
                      </c:pt>
                      <c:pt idx="1">
                        <c:v>0.8664987405541561</c:v>
                      </c:pt>
                      <c:pt idx="2">
                        <c:v>-0.70153846153846167</c:v>
                      </c:pt>
                      <c:pt idx="3">
                        <c:v>-0.75791245791245787</c:v>
                      </c:pt>
                      <c:pt idx="4">
                        <c:v>0</c:v>
                      </c:pt>
                      <c:pt idx="5">
                        <c:v>-2.5943396226415168E-2</c:v>
                      </c:pt>
                    </c:numCache>
                  </c:numRef>
                </c:val>
                <c:extLst xmlns:c15="http://schemas.microsoft.com/office/drawing/2012/chart">
                  <c:ext xmlns:c16="http://schemas.microsoft.com/office/drawing/2014/chart" uri="{C3380CC4-5D6E-409C-BE32-E72D297353CC}">
                    <c16:uniqueId val="{0000001A-7893-4F2A-A778-26D35FC263F0}"/>
                  </c:ext>
                </c:extLst>
              </c15:ser>
            </c15:filteredBarSeries>
          </c:ext>
        </c:extLst>
      </c:barChart>
      <c:catAx>
        <c:axId val="539602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539603992"/>
        <c:crosses val="autoZero"/>
        <c:auto val="1"/>
        <c:lblAlgn val="ctr"/>
        <c:lblOffset val="1000"/>
        <c:noMultiLvlLbl val="0"/>
      </c:catAx>
      <c:valAx>
        <c:axId val="539603992"/>
        <c:scaling>
          <c:orientation val="minMax"/>
          <c:min val="-1"/>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sz="1200" baseline="0"/>
                  <a:t>Percent Difference (%)</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9602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Percent Difference Influent vs. Effluent Kalamazoo WWTP VISTA</a:t>
            </a:r>
            <a:r>
              <a:rPr lang="en-US" baseline="0"/>
              <a:t> LABS (2019-2020)</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162443209827198E-2"/>
          <c:y val="0.14611590428394225"/>
          <c:w val="0.97821465106545658"/>
          <c:h val="0.75199306983178826"/>
        </c:manualLayout>
      </c:layout>
      <c:barChart>
        <c:barDir val="col"/>
        <c:grouping val="clustered"/>
        <c:varyColors val="0"/>
        <c:ser>
          <c:idx val="0"/>
          <c:order val="0"/>
          <c:tx>
            <c:v>1/31/2019</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Difference'!$B$15:$B$52</c15:sqref>
                  </c15:fullRef>
                </c:ext>
              </c:extLst>
              <c:f>('[1]Percent Difference'!$B$20:$B$21,'[1]Percent Difference'!$B$26,'[1]Percent Difference'!$B$28:$B$31,'[1]Percent Difference'!$B$33:$B$34,'[1]Percent Difference'!$B$38:$B$42,'[1]Percent Difference'!$B$44:$B$50,'[1]Percent Difference'!$B$52)</c:f>
              <c:strCache>
                <c:ptCount val="22"/>
                <c:pt idx="0">
                  <c:v>PFOA</c:v>
                </c:pt>
                <c:pt idx="1">
                  <c:v>PFOS</c:v>
                </c:pt>
                <c:pt idx="2">
                  <c:v>PFHpA</c:v>
                </c:pt>
                <c:pt idx="3">
                  <c:v>PFHxA</c:v>
                </c:pt>
                <c:pt idx="4">
                  <c:v>PFHxS</c:v>
                </c:pt>
                <c:pt idx="5">
                  <c:v>6:2 FTS</c:v>
                </c:pt>
                <c:pt idx="6">
                  <c:v>PFPeA</c:v>
                </c:pt>
                <c:pt idx="7">
                  <c:v>PFBA</c:v>
                </c:pt>
                <c:pt idx="8">
                  <c:v>PFBS</c:v>
                </c:pt>
              </c:strCache>
            </c:strRef>
          </c:cat>
          <c:val>
            <c:numRef>
              <c:extLst>
                <c:ext xmlns:c15="http://schemas.microsoft.com/office/drawing/2012/chart" uri="{02D57815-91ED-43cb-92C2-25804820EDAC}">
                  <c15:fullRef>
                    <c15:sqref>'[1]Percent Difference'!$DG$15:$DG$52</c15:sqref>
                  </c15:fullRef>
                </c:ext>
              </c:extLst>
              <c:f>('[1]Percent Difference'!$DG$20:$DG$21,'[1]Percent Difference'!$DG$26,'[1]Percent Difference'!$DG$28:$DG$31,'[1]Percent Difference'!$DG$33:$DG$34,'[1]Percent Difference'!$DG$38:$DG$42,'[1]Percent Difference'!$DG$44:$DG$50,'[1]Percent Difference'!$DG$52)</c:f>
              <c:numCache>
                <c:formatCode>General</c:formatCode>
                <c:ptCount val="22"/>
                <c:pt idx="0">
                  <c:v>-0.16255442670537013</c:v>
                </c:pt>
                <c:pt idx="1">
                  <c:v>-0.1953125</c:v>
                </c:pt>
                <c:pt idx="2">
                  <c:v>-0.39367816091954028</c:v>
                </c:pt>
                <c:pt idx="3">
                  <c:v>0.66219839142091164</c:v>
                </c:pt>
                <c:pt idx="4">
                  <c:v>-0.12500000000000003</c:v>
                </c:pt>
                <c:pt idx="5">
                  <c:v>0</c:v>
                </c:pt>
                <c:pt idx="6">
                  <c:v>0.89698492462311552</c:v>
                </c:pt>
                <c:pt idx="7">
                  <c:v>-6.0544904137235081E-2</c:v>
                </c:pt>
                <c:pt idx="8">
                  <c:v>0.33944954128440363</c:v>
                </c:pt>
              </c:numCache>
            </c:numRef>
          </c:val>
          <c:extLst>
            <c:ext xmlns:c16="http://schemas.microsoft.com/office/drawing/2014/chart" uri="{C3380CC4-5D6E-409C-BE32-E72D297353CC}">
              <c16:uniqueId val="{00000000-4B07-4F6A-8207-F310EF6CFCE4}"/>
            </c:ext>
          </c:extLst>
        </c:ser>
        <c:ser>
          <c:idx val="1"/>
          <c:order val="1"/>
          <c:tx>
            <c:v>10/16/2019</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Difference'!$B$15:$B$52</c15:sqref>
                  </c15:fullRef>
                </c:ext>
              </c:extLst>
              <c:f>('[1]Percent Difference'!$B$20:$B$21,'[1]Percent Difference'!$B$26,'[1]Percent Difference'!$B$28:$B$31,'[1]Percent Difference'!$B$33:$B$34,'[1]Percent Difference'!$B$38:$B$42,'[1]Percent Difference'!$B$44:$B$50,'[1]Percent Difference'!$B$52)</c:f>
              <c:strCache>
                <c:ptCount val="22"/>
                <c:pt idx="0">
                  <c:v>PFOA</c:v>
                </c:pt>
                <c:pt idx="1">
                  <c:v>PFOS</c:v>
                </c:pt>
                <c:pt idx="2">
                  <c:v>PFHpA</c:v>
                </c:pt>
                <c:pt idx="3">
                  <c:v>PFHxA</c:v>
                </c:pt>
                <c:pt idx="4">
                  <c:v>PFHxS</c:v>
                </c:pt>
                <c:pt idx="5">
                  <c:v>6:2 FTS</c:v>
                </c:pt>
                <c:pt idx="6">
                  <c:v>PFPeA</c:v>
                </c:pt>
                <c:pt idx="7">
                  <c:v>PFBA</c:v>
                </c:pt>
                <c:pt idx="8">
                  <c:v>PFBS</c:v>
                </c:pt>
              </c:strCache>
            </c:strRef>
          </c:cat>
          <c:val>
            <c:numRef>
              <c:extLst>
                <c:ext xmlns:c15="http://schemas.microsoft.com/office/drawing/2012/chart" uri="{02D57815-91ED-43cb-92C2-25804820EDAC}">
                  <c15:fullRef>
                    <c15:sqref>'[1]Percent Difference'!$DK$15:$DK$52</c15:sqref>
                  </c15:fullRef>
                </c:ext>
              </c:extLst>
              <c:f>('[1]Percent Difference'!$DK$20:$DK$21,'[1]Percent Difference'!$DK$26,'[1]Percent Difference'!$DK$28:$DK$31,'[1]Percent Difference'!$DK$33:$DK$34,'[1]Percent Difference'!$DK$38:$DK$42,'[1]Percent Difference'!$DK$44:$DK$50,'[1]Percent Difference'!$DK$52)</c:f>
              <c:numCache>
                <c:formatCode>General</c:formatCode>
                <c:ptCount val="22"/>
                <c:pt idx="0">
                  <c:v>0.32063492063492072</c:v>
                </c:pt>
                <c:pt idx="1">
                  <c:v>1.0968921389396801E-2</c:v>
                </c:pt>
                <c:pt idx="2">
                  <c:v>0</c:v>
                </c:pt>
                <c:pt idx="3">
                  <c:v>0.57943925233644866</c:v>
                </c:pt>
                <c:pt idx="4">
                  <c:v>-0.17515923566878988</c:v>
                </c:pt>
                <c:pt idx="5">
                  <c:v>0.42253521126760574</c:v>
                </c:pt>
                <c:pt idx="6">
                  <c:v>0.46753246753246736</c:v>
                </c:pt>
                <c:pt idx="7">
                  <c:v>0.1951219512195122</c:v>
                </c:pt>
                <c:pt idx="8">
                  <c:v>-0.14107883817427397</c:v>
                </c:pt>
              </c:numCache>
            </c:numRef>
          </c:val>
          <c:extLst>
            <c:ext xmlns:c16="http://schemas.microsoft.com/office/drawing/2014/chart" uri="{C3380CC4-5D6E-409C-BE32-E72D297353CC}">
              <c16:uniqueId val="{00000001-4B07-4F6A-8207-F310EF6CFCE4}"/>
            </c:ext>
          </c:extLst>
        </c:ser>
        <c:ser>
          <c:idx val="2"/>
          <c:order val="2"/>
          <c:tx>
            <c:v>5/13/2020</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Difference'!$B$15:$B$52</c15:sqref>
                  </c15:fullRef>
                </c:ext>
              </c:extLst>
              <c:f>('[1]Percent Difference'!$B$20:$B$21,'[1]Percent Difference'!$B$26,'[1]Percent Difference'!$B$28:$B$31,'[1]Percent Difference'!$B$33:$B$34,'[1]Percent Difference'!$B$38:$B$42,'[1]Percent Difference'!$B$44:$B$50,'[1]Percent Difference'!$B$52)</c:f>
              <c:strCache>
                <c:ptCount val="22"/>
                <c:pt idx="0">
                  <c:v>PFOA</c:v>
                </c:pt>
                <c:pt idx="1">
                  <c:v>PFOS</c:v>
                </c:pt>
                <c:pt idx="2">
                  <c:v>PFHpA</c:v>
                </c:pt>
                <c:pt idx="3">
                  <c:v>PFHxA</c:v>
                </c:pt>
                <c:pt idx="4">
                  <c:v>PFHxS</c:v>
                </c:pt>
                <c:pt idx="5">
                  <c:v>6:2 FTS</c:v>
                </c:pt>
                <c:pt idx="6">
                  <c:v>PFPeA</c:v>
                </c:pt>
                <c:pt idx="7">
                  <c:v>PFBA</c:v>
                </c:pt>
                <c:pt idx="8">
                  <c:v>PFBS</c:v>
                </c:pt>
              </c:strCache>
            </c:strRef>
          </c:cat>
          <c:val>
            <c:numRef>
              <c:extLst>
                <c:ext xmlns:c15="http://schemas.microsoft.com/office/drawing/2012/chart" uri="{02D57815-91ED-43cb-92C2-25804820EDAC}">
                  <c15:fullRef>
                    <c15:sqref>'[1]Percent Difference'!$EA$15:$EA$52</c15:sqref>
                  </c15:fullRef>
                </c:ext>
              </c:extLst>
              <c:f>('[1]Percent Difference'!$EA$20:$EA$21,'[1]Percent Difference'!$EA$26,'[1]Percent Difference'!$EA$28:$EA$31,'[1]Percent Difference'!$EA$33:$EA$34,'[1]Percent Difference'!$EA$38:$EA$42,'[1]Percent Difference'!$EA$44:$EA$50,'[1]Percent Difference'!$EA$52)</c:f>
              <c:numCache>
                <c:formatCode>General</c:formatCode>
                <c:ptCount val="22"/>
                <c:pt idx="0">
                  <c:v>0.36929460580912848</c:v>
                </c:pt>
                <c:pt idx="1">
                  <c:v>-0.29624060150375947</c:v>
                </c:pt>
                <c:pt idx="2">
                  <c:v>0</c:v>
                </c:pt>
                <c:pt idx="3">
                  <c:v>2.5445205479452055</c:v>
                </c:pt>
                <c:pt idx="4">
                  <c:v>0.59823399558498891</c:v>
                </c:pt>
                <c:pt idx="5">
                  <c:v>-0.18128654970760238</c:v>
                </c:pt>
                <c:pt idx="6">
                  <c:v>5.2471910112359552</c:v>
                </c:pt>
                <c:pt idx="7">
                  <c:v>0.63469387755102025</c:v>
                </c:pt>
                <c:pt idx="8">
                  <c:v>4.7619047619047616E-2</c:v>
                </c:pt>
              </c:numCache>
            </c:numRef>
          </c:val>
          <c:extLst>
            <c:ext xmlns:c16="http://schemas.microsoft.com/office/drawing/2014/chart" uri="{C3380CC4-5D6E-409C-BE32-E72D297353CC}">
              <c16:uniqueId val="{00000002-4B07-4F6A-8207-F310EF6CFCE4}"/>
            </c:ext>
          </c:extLst>
        </c:ser>
        <c:ser>
          <c:idx val="3"/>
          <c:order val="3"/>
          <c:tx>
            <c:v>10/13/2020</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Difference'!$B$15:$B$52</c15:sqref>
                  </c15:fullRef>
                </c:ext>
              </c:extLst>
              <c:f>('[1]Percent Difference'!$B$20:$B$21,'[1]Percent Difference'!$B$26,'[1]Percent Difference'!$B$28:$B$31,'[1]Percent Difference'!$B$33:$B$34,'[1]Percent Difference'!$B$38:$B$42,'[1]Percent Difference'!$B$44:$B$50,'[1]Percent Difference'!$B$52)</c:f>
              <c:strCache>
                <c:ptCount val="22"/>
                <c:pt idx="0">
                  <c:v>PFOA</c:v>
                </c:pt>
                <c:pt idx="1">
                  <c:v>PFOS</c:v>
                </c:pt>
                <c:pt idx="2">
                  <c:v>PFHpA</c:v>
                </c:pt>
                <c:pt idx="3">
                  <c:v>PFHxA</c:v>
                </c:pt>
                <c:pt idx="4">
                  <c:v>PFHxS</c:v>
                </c:pt>
                <c:pt idx="5">
                  <c:v>6:2 FTS</c:v>
                </c:pt>
                <c:pt idx="6">
                  <c:v>PFPeA</c:v>
                </c:pt>
                <c:pt idx="7">
                  <c:v>PFBA</c:v>
                </c:pt>
                <c:pt idx="8">
                  <c:v>PFBS</c:v>
                </c:pt>
              </c:strCache>
            </c:strRef>
          </c:cat>
          <c:val>
            <c:numRef>
              <c:extLst>
                <c:ext xmlns:c15="http://schemas.microsoft.com/office/drawing/2012/chart" uri="{02D57815-91ED-43cb-92C2-25804820EDAC}">
                  <c15:fullRef>
                    <c15:sqref>'[1]Percent Difference'!$EE$15:$EE$52</c15:sqref>
                  </c15:fullRef>
                </c:ext>
              </c:extLst>
              <c:f>('[1]Percent Difference'!$EE$20:$EE$21,'[1]Percent Difference'!$EE$26,'[1]Percent Difference'!$EE$28:$EE$31,'[1]Percent Difference'!$EE$33:$EE$34,'[1]Percent Difference'!$EE$38:$EE$42,'[1]Percent Difference'!$EE$44:$EE$50,'[1]Percent Difference'!$EE$52)</c:f>
              <c:numCache>
                <c:formatCode>General</c:formatCode>
                <c:ptCount val="22"/>
                <c:pt idx="0">
                  <c:v>2.2974607013301243E-2</c:v>
                </c:pt>
                <c:pt idx="1">
                  <c:v>-0.58942307692307694</c:v>
                </c:pt>
                <c:pt idx="2">
                  <c:v>0</c:v>
                </c:pt>
                <c:pt idx="3">
                  <c:v>1.7547169811320757</c:v>
                </c:pt>
                <c:pt idx="4">
                  <c:v>0</c:v>
                </c:pt>
                <c:pt idx="5">
                  <c:v>0.67301587301587296</c:v>
                </c:pt>
                <c:pt idx="6">
                  <c:v>5.0516605166051658</c:v>
                </c:pt>
                <c:pt idx="7">
                  <c:v>0.95688225538971816</c:v>
                </c:pt>
                <c:pt idx="8">
                  <c:v>0.56204379562043782</c:v>
                </c:pt>
              </c:numCache>
            </c:numRef>
          </c:val>
          <c:extLst>
            <c:ext xmlns:c16="http://schemas.microsoft.com/office/drawing/2014/chart" uri="{C3380CC4-5D6E-409C-BE32-E72D297353CC}">
              <c16:uniqueId val="{00000003-4B07-4F6A-8207-F310EF6CFCE4}"/>
            </c:ext>
          </c:extLst>
        </c:ser>
        <c:ser>
          <c:idx val="4"/>
          <c:order val="4"/>
          <c:tx>
            <c:v>9/17/2020</c:v>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Difference'!$B$15:$B$52</c15:sqref>
                  </c15:fullRef>
                </c:ext>
              </c:extLst>
              <c:f>('[1]Percent Difference'!$B$20:$B$21,'[1]Percent Difference'!$B$26,'[1]Percent Difference'!$B$28:$B$31,'[1]Percent Difference'!$B$33:$B$34,'[1]Percent Difference'!$B$38:$B$42,'[1]Percent Difference'!$B$44:$B$50,'[1]Percent Difference'!$B$52)</c:f>
              <c:strCache>
                <c:ptCount val="22"/>
                <c:pt idx="0">
                  <c:v>PFOA</c:v>
                </c:pt>
                <c:pt idx="1">
                  <c:v>PFOS</c:v>
                </c:pt>
                <c:pt idx="2">
                  <c:v>PFHpA</c:v>
                </c:pt>
                <c:pt idx="3">
                  <c:v>PFHxA</c:v>
                </c:pt>
                <c:pt idx="4">
                  <c:v>PFHxS</c:v>
                </c:pt>
                <c:pt idx="5">
                  <c:v>6:2 FTS</c:v>
                </c:pt>
                <c:pt idx="6">
                  <c:v>PFPeA</c:v>
                </c:pt>
                <c:pt idx="7">
                  <c:v>PFBA</c:v>
                </c:pt>
                <c:pt idx="8">
                  <c:v>PFBS</c:v>
                </c:pt>
              </c:strCache>
            </c:strRef>
          </c:cat>
          <c:val>
            <c:numRef>
              <c:extLst>
                <c:ext xmlns:c15="http://schemas.microsoft.com/office/drawing/2012/chart" uri="{02D57815-91ED-43cb-92C2-25804820EDAC}">
                  <c15:fullRef>
                    <c15:sqref>'[1]Percent Difference'!$EL$15:$EL$52</c15:sqref>
                  </c15:fullRef>
                </c:ext>
              </c:extLst>
              <c:f>('[1]Percent Difference'!$EL$20:$EL$21,'[1]Percent Difference'!$EL$26,'[1]Percent Difference'!$EL$28:$EL$31,'[1]Percent Difference'!$EL$33:$EL$34,'[1]Percent Difference'!$EL$38:$EL$42,'[1]Percent Difference'!$EL$44:$EL$50,'[1]Percent Difference'!$EL$52)</c:f>
              <c:numCache>
                <c:formatCode>General</c:formatCode>
                <c:ptCount val="22"/>
                <c:pt idx="0">
                  <c:v>1.071917808219178</c:v>
                </c:pt>
                <c:pt idx="1">
                  <c:v>-0.29188255613126085</c:v>
                </c:pt>
                <c:pt idx="2">
                  <c:v>0</c:v>
                </c:pt>
                <c:pt idx="3">
                  <c:v>3.5183887915936953</c:v>
                </c:pt>
                <c:pt idx="4">
                  <c:v>3.9215686274509838E-2</c:v>
                </c:pt>
                <c:pt idx="5">
                  <c:v>1.7547169811320757</c:v>
                </c:pt>
                <c:pt idx="6">
                  <c:v>5.6197183098591559</c:v>
                </c:pt>
                <c:pt idx="7">
                  <c:v>0</c:v>
                </c:pt>
                <c:pt idx="8">
                  <c:v>0</c:v>
                </c:pt>
              </c:numCache>
            </c:numRef>
          </c:val>
          <c:extLst>
            <c:ext xmlns:c16="http://schemas.microsoft.com/office/drawing/2014/chart" uri="{C3380CC4-5D6E-409C-BE32-E72D297353CC}">
              <c16:uniqueId val="{00000004-4B07-4F6A-8207-F310EF6CFCE4}"/>
            </c:ext>
          </c:extLst>
        </c:ser>
        <c:dLbls>
          <c:dLblPos val="outEnd"/>
          <c:showLegendKey val="0"/>
          <c:showVal val="1"/>
          <c:showCatName val="0"/>
          <c:showSerName val="0"/>
          <c:showPercent val="0"/>
          <c:showBubbleSize val="0"/>
        </c:dLbls>
        <c:gapWidth val="444"/>
        <c:overlap val="-90"/>
        <c:axId val="539602680"/>
        <c:axId val="539603992"/>
        <c:extLst>
          <c:ext xmlns:c15="http://schemas.microsoft.com/office/drawing/2012/chart" uri="{02D57815-91ED-43cb-92C2-25804820EDAC}">
            <c15:filteredBarSeries>
              <c15:ser>
                <c:idx val="5"/>
                <c:order val="5"/>
                <c:tx>
                  <c:v>9/18/2020</c:v>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ullRef>
                          <c15:sqref>'[1]Percent Difference'!$B$15:$B$52</c15:sqref>
                        </c15:fullRef>
                        <c15:formulaRef>
                          <c15:sqref>('[1]Percent Difference'!$B$20:$B$21,'[1]Percent Difference'!$B$26,'[1]Percent Difference'!$B$28:$B$31,'[1]Percent Difference'!$B$33:$B$34,'[1]Percent Difference'!$B$38:$B$42,'[1]Percent Difference'!$B$44:$B$50,'[1]Percent Difference'!$B$52)</c15:sqref>
                        </c15:formulaRef>
                      </c:ext>
                    </c:extLst>
                    <c:strCache>
                      <c:ptCount val="22"/>
                      <c:pt idx="0">
                        <c:v>PFOA</c:v>
                      </c:pt>
                      <c:pt idx="1">
                        <c:v>PFOS</c:v>
                      </c:pt>
                      <c:pt idx="2">
                        <c:v>PFHpA</c:v>
                      </c:pt>
                      <c:pt idx="3">
                        <c:v>PFHxA</c:v>
                      </c:pt>
                      <c:pt idx="4">
                        <c:v>PFHxS</c:v>
                      </c:pt>
                      <c:pt idx="5">
                        <c:v>6:2 FTS</c:v>
                      </c:pt>
                      <c:pt idx="6">
                        <c:v>PFPeA</c:v>
                      </c:pt>
                      <c:pt idx="7">
                        <c:v>PFBA</c:v>
                      </c:pt>
                      <c:pt idx="8">
                        <c:v>PFBS</c:v>
                      </c:pt>
                    </c:strCache>
                  </c:strRef>
                </c:cat>
                <c:val>
                  <c:numRef>
                    <c:extLst>
                      <c:ext uri="{02D57815-91ED-43cb-92C2-25804820EDAC}">
                        <c15:fullRef>
                          <c15:sqref>'[1]Percent Difference'!$EQ$15:$EQ$52</c15:sqref>
                        </c15:fullRef>
                        <c15:formulaRef>
                          <c15:sqref>('[1]Percent Difference'!$EQ$20:$EQ$21,'[1]Percent Difference'!$EQ$26,'[1]Percent Difference'!$EQ$28:$EQ$31,'[1]Percent Difference'!$EQ$33:$EQ$34,'[1]Percent Difference'!$EQ$38:$EQ$42,'[1]Percent Difference'!$EQ$44:$EQ$50,'[1]Percent Difference'!$EQ$52)</c15:sqref>
                        </c15:formulaRef>
                      </c:ext>
                    </c:extLst>
                    <c:numCache>
                      <c:formatCode>General</c:formatCode>
                      <c:ptCount val="22"/>
                      <c:pt idx="0">
                        <c:v>-0.495</c:v>
                      </c:pt>
                      <c:pt idx="1">
                        <c:v>-0.89087093389296945</c:v>
                      </c:pt>
                      <c:pt idx="2">
                        <c:v>0</c:v>
                      </c:pt>
                      <c:pt idx="3">
                        <c:v>-0.38482384823848237</c:v>
                      </c:pt>
                      <c:pt idx="4">
                        <c:v>-0.85772727272727278</c:v>
                      </c:pt>
                      <c:pt idx="5">
                        <c:v>-0.17725258493353019</c:v>
                      </c:pt>
                      <c:pt idx="6">
                        <c:v>0.83152173913043503</c:v>
                      </c:pt>
                      <c:pt idx="7">
                        <c:v>0</c:v>
                      </c:pt>
                      <c:pt idx="8">
                        <c:v>-0.73030303030303034</c:v>
                      </c:pt>
                    </c:numCache>
                  </c:numRef>
                </c:val>
                <c:extLst>
                  <c:ext xmlns:c16="http://schemas.microsoft.com/office/drawing/2014/chart" uri="{C3380CC4-5D6E-409C-BE32-E72D297353CC}">
                    <c16:uniqueId val="{00000005-4B07-4F6A-8207-F310EF6CFCE4}"/>
                  </c:ext>
                </c:extLst>
              </c15:ser>
            </c15:filteredBarSeries>
            <c15:filteredBarSeries>
              <c15:ser>
                <c:idx val="6"/>
                <c:order val="6"/>
                <c:tx>
                  <c:v>9/19/2020</c:v>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'[1]Percent Difference'!$B$15:$B$52</c15:sqref>
                        </c15:fullRef>
                        <c15:formulaRef>
                          <c15:sqref>('[1]Percent Difference'!$B$20:$B$21,'[1]Percent Difference'!$B$26,'[1]Percent Difference'!$B$28:$B$31,'[1]Percent Difference'!$B$33:$B$34,'[1]Percent Difference'!$B$38:$B$42,'[1]Percent Difference'!$B$44:$B$50,'[1]Percent Difference'!$B$52)</c15:sqref>
                        </c15:formulaRef>
                      </c:ext>
                    </c:extLst>
                    <c:strCache>
                      <c:ptCount val="22"/>
                      <c:pt idx="0">
                        <c:v>PFOA</c:v>
                      </c:pt>
                      <c:pt idx="1">
                        <c:v>PFOS</c:v>
                      </c:pt>
                      <c:pt idx="2">
                        <c:v>PFHpA</c:v>
                      </c:pt>
                      <c:pt idx="3">
                        <c:v>PFHxA</c:v>
                      </c:pt>
                      <c:pt idx="4">
                        <c:v>PFHxS</c:v>
                      </c:pt>
                      <c:pt idx="5">
                        <c:v>6:2 FTS</c:v>
                      </c:pt>
                      <c:pt idx="6">
                        <c:v>PFPeA</c:v>
                      </c:pt>
                      <c:pt idx="7">
                        <c:v>PFBA</c:v>
                      </c:pt>
                      <c:pt idx="8">
                        <c:v>PFBS</c:v>
                      </c:pt>
                    </c:strCache>
                  </c:strRef>
                </c:cat>
                <c:val>
                  <c:numRef>
                    <c:extLst>
                      <c:ext xmlns:c15="http://schemas.microsoft.com/office/drawing/2012/chart" uri="{02D57815-91ED-43cb-92C2-25804820EDAC}">
                        <c15:fullRef>
                          <c15:sqref>'[1]Percent Difference'!$EU$15:$EU$52</c15:sqref>
                        </c15:fullRef>
                        <c15:formulaRef>
                          <c15:sqref>('[1]Percent Difference'!$EU$20:$EU$21,'[1]Percent Difference'!$EU$26,'[1]Percent Difference'!$EU$28:$EU$31,'[1]Percent Difference'!$EU$33:$EU$34,'[1]Percent Difference'!$EU$38:$EU$42,'[1]Percent Difference'!$EU$44:$EU$50,'[1]Percent Difference'!$EU$52)</c15:sqref>
                        </c15:formulaRef>
                      </c:ext>
                    </c:extLst>
                    <c:numCache>
                      <c:formatCode>General</c:formatCode>
                      <c:ptCount val="22"/>
                      <c:pt idx="0">
                        <c:v>-0.25053078556263275</c:v>
                      </c:pt>
                      <c:pt idx="1">
                        <c:v>0.8664987405541561</c:v>
                      </c:pt>
                      <c:pt idx="2">
                        <c:v>-6.2706270627062688E-2</c:v>
                      </c:pt>
                      <c:pt idx="3">
                        <c:v>-0.70153846153846167</c:v>
                      </c:pt>
                      <c:pt idx="4">
                        <c:v>0.21639344262295088</c:v>
                      </c:pt>
                      <c:pt idx="5">
                        <c:v>-0.69801980198019797</c:v>
                      </c:pt>
                      <c:pt idx="6">
                        <c:v>-0.75791245791245787</c:v>
                      </c:pt>
                      <c:pt idx="7">
                        <c:v>0</c:v>
                      </c:pt>
                      <c:pt idx="8">
                        <c:v>-2.5943396226415168E-2</c:v>
                      </c:pt>
                    </c:numCache>
                  </c:numRef>
                </c:val>
                <c:extLst xmlns:c15="http://schemas.microsoft.com/office/drawing/2012/chart">
                  <c:ext xmlns:c16="http://schemas.microsoft.com/office/drawing/2014/chart" uri="{C3380CC4-5D6E-409C-BE32-E72D297353CC}">
                    <c16:uniqueId val="{00000006-4B07-4F6A-8207-F310EF6CFCE4}"/>
                  </c:ext>
                </c:extLst>
              </c15:ser>
            </c15:filteredBarSeries>
          </c:ext>
        </c:extLst>
      </c:barChart>
      <c:catAx>
        <c:axId val="53960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PFAS Compounds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9603992"/>
        <c:crosses val="autoZero"/>
        <c:auto val="1"/>
        <c:lblAlgn val="ctr"/>
        <c:lblOffset val="100"/>
        <c:noMultiLvlLbl val="0"/>
      </c:catAx>
      <c:valAx>
        <c:axId val="539603992"/>
        <c:scaling>
          <c:orientation val="minMax"/>
          <c:min val="-1"/>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 Difference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02680"/>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'KZOO INFLUENT'!$C$2</c:f>
              <c:strCache>
                <c:ptCount val="1"/>
                <c:pt idx="0">
                  <c:v>INFLUENT</c:v>
                </c:pt>
              </c:strCache>
            </c:strRef>
          </c:tx>
          <c:spPr>
            <a:solidFill>
              <a:schemeClr val="accent1"/>
            </a:solidFill>
            <a:ln w="47625">
              <a:solidFill>
                <a:schemeClr val="accent1">
                  <a:lumMod val="75000"/>
                </a:schemeClr>
              </a:solidFill>
            </a:ln>
            <a:effectLst/>
          </c:spPr>
          <c:invertIfNegative val="0"/>
          <c:cat>
            <c:strRef>
              <c:extLst>
                <c:ext xmlns:c15="http://schemas.microsoft.com/office/drawing/2012/chart" uri="{02D57815-91ED-43cb-92C2-25804820EDAC}">
                  <c15:fullRef>
                    <c15:sqref>'KZOO INFLUENT'!$B$5:$AP$5</c15:sqref>
                  </c15:fullRef>
                </c:ext>
              </c:extLst>
              <c:f>'KZOO INFLUENT'!$B$5:$AP$5</c:f>
              <c:strCache>
                <c:ptCount val="41"/>
                <c:pt idx="0">
                  <c:v>5/20/2018</c:v>
                </c:pt>
                <c:pt idx="1">
                  <c:v>5/22/2018</c:v>
                </c:pt>
                <c:pt idx="2">
                  <c:v>5/31/2018</c:v>
                </c:pt>
                <c:pt idx="3">
                  <c:v>6/26/2018</c:v>
                </c:pt>
                <c:pt idx="4">
                  <c:v>7/2/2018</c:v>
                </c:pt>
                <c:pt idx="5">
                  <c:v>7/10/2018</c:v>
                </c:pt>
                <c:pt idx="6">
                  <c:v>7/16/2018</c:v>
                </c:pt>
                <c:pt idx="7">
                  <c:v>7/24/2018</c:v>
                </c:pt>
                <c:pt idx="8">
                  <c:v>7/24/2018</c:v>
                </c:pt>
                <c:pt idx="9">
                  <c:v>8/7/2018</c:v>
                </c:pt>
                <c:pt idx="10">
                  <c:v>8/14/2018</c:v>
                </c:pt>
                <c:pt idx="11">
                  <c:v>8/21/2018</c:v>
                </c:pt>
                <c:pt idx="12">
                  <c:v>8/28/2018</c:v>
                </c:pt>
                <c:pt idx="13">
                  <c:v>8/28/2018</c:v>
                </c:pt>
                <c:pt idx="14">
                  <c:v>9/5/2018</c:v>
                </c:pt>
                <c:pt idx="15">
                  <c:v>9/12/2018</c:v>
                </c:pt>
                <c:pt idx="16">
                  <c:v>9/18/2018</c:v>
                </c:pt>
                <c:pt idx="17">
                  <c:v>9/25/2018</c:v>
                </c:pt>
                <c:pt idx="18">
                  <c:v>10/2/2018</c:v>
                </c:pt>
                <c:pt idx="19">
                  <c:v>10/9/2018</c:v>
                </c:pt>
                <c:pt idx="20">
                  <c:v>10/16/2018</c:v>
                </c:pt>
                <c:pt idx="21">
                  <c:v>10/23/2018</c:v>
                </c:pt>
                <c:pt idx="22">
                  <c:v>10/30/2018</c:v>
                </c:pt>
                <c:pt idx="23">
                  <c:v>11/6/2018</c:v>
                </c:pt>
                <c:pt idx="24">
                  <c:v>11/14/2018</c:v>
                </c:pt>
                <c:pt idx="25">
                  <c:v>11/20/2018</c:v>
                </c:pt>
                <c:pt idx="26">
                  <c:v>11/27/2018</c:v>
                </c:pt>
                <c:pt idx="27">
                  <c:v>12/11/2018</c:v>
                </c:pt>
                <c:pt idx="28">
                  <c:v>12/18/2018</c:v>
                </c:pt>
                <c:pt idx="29">
                  <c:v>12/26/2018</c:v>
                </c:pt>
                <c:pt idx="30">
                  <c:v>1/30/2019</c:v>
                </c:pt>
                <c:pt idx="31">
                  <c:v>10/16/2019</c:v>
                </c:pt>
                <c:pt idx="32">
                  <c:v>5/12/2020</c:v>
                </c:pt>
                <c:pt idx="33">
                  <c:v>9/16/2020</c:v>
                </c:pt>
                <c:pt idx="34">
                  <c:v>9/16/2020</c:v>
                </c:pt>
                <c:pt idx="35">
                  <c:v>9/17/2020</c:v>
                </c:pt>
                <c:pt idx="36">
                  <c:v>9/17/2020</c:v>
                </c:pt>
                <c:pt idx="37">
                  <c:v>9/18/2020</c:v>
                </c:pt>
                <c:pt idx="38">
                  <c:v>9/19/2020</c:v>
                </c:pt>
                <c:pt idx="39">
                  <c:v>9/20/2020</c:v>
                </c:pt>
                <c:pt idx="40">
                  <c:v>10/13/2020</c:v>
                </c:pt>
              </c:strCache>
            </c:strRef>
          </c:cat>
          <c:val>
            <c:numRef>
              <c:extLst>
                <c:ext xmlns:c15="http://schemas.microsoft.com/office/drawing/2012/chart" uri="{02D57815-91ED-43cb-92C2-25804820EDAC}">
                  <c15:fullRef>
                    <c15:sqref>'KZOO INFLUENT'!$B$36:$AP$36</c15:sqref>
                  </c15:fullRef>
                </c:ext>
              </c:extLst>
              <c:f>'KZOO INFLUENT'!$B$36:$AP$36</c:f>
              <c:numCache>
                <c:formatCode>General</c:formatCode>
                <c:ptCount val="41"/>
                <c:pt idx="0">
                  <c:v>82.3</c:v>
                </c:pt>
                <c:pt idx="1">
                  <c:v>97.300000000000011</c:v>
                </c:pt>
                <c:pt idx="2">
                  <c:v>50</c:v>
                </c:pt>
                <c:pt idx="3">
                  <c:v>0</c:v>
                </c:pt>
                <c:pt idx="4">
                  <c:v>15</c:v>
                </c:pt>
                <c:pt idx="5">
                  <c:v>59</c:v>
                </c:pt>
                <c:pt idx="6">
                  <c:v>50</c:v>
                </c:pt>
                <c:pt idx="7">
                  <c:v>110</c:v>
                </c:pt>
                <c:pt idx="8">
                  <c:v>0</c:v>
                </c:pt>
                <c:pt idx="9">
                  <c:v>8.9</c:v>
                </c:pt>
                <c:pt idx="10">
                  <c:v>0</c:v>
                </c:pt>
                <c:pt idx="11">
                  <c:v>0</c:v>
                </c:pt>
                <c:pt idx="12">
                  <c:v>140</c:v>
                </c:pt>
                <c:pt idx="13">
                  <c:v>125</c:v>
                </c:pt>
                <c:pt idx="14">
                  <c:v>380</c:v>
                </c:pt>
                <c:pt idx="15">
                  <c:v>0</c:v>
                </c:pt>
                <c:pt idx="16">
                  <c:v>87</c:v>
                </c:pt>
                <c:pt idx="17">
                  <c:v>0</c:v>
                </c:pt>
                <c:pt idx="18">
                  <c:v>11</c:v>
                </c:pt>
                <c:pt idx="19">
                  <c:v>24</c:v>
                </c:pt>
                <c:pt idx="20">
                  <c:v>11</c:v>
                </c:pt>
                <c:pt idx="21">
                  <c:v>11</c:v>
                </c:pt>
                <c:pt idx="22">
                  <c:v>0</c:v>
                </c:pt>
                <c:pt idx="23">
                  <c:v>25</c:v>
                </c:pt>
                <c:pt idx="24">
                  <c:v>10</c:v>
                </c:pt>
                <c:pt idx="25">
                  <c:v>0</c:v>
                </c:pt>
                <c:pt idx="26">
                  <c:v>18</c:v>
                </c:pt>
                <c:pt idx="27">
                  <c:v>23</c:v>
                </c:pt>
                <c:pt idx="28">
                  <c:v>12</c:v>
                </c:pt>
                <c:pt idx="29">
                  <c:v>0</c:v>
                </c:pt>
                <c:pt idx="30">
                  <c:v>45.45</c:v>
                </c:pt>
                <c:pt idx="31">
                  <c:v>24.749999999999996</c:v>
                </c:pt>
                <c:pt idx="32">
                  <c:v>38.150000000000006</c:v>
                </c:pt>
                <c:pt idx="33">
                  <c:v>31.979999999999997</c:v>
                </c:pt>
                <c:pt idx="34">
                  <c:v>31.88</c:v>
                </c:pt>
                <c:pt idx="35">
                  <c:v>40.75</c:v>
                </c:pt>
                <c:pt idx="36">
                  <c:v>26.060000000000002</c:v>
                </c:pt>
                <c:pt idx="37">
                  <c:v>145.28</c:v>
                </c:pt>
                <c:pt idx="38">
                  <c:v>34.74</c:v>
                </c:pt>
                <c:pt idx="39">
                  <c:v>34.729999999999997</c:v>
                </c:pt>
                <c:pt idx="40">
                  <c:v>50.689999999999991</c:v>
                </c:pt>
              </c:numCache>
            </c:numRef>
          </c:val>
          <c:extLst>
            <c:ext xmlns:c16="http://schemas.microsoft.com/office/drawing/2014/chart" uri="{C3380CC4-5D6E-409C-BE32-E72D297353CC}">
              <c16:uniqueId val="{00000000-2A28-42EC-88F3-55E6AE49C9D1}"/>
            </c:ext>
          </c:extLst>
        </c:ser>
        <c:ser>
          <c:idx val="1"/>
          <c:order val="1"/>
          <c:tx>
            <c:strRef>
              <c:f>EFFLUENT!$AQ$2</c:f>
              <c:strCache>
                <c:ptCount val="1"/>
                <c:pt idx="0">
                  <c:v>EFFLUENT</c:v>
                </c:pt>
              </c:strCache>
            </c:strRef>
          </c:tx>
          <c:spPr>
            <a:solidFill>
              <a:schemeClr val="accent2"/>
            </a:solidFill>
            <a:ln w="47625">
              <a:solidFill>
                <a:schemeClr val="accent2"/>
              </a:solidFill>
            </a:ln>
            <a:effectLst/>
          </c:spPr>
          <c:invertIfNegative val="0"/>
          <c:cat>
            <c:strRef>
              <c:extLst>
                <c:ext xmlns:c15="http://schemas.microsoft.com/office/drawing/2012/chart" uri="{02D57815-91ED-43cb-92C2-25804820EDAC}">
                  <c15:fullRef>
                    <c15:sqref>EFFLUENT!$C$3:$BA$3</c15:sqref>
                  </c15:fullRef>
                </c:ext>
              </c:extLst>
              <c:f>(EFFLUENT!$C$3:$AQ$3,EFFLUENT!$BA$3)</c:f>
              <c:strCache>
                <c:ptCount val="42"/>
                <c:pt idx="0">
                  <c:v>10/14/2020</c:v>
                </c:pt>
                <c:pt idx="1">
                  <c:v>5/21/2018</c:v>
                </c:pt>
                <c:pt idx="2">
                  <c:v>5/23/2018</c:v>
                </c:pt>
                <c:pt idx="3">
                  <c:v>6/1/2018</c:v>
                </c:pt>
                <c:pt idx="4">
                  <c:v>6/27/2018</c:v>
                </c:pt>
                <c:pt idx="5">
                  <c:v>6/28/2018</c:v>
                </c:pt>
                <c:pt idx="6">
                  <c:v>6/27/2018</c:v>
                </c:pt>
                <c:pt idx="7">
                  <c:v>7/2/2018</c:v>
                </c:pt>
                <c:pt idx="8">
                  <c:v>7/11/2018</c:v>
                </c:pt>
                <c:pt idx="9">
                  <c:v>7/17/2018</c:v>
                </c:pt>
                <c:pt idx="10">
                  <c:v>7/25/2018</c:v>
                </c:pt>
                <c:pt idx="11">
                  <c:v>7/25/2018</c:v>
                </c:pt>
                <c:pt idx="12">
                  <c:v>8/1/2018</c:v>
                </c:pt>
                <c:pt idx="13">
                  <c:v>8/7/2018</c:v>
                </c:pt>
                <c:pt idx="14">
                  <c:v>8/15/2018</c:v>
                </c:pt>
                <c:pt idx="15">
                  <c:v>8/22/2018</c:v>
                </c:pt>
                <c:pt idx="16">
                  <c:v>8/29/2018</c:v>
                </c:pt>
                <c:pt idx="17">
                  <c:v>8/29/2018</c:v>
                </c:pt>
                <c:pt idx="18">
                  <c:v>8/29/2018</c:v>
                </c:pt>
                <c:pt idx="19">
                  <c:v>9/5/2018</c:v>
                </c:pt>
                <c:pt idx="20">
                  <c:v>9/12/2018</c:v>
                </c:pt>
                <c:pt idx="21">
                  <c:v>9/18/2018</c:v>
                </c:pt>
                <c:pt idx="22">
                  <c:v>9/26/2018</c:v>
                </c:pt>
                <c:pt idx="23">
                  <c:v>10/2/2018</c:v>
                </c:pt>
                <c:pt idx="24">
                  <c:v>10/10/2018</c:v>
                </c:pt>
                <c:pt idx="25">
                  <c:v>10/17/2018</c:v>
                </c:pt>
                <c:pt idx="26">
                  <c:v>10/24/2018</c:v>
                </c:pt>
                <c:pt idx="27">
                  <c:v>10/31/2018</c:v>
                </c:pt>
                <c:pt idx="28">
                  <c:v>11/7/2018</c:v>
                </c:pt>
                <c:pt idx="29">
                  <c:v>11/7/2018</c:v>
                </c:pt>
                <c:pt idx="30">
                  <c:v>11/7/2018</c:v>
                </c:pt>
                <c:pt idx="31">
                  <c:v>11/15/2018</c:v>
                </c:pt>
                <c:pt idx="32">
                  <c:v>11/21/2018</c:v>
                </c:pt>
                <c:pt idx="33">
                  <c:v>11/28/2018</c:v>
                </c:pt>
                <c:pt idx="34">
                  <c:v>12/5/2018</c:v>
                </c:pt>
                <c:pt idx="35">
                  <c:v>12/12/2018</c:v>
                </c:pt>
                <c:pt idx="36">
                  <c:v>12/19/2018</c:v>
                </c:pt>
                <c:pt idx="37">
                  <c:v>12/27/2018</c:v>
                </c:pt>
                <c:pt idx="38">
                  <c:v>10/16/2019</c:v>
                </c:pt>
                <c:pt idx="39">
                  <c:v>10/16/2019</c:v>
                </c:pt>
                <c:pt idx="40">
                  <c:v>10/17/2019</c:v>
                </c:pt>
                <c:pt idx="41">
                  <c:v>9/20/2020</c:v>
                </c:pt>
              </c:strCache>
            </c:strRef>
          </c:cat>
          <c:val>
            <c:numRef>
              <c:extLst>
                <c:ext xmlns:c15="http://schemas.microsoft.com/office/drawing/2012/chart" uri="{02D57815-91ED-43cb-92C2-25804820EDAC}">
                  <c15:fullRef>
                    <c15:sqref>EFFLUENT!$C$34:$BA$34</c15:sqref>
                  </c15:fullRef>
                </c:ext>
              </c:extLst>
              <c:f>(EFFLUENT!$C$34:$AQ$34,EFFLUENT!$BA$34)</c:f>
              <c:numCache>
                <c:formatCode>General</c:formatCode>
                <c:ptCount val="42"/>
                <c:pt idx="0">
                  <c:v>120.49</c:v>
                </c:pt>
                <c:pt idx="1">
                  <c:v>109.7</c:v>
                </c:pt>
                <c:pt idx="2">
                  <c:v>96.7</c:v>
                </c:pt>
                <c:pt idx="3">
                  <c:v>98.4</c:v>
                </c:pt>
                <c:pt idx="4">
                  <c:v>80</c:v>
                </c:pt>
                <c:pt idx="5">
                  <c:v>70</c:v>
                </c:pt>
                <c:pt idx="6">
                  <c:v>154.70000000000002</c:v>
                </c:pt>
                <c:pt idx="7">
                  <c:v>92.7</c:v>
                </c:pt>
                <c:pt idx="8">
                  <c:v>175.7</c:v>
                </c:pt>
                <c:pt idx="9">
                  <c:v>108.39999999999999</c:v>
                </c:pt>
                <c:pt idx="10">
                  <c:v>110</c:v>
                </c:pt>
                <c:pt idx="11">
                  <c:v>115.49999999999999</c:v>
                </c:pt>
                <c:pt idx="12">
                  <c:v>99</c:v>
                </c:pt>
                <c:pt idx="13">
                  <c:v>33.699999999999996</c:v>
                </c:pt>
                <c:pt idx="14">
                  <c:v>105</c:v>
                </c:pt>
                <c:pt idx="15">
                  <c:v>68.600000000000009</c:v>
                </c:pt>
                <c:pt idx="16">
                  <c:v>30</c:v>
                </c:pt>
                <c:pt idx="17">
                  <c:v>57</c:v>
                </c:pt>
                <c:pt idx="18">
                  <c:v>31.130000000000003</c:v>
                </c:pt>
                <c:pt idx="19">
                  <c:v>74.3</c:v>
                </c:pt>
                <c:pt idx="20">
                  <c:v>35</c:v>
                </c:pt>
                <c:pt idx="21">
                  <c:v>51</c:v>
                </c:pt>
                <c:pt idx="22">
                  <c:v>50</c:v>
                </c:pt>
                <c:pt idx="23">
                  <c:v>33.699999999999996</c:v>
                </c:pt>
                <c:pt idx="24">
                  <c:v>90</c:v>
                </c:pt>
                <c:pt idx="25">
                  <c:v>133</c:v>
                </c:pt>
                <c:pt idx="26">
                  <c:v>58</c:v>
                </c:pt>
                <c:pt idx="27">
                  <c:v>45</c:v>
                </c:pt>
                <c:pt idx="28">
                  <c:v>61</c:v>
                </c:pt>
                <c:pt idx="29">
                  <c:v>61</c:v>
                </c:pt>
                <c:pt idx="30">
                  <c:v>69</c:v>
                </c:pt>
                <c:pt idx="31">
                  <c:v>36</c:v>
                </c:pt>
                <c:pt idx="32">
                  <c:v>88</c:v>
                </c:pt>
                <c:pt idx="33">
                  <c:v>83</c:v>
                </c:pt>
                <c:pt idx="34">
                  <c:v>79</c:v>
                </c:pt>
                <c:pt idx="35">
                  <c:v>95</c:v>
                </c:pt>
                <c:pt idx="36">
                  <c:v>58</c:v>
                </c:pt>
                <c:pt idx="37">
                  <c:v>41</c:v>
                </c:pt>
                <c:pt idx="38">
                  <c:v>25.339999999999996</c:v>
                </c:pt>
                <c:pt idx="39">
                  <c:v>28.900000000000002</c:v>
                </c:pt>
                <c:pt idx="40">
                  <c:v>29.040000000000003</c:v>
                </c:pt>
                <c:pt idx="41">
                  <c:v>102.41999999999999</c:v>
                </c:pt>
              </c:numCache>
            </c:numRef>
          </c:val>
          <c:extLst>
            <c:ext xmlns:c16="http://schemas.microsoft.com/office/drawing/2014/chart" uri="{C3380CC4-5D6E-409C-BE32-E72D297353CC}">
              <c16:uniqueId val="{00000001-2A28-42EC-88F3-55E6AE49C9D1}"/>
            </c:ext>
          </c:extLst>
        </c:ser>
        <c:dLbls>
          <c:showLegendKey val="0"/>
          <c:showVal val="0"/>
          <c:showCatName val="0"/>
          <c:showSerName val="0"/>
          <c:showPercent val="0"/>
          <c:showBubbleSize val="0"/>
        </c:dLbls>
        <c:gapWidth val="59"/>
        <c:overlap val="100"/>
        <c:axId val="540522696"/>
        <c:axId val="540517448"/>
      </c:barChart>
      <c:catAx>
        <c:axId val="54052269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0517448"/>
        <c:crosses val="autoZero"/>
        <c:auto val="1"/>
        <c:lblAlgn val="ctr"/>
        <c:lblOffset val="100"/>
        <c:noMultiLvlLbl val="1"/>
      </c:catAx>
      <c:valAx>
        <c:axId val="5405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Total PFAS Concentration (ppt)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0522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'KZOO INFLUENT'!$C$40</c:f>
              <c:strCache>
                <c:ptCount val="1"/>
                <c:pt idx="0">
                  <c:v>Influent</c:v>
                </c:pt>
              </c:strCache>
            </c:strRef>
          </c:tx>
          <c:spPr>
            <a:solidFill>
              <a:srgbClr val="FF0000"/>
            </a:solidFill>
            <a:ln w="107950">
              <a:solidFill>
                <a:srgbClr val="FF0000"/>
              </a:solidFill>
            </a:ln>
            <a:effectLst/>
          </c:spPr>
          <c:invertIfNegative val="0"/>
          <c:cat>
            <c:numRef>
              <c:f>'KZOO INFLUENT'!$D$39:$P$39</c:f>
              <c:numCache>
                <c:formatCode>mmm\-yy</c:formatCode>
                <c:ptCount val="13"/>
                <c:pt idx="0">
                  <c:v>43221</c:v>
                </c:pt>
                <c:pt idx="1">
                  <c:v>43252</c:v>
                </c:pt>
                <c:pt idx="2">
                  <c:v>43282</c:v>
                </c:pt>
                <c:pt idx="3">
                  <c:v>43313</c:v>
                </c:pt>
                <c:pt idx="4">
                  <c:v>43344</c:v>
                </c:pt>
                <c:pt idx="5">
                  <c:v>43374</c:v>
                </c:pt>
                <c:pt idx="6">
                  <c:v>43405</c:v>
                </c:pt>
                <c:pt idx="7">
                  <c:v>43435</c:v>
                </c:pt>
                <c:pt idx="8">
                  <c:v>43466</c:v>
                </c:pt>
                <c:pt idx="9">
                  <c:v>43739</c:v>
                </c:pt>
                <c:pt idx="10">
                  <c:v>43952</c:v>
                </c:pt>
                <c:pt idx="11">
                  <c:v>44075</c:v>
                </c:pt>
                <c:pt idx="12">
                  <c:v>44105</c:v>
                </c:pt>
              </c:numCache>
            </c:numRef>
          </c:cat>
          <c:val>
            <c:numRef>
              <c:f>'KZOO INFLUENT'!$D$40:$P$40</c:f>
              <c:numCache>
                <c:formatCode>General</c:formatCode>
                <c:ptCount val="13"/>
                <c:pt idx="0">
                  <c:v>82.3</c:v>
                </c:pt>
                <c:pt idx="1">
                  <c:v>50</c:v>
                </c:pt>
                <c:pt idx="2">
                  <c:v>15</c:v>
                </c:pt>
                <c:pt idx="3">
                  <c:v>8.9</c:v>
                </c:pt>
                <c:pt idx="4">
                  <c:v>87</c:v>
                </c:pt>
                <c:pt idx="5">
                  <c:v>11</c:v>
                </c:pt>
                <c:pt idx="6">
                  <c:v>25</c:v>
                </c:pt>
                <c:pt idx="7">
                  <c:v>23</c:v>
                </c:pt>
                <c:pt idx="8">
                  <c:v>45.45</c:v>
                </c:pt>
                <c:pt idx="9">
                  <c:v>24.749999999999996</c:v>
                </c:pt>
                <c:pt idx="10">
                  <c:v>38.150000000000006</c:v>
                </c:pt>
                <c:pt idx="11">
                  <c:v>31.979999999999997</c:v>
                </c:pt>
                <c:pt idx="12">
                  <c:v>50.689999999999991</c:v>
                </c:pt>
              </c:numCache>
            </c:numRef>
          </c:val>
          <c:extLst>
            <c:ext xmlns:c16="http://schemas.microsoft.com/office/drawing/2014/chart" uri="{C3380CC4-5D6E-409C-BE32-E72D297353CC}">
              <c16:uniqueId val="{00000000-0F95-4BF7-B5B6-29B569A43312}"/>
            </c:ext>
          </c:extLst>
        </c:ser>
        <c:ser>
          <c:idx val="1"/>
          <c:order val="1"/>
          <c:tx>
            <c:strRef>
              <c:f>'KZOO INFLUENT'!$C$41</c:f>
              <c:strCache>
                <c:ptCount val="1"/>
                <c:pt idx="0">
                  <c:v>Effluent</c:v>
                </c:pt>
              </c:strCache>
            </c:strRef>
          </c:tx>
          <c:spPr>
            <a:solidFill>
              <a:schemeClr val="accent1"/>
            </a:solidFill>
            <a:ln w="107950">
              <a:solidFill>
                <a:schemeClr val="accent1"/>
              </a:solidFill>
            </a:ln>
            <a:effectLst/>
          </c:spPr>
          <c:invertIfNegative val="0"/>
          <c:cat>
            <c:numRef>
              <c:f>'KZOO INFLUENT'!$D$39:$P$39</c:f>
              <c:numCache>
                <c:formatCode>mmm\-yy</c:formatCode>
                <c:ptCount val="13"/>
                <c:pt idx="0">
                  <c:v>43221</c:v>
                </c:pt>
                <c:pt idx="1">
                  <c:v>43252</c:v>
                </c:pt>
                <c:pt idx="2">
                  <c:v>43282</c:v>
                </c:pt>
                <c:pt idx="3">
                  <c:v>43313</c:v>
                </c:pt>
                <c:pt idx="4">
                  <c:v>43344</c:v>
                </c:pt>
                <c:pt idx="5">
                  <c:v>43374</c:v>
                </c:pt>
                <c:pt idx="6">
                  <c:v>43405</c:v>
                </c:pt>
                <c:pt idx="7">
                  <c:v>43435</c:v>
                </c:pt>
                <c:pt idx="8">
                  <c:v>43466</c:v>
                </c:pt>
                <c:pt idx="9">
                  <c:v>43739</c:v>
                </c:pt>
                <c:pt idx="10">
                  <c:v>43952</c:v>
                </c:pt>
                <c:pt idx="11">
                  <c:v>44075</c:v>
                </c:pt>
                <c:pt idx="12">
                  <c:v>44105</c:v>
                </c:pt>
              </c:numCache>
            </c:numRef>
          </c:cat>
          <c:val>
            <c:numRef>
              <c:f>'KZOO INFLUENT'!$D$41:$P$41</c:f>
              <c:numCache>
                <c:formatCode>General</c:formatCode>
                <c:ptCount val="13"/>
                <c:pt idx="0">
                  <c:v>109.7</c:v>
                </c:pt>
                <c:pt idx="1">
                  <c:v>98.4</c:v>
                </c:pt>
                <c:pt idx="2">
                  <c:v>92.7</c:v>
                </c:pt>
                <c:pt idx="3">
                  <c:v>33.699999999999996</c:v>
                </c:pt>
                <c:pt idx="4">
                  <c:v>74.3</c:v>
                </c:pt>
                <c:pt idx="5">
                  <c:v>133</c:v>
                </c:pt>
                <c:pt idx="6">
                  <c:v>61</c:v>
                </c:pt>
                <c:pt idx="7">
                  <c:v>95</c:v>
                </c:pt>
                <c:pt idx="8">
                  <c:v>54.47</c:v>
                </c:pt>
                <c:pt idx="9">
                  <c:v>25.339999999999996</c:v>
                </c:pt>
                <c:pt idx="10">
                  <c:v>83.62</c:v>
                </c:pt>
                <c:pt idx="11">
                  <c:v>104.64999999999999</c:v>
                </c:pt>
                <c:pt idx="12">
                  <c:v>118.23</c:v>
                </c:pt>
              </c:numCache>
            </c:numRef>
          </c:val>
          <c:extLst>
            <c:ext xmlns:c16="http://schemas.microsoft.com/office/drawing/2014/chart" uri="{C3380CC4-5D6E-409C-BE32-E72D297353CC}">
              <c16:uniqueId val="{00000001-0F95-4BF7-B5B6-29B569A43312}"/>
            </c:ext>
          </c:extLst>
        </c:ser>
        <c:dLbls>
          <c:showLegendKey val="0"/>
          <c:showVal val="0"/>
          <c:showCatName val="0"/>
          <c:showSerName val="0"/>
          <c:showPercent val="0"/>
          <c:showBubbleSize val="0"/>
        </c:dLbls>
        <c:gapWidth val="150"/>
        <c:overlap val="100"/>
        <c:axId val="733392848"/>
        <c:axId val="733389896"/>
      </c:barChart>
      <c:dateAx>
        <c:axId val="73339284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89896"/>
        <c:crosses val="autoZero"/>
        <c:auto val="0"/>
        <c:lblOffset val="100"/>
        <c:baseTimeUnit val="days"/>
      </c:dateAx>
      <c:valAx>
        <c:axId val="733389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9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8</xdr:col>
      <xdr:colOff>586740</xdr:colOff>
      <xdr:row>68</xdr:row>
      <xdr:rowOff>60960</xdr:rowOff>
    </xdr:from>
    <xdr:to>
      <xdr:col>19</xdr:col>
      <xdr:colOff>15240</xdr:colOff>
      <xdr:row>93</xdr:row>
      <xdr:rowOff>129540</xdr:rowOff>
    </xdr:to>
    <xdr:graphicFrame macro="">
      <xdr:nvGraphicFramePr>
        <xdr:cNvPr id="2" name="Chart 1">
          <a:extLst>
            <a:ext uri="{FF2B5EF4-FFF2-40B4-BE49-F238E27FC236}">
              <a16:creationId xmlns:a16="http://schemas.microsoft.com/office/drawing/2014/main" id="{52D8F44B-9534-47A2-BF38-BB9993702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0</xdr:colOff>
      <xdr:row>55</xdr:row>
      <xdr:rowOff>0</xdr:rowOff>
    </xdr:from>
    <xdr:to>
      <xdr:col>43</xdr:col>
      <xdr:colOff>701040</xdr:colOff>
      <xdr:row>71</xdr:row>
      <xdr:rowOff>68580</xdr:rowOff>
    </xdr:to>
    <xdr:graphicFrame macro="">
      <xdr:nvGraphicFramePr>
        <xdr:cNvPr id="3" name="Chart 2">
          <a:extLst>
            <a:ext uri="{FF2B5EF4-FFF2-40B4-BE49-F238E27FC236}">
              <a16:creationId xmlns:a16="http://schemas.microsoft.com/office/drawing/2014/main" id="{3FCA1736-62CE-4BF0-8488-57583852E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0</xdr:colOff>
      <xdr:row>55</xdr:row>
      <xdr:rowOff>0</xdr:rowOff>
    </xdr:from>
    <xdr:to>
      <xdr:col>58</xdr:col>
      <xdr:colOff>45720</xdr:colOff>
      <xdr:row>73</xdr:row>
      <xdr:rowOff>144780</xdr:rowOff>
    </xdr:to>
    <xdr:graphicFrame macro="">
      <xdr:nvGraphicFramePr>
        <xdr:cNvPr id="4" name="Chart 3">
          <a:extLst>
            <a:ext uri="{FF2B5EF4-FFF2-40B4-BE49-F238E27FC236}">
              <a16:creationId xmlns:a16="http://schemas.microsoft.com/office/drawing/2014/main" id="{CA7446E7-4627-47C9-9518-B2B784695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61</xdr:col>
      <xdr:colOff>579120</xdr:colOff>
      <xdr:row>55</xdr:row>
      <xdr:rowOff>1074420</xdr:rowOff>
    </xdr:from>
    <xdr:to>
      <xdr:col>71</xdr:col>
      <xdr:colOff>457200</xdr:colOff>
      <xdr:row>79</xdr:row>
      <xdr:rowOff>121920</xdr:rowOff>
    </xdr:to>
    <xdr:graphicFrame macro="">
      <xdr:nvGraphicFramePr>
        <xdr:cNvPr id="5" name="Chart 4">
          <a:extLst>
            <a:ext uri="{FF2B5EF4-FFF2-40B4-BE49-F238E27FC236}">
              <a16:creationId xmlns:a16="http://schemas.microsoft.com/office/drawing/2014/main" id="{471B1850-7881-4EBB-923B-C97F13F1F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72</xdr:col>
      <xdr:colOff>0</xdr:colOff>
      <xdr:row>55</xdr:row>
      <xdr:rowOff>0</xdr:rowOff>
    </xdr:from>
    <xdr:to>
      <xdr:col>82</xdr:col>
      <xdr:colOff>38100</xdr:colOff>
      <xdr:row>73</xdr:row>
      <xdr:rowOff>144780</xdr:rowOff>
    </xdr:to>
    <xdr:graphicFrame macro="">
      <xdr:nvGraphicFramePr>
        <xdr:cNvPr id="6" name="Chart 5">
          <a:extLst>
            <a:ext uri="{FF2B5EF4-FFF2-40B4-BE49-F238E27FC236}">
              <a16:creationId xmlns:a16="http://schemas.microsoft.com/office/drawing/2014/main" id="{D1461904-9428-4CAA-804A-DF19B1CE5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554019</xdr:colOff>
      <xdr:row>34</xdr:row>
      <xdr:rowOff>65443</xdr:rowOff>
    </xdr:from>
    <xdr:to>
      <xdr:col>12</xdr:col>
      <xdr:colOff>569259</xdr:colOff>
      <xdr:row>59</xdr:row>
      <xdr:rowOff>153297</xdr:rowOff>
    </xdr:to>
    <xdr:graphicFrame macro="">
      <xdr:nvGraphicFramePr>
        <xdr:cNvPr id="3" name="Chart 2">
          <a:extLst>
            <a:ext uri="{FF2B5EF4-FFF2-40B4-BE49-F238E27FC236}">
              <a16:creationId xmlns:a16="http://schemas.microsoft.com/office/drawing/2014/main" id="{788329B9-BAEA-4A7E-9E4D-D9A1D9284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17033</xdr:colOff>
      <xdr:row>34</xdr:row>
      <xdr:rowOff>38099</xdr:rowOff>
    </xdr:from>
    <xdr:to>
      <xdr:col>35</xdr:col>
      <xdr:colOff>16136</xdr:colOff>
      <xdr:row>60</xdr:row>
      <xdr:rowOff>121919</xdr:rowOff>
    </xdr:to>
    <xdr:graphicFrame macro="">
      <xdr:nvGraphicFramePr>
        <xdr:cNvPr id="4" name="Chart 3">
          <a:extLst>
            <a:ext uri="{FF2B5EF4-FFF2-40B4-BE49-F238E27FC236}">
              <a16:creationId xmlns:a16="http://schemas.microsoft.com/office/drawing/2014/main" id="{9EBC01D8-CFEE-40D8-9791-1AAD254F8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236220</xdr:colOff>
      <xdr:row>44</xdr:row>
      <xdr:rowOff>72390</xdr:rowOff>
    </xdr:from>
    <xdr:to>
      <xdr:col>20</xdr:col>
      <xdr:colOff>426720</xdr:colOff>
      <xdr:row>59</xdr:row>
      <xdr:rowOff>72390</xdr:rowOff>
    </xdr:to>
    <xdr:graphicFrame macro="">
      <xdr:nvGraphicFramePr>
        <xdr:cNvPr id="5" name="Chart 4">
          <a:extLst>
            <a:ext uri="{FF2B5EF4-FFF2-40B4-BE49-F238E27FC236}">
              <a16:creationId xmlns:a16="http://schemas.microsoft.com/office/drawing/2014/main" id="{0162F537-6107-40BE-BEB7-3975E8EE0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327660</xdr:colOff>
      <xdr:row>44</xdr:row>
      <xdr:rowOff>19050</xdr:rowOff>
    </xdr:from>
    <xdr:to>
      <xdr:col>33</xdr:col>
      <xdr:colOff>114300</xdr:colOff>
      <xdr:row>60</xdr:row>
      <xdr:rowOff>144780</xdr:rowOff>
    </xdr:to>
    <xdr:graphicFrame macro="">
      <xdr:nvGraphicFramePr>
        <xdr:cNvPr id="6" name="Chart 5">
          <a:extLst>
            <a:ext uri="{FF2B5EF4-FFF2-40B4-BE49-F238E27FC236}">
              <a16:creationId xmlns:a16="http://schemas.microsoft.com/office/drawing/2014/main" id="{26B16DC2-E6CA-4B88-9B3C-A87E03083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48</xdr:row>
      <xdr:rowOff>76200</xdr:rowOff>
    </xdr:from>
    <xdr:to>
      <xdr:col>15</xdr:col>
      <xdr:colOff>601980</xdr:colOff>
      <xdr:row>66</xdr:row>
      <xdr:rowOff>3810</xdr:rowOff>
    </xdr:to>
    <xdr:graphicFrame macro="">
      <xdr:nvGraphicFramePr>
        <xdr:cNvPr id="2" name="Chart 1">
          <a:extLst>
            <a:ext uri="{FF2B5EF4-FFF2-40B4-BE49-F238E27FC236}">
              <a16:creationId xmlns:a16="http://schemas.microsoft.com/office/drawing/2014/main" id="{7D188337-DA78-471A-9E27-7307E7C05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192405</xdr:colOff>
      <xdr:row>53</xdr:row>
      <xdr:rowOff>85725</xdr:rowOff>
    </xdr:from>
    <xdr:to>
      <xdr:col>23</xdr:col>
      <xdr:colOff>382905</xdr:colOff>
      <xdr:row>68</xdr:row>
      <xdr:rowOff>85725</xdr:rowOff>
    </xdr:to>
    <xdr:graphicFrame macro="">
      <xdr:nvGraphicFramePr>
        <xdr:cNvPr id="7" name="Chart 6">
          <a:extLst>
            <a:ext uri="{FF2B5EF4-FFF2-40B4-BE49-F238E27FC236}">
              <a16:creationId xmlns:a16="http://schemas.microsoft.com/office/drawing/2014/main" id="{C2ED8AFC-2E1C-4E46-B513-F8431C642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17</xdr:col>
      <xdr:colOff>104775</xdr:colOff>
      <xdr:row>13</xdr:row>
      <xdr:rowOff>78377</xdr:rowOff>
    </xdr:from>
    <xdr:to>
      <xdr:col>37</xdr:col>
      <xdr:colOff>22696</xdr:colOff>
      <xdr:row>49</xdr:row>
      <xdr:rowOff>122464</xdr:rowOff>
    </xdr:to>
    <xdr:graphicFrame macro="">
      <xdr:nvGraphicFramePr>
        <xdr:cNvPr id="4" name="Chart 3">
          <a:extLst>
            <a:ext uri="{FF2B5EF4-FFF2-40B4-BE49-F238E27FC236}">
              <a16:creationId xmlns:a16="http://schemas.microsoft.com/office/drawing/2014/main" id="{44FD64D3-8F7D-40CE-A5E0-9723E8D19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330381</xdr:colOff>
      <xdr:row>9</xdr:row>
      <xdr:rowOff>54427</xdr:rowOff>
    </xdr:from>
    <xdr:to>
      <xdr:col>39</xdr:col>
      <xdr:colOff>112394</xdr:colOff>
      <xdr:row>33</xdr:row>
      <xdr:rowOff>105590</xdr:rowOff>
    </xdr:to>
    <xdr:graphicFrame macro="">
      <xdr:nvGraphicFramePr>
        <xdr:cNvPr id="2" name="Chart 9">
          <a:extLst>
            <a:ext uri="{FF2B5EF4-FFF2-40B4-BE49-F238E27FC236}">
              <a16:creationId xmlns:a16="http://schemas.microsoft.com/office/drawing/2014/main" id="{9CB89093-92F4-4973-ADC3-E6C4525BE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468903</xdr:colOff>
      <xdr:row>49</xdr:row>
      <xdr:rowOff>108041</xdr:rowOff>
    </xdr:from>
    <xdr:to>
      <xdr:col>32</xdr:col>
      <xdr:colOff>240303</xdr:colOff>
      <xdr:row>76</xdr:row>
      <xdr:rowOff>99605</xdr:rowOff>
    </xdr:to>
    <xdr:graphicFrame macro="">
      <xdr:nvGraphicFramePr>
        <xdr:cNvPr id="3" name="Chart 2">
          <a:extLst>
            <a:ext uri="{FF2B5EF4-FFF2-40B4-BE49-F238E27FC236}">
              <a16:creationId xmlns:a16="http://schemas.microsoft.com/office/drawing/2014/main" id="{E3A7B112-CB8C-49ED-BB40-3F1B8628B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411480</xdr:colOff>
      <xdr:row>48</xdr:row>
      <xdr:rowOff>114300</xdr:rowOff>
    </xdr:from>
    <xdr:to>
      <xdr:col>14</xdr:col>
      <xdr:colOff>493395</xdr:colOff>
      <xdr:row>70</xdr:row>
      <xdr:rowOff>64770</xdr:rowOff>
    </xdr:to>
    <xdr:graphicFrame macro="">
      <xdr:nvGraphicFramePr>
        <xdr:cNvPr id="2" name="Chart 1">
          <a:extLst>
            <a:ext uri="{FF2B5EF4-FFF2-40B4-BE49-F238E27FC236}">
              <a16:creationId xmlns:a16="http://schemas.microsoft.com/office/drawing/2014/main" id="{D8736FB7-42E0-49F1-9DDA-CBBDD910D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342900</xdr:colOff>
      <xdr:row>13</xdr:row>
      <xdr:rowOff>83820</xdr:rowOff>
    </xdr:from>
    <xdr:to>
      <xdr:col>45</xdr:col>
      <xdr:colOff>861060</xdr:colOff>
      <xdr:row>36</xdr:row>
      <xdr:rowOff>49530</xdr:rowOff>
    </xdr:to>
    <xdr:graphicFrame macro="">
      <xdr:nvGraphicFramePr>
        <xdr:cNvPr id="3" name="Chart 2">
          <a:extLst>
            <a:ext uri="{FF2B5EF4-FFF2-40B4-BE49-F238E27FC236}">
              <a16:creationId xmlns:a16="http://schemas.microsoft.com/office/drawing/2014/main" id="{E402150D-71A7-419D-8DE6-3B95A4737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685800</xdr:colOff>
      <xdr:row>38</xdr:row>
      <xdr:rowOff>110490</xdr:rowOff>
    </xdr:from>
    <xdr:to>
      <xdr:col>24</xdr:col>
      <xdr:colOff>662940</xdr:colOff>
      <xdr:row>53</xdr:row>
      <xdr:rowOff>110490</xdr:rowOff>
    </xdr:to>
    <xdr:graphicFrame macro="">
      <xdr:nvGraphicFramePr>
        <xdr:cNvPr id="4" name="Chart 3">
          <a:extLst>
            <a:ext uri="{FF2B5EF4-FFF2-40B4-BE49-F238E27FC236}">
              <a16:creationId xmlns:a16="http://schemas.microsoft.com/office/drawing/2014/main" id="{72F9E518-AA5B-4D27-8C17-DA5811E6F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56</xdr:row>
      <xdr:rowOff>0</xdr:rowOff>
    </xdr:from>
    <xdr:to>
      <xdr:col>27</xdr:col>
      <xdr:colOff>586740</xdr:colOff>
      <xdr:row>71</xdr:row>
      <xdr:rowOff>0</xdr:rowOff>
    </xdr:to>
    <xdr:graphicFrame macro="">
      <xdr:nvGraphicFramePr>
        <xdr:cNvPr id="5" name="Chart 4">
          <a:extLst>
            <a:ext uri="{FF2B5EF4-FFF2-40B4-BE49-F238E27FC236}">
              <a16:creationId xmlns:a16="http://schemas.microsoft.com/office/drawing/2014/main" id="{708D03B4-C9C0-4E5E-900E-5392D706C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54</xdr:col>
      <xdr:colOff>289560</xdr:colOff>
      <xdr:row>24</xdr:row>
      <xdr:rowOff>11430</xdr:rowOff>
    </xdr:from>
    <xdr:to>
      <xdr:col>65</xdr:col>
      <xdr:colOff>312420</xdr:colOff>
      <xdr:row>45</xdr:row>
      <xdr:rowOff>144780</xdr:rowOff>
    </xdr:to>
    <xdr:graphicFrame macro="">
      <xdr:nvGraphicFramePr>
        <xdr:cNvPr id="2" name="Chart 1">
          <a:extLst>
            <a:ext uri="{FF2B5EF4-FFF2-40B4-BE49-F238E27FC236}">
              <a16:creationId xmlns:a16="http://schemas.microsoft.com/office/drawing/2014/main" id="{A9F0F3F8-CF52-48B7-9D1D-4A9D940B8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618563</xdr:colOff>
      <xdr:row>46</xdr:row>
      <xdr:rowOff>107576</xdr:rowOff>
    </xdr:from>
    <xdr:to>
      <xdr:col>39</xdr:col>
      <xdr:colOff>53788</xdr:colOff>
      <xdr:row>72</xdr:row>
      <xdr:rowOff>86509</xdr:rowOff>
    </xdr:to>
    <xdr:graphicFrame macro="">
      <xdr:nvGraphicFramePr>
        <xdr:cNvPr id="2" name="Chart 1">
          <a:extLst>
            <a:ext uri="{FF2B5EF4-FFF2-40B4-BE49-F238E27FC236}">
              <a16:creationId xmlns:a16="http://schemas.microsoft.com/office/drawing/2014/main" id="{B353D10F-8205-4D7B-8C0C-4F0167567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209550</xdr:colOff>
      <xdr:row>0</xdr:row>
      <xdr:rowOff>0</xdr:rowOff>
    </xdr:from>
    <xdr:to>
      <xdr:col>23</xdr:col>
      <xdr:colOff>428625</xdr:colOff>
      <xdr:row>31</xdr:row>
      <xdr:rowOff>76199</xdr:rowOff>
    </xdr:to>
    <xdr:graphicFrame macro="">
      <xdr:nvGraphicFramePr>
        <xdr:cNvPr id="2" name="Chart 1">
          <a:extLst>
            <a:ext uri="{FF2B5EF4-FFF2-40B4-BE49-F238E27FC236}">
              <a16:creationId xmlns:a16="http://schemas.microsoft.com/office/drawing/2014/main" id="{A200EE85-8336-4E3A-95E3-D6D34E81A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228600</xdr:colOff>
      <xdr:row>44</xdr:row>
      <xdr:rowOff>163830</xdr:rowOff>
    </xdr:from>
    <xdr:to>
      <xdr:col>7</xdr:col>
      <xdr:colOff>662940</xdr:colOff>
      <xdr:row>59</xdr:row>
      <xdr:rowOff>163830</xdr:rowOff>
    </xdr:to>
    <xdr:graphicFrame macro="">
      <xdr:nvGraphicFramePr>
        <xdr:cNvPr id="2" name="Chart 1">
          <a:extLst>
            <a:ext uri="{FF2B5EF4-FFF2-40B4-BE49-F238E27FC236}">
              <a16:creationId xmlns:a16="http://schemas.microsoft.com/office/drawing/2014/main" id="{72A410C8-98C2-4058-A287-E59474C60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586739</xdr:colOff>
      <xdr:row>4</xdr:row>
      <xdr:rowOff>114300</xdr:rowOff>
    </xdr:from>
    <xdr:to>
      <xdr:col>68</xdr:col>
      <xdr:colOff>276224</xdr:colOff>
      <xdr:row>31</xdr:row>
      <xdr:rowOff>0</xdr:rowOff>
    </xdr:to>
    <xdr:graphicFrame macro="">
      <xdr:nvGraphicFramePr>
        <xdr:cNvPr id="3" name="Chart 2">
          <a:extLst>
            <a:ext uri="{FF2B5EF4-FFF2-40B4-BE49-F238E27FC236}">
              <a16:creationId xmlns:a16="http://schemas.microsoft.com/office/drawing/2014/main" id="{52EF8C74-F3E0-4633-9E79-171D33168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533400</xdr:colOff>
      <xdr:row>5</xdr:row>
      <xdr:rowOff>53340</xdr:rowOff>
    </xdr:from>
    <xdr:to>
      <xdr:col>18</xdr:col>
      <xdr:colOff>539644</xdr:colOff>
      <xdr:row>26</xdr:row>
      <xdr:rowOff>160911</xdr:rowOff>
    </xdr:to>
    <xdr:graphicFrame macro="">
      <xdr:nvGraphicFramePr>
        <xdr:cNvPr id="2" name="Chart 1">
          <a:extLst>
            <a:ext uri="{FF2B5EF4-FFF2-40B4-BE49-F238E27FC236}">
              <a16:creationId xmlns:a16="http://schemas.microsoft.com/office/drawing/2014/main" id="{BB286EA2-BF5A-4CBC-8CBF-7F9481E5A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ayn/Documents/Graduate/Site%20info%20and%20links/WWTP/Kalamazoo%20WWTP/Kalamazoo%20WWTP%20sampling%20(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ercent Difference"/>
      <sheetName val="% DIFF GRAPH"/>
      <sheetName val="INFLUENT"/>
      <sheetName val="EFFLUENT"/>
      <sheetName val="PFBA"/>
      <sheetName val="PFPEA"/>
      <sheetName val="PFBS"/>
      <sheetName val="42 FTS"/>
      <sheetName val="PFHxA"/>
      <sheetName val="PFPeS"/>
      <sheetName val="HFPO-DA"/>
      <sheetName val="PFHpA"/>
      <sheetName val="ADONA"/>
      <sheetName val="PFHxS"/>
      <sheetName val="62 FTS"/>
      <sheetName val="PFOA"/>
      <sheetName val="PFHpS"/>
      <sheetName val="PFNA"/>
      <sheetName val="PFOSA"/>
      <sheetName val="PFOS"/>
      <sheetName val="9CL-PF3ONS"/>
      <sheetName val="PFDA"/>
      <sheetName val="82 FTS"/>
      <sheetName val="PFNS"/>
      <sheetName val="MeFOSAA"/>
      <sheetName val="EtFOSAA"/>
      <sheetName val="PFUnA"/>
      <sheetName val="PFDS"/>
      <sheetName val="11CCl-PF3OUdS"/>
      <sheetName val="PFDoA"/>
      <sheetName val="PFTrDA"/>
      <sheetName val="PFTeDA"/>
    </sheetNames>
    <sheetDataSet>
      <sheetData sheetId="0"/>
      <sheetData sheetId="1">
        <row r="15">
          <cell r="B15" t="str">
            <v>PFUnA</v>
          </cell>
          <cell r="E15" t="e">
            <v>#VALUE!</v>
          </cell>
          <cell r="K15" t="e">
            <v>#VALUE!</v>
          </cell>
          <cell r="Q15" t="e">
            <v>#VALUE!</v>
          </cell>
          <cell r="T15" t="e">
            <v>#VALUE!</v>
          </cell>
          <cell r="W15" t="e">
            <v>#VALUE!</v>
          </cell>
          <cell r="Z15" t="e">
            <v>#VALUE!</v>
          </cell>
          <cell r="AF15" t="e">
            <v>#VALUE!</v>
          </cell>
          <cell r="AK15" t="e">
            <v>#VALUE!</v>
          </cell>
          <cell r="AN15" t="e">
            <v>#VALUE!</v>
          </cell>
          <cell r="AR15" t="e">
            <v>#VALUE!</v>
          </cell>
          <cell r="AX15" t="e">
            <v>#VALUE!</v>
          </cell>
          <cell r="BB15" t="e">
            <v>#VALUE!</v>
          </cell>
          <cell r="BE15" t="e">
            <v>#VALUE!</v>
          </cell>
          <cell r="BH15" t="e">
            <v>#VALUE!</v>
          </cell>
          <cell r="BN15" t="e">
            <v>#VALUE!</v>
          </cell>
          <cell r="BQ15" t="e">
            <v>#VALUE!</v>
          </cell>
          <cell r="BT15" t="e">
            <v>#VALUE!</v>
          </cell>
          <cell r="BW15" t="e">
            <v>#VALUE!</v>
          </cell>
          <cell r="CK15" t="e">
            <v>#VALUE!</v>
          </cell>
          <cell r="CP15" t="e">
            <v>#VALUE!</v>
          </cell>
          <cell r="CS15" t="e">
            <v>#VALUE!</v>
          </cell>
          <cell r="DA15" t="e">
            <v>#VALUE!</v>
          </cell>
          <cell r="DD15" t="e">
            <v>#VALUE!</v>
          </cell>
          <cell r="DG15" t="e">
            <v>#VALUE!</v>
          </cell>
          <cell r="DK15" t="e">
            <v>#VALUE!</v>
          </cell>
          <cell r="EA15" t="e">
            <v>#VALUE!</v>
          </cell>
          <cell r="EE15" t="e">
            <v>#VALUE!</v>
          </cell>
          <cell r="EL15" t="e">
            <v>#VALUE!</v>
          </cell>
          <cell r="EQ15" t="e">
            <v>#VALUE!</v>
          </cell>
          <cell r="EU15" t="e">
            <v>#VALUE!</v>
          </cell>
        </row>
        <row r="16">
          <cell r="B16" t="str">
            <v>PFDA</v>
          </cell>
          <cell r="E16" t="e">
            <v>#VALUE!</v>
          </cell>
          <cell r="K16" t="e">
            <v>#VALUE!</v>
          </cell>
          <cell r="Q16" t="e">
            <v>#VALUE!</v>
          </cell>
          <cell r="T16" t="e">
            <v>#VALUE!</v>
          </cell>
          <cell r="W16" t="e">
            <v>#VALUE!</v>
          </cell>
          <cell r="Z16" t="e">
            <v>#VALUE!</v>
          </cell>
          <cell r="AF16" t="e">
            <v>#VALUE!</v>
          </cell>
          <cell r="AK16" t="e">
            <v>#VALUE!</v>
          </cell>
          <cell r="AN16" t="e">
            <v>#VALUE!</v>
          </cell>
          <cell r="AR16" t="e">
            <v>#VALUE!</v>
          </cell>
          <cell r="AX16" t="e">
            <v>#VALUE!</v>
          </cell>
          <cell r="BB16" t="e">
            <v>#VALUE!</v>
          </cell>
          <cell r="BE16" t="e">
            <v>#VALUE!</v>
          </cell>
          <cell r="BH16" t="e">
            <v>#VALUE!</v>
          </cell>
          <cell r="BN16" t="e">
            <v>#VALUE!</v>
          </cell>
          <cell r="BQ16" t="e">
            <v>#VALUE!</v>
          </cell>
          <cell r="BT16" t="e">
            <v>#VALUE!</v>
          </cell>
          <cell r="BW16" t="e">
            <v>#VALUE!</v>
          </cell>
          <cell r="CK16" t="e">
            <v>#VALUE!</v>
          </cell>
          <cell r="CP16" t="e">
            <v>#VALUE!</v>
          </cell>
          <cell r="CS16" t="e">
            <v>#VALUE!</v>
          </cell>
          <cell r="DA16" t="e">
            <v>#VALUE!</v>
          </cell>
          <cell r="DD16" t="e">
            <v>#VALUE!</v>
          </cell>
          <cell r="DG16" t="e">
            <v>#VALUE!</v>
          </cell>
          <cell r="DK16" t="e">
            <v>#VALUE!</v>
          </cell>
          <cell r="EA16" t="e">
            <v>#VALUE!</v>
          </cell>
          <cell r="EE16" t="e">
            <v>#VALUE!</v>
          </cell>
          <cell r="EL16" t="e">
            <v>#VALUE!</v>
          </cell>
          <cell r="EQ16" t="e">
            <v>#VALUE!</v>
          </cell>
          <cell r="EU16" t="e">
            <v>#VALUE!</v>
          </cell>
        </row>
        <row r="17">
          <cell r="B17" t="str">
            <v>PFDS</v>
          </cell>
          <cell r="E17" t="e">
            <v>#VALUE!</v>
          </cell>
          <cell r="K17" t="e">
            <v>#VALUE!</v>
          </cell>
          <cell r="Q17" t="e">
            <v>#VALUE!</v>
          </cell>
          <cell r="T17" t="e">
            <v>#VALUE!</v>
          </cell>
          <cell r="W17" t="e">
            <v>#VALUE!</v>
          </cell>
          <cell r="Z17" t="e">
            <v>#VALUE!</v>
          </cell>
          <cell r="AF17" t="e">
            <v>#VALUE!</v>
          </cell>
          <cell r="AK17" t="e">
            <v>#VALUE!</v>
          </cell>
          <cell r="AN17" t="e">
            <v>#VALUE!</v>
          </cell>
          <cell r="AR17" t="e">
            <v>#VALUE!</v>
          </cell>
          <cell r="AX17" t="e">
            <v>#VALUE!</v>
          </cell>
          <cell r="BB17" t="e">
            <v>#VALUE!</v>
          </cell>
          <cell r="BE17" t="e">
            <v>#VALUE!</v>
          </cell>
          <cell r="BH17" t="e">
            <v>#VALUE!</v>
          </cell>
          <cell r="BN17" t="e">
            <v>#VALUE!</v>
          </cell>
          <cell r="BQ17" t="e">
            <v>#VALUE!</v>
          </cell>
          <cell r="BT17" t="e">
            <v>#VALUE!</v>
          </cell>
          <cell r="BW17" t="e">
            <v>#VALUE!</v>
          </cell>
          <cell r="CK17" t="e">
            <v>#VALUE!</v>
          </cell>
          <cell r="CP17" t="e">
            <v>#VALUE!</v>
          </cell>
          <cell r="CS17" t="e">
            <v>#VALUE!</v>
          </cell>
          <cell r="DA17" t="e">
            <v>#VALUE!</v>
          </cell>
          <cell r="DD17" t="e">
            <v>#VALUE!</v>
          </cell>
          <cell r="DG17" t="e">
            <v>#VALUE!</v>
          </cell>
          <cell r="DK17" t="e">
            <v>#VALUE!</v>
          </cell>
          <cell r="EA17" t="e">
            <v>#VALUE!</v>
          </cell>
          <cell r="EE17" t="e">
            <v>#VALUE!</v>
          </cell>
          <cell r="EL17" t="e">
            <v>#VALUE!</v>
          </cell>
          <cell r="EQ17" t="e">
            <v>#VALUE!</v>
          </cell>
          <cell r="EU17" t="e">
            <v>#VALUE!</v>
          </cell>
        </row>
        <row r="18">
          <cell r="B18" t="str">
            <v>PFNA</v>
          </cell>
          <cell r="E18" t="e">
            <v>#DIV/0!</v>
          </cell>
          <cell r="K18" t="e">
            <v>#VALUE!</v>
          </cell>
          <cell r="Q18" t="e">
            <v>#VALUE!</v>
          </cell>
          <cell r="T18" t="e">
            <v>#VALUE!</v>
          </cell>
          <cell r="W18" t="e">
            <v>#VALUE!</v>
          </cell>
          <cell r="Z18" t="e">
            <v>#VALUE!</v>
          </cell>
          <cell r="AF18" t="e">
            <v>#VALUE!</v>
          </cell>
          <cell r="AK18" t="e">
            <v>#VALUE!</v>
          </cell>
          <cell r="AN18" t="e">
            <v>#VALUE!</v>
          </cell>
          <cell r="AR18" t="e">
            <v>#VALUE!</v>
          </cell>
          <cell r="AX18" t="e">
            <v>#VALUE!</v>
          </cell>
          <cell r="BB18" t="e">
            <v>#VALUE!</v>
          </cell>
          <cell r="BE18" t="e">
            <v>#VALUE!</v>
          </cell>
          <cell r="BH18" t="e">
            <v>#VALUE!</v>
          </cell>
          <cell r="BN18" t="e">
            <v>#VALUE!</v>
          </cell>
          <cell r="BQ18" t="e">
            <v>#VALUE!</v>
          </cell>
          <cell r="BT18" t="e">
            <v>#VALUE!</v>
          </cell>
          <cell r="BW18" t="e">
            <v>#VALUE!</v>
          </cell>
          <cell r="CK18" t="e">
            <v>#VALUE!</v>
          </cell>
          <cell r="CP18" t="e">
            <v>#VALUE!</v>
          </cell>
          <cell r="CS18" t="e">
            <v>#VALUE!</v>
          </cell>
          <cell r="DA18" t="e">
            <v>#VALUE!</v>
          </cell>
          <cell r="DD18" t="e">
            <v>#VALUE!</v>
          </cell>
          <cell r="DG18" t="e">
            <v>#VALUE!</v>
          </cell>
          <cell r="DK18" t="e">
            <v>#VALUE!</v>
          </cell>
          <cell r="EA18" t="e">
            <v>#VALUE!</v>
          </cell>
          <cell r="EE18" t="e">
            <v>#VALUE!</v>
          </cell>
          <cell r="EL18" t="e">
            <v>#VALUE!</v>
          </cell>
          <cell r="EQ18" t="e">
            <v>#VALUE!</v>
          </cell>
          <cell r="EU18" t="e">
            <v>#VALUE!</v>
          </cell>
        </row>
        <row r="19">
          <cell r="B19" t="str">
            <v>PFNS</v>
          </cell>
          <cell r="E19" t="e">
            <v>#VALUE!</v>
          </cell>
          <cell r="K19" t="e">
            <v>#VALUE!</v>
          </cell>
          <cell r="Q19" t="e">
            <v>#VALUE!</v>
          </cell>
          <cell r="T19" t="e">
            <v>#VALUE!</v>
          </cell>
          <cell r="W19" t="e">
            <v>#VALUE!</v>
          </cell>
          <cell r="Z19" t="e">
            <v>#VALUE!</v>
          </cell>
          <cell r="AF19" t="e">
            <v>#VALUE!</v>
          </cell>
          <cell r="AK19" t="e">
            <v>#VALUE!</v>
          </cell>
          <cell r="AN19" t="e">
            <v>#VALUE!</v>
          </cell>
          <cell r="AR19" t="e">
            <v>#VALUE!</v>
          </cell>
          <cell r="AX19" t="e">
            <v>#VALUE!</v>
          </cell>
          <cell r="BB19" t="e">
            <v>#VALUE!</v>
          </cell>
          <cell r="BE19" t="e">
            <v>#VALUE!</v>
          </cell>
          <cell r="BH19" t="e">
            <v>#VALUE!</v>
          </cell>
          <cell r="BN19" t="e">
            <v>#VALUE!</v>
          </cell>
          <cell r="BQ19" t="e">
            <v>#VALUE!</v>
          </cell>
          <cell r="BT19" t="e">
            <v>#VALUE!</v>
          </cell>
          <cell r="BW19" t="e">
            <v>#VALUE!</v>
          </cell>
          <cell r="CK19" t="e">
            <v>#VALUE!</v>
          </cell>
          <cell r="CP19" t="e">
            <v>#VALUE!</v>
          </cell>
          <cell r="CS19" t="e">
            <v>#VALUE!</v>
          </cell>
          <cell r="DA19" t="e">
            <v>#VALUE!</v>
          </cell>
          <cell r="DD19" t="e">
            <v>#VALUE!</v>
          </cell>
          <cell r="DG19" t="e">
            <v>#VALUE!</v>
          </cell>
          <cell r="DK19" t="e">
            <v>#VALUE!</v>
          </cell>
          <cell r="EA19" t="e">
            <v>#VALUE!</v>
          </cell>
          <cell r="EE19" t="e">
            <v>#VALUE!</v>
          </cell>
          <cell r="EL19" t="e">
            <v>#VALUE!</v>
          </cell>
          <cell r="EQ19" t="e">
            <v>#VALUE!</v>
          </cell>
          <cell r="EU19" t="e">
            <v>#VALUE!</v>
          </cell>
        </row>
        <row r="20">
          <cell r="B20" t="str">
            <v>PFOA</v>
          </cell>
          <cell r="E20">
            <v>0.5</v>
          </cell>
          <cell r="K20">
            <v>4.7142857142857144</v>
          </cell>
          <cell r="Q20">
            <v>1.1839080459770117</v>
          </cell>
          <cell r="T20">
            <v>4.2380952380952381</v>
          </cell>
          <cell r="W20">
            <v>4</v>
          </cell>
          <cell r="Z20">
            <v>4.9090909090909092</v>
          </cell>
          <cell r="AF20">
            <v>3.4545454545454546</v>
          </cell>
          <cell r="AK20" t="e">
            <v>#VALUE!</v>
          </cell>
          <cell r="AN20">
            <v>3.347826086956522</v>
          </cell>
          <cell r="AR20">
            <v>2.4090909090909087</v>
          </cell>
          <cell r="AX20" t="e">
            <v>#VALUE!</v>
          </cell>
          <cell r="BB20">
            <v>3.2727272727272725</v>
          </cell>
          <cell r="BE20" t="e">
            <v>#VALUE!</v>
          </cell>
          <cell r="BH20" t="e">
            <v>#VALUE!</v>
          </cell>
          <cell r="BN20" t="e">
            <v>#VALUE!</v>
          </cell>
          <cell r="BQ20">
            <v>-0.82307692307692304</v>
          </cell>
          <cell r="BT20">
            <v>12.478260869565219</v>
          </cell>
          <cell r="BW20">
            <v>3.7826086956521738</v>
          </cell>
          <cell r="CK20" t="e">
            <v>#VALUE!</v>
          </cell>
          <cell r="CP20" t="e">
            <v>#VALUE!</v>
          </cell>
          <cell r="CS20" t="e">
            <v>#VALUE!</v>
          </cell>
          <cell r="DA20" t="e">
            <v>#VALUE!</v>
          </cell>
          <cell r="DD20" t="e">
            <v>#VALUE!</v>
          </cell>
          <cell r="DG20">
            <v>-0.16255442670537013</v>
          </cell>
          <cell r="DK20">
            <v>0.32063492063492072</v>
          </cell>
          <cell r="EA20">
            <v>0.36929460580912848</v>
          </cell>
          <cell r="EE20">
            <v>2.2974607013301243E-2</v>
          </cell>
          <cell r="EL20">
            <v>1.071917808219178</v>
          </cell>
          <cell r="EQ20">
            <v>-0.495</v>
          </cell>
          <cell r="EU20">
            <v>-0.25053078556263275</v>
          </cell>
        </row>
        <row r="21">
          <cell r="B21" t="str">
            <v>PFOS</v>
          </cell>
          <cell r="E21">
            <v>0</v>
          </cell>
          <cell r="K21">
            <v>-0.42</v>
          </cell>
          <cell r="Q21">
            <v>2.0769230769230766</v>
          </cell>
          <cell r="T21">
            <v>-0.44</v>
          </cell>
          <cell r="W21">
            <v>9.0909090909090912E-2</v>
          </cell>
          <cell r="Z21">
            <v>-0.3888888888888889</v>
          </cell>
          <cell r="AF21">
            <v>9.4347826086956523</v>
          </cell>
          <cell r="AK21" t="e">
            <v>#VALUE!</v>
          </cell>
          <cell r="AN21">
            <v>-7.6923076923076927E-2</v>
          </cell>
          <cell r="AR21">
            <v>1.193548387096774</v>
          </cell>
          <cell r="AX21" t="e">
            <v>#VALUE!</v>
          </cell>
          <cell r="BB21">
            <v>1.8387096774193552</v>
          </cell>
          <cell r="BE21" t="e">
            <v>#VALUE!</v>
          </cell>
          <cell r="BH21">
            <v>-0.95733333333333326</v>
          </cell>
          <cell r="BN21">
            <v>-0.70909090909090911</v>
          </cell>
          <cell r="BQ21">
            <v>0</v>
          </cell>
          <cell r="BT21">
            <v>0</v>
          </cell>
          <cell r="BW21" t="e">
            <v>#VALUE!</v>
          </cell>
          <cell r="CK21" t="e">
            <v>#VALUE!</v>
          </cell>
          <cell r="CP21" t="e">
            <v>#VALUE!</v>
          </cell>
          <cell r="CS21" t="e">
            <v>#VALUE!</v>
          </cell>
          <cell r="DA21" t="e">
            <v>#VALUE!</v>
          </cell>
          <cell r="DD21" t="e">
            <v>#VALUE!</v>
          </cell>
          <cell r="DG21">
            <v>-0.1953125</v>
          </cell>
          <cell r="DK21">
            <v>1.0968921389396801E-2</v>
          </cell>
          <cell r="EA21">
            <v>-0.29624060150375947</v>
          </cell>
          <cell r="EE21">
            <v>-0.58942307692307694</v>
          </cell>
          <cell r="EL21">
            <v>-0.29188255613126085</v>
          </cell>
          <cell r="EQ21">
            <v>-0.89087093389296945</v>
          </cell>
          <cell r="EU21">
            <v>0.8664987405541561</v>
          </cell>
        </row>
        <row r="22">
          <cell r="B22" t="str">
            <v>8:2 FTS</v>
          </cell>
          <cell r="E22" t="e">
            <v>#VALUE!</v>
          </cell>
          <cell r="K22" t="e">
            <v>#VALUE!</v>
          </cell>
          <cell r="Q22" t="e">
            <v>#VALUE!</v>
          </cell>
          <cell r="T22" t="e">
            <v>#VALUE!</v>
          </cell>
          <cell r="W22" t="e">
            <v>#VALUE!</v>
          </cell>
          <cell r="Z22" t="e">
            <v>#VALUE!</v>
          </cell>
          <cell r="AF22" t="e">
            <v>#VALUE!</v>
          </cell>
          <cell r="AK22" t="e">
            <v>#VALUE!</v>
          </cell>
          <cell r="AN22" t="e">
            <v>#VALUE!</v>
          </cell>
          <cell r="AR22" t="e">
            <v>#VALUE!</v>
          </cell>
          <cell r="AX22" t="e">
            <v>#VALUE!</v>
          </cell>
          <cell r="BB22" t="e">
            <v>#VALUE!</v>
          </cell>
          <cell r="BE22" t="e">
            <v>#VALUE!</v>
          </cell>
          <cell r="BH22" t="e">
            <v>#VALUE!</v>
          </cell>
          <cell r="BN22" t="e">
            <v>#VALUE!</v>
          </cell>
          <cell r="BQ22" t="e">
            <v>#VALUE!</v>
          </cell>
          <cell r="BT22" t="e">
            <v>#VALUE!</v>
          </cell>
          <cell r="BW22" t="e">
            <v>#VALUE!</v>
          </cell>
          <cell r="CK22" t="e">
            <v>#VALUE!</v>
          </cell>
          <cell r="CP22" t="e">
            <v>#VALUE!</v>
          </cell>
          <cell r="CS22" t="e">
            <v>#VALUE!</v>
          </cell>
          <cell r="DA22" t="e">
            <v>#VALUE!</v>
          </cell>
          <cell r="DD22" t="e">
            <v>#VALUE!</v>
          </cell>
          <cell r="DG22" t="e">
            <v>#VALUE!</v>
          </cell>
          <cell r="DK22" t="e">
            <v>#VALUE!</v>
          </cell>
          <cell r="EA22" t="e">
            <v>#VALUE!</v>
          </cell>
          <cell r="EE22" t="e">
            <v>#VALUE!</v>
          </cell>
          <cell r="EL22" t="e">
            <v>#VALUE!</v>
          </cell>
          <cell r="EQ22" t="e">
            <v>#VALUE!</v>
          </cell>
          <cell r="EU22" t="e">
            <v>#VALUE!</v>
          </cell>
        </row>
        <row r="23">
          <cell r="B23" t="str">
            <v>PFOSA</v>
          </cell>
          <cell r="E23" t="e">
            <v>#VALUE!</v>
          </cell>
          <cell r="K23" t="e">
            <v>#VALUE!</v>
          </cell>
          <cell r="Q23" t="e">
            <v>#VALUE!</v>
          </cell>
          <cell r="T23" t="e">
            <v>#VALUE!</v>
          </cell>
          <cell r="W23" t="e">
            <v>#VALUE!</v>
          </cell>
          <cell r="Z23" t="e">
            <v>#VALUE!</v>
          </cell>
          <cell r="AF23" t="e">
            <v>#VALUE!</v>
          </cell>
          <cell r="AK23" t="e">
            <v>#VALUE!</v>
          </cell>
          <cell r="AN23" t="e">
            <v>#VALUE!</v>
          </cell>
          <cell r="AR23" t="e">
            <v>#VALUE!</v>
          </cell>
          <cell r="AX23" t="e">
            <v>#VALUE!</v>
          </cell>
          <cell r="BB23" t="e">
            <v>#VALUE!</v>
          </cell>
          <cell r="BE23" t="e">
            <v>#VALUE!</v>
          </cell>
          <cell r="BH23" t="e">
            <v>#VALUE!</v>
          </cell>
          <cell r="BN23" t="e">
            <v>#VALUE!</v>
          </cell>
          <cell r="BQ23" t="e">
            <v>#VALUE!</v>
          </cell>
          <cell r="BT23" t="e">
            <v>#VALUE!</v>
          </cell>
          <cell r="BW23" t="e">
            <v>#VALUE!</v>
          </cell>
          <cell r="CK23" t="e">
            <v>#VALUE!</v>
          </cell>
          <cell r="CP23" t="e">
            <v>#VALUE!</v>
          </cell>
          <cell r="CS23" t="e">
            <v>#VALUE!</v>
          </cell>
          <cell r="DA23" t="e">
            <v>#VALUE!</v>
          </cell>
          <cell r="DD23" t="e">
            <v>#VALUE!</v>
          </cell>
          <cell r="DG23" t="e">
            <v>#VALUE!</v>
          </cell>
          <cell r="DK23" t="e">
            <v>#VALUE!</v>
          </cell>
          <cell r="EA23" t="e">
            <v>#VALUE!</v>
          </cell>
          <cell r="EE23" t="e">
            <v>#VALUE!</v>
          </cell>
          <cell r="EL23" t="e">
            <v>#VALUE!</v>
          </cell>
          <cell r="EQ23" t="e">
            <v>#VALUE!</v>
          </cell>
          <cell r="EU23" t="e">
            <v>#VALUE!</v>
          </cell>
        </row>
        <row r="24">
          <cell r="B24" t="str">
            <v>MeFOSAA</v>
          </cell>
          <cell r="E24" t="e">
            <v>#VALUE!</v>
          </cell>
          <cell r="K24" t="e">
            <v>#VALUE!</v>
          </cell>
          <cell r="Q24" t="e">
            <v>#VALUE!</v>
          </cell>
          <cell r="T24" t="e">
            <v>#VALUE!</v>
          </cell>
          <cell r="W24" t="e">
            <v>#VALUE!</v>
          </cell>
          <cell r="Z24" t="e">
            <v>#VALUE!</v>
          </cell>
          <cell r="AF24" t="e">
            <v>#VALUE!</v>
          </cell>
          <cell r="AK24" t="e">
            <v>#VALUE!</v>
          </cell>
          <cell r="AN24" t="e">
            <v>#VALUE!</v>
          </cell>
          <cell r="AR24" t="e">
            <v>#VALUE!</v>
          </cell>
          <cell r="AX24" t="e">
            <v>#VALUE!</v>
          </cell>
          <cell r="BB24" t="e">
            <v>#VALUE!</v>
          </cell>
          <cell r="BE24" t="e">
            <v>#VALUE!</v>
          </cell>
          <cell r="BH24" t="e">
            <v>#VALUE!</v>
          </cell>
          <cell r="BN24" t="e">
            <v>#VALUE!</v>
          </cell>
          <cell r="BQ24" t="e">
            <v>#VALUE!</v>
          </cell>
          <cell r="BT24" t="e">
            <v>#VALUE!</v>
          </cell>
          <cell r="BW24" t="e">
            <v>#VALUE!</v>
          </cell>
          <cell r="CK24" t="e">
            <v>#VALUE!</v>
          </cell>
          <cell r="CP24" t="e">
            <v>#VALUE!</v>
          </cell>
          <cell r="CS24" t="e">
            <v>#VALUE!</v>
          </cell>
          <cell r="DA24" t="e">
            <v>#VALUE!</v>
          </cell>
          <cell r="DD24" t="e">
            <v>#VALUE!</v>
          </cell>
          <cell r="DG24" t="e">
            <v>#VALUE!</v>
          </cell>
          <cell r="DK24" t="e">
            <v>#VALUE!</v>
          </cell>
          <cell r="EA24" t="e">
            <v>#VALUE!</v>
          </cell>
          <cell r="EE24" t="e">
            <v>#VALUE!</v>
          </cell>
          <cell r="EL24" t="e">
            <v>#VALUE!</v>
          </cell>
          <cell r="EQ24" t="e">
            <v>#VALUE!</v>
          </cell>
          <cell r="EU24" t="e">
            <v>#VALUE!</v>
          </cell>
        </row>
        <row r="25">
          <cell r="B25" t="str">
            <v>EtFOSAA</v>
          </cell>
          <cell r="E25" t="e">
            <v>#VALUE!</v>
          </cell>
          <cell r="K25" t="e">
            <v>#VALUE!</v>
          </cell>
          <cell r="Q25" t="e">
            <v>#VALUE!</v>
          </cell>
          <cell r="T25" t="e">
            <v>#VALUE!</v>
          </cell>
          <cell r="W25" t="e">
            <v>#VALUE!</v>
          </cell>
          <cell r="Z25" t="e">
            <v>#VALUE!</v>
          </cell>
          <cell r="AF25" t="e">
            <v>#VALUE!</v>
          </cell>
          <cell r="AK25" t="e">
            <v>#VALUE!</v>
          </cell>
          <cell r="AN25" t="e">
            <v>#VALUE!</v>
          </cell>
          <cell r="AR25" t="e">
            <v>#VALUE!</v>
          </cell>
          <cell r="AX25" t="e">
            <v>#VALUE!</v>
          </cell>
          <cell r="BB25" t="e">
            <v>#VALUE!</v>
          </cell>
          <cell r="BE25" t="e">
            <v>#VALUE!</v>
          </cell>
          <cell r="BH25" t="e">
            <v>#VALUE!</v>
          </cell>
          <cell r="BN25" t="e">
            <v>#VALUE!</v>
          </cell>
          <cell r="BQ25" t="e">
            <v>#VALUE!</v>
          </cell>
          <cell r="BT25" t="e">
            <v>#VALUE!</v>
          </cell>
          <cell r="BW25" t="e">
            <v>#VALUE!</v>
          </cell>
          <cell r="CK25" t="e">
            <v>#VALUE!</v>
          </cell>
          <cell r="CP25" t="e">
            <v>#VALUE!</v>
          </cell>
          <cell r="CS25" t="e">
            <v>#VALUE!</v>
          </cell>
          <cell r="DA25" t="e">
            <v>#VALUE!</v>
          </cell>
          <cell r="DD25" t="e">
            <v>#VALUE!</v>
          </cell>
          <cell r="DG25" t="e">
            <v>#VALUE!</v>
          </cell>
          <cell r="DK25" t="e">
            <v>#VALUE!</v>
          </cell>
          <cell r="EA25" t="e">
            <v>#VALUE!</v>
          </cell>
          <cell r="EE25" t="e">
            <v>#VALUE!</v>
          </cell>
          <cell r="EL25" t="e">
            <v>#VALUE!</v>
          </cell>
          <cell r="EQ25" t="e">
            <v>#VALUE!</v>
          </cell>
          <cell r="EU25" t="e">
            <v>#VALUE!</v>
          </cell>
        </row>
        <row r="26">
          <cell r="B26" t="str">
            <v>PFHpA</v>
          </cell>
          <cell r="E26" t="e">
            <v>#VALUE!</v>
          </cell>
          <cell r="K26">
            <v>9.3749999999999944E-2</v>
          </cell>
          <cell r="Q26">
            <v>-0.27692307692307688</v>
          </cell>
          <cell r="T26">
            <v>-0.15625</v>
          </cell>
          <cell r="W26">
            <v>-9.0909090909090856E-2</v>
          </cell>
          <cell r="Z26">
            <v>3.1249999999999889E-2</v>
          </cell>
          <cell r="AF26">
            <v>-0.17647058823529416</v>
          </cell>
          <cell r="AK26">
            <v>1</v>
          </cell>
          <cell r="AN26" t="e">
            <v>#VALUE!</v>
          </cell>
          <cell r="AR26">
            <v>-0.32258064516129031</v>
          </cell>
          <cell r="AX26" t="e">
            <v>#VALUE!</v>
          </cell>
          <cell r="BB26">
            <v>-0.19354838709677422</v>
          </cell>
          <cell r="BE26" t="e">
            <v>#VALUE!</v>
          </cell>
          <cell r="BH26" t="e">
            <v>#VALUE!</v>
          </cell>
          <cell r="BN26">
            <v>0.56249999999999989</v>
          </cell>
          <cell r="BQ26">
            <v>10.249999999999998</v>
          </cell>
          <cell r="BT26">
            <v>5.3636363636363633</v>
          </cell>
          <cell r="BW26" t="e">
            <v>#VALUE!</v>
          </cell>
          <cell r="CK26" t="e">
            <v>#VALUE!</v>
          </cell>
          <cell r="CP26" t="e">
            <v>#VALUE!</v>
          </cell>
          <cell r="CS26" t="e">
            <v>#VALUE!</v>
          </cell>
          <cell r="DA26" t="e">
            <v>#VALUE!</v>
          </cell>
          <cell r="DD26" t="e">
            <v>#VALUE!</v>
          </cell>
          <cell r="DG26">
            <v>-0.39367816091954028</v>
          </cell>
          <cell r="DK26" t="e">
            <v>#VALUE!</v>
          </cell>
          <cell r="EA26" t="e">
            <v>#VALUE!</v>
          </cell>
          <cell r="EE26" t="e">
            <v>#VALUE!</v>
          </cell>
          <cell r="EL26" t="e">
            <v>#VALUE!</v>
          </cell>
          <cell r="EQ26" t="e">
            <v>#VALUE!</v>
          </cell>
          <cell r="EU26">
            <v>-6.2706270627062688E-2</v>
          </cell>
        </row>
        <row r="27">
          <cell r="B27" t="str">
            <v>PFHpS</v>
          </cell>
          <cell r="E27" t="e">
            <v>#VALUE!</v>
          </cell>
          <cell r="K27" t="e">
            <v>#VALUE!</v>
          </cell>
          <cell r="Q27" t="e">
            <v>#VALUE!</v>
          </cell>
          <cell r="T27" t="e">
            <v>#VALUE!</v>
          </cell>
          <cell r="W27" t="e">
            <v>#VALUE!</v>
          </cell>
          <cell r="Z27" t="e">
            <v>#VALUE!</v>
          </cell>
          <cell r="AF27" t="e">
            <v>#VALUE!</v>
          </cell>
          <cell r="AK27" t="e">
            <v>#VALUE!</v>
          </cell>
          <cell r="AN27" t="e">
            <v>#VALUE!</v>
          </cell>
          <cell r="AR27" t="e">
            <v>#VALUE!</v>
          </cell>
          <cell r="AX27" t="e">
            <v>#VALUE!</v>
          </cell>
          <cell r="BB27" t="e">
            <v>#VALUE!</v>
          </cell>
          <cell r="BE27" t="e">
            <v>#VALUE!</v>
          </cell>
          <cell r="BH27" t="e">
            <v>#VALUE!</v>
          </cell>
          <cell r="BN27" t="e">
            <v>#VALUE!</v>
          </cell>
          <cell r="BQ27" t="e">
            <v>#VALUE!</v>
          </cell>
          <cell r="BT27" t="e">
            <v>#VALUE!</v>
          </cell>
          <cell r="BW27" t="e">
            <v>#VALUE!</v>
          </cell>
          <cell r="CK27" t="e">
            <v>#VALUE!</v>
          </cell>
          <cell r="CP27" t="e">
            <v>#VALUE!</v>
          </cell>
          <cell r="CS27" t="e">
            <v>#VALUE!</v>
          </cell>
          <cell r="DA27" t="e">
            <v>#VALUE!</v>
          </cell>
          <cell r="DD27" t="e">
            <v>#VALUE!</v>
          </cell>
          <cell r="DG27" t="e">
            <v>#VALUE!</v>
          </cell>
          <cell r="DK27" t="e">
            <v>#VALUE!</v>
          </cell>
          <cell r="EA27" t="e">
            <v>#VALUE!</v>
          </cell>
          <cell r="EE27" t="e">
            <v>#VALUE!</v>
          </cell>
          <cell r="EL27" t="e">
            <v>#VALUE!</v>
          </cell>
          <cell r="EQ27" t="e">
            <v>#VALUE!</v>
          </cell>
          <cell r="EU27" t="e">
            <v>#VALUE!</v>
          </cell>
        </row>
        <row r="28">
          <cell r="B28" t="str">
            <v>PFHxA</v>
          </cell>
          <cell r="E28">
            <v>0.36363636363636365</v>
          </cell>
          <cell r="K28">
            <v>7.9473684210526319</v>
          </cell>
          <cell r="Q28">
            <v>2.4615384615384617</v>
          </cell>
          <cell r="T28">
            <v>10.578947368421053</v>
          </cell>
          <cell r="W28">
            <v>14</v>
          </cell>
          <cell r="Z28">
            <v>10.578947368421053</v>
          </cell>
          <cell r="AF28">
            <v>12</v>
          </cell>
          <cell r="AK28">
            <v>5.0909090909090899</v>
          </cell>
          <cell r="AN28">
            <v>16.857142857142858</v>
          </cell>
          <cell r="AR28">
            <v>12.846153846153845</v>
          </cell>
          <cell r="AX28">
            <v>5.1764705882352944</v>
          </cell>
          <cell r="BB28">
            <v>11.142857142857144</v>
          </cell>
          <cell r="BE28">
            <v>11.857142857142859</v>
          </cell>
          <cell r="BH28">
            <v>11.857142857142859</v>
          </cell>
          <cell r="BN28">
            <v>3.7857142857142865</v>
          </cell>
          <cell r="BQ28">
            <v>11.142857142857144</v>
          </cell>
          <cell r="BT28">
            <v>14.000000000000002</v>
          </cell>
          <cell r="BW28">
            <v>11.857142857142859</v>
          </cell>
          <cell r="CK28">
            <v>0.6</v>
          </cell>
          <cell r="CP28" t="e">
            <v>#VALUE!</v>
          </cell>
          <cell r="CS28">
            <v>1.6086956521739129</v>
          </cell>
          <cell r="DA28">
            <v>9.7692307692307683</v>
          </cell>
          <cell r="DD28">
            <v>7.5714285714285721</v>
          </cell>
          <cell r="DG28">
            <v>0.66219839142091164</v>
          </cell>
          <cell r="DK28">
            <v>0.57943925233644866</v>
          </cell>
          <cell r="EA28">
            <v>2.5445205479452055</v>
          </cell>
          <cell r="EE28">
            <v>1.7547169811320757</v>
          </cell>
          <cell r="EL28">
            <v>3.5183887915936953</v>
          </cell>
          <cell r="EQ28">
            <v>-0.38482384823848237</v>
          </cell>
          <cell r="EU28">
            <v>-0.70153846153846167</v>
          </cell>
        </row>
        <row r="29">
          <cell r="B29" t="str">
            <v>PFHxS</v>
          </cell>
          <cell r="E29">
            <v>-1.9607843137254832E-2</v>
          </cell>
          <cell r="K29">
            <v>0.19354838709677422</v>
          </cell>
          <cell r="Q29" t="e">
            <v>#VALUE!</v>
          </cell>
          <cell r="T29">
            <v>0.2580645161290322</v>
          </cell>
          <cell r="W29">
            <v>1.0624999999999998</v>
          </cell>
          <cell r="Z29">
            <v>0.87096774193548376</v>
          </cell>
          <cell r="AF29">
            <v>0.90624999999999978</v>
          </cell>
          <cell r="AK29" t="e">
            <v>#VALUE!</v>
          </cell>
          <cell r="AN29" t="e">
            <v>#VALUE!</v>
          </cell>
          <cell r="AR29">
            <v>9.3749999999999944E-2</v>
          </cell>
          <cell r="AX29" t="e">
            <v>#VALUE!</v>
          </cell>
          <cell r="BB29">
            <v>0.63636363636363658</v>
          </cell>
          <cell r="BE29" t="e">
            <v>#VALUE!</v>
          </cell>
          <cell r="BH29" t="e">
            <v>#VALUE!</v>
          </cell>
          <cell r="BN29" t="e">
            <v>#VALUE!</v>
          </cell>
          <cell r="BQ29" t="e">
            <v>#VALUE!</v>
          </cell>
          <cell r="BT29" t="e">
            <v>#VALUE!</v>
          </cell>
          <cell r="BW29" t="e">
            <v>#VALUE!</v>
          </cell>
          <cell r="CK29" t="e">
            <v>#VALUE!</v>
          </cell>
          <cell r="CP29" t="e">
            <v>#VALUE!</v>
          </cell>
          <cell r="CS29" t="e">
            <v>#VALUE!</v>
          </cell>
          <cell r="DA29" t="e">
            <v>#VALUE!</v>
          </cell>
          <cell r="DD29" t="e">
            <v>#VALUE!</v>
          </cell>
          <cell r="DG29">
            <v>-0.12500000000000003</v>
          </cell>
          <cell r="DK29">
            <v>-0.17515923566878988</v>
          </cell>
          <cell r="EA29">
            <v>0.59823399558498891</v>
          </cell>
          <cell r="EE29" t="e">
            <v>#VALUE!</v>
          </cell>
          <cell r="EL29">
            <v>3.9215686274509838E-2</v>
          </cell>
          <cell r="EQ29">
            <v>-0.85772727272727278</v>
          </cell>
          <cell r="EU29">
            <v>0.21639344262295088</v>
          </cell>
        </row>
        <row r="30">
          <cell r="B30" t="str">
            <v>6:2 FTS</v>
          </cell>
          <cell r="E30" t="e">
            <v>#VALUE!</v>
          </cell>
          <cell r="K30" t="e">
            <v>#VALUE!</v>
          </cell>
          <cell r="Q30" t="e">
            <v>#VALUE!</v>
          </cell>
          <cell r="T30" t="e">
            <v>#VALUE!</v>
          </cell>
          <cell r="W30" t="e">
            <v>#VALUE!</v>
          </cell>
          <cell r="Z30" t="e">
            <v>#VALUE!</v>
          </cell>
          <cell r="AF30" t="e">
            <v>#VALUE!</v>
          </cell>
          <cell r="AK30" t="e">
            <v>#VALUE!</v>
          </cell>
          <cell r="AN30" t="e">
            <v>#VALUE!</v>
          </cell>
          <cell r="AR30" t="e">
            <v>#VALUE!</v>
          </cell>
          <cell r="AX30" t="e">
            <v>#VALUE!</v>
          </cell>
          <cell r="BB30" t="e">
            <v>#VALUE!</v>
          </cell>
          <cell r="BE30" t="e">
            <v>#VALUE!</v>
          </cell>
          <cell r="BH30" t="e">
            <v>#VALUE!</v>
          </cell>
          <cell r="BN30" t="e">
            <v>#VALUE!</v>
          </cell>
          <cell r="BQ30" t="e">
            <v>#VALUE!</v>
          </cell>
          <cell r="BT30" t="e">
            <v>#VALUE!</v>
          </cell>
          <cell r="BW30" t="e">
            <v>#VALUE!</v>
          </cell>
          <cell r="CK30" t="e">
            <v>#VALUE!</v>
          </cell>
          <cell r="CP30" t="e">
            <v>#VALUE!</v>
          </cell>
          <cell r="CS30" t="e">
            <v>#VALUE!</v>
          </cell>
          <cell r="DA30" t="e">
            <v>#VALUE!</v>
          </cell>
          <cell r="DD30" t="e">
            <v>#VALUE!</v>
          </cell>
          <cell r="DG30" t="e">
            <v>#VALUE!</v>
          </cell>
          <cell r="DK30">
            <v>0.42253521126760574</v>
          </cell>
          <cell r="EA30">
            <v>-0.18128654970760238</v>
          </cell>
          <cell r="EE30">
            <v>0.67301587301587296</v>
          </cell>
          <cell r="EL30">
            <v>1.7547169811320757</v>
          </cell>
          <cell r="EQ30">
            <v>-0.17725258493353019</v>
          </cell>
          <cell r="EU30">
            <v>-0.69801980198019797</v>
          </cell>
        </row>
        <row r="31">
          <cell r="B31" t="str">
            <v>PFPeA</v>
          </cell>
          <cell r="E31">
            <v>1.5</v>
          </cell>
          <cell r="K31">
            <v>9.5555555555555554</v>
          </cell>
          <cell r="Q31">
            <v>3.5945945945945947</v>
          </cell>
          <cell r="T31">
            <v>14.555555555555555</v>
          </cell>
          <cell r="W31">
            <v>13.210526315789474</v>
          </cell>
          <cell r="Z31">
            <v>10.111111111111111</v>
          </cell>
          <cell r="AF31">
            <v>15.842105263157896</v>
          </cell>
          <cell r="AK31">
            <v>0.5730337078651685</v>
          </cell>
          <cell r="AN31">
            <v>19</v>
          </cell>
          <cell r="AR31">
            <v>8.4736842105263168</v>
          </cell>
          <cell r="AX31">
            <v>3.2</v>
          </cell>
          <cell r="BB31">
            <v>8</v>
          </cell>
          <cell r="BE31">
            <v>7.5</v>
          </cell>
          <cell r="BH31">
            <v>10</v>
          </cell>
          <cell r="BN31">
            <v>6</v>
          </cell>
          <cell r="BQ31">
            <v>12</v>
          </cell>
          <cell r="BT31">
            <v>12.5</v>
          </cell>
          <cell r="BW31">
            <v>1.6363636363636365</v>
          </cell>
          <cell r="CK31">
            <v>1.7272727272727273</v>
          </cell>
          <cell r="CP31">
            <v>1.3</v>
          </cell>
          <cell r="CS31">
            <v>4.0999999999999996</v>
          </cell>
          <cell r="DA31">
            <v>1.4166666666666667</v>
          </cell>
          <cell r="DD31">
            <v>13.5</v>
          </cell>
          <cell r="DG31">
            <v>0.89698492462311552</v>
          </cell>
          <cell r="DK31">
            <v>0.46753246753246736</v>
          </cell>
          <cell r="EA31">
            <v>5.2471910112359552</v>
          </cell>
          <cell r="EE31">
            <v>5.0516605166051658</v>
          </cell>
          <cell r="EL31">
            <v>5.6197183098591559</v>
          </cell>
          <cell r="EQ31">
            <v>0.83152173913043503</v>
          </cell>
          <cell r="EU31">
            <v>-0.75791245791245787</v>
          </cell>
        </row>
        <row r="32">
          <cell r="B32" t="str">
            <v>PFPeS</v>
          </cell>
          <cell r="E32" t="e">
            <v>#VALUE!</v>
          </cell>
          <cell r="K32" t="e">
            <v>#VALUE!</v>
          </cell>
          <cell r="Q32" t="e">
            <v>#VALUE!</v>
          </cell>
          <cell r="T32" t="e">
            <v>#VALUE!</v>
          </cell>
          <cell r="W32" t="e">
            <v>#VALUE!</v>
          </cell>
          <cell r="Z32" t="e">
            <v>#VALUE!</v>
          </cell>
          <cell r="AF32" t="e">
            <v>#VALUE!</v>
          </cell>
          <cell r="AK32" t="e">
            <v>#VALUE!</v>
          </cell>
          <cell r="AN32" t="e">
            <v>#VALUE!</v>
          </cell>
          <cell r="AR32" t="e">
            <v>#VALUE!</v>
          </cell>
          <cell r="AX32" t="e">
            <v>#VALUE!</v>
          </cell>
          <cell r="BB32" t="e">
            <v>#VALUE!</v>
          </cell>
          <cell r="BE32" t="e">
            <v>#VALUE!</v>
          </cell>
          <cell r="BH32" t="e">
            <v>#VALUE!</v>
          </cell>
          <cell r="BN32" t="e">
            <v>#VALUE!</v>
          </cell>
          <cell r="BQ32" t="e">
            <v>#VALUE!</v>
          </cell>
          <cell r="BT32" t="e">
            <v>#VALUE!</v>
          </cell>
          <cell r="BW32" t="e">
            <v>#VALUE!</v>
          </cell>
          <cell r="CK32" t="e">
            <v>#VALUE!</v>
          </cell>
          <cell r="CP32" t="e">
            <v>#VALUE!</v>
          </cell>
          <cell r="CS32" t="e">
            <v>#VALUE!</v>
          </cell>
          <cell r="DA32" t="e">
            <v>#VALUE!</v>
          </cell>
          <cell r="DD32" t="e">
            <v>#VALUE!</v>
          </cell>
          <cell r="DG32" t="e">
            <v>#VALUE!</v>
          </cell>
          <cell r="DK32" t="e">
            <v>#VALUE!</v>
          </cell>
          <cell r="EA32" t="e">
            <v>#VALUE!</v>
          </cell>
          <cell r="EE32" t="e">
            <v>#VALUE!</v>
          </cell>
          <cell r="EL32" t="e">
            <v>#VALUE!</v>
          </cell>
          <cell r="EQ32" t="e">
            <v>#VALUE!</v>
          </cell>
          <cell r="EU32" t="e">
            <v>#VALUE!</v>
          </cell>
        </row>
        <row r="33">
          <cell r="B33" t="str">
            <v>PFBA</v>
          </cell>
          <cell r="E33">
            <v>0.29850746268656703</v>
          </cell>
          <cell r="K33">
            <v>2.3333333333333335</v>
          </cell>
          <cell r="Q33">
            <v>1.5</v>
          </cell>
          <cell r="T33">
            <v>2.5483870967741935</v>
          </cell>
          <cell r="W33">
            <v>0.64583333333333337</v>
          </cell>
          <cell r="Z33">
            <v>0.14285714285714285</v>
          </cell>
          <cell r="AF33">
            <v>2.125</v>
          </cell>
          <cell r="AK33">
            <v>0.79310344827586221</v>
          </cell>
          <cell r="AN33">
            <v>3.736842105263158</v>
          </cell>
          <cell r="AR33">
            <v>1.7777777777777779</v>
          </cell>
          <cell r="AX33">
            <v>0.61290322580645151</v>
          </cell>
          <cell r="BB33">
            <v>-0.97605263157894728</v>
          </cell>
          <cell r="BE33" t="e">
            <v>#VALUE!</v>
          </cell>
          <cell r="BH33">
            <v>-8.3333333333333329E-2</v>
          </cell>
          <cell r="BN33">
            <v>0.40540540540540537</v>
          </cell>
          <cell r="BQ33" t="e">
            <v>#VALUE!</v>
          </cell>
          <cell r="BT33">
            <v>4.7894736842105265</v>
          </cell>
          <cell r="BW33" t="e">
            <v>#VALUE!</v>
          </cell>
          <cell r="CK33">
            <v>7.1428571428571425E-2</v>
          </cell>
          <cell r="CP33" t="e">
            <v>#VALUE!</v>
          </cell>
          <cell r="CS33">
            <v>0</v>
          </cell>
          <cell r="DA33">
            <v>3.1666666666666665</v>
          </cell>
          <cell r="DD33" t="e">
            <v>#VALUE!</v>
          </cell>
          <cell r="DG33">
            <v>-6.0544904137235081E-2</v>
          </cell>
          <cell r="DK33">
            <v>0.1951219512195122</v>
          </cell>
          <cell r="EA33">
            <v>0.63469387755102025</v>
          </cell>
          <cell r="EE33">
            <v>0.95688225538971816</v>
          </cell>
          <cell r="EL33" t="e">
            <v>#VALUE!</v>
          </cell>
          <cell r="EQ33" t="e">
            <v>#VALUE!</v>
          </cell>
          <cell r="EU33" t="e">
            <v>#VALUE!</v>
          </cell>
        </row>
        <row r="34">
          <cell r="B34" t="str">
            <v>PFBS</v>
          </cell>
          <cell r="E34">
            <v>6.9767441860465074E-2</v>
          </cell>
          <cell r="K34">
            <v>1.625</v>
          </cell>
          <cell r="Q34">
            <v>0.12307692307692306</v>
          </cell>
          <cell r="T34">
            <v>2.5624999999999996</v>
          </cell>
          <cell r="W34">
            <v>3.4375</v>
          </cell>
          <cell r="Z34">
            <v>2.9374999999999996</v>
          </cell>
          <cell r="AF34">
            <v>1.8235294117647056</v>
          </cell>
          <cell r="AK34">
            <v>1.5454545454545452</v>
          </cell>
          <cell r="AN34" t="e">
            <v>#VALUE!</v>
          </cell>
          <cell r="AR34">
            <v>1.0769230769230771</v>
          </cell>
          <cell r="AX34" t="e">
            <v>#VALUE!</v>
          </cell>
          <cell r="BB34">
            <v>2.1538461538461537</v>
          </cell>
          <cell r="BE34" t="e">
            <v>#VALUE!</v>
          </cell>
          <cell r="BH34" t="e">
            <v>#VALUE!</v>
          </cell>
          <cell r="BN34">
            <v>1.1538461538461537</v>
          </cell>
          <cell r="BQ34" t="e">
            <v>#VALUE!</v>
          </cell>
          <cell r="BT34" t="e">
            <v>#VALUE!</v>
          </cell>
          <cell r="BW34" t="e">
            <v>#VALUE!</v>
          </cell>
          <cell r="CK34" t="e">
            <v>#VALUE!</v>
          </cell>
          <cell r="CP34" t="e">
            <v>#VALUE!</v>
          </cell>
          <cell r="CS34" t="e">
            <v>#VALUE!</v>
          </cell>
          <cell r="DA34" t="e">
            <v>#VALUE!</v>
          </cell>
          <cell r="DD34" t="e">
            <v>#VALUE!</v>
          </cell>
          <cell r="DG34">
            <v>0.33944954128440363</v>
          </cell>
          <cell r="DK34">
            <v>-0.14107883817427397</v>
          </cell>
          <cell r="EA34">
            <v>4.7619047619047616E-2</v>
          </cell>
          <cell r="EE34">
            <v>0.56204379562043782</v>
          </cell>
          <cell r="EL34" t="e">
            <v>#VALUE!</v>
          </cell>
          <cell r="EQ34">
            <v>-0.73030303030303034</v>
          </cell>
          <cell r="EU34">
            <v>-2.5943396226415168E-2</v>
          </cell>
        </row>
        <row r="35">
          <cell r="B35" t="str">
            <v>4:2 FTS</v>
          </cell>
          <cell r="E35" t="e">
            <v>#VALUE!</v>
          </cell>
          <cell r="K35" t="e">
            <v>#VALUE!</v>
          </cell>
          <cell r="Q35" t="e">
            <v>#VALUE!</v>
          </cell>
          <cell r="T35" t="e">
            <v>#VALUE!</v>
          </cell>
          <cell r="W35" t="e">
            <v>#VALUE!</v>
          </cell>
          <cell r="Z35" t="e">
            <v>#VALUE!</v>
          </cell>
          <cell r="AF35" t="e">
            <v>#VALUE!</v>
          </cell>
          <cell r="AK35" t="e">
            <v>#VALUE!</v>
          </cell>
          <cell r="AN35" t="e">
            <v>#VALUE!</v>
          </cell>
          <cell r="AR35" t="e">
            <v>#VALUE!</v>
          </cell>
          <cell r="AX35" t="e">
            <v>#VALUE!</v>
          </cell>
          <cell r="BB35" t="e">
            <v>#VALUE!</v>
          </cell>
          <cell r="BE35" t="e">
            <v>#VALUE!</v>
          </cell>
          <cell r="BH35" t="e">
            <v>#VALUE!</v>
          </cell>
          <cell r="BN35" t="e">
            <v>#VALUE!</v>
          </cell>
          <cell r="BQ35" t="e">
            <v>#VALUE!</v>
          </cell>
          <cell r="BT35" t="e">
            <v>#VALUE!</v>
          </cell>
          <cell r="BW35" t="e">
            <v>#VALUE!</v>
          </cell>
          <cell r="CK35" t="e">
            <v>#VALUE!</v>
          </cell>
          <cell r="CP35" t="e">
            <v>#VALUE!</v>
          </cell>
          <cell r="CS35" t="e">
            <v>#VALUE!</v>
          </cell>
          <cell r="DA35" t="e">
            <v>#VALUE!</v>
          </cell>
          <cell r="DD35" t="e">
            <v>#VALUE!</v>
          </cell>
          <cell r="DG35" t="e">
            <v>#VALUE!</v>
          </cell>
          <cell r="DK35" t="e">
            <v>#VALUE!</v>
          </cell>
          <cell r="EA35" t="e">
            <v>#VALUE!</v>
          </cell>
          <cell r="EE35" t="e">
            <v>#VALUE!</v>
          </cell>
          <cell r="EL35" t="e">
            <v>#VALUE!</v>
          </cell>
          <cell r="EQ35" t="e">
            <v>#VALUE!</v>
          </cell>
          <cell r="EU35" t="e">
            <v>#VALUE!</v>
          </cell>
        </row>
        <row r="36">
          <cell r="B36" t="str">
            <v>HFPO-DA</v>
          </cell>
          <cell r="E36" t="e">
            <v>#VALUE!</v>
          </cell>
          <cell r="K36" t="e">
            <v>#VALUE!</v>
          </cell>
          <cell r="Q36" t="e">
            <v>#VALUE!</v>
          </cell>
          <cell r="T36" t="e">
            <v>#VALUE!</v>
          </cell>
          <cell r="W36" t="e">
            <v>#VALUE!</v>
          </cell>
          <cell r="Z36" t="e">
            <v>#VALUE!</v>
          </cell>
          <cell r="AF36" t="e">
            <v>#VALUE!</v>
          </cell>
          <cell r="AK36" t="e">
            <v>#VALUE!</v>
          </cell>
          <cell r="AN36" t="e">
            <v>#VALUE!</v>
          </cell>
          <cell r="AR36" t="e">
            <v>#VALUE!</v>
          </cell>
          <cell r="AX36" t="e">
            <v>#VALUE!</v>
          </cell>
          <cell r="BB36" t="e">
            <v>#VALUE!</v>
          </cell>
          <cell r="BE36" t="e">
            <v>#VALUE!</v>
          </cell>
          <cell r="BH36" t="e">
            <v>#VALUE!</v>
          </cell>
          <cell r="BN36" t="e">
            <v>#VALUE!</v>
          </cell>
          <cell r="BQ36" t="e">
            <v>#VALUE!</v>
          </cell>
          <cell r="BT36" t="e">
            <v>#VALUE!</v>
          </cell>
          <cell r="BW36" t="e">
            <v>#VALUE!</v>
          </cell>
          <cell r="CK36" t="e">
            <v>#VALUE!</v>
          </cell>
          <cell r="CP36" t="e">
            <v>#VALUE!</v>
          </cell>
          <cell r="CS36" t="e">
            <v>#VALUE!</v>
          </cell>
          <cell r="DA36" t="e">
            <v>#VALUE!</v>
          </cell>
          <cell r="DD36" t="e">
            <v>#VALUE!</v>
          </cell>
          <cell r="DG36" t="e">
            <v>#VALUE!</v>
          </cell>
          <cell r="DK36" t="e">
            <v>#VALUE!</v>
          </cell>
          <cell r="EA36" t="e">
            <v>#VALUE!</v>
          </cell>
          <cell r="EE36" t="e">
            <v>#VALUE!</v>
          </cell>
          <cell r="EL36" t="e">
            <v>#VALUE!</v>
          </cell>
          <cell r="EQ36" t="e">
            <v>#VALUE!</v>
          </cell>
          <cell r="EU36" t="e">
            <v>#VALUE!</v>
          </cell>
        </row>
        <row r="37">
          <cell r="B37" t="str">
            <v>ADONA</v>
          </cell>
          <cell r="E37" t="e">
            <v>#VALUE!</v>
          </cell>
          <cell r="K37" t="e">
            <v>#VALUE!</v>
          </cell>
          <cell r="Q37" t="e">
            <v>#VALUE!</v>
          </cell>
          <cell r="T37" t="e">
            <v>#VALUE!</v>
          </cell>
          <cell r="W37" t="e">
            <v>#VALUE!</v>
          </cell>
          <cell r="Z37" t="e">
            <v>#VALUE!</v>
          </cell>
          <cell r="AF37" t="e">
            <v>#VALUE!</v>
          </cell>
          <cell r="AK37" t="e">
            <v>#VALUE!</v>
          </cell>
          <cell r="AN37" t="e">
            <v>#VALUE!</v>
          </cell>
          <cell r="AR37" t="e">
            <v>#VALUE!</v>
          </cell>
          <cell r="AX37" t="e">
            <v>#VALUE!</v>
          </cell>
          <cell r="BB37" t="e">
            <v>#VALUE!</v>
          </cell>
          <cell r="BE37" t="e">
            <v>#VALUE!</v>
          </cell>
          <cell r="BH37" t="e">
            <v>#VALUE!</v>
          </cell>
          <cell r="BN37" t="e">
            <v>#VALUE!</v>
          </cell>
          <cell r="BQ37" t="e">
            <v>#VALUE!</v>
          </cell>
          <cell r="BT37" t="e">
            <v>#VALUE!</v>
          </cell>
          <cell r="BW37" t="e">
            <v>#VALUE!</v>
          </cell>
          <cell r="CK37" t="e">
            <v>#VALUE!</v>
          </cell>
          <cell r="CP37" t="e">
            <v>#VALUE!</v>
          </cell>
          <cell r="CS37" t="e">
            <v>#VALUE!</v>
          </cell>
          <cell r="DA37" t="e">
            <v>#VALUE!</v>
          </cell>
          <cell r="DD37" t="e">
            <v>#VALUE!</v>
          </cell>
          <cell r="DG37" t="e">
            <v>#VALUE!</v>
          </cell>
          <cell r="DK37" t="e">
            <v>#VALUE!</v>
          </cell>
          <cell r="EA37" t="e">
            <v>#VALUE!</v>
          </cell>
          <cell r="EE37" t="e">
            <v>#VALUE!</v>
          </cell>
          <cell r="EL37" t="e">
            <v>#VALUE!</v>
          </cell>
          <cell r="EQ37" t="e">
            <v>#VALUE!</v>
          </cell>
          <cell r="EU37" t="e">
            <v>#VALUE!</v>
          </cell>
        </row>
        <row r="39">
          <cell r="B39"/>
        </row>
        <row r="40">
          <cell r="B40"/>
        </row>
        <row r="41">
          <cell r="B41"/>
        </row>
        <row r="43">
          <cell r="CS43"/>
          <cell r="DG43"/>
          <cell r="DK43"/>
          <cell r="EA43"/>
          <cell r="EE43"/>
          <cell r="EL43"/>
          <cell r="EQ43"/>
          <cell r="EU43"/>
        </row>
        <row r="51">
          <cell r="DG51"/>
          <cell r="DK51"/>
          <cell r="EA51"/>
          <cell r="EE51"/>
          <cell r="EL51"/>
          <cell r="EQ51"/>
          <cell r="EU51"/>
        </row>
      </sheetData>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CD3E4-C213-4560-B710-458D741DD543}">
  <dimension ref="A1:W63"/>
  <sheetViews>
    <sheetView topLeftCell="A13" zoomScale="55" zoomScaleNormal="55" workbookViewId="0">
      <selection activeCell="E67" sqref="E67"/>
    </sheetView>
  </sheetViews>
  <sheetFormatPr defaultRowHeight="14.4" x14ac:dyDescent="0.3"/>
  <cols>
    <col min="1" max="1" width="19.44140625" bestFit="1" customWidth="1"/>
    <col min="2" max="2" width="12.5546875" customWidth="1"/>
    <col min="3" max="3" width="27.88671875" bestFit="1" customWidth="1"/>
    <col min="4" max="4" width="10.5546875" bestFit="1" customWidth="1"/>
    <col min="5" max="5" width="4.5546875" customWidth="1"/>
    <col min="6" max="7" width="15.6640625" customWidth="1"/>
    <col min="8" max="8" width="10.5546875" customWidth="1"/>
    <col min="9" max="9" width="12.44140625" customWidth="1"/>
    <col min="10" max="10" width="11" customWidth="1"/>
    <col min="11" max="11" width="15.44140625" customWidth="1"/>
    <col min="12" max="13" width="14.5546875" customWidth="1"/>
    <col min="14" max="14" width="14.33203125" customWidth="1"/>
    <col min="15" max="16" width="24.88671875" customWidth="1"/>
    <col min="17" max="17" width="23.21875" customWidth="1"/>
    <col min="18" max="18" width="30.44140625" customWidth="1"/>
    <col min="19" max="20" width="23.6640625" bestFit="1" customWidth="1"/>
    <col min="21" max="21" width="23.6640625" customWidth="1"/>
  </cols>
  <sheetData>
    <row r="1" spans="1:23" ht="58.2" customHeight="1" x14ac:dyDescent="0.3">
      <c r="A1" s="56" t="s">
        <v>369</v>
      </c>
      <c r="B1" s="56" t="s">
        <v>370</v>
      </c>
      <c r="C1" s="57" t="s">
        <v>371</v>
      </c>
      <c r="D1" s="56" t="s">
        <v>372</v>
      </c>
      <c r="E1" s="57"/>
      <c r="F1" s="57" t="s">
        <v>419</v>
      </c>
      <c r="G1" s="57" t="s">
        <v>373</v>
      </c>
      <c r="H1" s="57" t="s">
        <v>414</v>
      </c>
      <c r="I1" s="57" t="s">
        <v>415</v>
      </c>
      <c r="O1" s="12"/>
      <c r="W1" t="s">
        <v>374</v>
      </c>
    </row>
    <row r="2" spans="1:23" x14ac:dyDescent="0.3">
      <c r="A2" t="s">
        <v>375</v>
      </c>
      <c r="B2" t="s">
        <v>376</v>
      </c>
      <c r="C2" t="s">
        <v>377</v>
      </c>
      <c r="D2" t="s">
        <v>378</v>
      </c>
      <c r="F2" s="54">
        <v>2443299.2999999998</v>
      </c>
      <c r="G2">
        <v>122</v>
      </c>
      <c r="H2">
        <v>143</v>
      </c>
      <c r="I2" s="54">
        <v>127.615354913475</v>
      </c>
      <c r="O2" s="49"/>
      <c r="W2" t="s">
        <v>379</v>
      </c>
    </row>
    <row r="3" spans="1:23" x14ac:dyDescent="0.3">
      <c r="A3" t="s">
        <v>48</v>
      </c>
      <c r="B3" t="s">
        <v>34</v>
      </c>
      <c r="C3" t="s">
        <v>380</v>
      </c>
      <c r="D3" t="s">
        <v>378</v>
      </c>
      <c r="F3" s="54">
        <v>37066.199999999997</v>
      </c>
      <c r="G3">
        <v>301</v>
      </c>
      <c r="H3">
        <v>294</v>
      </c>
      <c r="I3" s="54">
        <v>3.9802982877000002</v>
      </c>
      <c r="O3" s="49"/>
      <c r="W3" t="s">
        <v>381</v>
      </c>
    </row>
    <row r="4" spans="1:23" x14ac:dyDescent="0.3">
      <c r="A4" t="s">
        <v>36</v>
      </c>
      <c r="B4" t="s">
        <v>382</v>
      </c>
      <c r="C4" t="s">
        <v>383</v>
      </c>
      <c r="D4" t="s">
        <v>378</v>
      </c>
      <c r="F4" s="54">
        <v>154518.29999999999</v>
      </c>
      <c r="G4">
        <v>859</v>
      </c>
      <c r="H4">
        <v>1114</v>
      </c>
      <c r="I4" s="54">
        <v>62.871719309549995</v>
      </c>
      <c r="O4" s="49"/>
      <c r="W4" t="s">
        <v>384</v>
      </c>
    </row>
    <row r="5" spans="1:23" x14ac:dyDescent="0.3">
      <c r="A5" t="s">
        <v>50</v>
      </c>
      <c r="B5" t="s">
        <v>382</v>
      </c>
      <c r="C5" t="s">
        <v>383</v>
      </c>
      <c r="D5" t="s">
        <v>378</v>
      </c>
      <c r="F5" s="54">
        <v>14023</v>
      </c>
      <c r="G5">
        <v>118</v>
      </c>
      <c r="H5">
        <v>617</v>
      </c>
      <c r="I5" s="54">
        <v>3.1602127627500001</v>
      </c>
      <c r="O5" s="49"/>
    </row>
    <row r="6" spans="1:23" x14ac:dyDescent="0.3">
      <c r="A6" t="s">
        <v>385</v>
      </c>
      <c r="B6" t="s">
        <v>386</v>
      </c>
      <c r="C6" t="s">
        <v>387</v>
      </c>
      <c r="D6" t="s">
        <v>378</v>
      </c>
      <c r="F6" s="54">
        <v>5457.6</v>
      </c>
      <c r="G6">
        <v>489</v>
      </c>
      <c r="H6">
        <v>475</v>
      </c>
      <c r="I6" s="55">
        <v>0.94685949000000003</v>
      </c>
      <c r="O6" s="49"/>
      <c r="W6" t="s">
        <v>388</v>
      </c>
    </row>
    <row r="7" spans="1:23" x14ac:dyDescent="0.3">
      <c r="A7" t="s">
        <v>49</v>
      </c>
      <c r="B7" t="s">
        <v>389</v>
      </c>
      <c r="C7" t="s">
        <v>390</v>
      </c>
      <c r="D7" t="s">
        <v>378</v>
      </c>
      <c r="F7" s="54">
        <v>795.9</v>
      </c>
      <c r="G7">
        <v>44</v>
      </c>
      <c r="H7">
        <v>143</v>
      </c>
      <c r="I7" s="55">
        <v>4.1570453925E-2</v>
      </c>
      <c r="O7" s="49"/>
      <c r="W7" t="s">
        <v>391</v>
      </c>
    </row>
    <row r="8" spans="1:23" x14ac:dyDescent="0.3">
      <c r="A8" t="s">
        <v>392</v>
      </c>
      <c r="B8" t="s">
        <v>393</v>
      </c>
      <c r="C8" t="s">
        <v>394</v>
      </c>
      <c r="D8" t="s">
        <v>378</v>
      </c>
      <c r="F8" s="54">
        <v>109720.5</v>
      </c>
      <c r="G8">
        <v>42</v>
      </c>
      <c r="H8">
        <v>79</v>
      </c>
      <c r="I8" s="54">
        <v>3.1659575973750003</v>
      </c>
      <c r="O8" s="49"/>
      <c r="W8" s="50" t="s">
        <v>395</v>
      </c>
    </row>
    <row r="9" spans="1:23" x14ac:dyDescent="0.3">
      <c r="A9" t="s">
        <v>22</v>
      </c>
      <c r="B9" t="s">
        <v>396</v>
      </c>
      <c r="C9" t="s">
        <v>397</v>
      </c>
      <c r="D9" t="s">
        <v>378</v>
      </c>
      <c r="F9" s="54">
        <v>2311.9</v>
      </c>
      <c r="G9">
        <v>131</v>
      </c>
      <c r="H9">
        <v>50</v>
      </c>
      <c r="I9" s="55">
        <v>4.2221073750000004E-2</v>
      </c>
      <c r="O9" s="49"/>
    </row>
    <row r="10" spans="1:23" x14ac:dyDescent="0.3">
      <c r="A10" t="s">
        <v>21</v>
      </c>
      <c r="B10" t="s">
        <v>398</v>
      </c>
      <c r="C10" t="s">
        <v>399</v>
      </c>
      <c r="D10" t="s">
        <v>378</v>
      </c>
      <c r="F10" s="54">
        <v>223231</v>
      </c>
      <c r="G10">
        <v>67</v>
      </c>
      <c r="H10">
        <v>95</v>
      </c>
      <c r="I10" s="54">
        <v>7.7458366612500003</v>
      </c>
      <c r="O10" s="49"/>
      <c r="W10" t="s">
        <v>400</v>
      </c>
    </row>
    <row r="11" spans="1:23" x14ac:dyDescent="0.3">
      <c r="A11" t="s">
        <v>35</v>
      </c>
      <c r="B11" t="s">
        <v>401</v>
      </c>
      <c r="C11" t="s">
        <v>402</v>
      </c>
      <c r="D11" t="s">
        <v>378</v>
      </c>
      <c r="F11" s="54">
        <v>5912.4</v>
      </c>
      <c r="G11">
        <v>127</v>
      </c>
      <c r="H11">
        <v>170</v>
      </c>
      <c r="I11" s="55">
        <v>0.36711569699999996</v>
      </c>
      <c r="O11" s="49"/>
      <c r="W11" t="s">
        <v>403</v>
      </c>
    </row>
    <row r="12" spans="1:23" x14ac:dyDescent="0.3">
      <c r="B12" s="51"/>
    </row>
    <row r="20" spans="2:17" x14ac:dyDescent="0.3">
      <c r="C20" s="1">
        <v>44258</v>
      </c>
      <c r="D20" s="1">
        <v>44228</v>
      </c>
      <c r="E20" s="1">
        <v>44208</v>
      </c>
      <c r="F20" s="1">
        <v>44134</v>
      </c>
      <c r="G20" s="1"/>
      <c r="H20" s="1">
        <v>44097</v>
      </c>
      <c r="J20">
        <f>AVERAGE(8.936, 10.63)</f>
        <v>9.7830000000000013</v>
      </c>
    </row>
    <row r="21" spans="2:17" x14ac:dyDescent="0.3">
      <c r="B21" t="s">
        <v>404</v>
      </c>
      <c r="C21">
        <v>8.5299999999999994</v>
      </c>
      <c r="D21">
        <v>7.5</v>
      </c>
      <c r="E21">
        <v>8.4700000000000006</v>
      </c>
      <c r="F21">
        <v>10.44</v>
      </c>
      <c r="H21">
        <v>9.74</v>
      </c>
      <c r="I21">
        <f>AVERAGE(C21:H21)</f>
        <v>8.9359999999999999</v>
      </c>
      <c r="J21" t="s">
        <v>405</v>
      </c>
      <c r="P21">
        <f>AVERAGE(C21:H21)</f>
        <v>8.9359999999999999</v>
      </c>
      <c r="Q21" t="s">
        <v>404</v>
      </c>
    </row>
    <row r="22" spans="2:17" x14ac:dyDescent="0.3">
      <c r="C22" s="1">
        <v>44166</v>
      </c>
      <c r="D22" s="1">
        <v>44085</v>
      </c>
      <c r="E22" s="1">
        <v>44105</v>
      </c>
      <c r="F22" s="1">
        <v>44144</v>
      </c>
      <c r="G22" s="1"/>
      <c r="H22" s="1">
        <v>44013</v>
      </c>
      <c r="I22" s="1">
        <v>43717</v>
      </c>
      <c r="J22" s="1">
        <v>43752</v>
      </c>
      <c r="K22" s="1"/>
      <c r="L22" s="1">
        <v>43773</v>
      </c>
      <c r="M22" s="1">
        <v>43588</v>
      </c>
    </row>
    <row r="23" spans="2:17" x14ac:dyDescent="0.3">
      <c r="B23" t="s">
        <v>406</v>
      </c>
      <c r="C23">
        <v>34.4</v>
      </c>
      <c r="D23">
        <v>36.57</v>
      </c>
      <c r="E23">
        <v>35.64</v>
      </c>
      <c r="F23">
        <v>32.69</v>
      </c>
      <c r="H23">
        <v>40.36</v>
      </c>
      <c r="I23">
        <v>34.4</v>
      </c>
      <c r="J23">
        <v>44.3</v>
      </c>
      <c r="L23">
        <v>45.5</v>
      </c>
      <c r="M23">
        <v>63.05</v>
      </c>
      <c r="N23">
        <f>AVERAGE(C23:M23)</f>
        <v>40.767777777777781</v>
      </c>
      <c r="P23">
        <f>AVERAGE(C23:N23)</f>
        <v>40.767777777777781</v>
      </c>
      <c r="Q23" t="s">
        <v>406</v>
      </c>
    </row>
    <row r="24" spans="2:17" x14ac:dyDescent="0.3">
      <c r="B24" t="s">
        <v>407</v>
      </c>
      <c r="C24" s="1">
        <v>44271</v>
      </c>
      <c r="D24" s="1">
        <v>44230</v>
      </c>
      <c r="E24" s="1">
        <v>44207</v>
      </c>
      <c r="F24" s="1">
        <v>44166</v>
      </c>
      <c r="G24" s="1"/>
      <c r="H24" s="1">
        <v>44118</v>
      </c>
      <c r="I24" s="1">
        <v>44047</v>
      </c>
      <c r="J24" s="1">
        <v>44014</v>
      </c>
      <c r="K24" s="1"/>
      <c r="L24" s="1">
        <v>43986</v>
      </c>
      <c r="M24" s="1">
        <v>43958</v>
      </c>
    </row>
    <row r="25" spans="2:17" x14ac:dyDescent="0.3">
      <c r="C25">
        <v>3.484</v>
      </c>
      <c r="D25">
        <v>3.65</v>
      </c>
      <c r="E25">
        <v>3.4710000000000001</v>
      </c>
      <c r="F25">
        <v>3.42</v>
      </c>
      <c r="H25">
        <v>3.42</v>
      </c>
      <c r="I25">
        <v>3.6240000000000001</v>
      </c>
      <c r="J25">
        <v>4.1100000000000003</v>
      </c>
      <c r="L25">
        <v>4.2300000000000004</v>
      </c>
      <c r="M25">
        <v>3.9260000000000002</v>
      </c>
      <c r="P25">
        <f>AVERAGE(C25:N25)</f>
        <v>3.7038888888888888</v>
      </c>
      <c r="Q25" t="s">
        <v>407</v>
      </c>
    </row>
    <row r="26" spans="2:17" x14ac:dyDescent="0.3">
      <c r="B26" t="s">
        <v>408</v>
      </c>
      <c r="C26" s="1">
        <v>44266</v>
      </c>
      <c r="D26" s="1">
        <v>44238</v>
      </c>
      <c r="E26" s="1">
        <v>44210</v>
      </c>
      <c r="F26" s="1">
        <v>44168</v>
      </c>
      <c r="G26" s="1"/>
      <c r="H26" s="1">
        <v>44154</v>
      </c>
      <c r="I26" s="1">
        <v>44126</v>
      </c>
      <c r="J26" s="1">
        <v>44098</v>
      </c>
      <c r="K26" s="1"/>
      <c r="L26" s="1">
        <v>44062</v>
      </c>
      <c r="M26" s="1">
        <v>43986</v>
      </c>
    </row>
    <row r="27" spans="2:17" x14ac:dyDescent="0.3">
      <c r="C27">
        <v>1.45</v>
      </c>
      <c r="D27">
        <v>1.42</v>
      </c>
      <c r="E27">
        <v>1.34</v>
      </c>
      <c r="F27">
        <v>1.29</v>
      </c>
      <c r="H27">
        <v>1.25</v>
      </c>
      <c r="I27">
        <v>1.1100000000000001</v>
      </c>
      <c r="J27">
        <v>1.35</v>
      </c>
      <c r="L27">
        <v>1.49</v>
      </c>
      <c r="M27">
        <v>2.25</v>
      </c>
      <c r="P27">
        <f>AVERAGE(C27:N27)</f>
        <v>1.4388888888888891</v>
      </c>
      <c r="Q27" t="s">
        <v>408</v>
      </c>
    </row>
    <row r="28" spans="2:17" x14ac:dyDescent="0.3">
      <c r="B28" t="s">
        <v>39</v>
      </c>
      <c r="C28" s="1">
        <v>44272</v>
      </c>
      <c r="D28" s="52">
        <v>44044</v>
      </c>
      <c r="E28" s="1">
        <v>44084</v>
      </c>
      <c r="F28" s="1">
        <v>44028</v>
      </c>
      <c r="G28" s="1"/>
      <c r="H28" s="1">
        <v>43998</v>
      </c>
      <c r="I28" s="1">
        <v>43971</v>
      </c>
      <c r="J28" s="1">
        <v>43339</v>
      </c>
      <c r="K28" s="1"/>
      <c r="L28" s="1">
        <v>43431</v>
      </c>
      <c r="M28" s="1">
        <v>43444</v>
      </c>
      <c r="N28" s="1">
        <v>43481</v>
      </c>
      <c r="O28" s="1">
        <v>43508</v>
      </c>
    </row>
    <row r="29" spans="2:17" x14ac:dyDescent="0.3">
      <c r="C29">
        <v>0.25600000000000001</v>
      </c>
      <c r="D29">
        <v>0.2</v>
      </c>
      <c r="E29">
        <v>0.17599999999999999</v>
      </c>
      <c r="F29">
        <v>0.25900000000000001</v>
      </c>
      <c r="H29">
        <v>0.18</v>
      </c>
      <c r="I29">
        <v>0.16900000000000001</v>
      </c>
      <c r="J29">
        <v>0.217</v>
      </c>
      <c r="L29">
        <v>0.27900000000000003</v>
      </c>
      <c r="M29">
        <v>0.185</v>
      </c>
      <c r="N29">
        <v>0.19</v>
      </c>
      <c r="O29">
        <v>0.26400000000000001</v>
      </c>
      <c r="P29">
        <f>AVERAGE(C29:N29)</f>
        <v>0.21110000000000001</v>
      </c>
      <c r="Q29" t="s">
        <v>39</v>
      </c>
    </row>
    <row r="30" spans="2:17" x14ac:dyDescent="0.3">
      <c r="B30" t="s">
        <v>393</v>
      </c>
      <c r="C30" s="1">
        <v>43964</v>
      </c>
      <c r="D30" s="1">
        <v>43496</v>
      </c>
    </row>
    <row r="31" spans="2:17" x14ac:dyDescent="0.3">
      <c r="C31">
        <v>27.11</v>
      </c>
      <c r="D31">
        <v>29.24</v>
      </c>
      <c r="E31">
        <v>30.5</v>
      </c>
      <c r="P31">
        <f>AVERAGE(C31:N31)</f>
        <v>28.95</v>
      </c>
      <c r="Q31" t="s">
        <v>393</v>
      </c>
    </row>
    <row r="32" spans="2:17" x14ac:dyDescent="0.3">
      <c r="B32" t="s">
        <v>396</v>
      </c>
      <c r="C32" s="1">
        <v>44144</v>
      </c>
      <c r="D32" s="1">
        <v>44110</v>
      </c>
      <c r="E32" s="1">
        <v>44081</v>
      </c>
      <c r="F32" s="1">
        <v>44046</v>
      </c>
      <c r="G32" s="1"/>
      <c r="H32" s="1">
        <v>44018</v>
      </c>
      <c r="I32" s="1">
        <v>43985</v>
      </c>
      <c r="J32" s="1">
        <v>43395</v>
      </c>
      <c r="K32" s="1"/>
      <c r="L32" s="53"/>
    </row>
    <row r="33" spans="2:18" x14ac:dyDescent="0.3">
      <c r="C33">
        <v>0.33400000000000002</v>
      </c>
      <c r="D33">
        <v>0.32</v>
      </c>
      <c r="E33">
        <v>0.378</v>
      </c>
      <c r="F33">
        <v>0.57899999999999996</v>
      </c>
      <c r="H33">
        <v>0.68</v>
      </c>
      <c r="I33">
        <v>1.57</v>
      </c>
      <c r="J33">
        <v>0.43099999999999999</v>
      </c>
      <c r="P33">
        <f>AVERAGE(C33:N33)</f>
        <v>0.6131428571428571</v>
      </c>
      <c r="Q33" t="s">
        <v>396</v>
      </c>
    </row>
    <row r="36" spans="2:18" x14ac:dyDescent="0.3">
      <c r="B36" t="s">
        <v>409</v>
      </c>
      <c r="C36" s="1">
        <v>41932</v>
      </c>
      <c r="D36" s="1">
        <v>43448</v>
      </c>
      <c r="E36" s="1">
        <v>43482</v>
      </c>
      <c r="F36" s="1">
        <v>43516</v>
      </c>
      <c r="G36" s="1"/>
    </row>
    <row r="37" spans="2:18" x14ac:dyDescent="0.3">
      <c r="C37">
        <v>1.6</v>
      </c>
      <c r="D37">
        <v>1.57</v>
      </c>
      <c r="E37">
        <v>1.5</v>
      </c>
      <c r="F37">
        <v>1.57</v>
      </c>
      <c r="P37">
        <f>AVERAGE(C37:N37)</f>
        <v>1.56</v>
      </c>
      <c r="Q37" t="s">
        <v>409</v>
      </c>
    </row>
    <row r="42" spans="2:18" x14ac:dyDescent="0.3">
      <c r="R42">
        <v>41.2</v>
      </c>
    </row>
    <row r="43" spans="2:18" x14ac:dyDescent="0.3">
      <c r="R43">
        <v>39.700000000000003</v>
      </c>
    </row>
    <row r="44" spans="2:18" x14ac:dyDescent="0.3">
      <c r="R44">
        <v>39.9</v>
      </c>
    </row>
    <row r="45" spans="2:18" x14ac:dyDescent="0.3">
      <c r="R45">
        <v>39.6</v>
      </c>
    </row>
    <row r="46" spans="2:18" x14ac:dyDescent="0.3">
      <c r="R46">
        <v>39.1</v>
      </c>
    </row>
    <row r="47" spans="2:18" x14ac:dyDescent="0.3">
      <c r="R47">
        <v>37.799999999999997</v>
      </c>
    </row>
    <row r="48" spans="2:18" x14ac:dyDescent="0.3">
      <c r="R48">
        <v>37.4</v>
      </c>
    </row>
    <row r="49" spans="17:18" x14ac:dyDescent="0.3">
      <c r="R49">
        <v>38.6</v>
      </c>
    </row>
    <row r="50" spans="17:18" x14ac:dyDescent="0.3">
      <c r="R50">
        <v>38.799999999999997</v>
      </c>
    </row>
    <row r="51" spans="17:18" x14ac:dyDescent="0.3">
      <c r="R51">
        <v>39.1</v>
      </c>
    </row>
    <row r="52" spans="17:18" x14ac:dyDescent="0.3">
      <c r="R52">
        <v>39.1</v>
      </c>
    </row>
    <row r="53" spans="17:18" x14ac:dyDescent="0.3">
      <c r="R53">
        <v>37.799999999999997</v>
      </c>
    </row>
    <row r="54" spans="17:18" x14ac:dyDescent="0.3">
      <c r="R54">
        <v>36.4</v>
      </c>
    </row>
    <row r="55" spans="17:18" x14ac:dyDescent="0.3">
      <c r="R55">
        <v>35.4</v>
      </c>
    </row>
    <row r="56" spans="17:18" x14ac:dyDescent="0.3">
      <c r="R56">
        <v>37.299999999999997</v>
      </c>
    </row>
    <row r="57" spans="17:18" x14ac:dyDescent="0.3">
      <c r="R57">
        <v>36.799999999999997</v>
      </c>
    </row>
    <row r="58" spans="17:18" x14ac:dyDescent="0.3">
      <c r="R58">
        <v>36.299999999999997</v>
      </c>
    </row>
    <row r="59" spans="17:18" x14ac:dyDescent="0.3">
      <c r="R59">
        <v>36.700000000000003</v>
      </c>
    </row>
    <row r="60" spans="17:18" x14ac:dyDescent="0.3">
      <c r="R60">
        <v>35</v>
      </c>
    </row>
    <row r="61" spans="17:18" x14ac:dyDescent="0.3">
      <c r="R61">
        <v>33.6</v>
      </c>
    </row>
    <row r="62" spans="17:18" x14ac:dyDescent="0.3">
      <c r="Q62" t="s">
        <v>410</v>
      </c>
      <c r="R62">
        <v>32.799999999999997</v>
      </c>
    </row>
    <row r="63" spans="17:18" x14ac:dyDescent="0.3">
      <c r="Q63" t="s">
        <v>411</v>
      </c>
      <c r="R63">
        <f>AVERAGE(R42:R62)</f>
        <v>37.542857142857144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67DB3-AB31-4217-BD98-52D10BF8147D}">
  <dimension ref="A1:C11"/>
  <sheetViews>
    <sheetView topLeftCell="D4" workbookViewId="0">
      <selection activeCell="L29" sqref="L29"/>
    </sheetView>
  </sheetViews>
  <sheetFormatPr defaultRowHeight="14.4" x14ac:dyDescent="0.3"/>
  <cols>
    <col min="2" max="2" width="17.77734375" customWidth="1"/>
  </cols>
  <sheetData>
    <row r="1" spans="1:3" x14ac:dyDescent="0.3">
      <c r="B1" t="s">
        <v>412</v>
      </c>
      <c r="C1" t="s">
        <v>413</v>
      </c>
    </row>
    <row r="2" spans="1:3" x14ac:dyDescent="0.3">
      <c r="A2" t="s">
        <v>375</v>
      </c>
      <c r="B2" s="54">
        <v>127528.00696350001</v>
      </c>
      <c r="C2">
        <f t="shared" ref="C2:C11" si="0">B2/1000</f>
        <v>127.5280069635</v>
      </c>
    </row>
    <row r="3" spans="1:3" x14ac:dyDescent="0.3">
      <c r="A3" t="s">
        <v>48</v>
      </c>
      <c r="B3" s="54">
        <v>3977.573922</v>
      </c>
      <c r="C3">
        <f t="shared" si="0"/>
        <v>3.9775739219999999</v>
      </c>
    </row>
    <row r="4" spans="1:3" x14ac:dyDescent="0.3">
      <c r="A4" t="s">
        <v>36</v>
      </c>
      <c r="B4" s="54">
        <v>62828.685962999996</v>
      </c>
      <c r="C4">
        <f t="shared" si="0"/>
        <v>62.828685962999998</v>
      </c>
    </row>
    <row r="5" spans="1:3" x14ac:dyDescent="0.3">
      <c r="A5" t="s">
        <v>50</v>
      </c>
      <c r="B5" s="54">
        <v>3158.0497150000001</v>
      </c>
      <c r="C5">
        <f t="shared" si="0"/>
        <v>3.1580497150000002</v>
      </c>
    </row>
    <row r="6" spans="1:3" x14ac:dyDescent="0.3">
      <c r="A6" t="s">
        <v>385</v>
      </c>
      <c r="B6" s="54">
        <v>946.21140000000003</v>
      </c>
      <c r="C6">
        <f t="shared" si="0"/>
        <v>0.94621140000000004</v>
      </c>
    </row>
    <row r="7" spans="1:3" x14ac:dyDescent="0.3">
      <c r="A7" t="s">
        <v>49</v>
      </c>
      <c r="B7" s="54">
        <v>41.5420005</v>
      </c>
      <c r="C7">
        <f t="shared" si="0"/>
        <v>4.1542000500000002E-2</v>
      </c>
    </row>
    <row r="8" spans="1:3" x14ac:dyDescent="0.3">
      <c r="A8" t="s">
        <v>392</v>
      </c>
      <c r="B8" s="54">
        <v>3163.7906174999998</v>
      </c>
      <c r="C8">
        <f t="shared" si="0"/>
        <v>3.1637906174999997</v>
      </c>
    </row>
    <row r="9" spans="1:3" x14ac:dyDescent="0.3">
      <c r="A9" t="s">
        <v>22</v>
      </c>
      <c r="B9" s="54">
        <v>42.192174999999999</v>
      </c>
      <c r="C9">
        <f t="shared" si="0"/>
        <v>4.2192174999999998E-2</v>
      </c>
    </row>
    <row r="10" spans="1:3" x14ac:dyDescent="0.3">
      <c r="A10" t="s">
        <v>21</v>
      </c>
      <c r="B10" s="54">
        <v>7740.5349249999999</v>
      </c>
      <c r="C10">
        <f t="shared" si="0"/>
        <v>7.7405349249999995</v>
      </c>
    </row>
    <row r="11" spans="1:3" x14ac:dyDescent="0.3">
      <c r="A11" t="s">
        <v>35</v>
      </c>
      <c r="B11" s="54">
        <v>366.86441999999994</v>
      </c>
      <c r="C11">
        <f t="shared" si="0"/>
        <v>0.36686441999999991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2E0A6-36E1-4995-B914-8BB9C3875536}">
  <dimension ref="B1:Y32"/>
  <sheetViews>
    <sheetView tabSelected="1" topLeftCell="A28" zoomScale="85" zoomScaleNormal="85" workbookViewId="0">
      <selection activeCell="B31" sqref="B4:B31"/>
    </sheetView>
  </sheetViews>
  <sheetFormatPr defaultRowHeight="14.4" x14ac:dyDescent="0.3"/>
  <cols>
    <col min="5" max="5" width="9.5546875" bestFit="1" customWidth="1"/>
    <col min="12" max="12" width="9.5546875" bestFit="1" customWidth="1"/>
    <col min="18" max="18" width="10.5546875" bestFit="1" customWidth="1"/>
  </cols>
  <sheetData>
    <row r="1" spans="2:25" x14ac:dyDescent="0.3">
      <c r="C1" s="1">
        <v>44026</v>
      </c>
      <c r="D1" s="1">
        <v>43476</v>
      </c>
      <c r="E1" s="1">
        <v>43636</v>
      </c>
      <c r="F1" s="1">
        <v>43894</v>
      </c>
      <c r="G1" s="1">
        <v>43448</v>
      </c>
      <c r="H1" s="1">
        <v>43837</v>
      </c>
      <c r="I1" s="1">
        <v>44092</v>
      </c>
      <c r="J1" s="1">
        <v>44061</v>
      </c>
      <c r="K1" s="1">
        <v>43593</v>
      </c>
      <c r="L1" s="1">
        <v>43986</v>
      </c>
      <c r="P1" s="1">
        <v>44026</v>
      </c>
      <c r="Q1" s="1">
        <v>43476</v>
      </c>
      <c r="R1" s="1">
        <v>43636</v>
      </c>
      <c r="S1" s="1">
        <v>43894</v>
      </c>
      <c r="T1" s="1">
        <v>43448</v>
      </c>
      <c r="U1" s="1">
        <v>43837</v>
      </c>
      <c r="V1" s="1">
        <v>44092</v>
      </c>
      <c r="W1" s="1">
        <v>44061</v>
      </c>
      <c r="X1" s="1">
        <v>43593</v>
      </c>
      <c r="Y1" s="1">
        <v>43986</v>
      </c>
    </row>
    <row r="2" spans="2:25" x14ac:dyDescent="0.3">
      <c r="N2" t="s">
        <v>33</v>
      </c>
    </row>
    <row r="3" spans="2:25" x14ac:dyDescent="0.3">
      <c r="B3" t="s">
        <v>32</v>
      </c>
      <c r="C3" t="s">
        <v>21</v>
      </c>
      <c r="D3" t="s">
        <v>22</v>
      </c>
      <c r="E3" t="s">
        <v>39</v>
      </c>
      <c r="F3" t="s">
        <v>31</v>
      </c>
      <c r="G3" t="s">
        <v>36</v>
      </c>
      <c r="H3" t="s">
        <v>34</v>
      </c>
      <c r="I3" t="s">
        <v>30</v>
      </c>
      <c r="J3" t="s">
        <v>35</v>
      </c>
      <c r="K3" t="s">
        <v>38</v>
      </c>
      <c r="L3" t="s">
        <v>37</v>
      </c>
      <c r="P3" t="s">
        <v>22</v>
      </c>
      <c r="Q3" t="s">
        <v>21</v>
      </c>
      <c r="R3" t="s">
        <v>38</v>
      </c>
      <c r="S3" t="s">
        <v>35</v>
      </c>
      <c r="T3" t="s">
        <v>39</v>
      </c>
      <c r="U3" t="s">
        <v>30</v>
      </c>
      <c r="V3" t="s">
        <v>34</v>
      </c>
      <c r="W3" t="s">
        <v>31</v>
      </c>
      <c r="X3" t="s">
        <v>36</v>
      </c>
      <c r="Y3" t="s">
        <v>37</v>
      </c>
    </row>
    <row r="4" spans="2:25" x14ac:dyDescent="0.3">
      <c r="B4" t="s">
        <v>23</v>
      </c>
      <c r="C4" s="7"/>
      <c r="D4" s="7"/>
      <c r="E4" s="7"/>
      <c r="F4" s="7"/>
      <c r="G4" s="7"/>
      <c r="H4" s="7"/>
      <c r="I4" s="8"/>
      <c r="J4" s="7"/>
      <c r="K4" s="7"/>
      <c r="L4" s="7"/>
      <c r="M4" s="7"/>
      <c r="N4" s="7"/>
      <c r="O4" s="7" t="s">
        <v>23</v>
      </c>
      <c r="P4" s="7"/>
      <c r="Q4" s="7"/>
      <c r="R4" s="7"/>
      <c r="S4" s="7"/>
      <c r="T4" s="7"/>
      <c r="U4" s="7"/>
      <c r="V4" s="7"/>
      <c r="W4" s="7"/>
      <c r="X4" s="7"/>
      <c r="Y4" s="7"/>
    </row>
    <row r="5" spans="2:25" x14ac:dyDescent="0.3">
      <c r="B5" t="s">
        <v>24</v>
      </c>
      <c r="C5" s="7"/>
      <c r="D5" s="7"/>
      <c r="E5" s="7"/>
      <c r="F5" s="7"/>
      <c r="G5" s="7"/>
      <c r="H5" s="7"/>
      <c r="I5" s="8"/>
      <c r="J5" s="7"/>
      <c r="K5" s="7"/>
      <c r="L5" s="7"/>
      <c r="M5" s="7"/>
      <c r="N5" s="7"/>
      <c r="O5" s="7" t="s">
        <v>24</v>
      </c>
      <c r="P5" s="7"/>
      <c r="Q5" s="7"/>
      <c r="R5" s="7"/>
      <c r="S5" s="7"/>
      <c r="T5" s="7"/>
      <c r="U5" s="9"/>
      <c r="V5" s="7"/>
      <c r="W5" s="7"/>
      <c r="X5" s="7"/>
      <c r="Y5" s="7"/>
    </row>
    <row r="6" spans="2:25" x14ac:dyDescent="0.3">
      <c r="B6" t="s">
        <v>25</v>
      </c>
      <c r="C6" s="7"/>
      <c r="D6" s="7"/>
      <c r="E6" s="7"/>
      <c r="F6" s="7"/>
      <c r="G6" s="7"/>
      <c r="H6" s="7"/>
      <c r="I6" s="7"/>
      <c r="J6" s="7"/>
      <c r="K6" s="7"/>
      <c r="L6" s="7"/>
      <c r="M6" s="7"/>
      <c r="N6" s="7"/>
      <c r="O6" s="7" t="s">
        <v>25</v>
      </c>
      <c r="P6" s="7"/>
      <c r="Q6" s="7"/>
      <c r="R6" s="7"/>
      <c r="S6" s="7"/>
      <c r="T6" s="7"/>
      <c r="U6" s="7"/>
      <c r="V6" s="7"/>
      <c r="W6" s="7"/>
      <c r="X6" s="7"/>
      <c r="Y6" s="7"/>
    </row>
    <row r="7" spans="2:25" x14ac:dyDescent="0.3">
      <c r="B7" t="s">
        <v>26</v>
      </c>
      <c r="C7" s="7"/>
      <c r="D7" s="7"/>
      <c r="E7" s="7"/>
      <c r="F7" s="7"/>
      <c r="G7" s="7"/>
      <c r="H7" s="7"/>
      <c r="I7" s="8"/>
      <c r="J7" s="7"/>
      <c r="K7" s="7"/>
      <c r="L7" s="7"/>
      <c r="M7" s="7"/>
      <c r="N7" s="7"/>
      <c r="O7" s="7" t="s">
        <v>26</v>
      </c>
      <c r="P7" s="7"/>
      <c r="Q7" s="7"/>
      <c r="R7" s="7"/>
      <c r="S7" s="7"/>
      <c r="T7" s="7"/>
      <c r="U7" s="7"/>
      <c r="V7" s="7"/>
      <c r="W7" s="7"/>
      <c r="X7" s="7"/>
      <c r="Y7" s="7"/>
    </row>
    <row r="8" spans="2:25" x14ac:dyDescent="0.3">
      <c r="B8" t="s">
        <v>7</v>
      </c>
      <c r="C8" s="7"/>
      <c r="D8" s="7"/>
      <c r="E8" s="7"/>
      <c r="F8" s="7"/>
      <c r="G8" s="7"/>
      <c r="H8" s="7"/>
      <c r="I8" s="7"/>
      <c r="J8" s="7"/>
      <c r="K8" s="7"/>
      <c r="L8" s="7"/>
      <c r="M8" s="7"/>
      <c r="N8" s="7"/>
      <c r="O8" s="7" t="s">
        <v>7</v>
      </c>
      <c r="P8" s="7"/>
      <c r="Q8" s="7"/>
      <c r="R8" s="7"/>
      <c r="S8" s="7"/>
      <c r="T8" s="7"/>
      <c r="U8" s="7"/>
      <c r="V8" s="7"/>
      <c r="W8" s="7"/>
      <c r="X8" s="7"/>
      <c r="Y8" s="7"/>
    </row>
    <row r="9" spans="2:25" x14ac:dyDescent="0.3">
      <c r="B9" t="s">
        <v>27</v>
      </c>
      <c r="C9" s="7"/>
      <c r="D9" s="7"/>
      <c r="E9" s="7"/>
      <c r="F9" s="7"/>
      <c r="G9" s="7"/>
      <c r="H9" s="7"/>
      <c r="I9" s="7"/>
      <c r="J9" s="7"/>
      <c r="K9" s="7"/>
      <c r="L9" s="7"/>
      <c r="M9" s="7"/>
      <c r="N9" s="7"/>
      <c r="O9" s="7" t="s">
        <v>27</v>
      </c>
      <c r="P9" s="7"/>
      <c r="Q9" s="7"/>
      <c r="R9" s="7"/>
      <c r="S9" s="7"/>
      <c r="T9" s="7"/>
      <c r="U9" s="7"/>
      <c r="V9" s="7"/>
      <c r="W9" s="7"/>
      <c r="X9" s="7"/>
      <c r="Y9" s="7"/>
    </row>
    <row r="10" spans="2:25" x14ac:dyDescent="0.3">
      <c r="B10" t="s">
        <v>6</v>
      </c>
      <c r="C10" s="7"/>
      <c r="D10" s="7"/>
      <c r="E10" s="7">
        <v>1.7</v>
      </c>
      <c r="F10" s="7"/>
      <c r="G10" s="7"/>
      <c r="H10" s="7"/>
      <c r="I10" s="7"/>
      <c r="J10" s="7"/>
      <c r="K10" s="7"/>
      <c r="L10" s="7">
        <v>12.1</v>
      </c>
      <c r="M10" s="7"/>
      <c r="N10" s="7"/>
      <c r="O10" s="7" t="s">
        <v>6</v>
      </c>
      <c r="P10" s="7"/>
      <c r="Q10" s="7"/>
      <c r="R10" s="7"/>
      <c r="S10" s="7"/>
      <c r="T10" s="7"/>
      <c r="U10" s="7"/>
      <c r="V10" s="7"/>
      <c r="W10" s="7"/>
      <c r="X10" s="7"/>
      <c r="Y10" s="7">
        <v>2.1800000000000002</v>
      </c>
    </row>
    <row r="11" spans="2:25" x14ac:dyDescent="0.3">
      <c r="B11" t="s">
        <v>14</v>
      </c>
      <c r="C11" s="7"/>
      <c r="D11" s="7"/>
      <c r="E11" s="7"/>
      <c r="F11" s="7"/>
      <c r="G11" s="7"/>
      <c r="H11" s="7"/>
      <c r="I11" s="7"/>
      <c r="J11" s="7"/>
      <c r="K11" s="7"/>
      <c r="L11" s="7"/>
      <c r="M11" s="7"/>
      <c r="N11" s="7"/>
      <c r="O11" s="7" t="s">
        <v>14</v>
      </c>
      <c r="P11" s="7"/>
      <c r="Q11" s="7"/>
      <c r="R11" s="7"/>
      <c r="S11" s="7"/>
      <c r="T11" s="7"/>
      <c r="U11" s="7"/>
      <c r="V11" s="7">
        <v>14</v>
      </c>
      <c r="W11" s="7"/>
      <c r="X11" s="7"/>
      <c r="Y11" s="7"/>
    </row>
    <row r="12" spans="2:25" x14ac:dyDescent="0.3">
      <c r="B12" t="s">
        <v>5</v>
      </c>
      <c r="C12" s="7"/>
      <c r="D12" s="7"/>
      <c r="E12" s="7">
        <v>3.5</v>
      </c>
      <c r="F12" s="7"/>
      <c r="G12" s="7"/>
      <c r="H12" s="7">
        <v>2.8</v>
      </c>
      <c r="I12" s="7"/>
      <c r="J12" s="7"/>
      <c r="K12" s="7"/>
      <c r="L12" s="7"/>
      <c r="M12" s="7"/>
      <c r="N12" s="7"/>
      <c r="O12" s="7" t="s">
        <v>5</v>
      </c>
      <c r="P12" s="7"/>
      <c r="Q12" s="7"/>
      <c r="R12" s="7"/>
      <c r="S12" s="7"/>
      <c r="T12" s="7"/>
      <c r="U12" s="7">
        <v>1.59</v>
      </c>
      <c r="V12" s="7">
        <v>3.7</v>
      </c>
      <c r="W12" s="7"/>
      <c r="X12" s="7"/>
      <c r="Y12" s="7"/>
    </row>
    <row r="13" spans="2:25" x14ac:dyDescent="0.3">
      <c r="B13" t="s">
        <v>13</v>
      </c>
      <c r="C13" s="7"/>
      <c r="D13" s="7"/>
      <c r="E13" s="7"/>
      <c r="F13" s="7"/>
      <c r="G13" s="7"/>
      <c r="H13" s="7"/>
      <c r="I13" s="7"/>
      <c r="J13" s="7"/>
      <c r="K13" s="7"/>
      <c r="L13" s="7"/>
      <c r="M13" s="7"/>
      <c r="N13" s="7"/>
      <c r="O13" s="7" t="s">
        <v>13</v>
      </c>
      <c r="P13" s="7"/>
      <c r="Q13" s="7"/>
      <c r="R13" s="7"/>
      <c r="S13" s="7"/>
      <c r="T13" s="7"/>
      <c r="U13" s="7"/>
      <c r="V13" s="7"/>
      <c r="W13" s="7"/>
      <c r="X13" s="7"/>
      <c r="Y13" s="7"/>
    </row>
    <row r="14" spans="2:25" x14ac:dyDescent="0.3">
      <c r="B14" t="s">
        <v>4</v>
      </c>
      <c r="C14" s="7">
        <v>9</v>
      </c>
      <c r="D14" s="7">
        <v>6.9</v>
      </c>
      <c r="E14" s="7">
        <v>37</v>
      </c>
      <c r="F14" s="7">
        <v>7.3</v>
      </c>
      <c r="G14" s="7">
        <v>12</v>
      </c>
      <c r="H14" s="7">
        <v>46</v>
      </c>
      <c r="I14" s="7">
        <v>10.6</v>
      </c>
      <c r="J14" s="7">
        <v>8.6999999999999993</v>
      </c>
      <c r="K14" s="7">
        <v>32</v>
      </c>
      <c r="L14" s="7">
        <v>72.599999999999994</v>
      </c>
      <c r="M14" s="7"/>
      <c r="N14" s="7"/>
      <c r="O14" s="7" t="s">
        <v>4</v>
      </c>
      <c r="P14" s="7">
        <v>1.2</v>
      </c>
      <c r="Q14" s="7">
        <v>5.3</v>
      </c>
      <c r="R14" s="7">
        <v>17.2</v>
      </c>
      <c r="S14" s="7">
        <v>3.6</v>
      </c>
      <c r="T14" s="7">
        <v>2.8</v>
      </c>
      <c r="U14" s="7">
        <v>20</v>
      </c>
      <c r="V14" s="7">
        <v>47</v>
      </c>
      <c r="W14" s="7">
        <v>8.0849999999999991</v>
      </c>
      <c r="X14" s="7">
        <v>5.0999999999999996</v>
      </c>
      <c r="Y14" s="7">
        <v>29.9</v>
      </c>
    </row>
    <row r="15" spans="2:25" x14ac:dyDescent="0.3">
      <c r="B15" t="s">
        <v>12</v>
      </c>
      <c r="C15" s="7">
        <v>16</v>
      </c>
      <c r="D15" s="7">
        <v>16</v>
      </c>
      <c r="E15" s="7">
        <v>56</v>
      </c>
      <c r="F15" s="7">
        <v>10</v>
      </c>
      <c r="G15" s="7">
        <v>29</v>
      </c>
      <c r="H15" s="7">
        <v>12</v>
      </c>
      <c r="I15" s="7">
        <v>4.17</v>
      </c>
      <c r="J15" s="7">
        <v>22</v>
      </c>
      <c r="K15" s="7">
        <v>50.2</v>
      </c>
      <c r="L15" s="7">
        <v>13.1</v>
      </c>
      <c r="M15" s="7"/>
      <c r="N15" s="7"/>
      <c r="O15" s="7" t="s">
        <v>12</v>
      </c>
      <c r="P15" s="7">
        <v>3.9</v>
      </c>
      <c r="Q15" s="7">
        <v>20</v>
      </c>
      <c r="R15" s="7">
        <v>40.5</v>
      </c>
      <c r="S15" s="7">
        <v>21</v>
      </c>
      <c r="T15" s="7">
        <v>26</v>
      </c>
      <c r="U15" s="7">
        <v>9.5299999999999994</v>
      </c>
      <c r="V15" s="7">
        <v>20</v>
      </c>
      <c r="W15" s="7">
        <v>15.244999999999999</v>
      </c>
      <c r="X15" s="7">
        <v>20</v>
      </c>
      <c r="Y15" s="7">
        <v>11.7</v>
      </c>
    </row>
    <row r="16" spans="2:25" x14ac:dyDescent="0.3">
      <c r="B16" t="s">
        <v>20</v>
      </c>
      <c r="C16" s="7"/>
      <c r="D16" s="7"/>
      <c r="E16" s="7"/>
      <c r="F16" s="7"/>
      <c r="G16" s="7"/>
      <c r="H16" s="7"/>
      <c r="I16" s="7"/>
      <c r="J16" s="7"/>
      <c r="K16" s="7"/>
      <c r="L16" s="7"/>
      <c r="M16" s="7"/>
      <c r="N16" s="7"/>
      <c r="O16" s="7" t="s">
        <v>20</v>
      </c>
      <c r="P16" s="7"/>
      <c r="Q16" s="7"/>
      <c r="R16" s="7"/>
      <c r="S16" s="7"/>
      <c r="T16" s="7"/>
      <c r="U16" s="7"/>
      <c r="V16" s="7"/>
      <c r="W16" s="7"/>
      <c r="X16" s="7"/>
      <c r="Y16" s="7"/>
    </row>
    <row r="17" spans="2:25" x14ac:dyDescent="0.3">
      <c r="B17" t="s">
        <v>15</v>
      </c>
      <c r="C17" s="7"/>
      <c r="D17" s="7">
        <v>0.73</v>
      </c>
      <c r="E17" s="7"/>
      <c r="F17" s="7"/>
      <c r="G17" s="7"/>
      <c r="H17" s="7"/>
      <c r="I17" s="7"/>
      <c r="J17" s="7"/>
      <c r="K17" s="7"/>
      <c r="L17" s="7"/>
      <c r="M17" s="7"/>
      <c r="N17" s="7"/>
      <c r="O17" s="7" t="s">
        <v>15</v>
      </c>
      <c r="P17" s="7">
        <v>0.41</v>
      </c>
      <c r="Q17" s="7"/>
      <c r="R17" s="7"/>
      <c r="S17" s="7"/>
      <c r="T17" s="7"/>
      <c r="U17" s="7"/>
      <c r="V17" s="7"/>
      <c r="W17" s="7"/>
      <c r="X17" s="7"/>
      <c r="Y17" s="7"/>
    </row>
    <row r="18" spans="2:25" x14ac:dyDescent="0.3">
      <c r="B18" t="s">
        <v>17</v>
      </c>
      <c r="C18" s="7"/>
      <c r="D18" s="7"/>
      <c r="E18" s="7"/>
      <c r="F18" s="7"/>
      <c r="G18" s="7"/>
      <c r="H18" s="7"/>
      <c r="I18" s="7"/>
      <c r="J18" s="7"/>
      <c r="K18" s="7">
        <v>5.84</v>
      </c>
      <c r="L18" s="7">
        <v>3.09</v>
      </c>
      <c r="M18" s="7"/>
      <c r="N18" s="7"/>
      <c r="O18" s="7" t="s">
        <v>17</v>
      </c>
      <c r="P18" s="7"/>
      <c r="Q18" s="7"/>
      <c r="R18" s="7">
        <v>3.88</v>
      </c>
      <c r="S18" s="7"/>
      <c r="T18" s="7"/>
      <c r="U18" s="7">
        <v>2.17</v>
      </c>
      <c r="V18" s="7"/>
      <c r="W18" s="7"/>
      <c r="X18" s="7"/>
      <c r="Y18" s="7">
        <v>2.83</v>
      </c>
    </row>
    <row r="19" spans="2:25" x14ac:dyDescent="0.3">
      <c r="B19" t="s">
        <v>16</v>
      </c>
      <c r="C19" s="7"/>
      <c r="D19" s="7"/>
      <c r="E19" s="7"/>
      <c r="F19" s="7"/>
      <c r="G19" s="7"/>
      <c r="H19" s="7"/>
      <c r="I19" s="7"/>
      <c r="J19" s="7"/>
      <c r="K19" s="7">
        <v>2.21</v>
      </c>
      <c r="L19" s="7">
        <v>2.75</v>
      </c>
      <c r="M19" s="7"/>
      <c r="N19" s="7"/>
      <c r="O19" s="7" t="s">
        <v>16</v>
      </c>
      <c r="P19" s="7"/>
      <c r="Q19" s="7"/>
      <c r="R19" s="7"/>
      <c r="S19" s="7"/>
      <c r="T19" s="7"/>
      <c r="U19" s="7">
        <v>2.63</v>
      </c>
      <c r="V19" s="7"/>
      <c r="W19" s="7"/>
      <c r="X19" s="7"/>
      <c r="Y19" s="7">
        <v>3.24</v>
      </c>
    </row>
    <row r="20" spans="2:25" x14ac:dyDescent="0.3">
      <c r="B20" t="s">
        <v>3</v>
      </c>
      <c r="C20" s="7">
        <v>5.6</v>
      </c>
      <c r="D20" s="7">
        <v>1.3</v>
      </c>
      <c r="E20" s="7">
        <v>4.9000000000000004</v>
      </c>
      <c r="F20" s="7">
        <v>2.9</v>
      </c>
      <c r="G20" s="7">
        <v>9.6</v>
      </c>
      <c r="H20" s="7">
        <v>27</v>
      </c>
      <c r="I20" s="7"/>
      <c r="J20" s="7">
        <v>8.1</v>
      </c>
      <c r="K20" s="7">
        <v>13.2</v>
      </c>
      <c r="L20" s="7">
        <v>22.5</v>
      </c>
      <c r="M20" s="7"/>
      <c r="N20" s="7"/>
      <c r="O20" s="7" t="s">
        <v>3</v>
      </c>
      <c r="P20" s="7">
        <v>0.52</v>
      </c>
      <c r="Q20" s="7">
        <v>2.6</v>
      </c>
      <c r="R20" s="7">
        <v>4.7300000000000004</v>
      </c>
      <c r="S20" s="7">
        <v>1.9</v>
      </c>
      <c r="T20" s="7"/>
      <c r="U20" s="7">
        <v>8.7899999999999991</v>
      </c>
      <c r="V20" s="7">
        <v>28</v>
      </c>
      <c r="W20" s="7">
        <v>3.2450000000000001</v>
      </c>
      <c r="X20" s="7">
        <v>2.4</v>
      </c>
      <c r="Y20" s="7">
        <v>11.3</v>
      </c>
    </row>
    <row r="21" spans="2:25" x14ac:dyDescent="0.3">
      <c r="B21" t="s">
        <v>11</v>
      </c>
      <c r="C21" s="7"/>
      <c r="D21" s="7"/>
      <c r="E21" s="7"/>
      <c r="F21" s="7"/>
      <c r="G21" s="7"/>
      <c r="H21" s="7"/>
      <c r="I21" s="7"/>
      <c r="J21" s="7"/>
      <c r="K21" s="7">
        <v>2.2599999999999998</v>
      </c>
      <c r="L21" s="7"/>
      <c r="M21" s="7"/>
      <c r="N21" s="7"/>
      <c r="O21" s="7" t="s">
        <v>11</v>
      </c>
      <c r="P21" s="7"/>
      <c r="Q21" s="7"/>
      <c r="R21" s="7"/>
      <c r="S21" s="7"/>
      <c r="T21" s="7"/>
      <c r="U21" s="7"/>
      <c r="V21" s="7"/>
      <c r="W21" s="7"/>
      <c r="X21" s="7"/>
      <c r="Y21" s="7"/>
    </row>
    <row r="22" spans="2:25" x14ac:dyDescent="0.3">
      <c r="B22" t="s">
        <v>2</v>
      </c>
      <c r="C22" s="7">
        <v>15</v>
      </c>
      <c r="D22" s="7">
        <v>9.4</v>
      </c>
      <c r="E22" s="7">
        <v>37</v>
      </c>
      <c r="F22" s="7">
        <v>19</v>
      </c>
      <c r="G22" s="7">
        <v>33</v>
      </c>
      <c r="H22" s="7">
        <v>92</v>
      </c>
      <c r="I22" s="7">
        <v>24.3</v>
      </c>
      <c r="J22" s="7">
        <v>41</v>
      </c>
      <c r="K22" s="7">
        <v>162</v>
      </c>
      <c r="L22" s="7">
        <v>2.06</v>
      </c>
      <c r="M22" s="7"/>
      <c r="N22" s="7"/>
      <c r="O22" s="7" t="s">
        <v>2</v>
      </c>
      <c r="P22" s="7">
        <v>2.7</v>
      </c>
      <c r="Q22" s="7">
        <v>7.3</v>
      </c>
      <c r="R22" s="7">
        <v>23.9</v>
      </c>
      <c r="S22" s="7">
        <v>6.1</v>
      </c>
      <c r="T22" s="7">
        <v>7.9</v>
      </c>
      <c r="U22" s="7">
        <v>36.9</v>
      </c>
      <c r="V22" s="7">
        <v>71</v>
      </c>
      <c r="W22" s="7">
        <v>12.878</v>
      </c>
      <c r="X22" s="7">
        <v>6.7</v>
      </c>
      <c r="Y22" s="7">
        <v>76.3</v>
      </c>
    </row>
    <row r="23" spans="2:25" x14ac:dyDescent="0.3">
      <c r="B23" t="s">
        <v>10</v>
      </c>
      <c r="C23" s="7">
        <v>6.8</v>
      </c>
      <c r="D23" s="7">
        <v>0.87</v>
      </c>
      <c r="E23" s="7">
        <v>8.8000000000000007</v>
      </c>
      <c r="F23" s="7">
        <v>5.4</v>
      </c>
      <c r="G23" s="7">
        <v>8</v>
      </c>
      <c r="H23" s="7">
        <v>5.6</v>
      </c>
      <c r="I23" s="7">
        <v>2.93</v>
      </c>
      <c r="J23" s="7"/>
      <c r="K23" s="7">
        <v>7.02</v>
      </c>
      <c r="L23" s="7">
        <v>19.600000000000001</v>
      </c>
      <c r="M23" s="7"/>
      <c r="N23" s="7"/>
      <c r="O23" s="7" t="s">
        <v>10</v>
      </c>
      <c r="P23" s="7">
        <v>1.1000000000000001</v>
      </c>
      <c r="Q23" s="7">
        <v>6.4</v>
      </c>
      <c r="R23" s="7">
        <v>3.82</v>
      </c>
      <c r="S23" s="7"/>
      <c r="T23" s="7">
        <v>6.7</v>
      </c>
      <c r="U23" s="7">
        <v>22</v>
      </c>
      <c r="V23" s="7">
        <v>6.1</v>
      </c>
      <c r="W23" s="7">
        <v>7.59</v>
      </c>
      <c r="X23" s="7">
        <v>3.6</v>
      </c>
      <c r="Y23" s="7">
        <v>14.5</v>
      </c>
    </row>
    <row r="24" spans="2:25" x14ac:dyDescent="0.3">
      <c r="B24" t="s">
        <v>19</v>
      </c>
      <c r="C24" s="7"/>
      <c r="D24" s="7"/>
      <c r="E24" s="7">
        <v>4.9000000000000004</v>
      </c>
      <c r="F24" s="7">
        <v>44</v>
      </c>
      <c r="G24" s="7">
        <v>1200</v>
      </c>
      <c r="H24" s="7"/>
      <c r="I24" s="7">
        <v>7.01</v>
      </c>
      <c r="J24" s="7"/>
      <c r="K24" s="7"/>
      <c r="L24" s="7">
        <v>8.6300000000000008</v>
      </c>
      <c r="M24" s="7"/>
      <c r="N24" s="7"/>
      <c r="O24" s="7" t="s">
        <v>19</v>
      </c>
      <c r="P24" s="7"/>
      <c r="Q24" s="7"/>
      <c r="R24" s="7"/>
      <c r="S24" s="7"/>
      <c r="T24" s="7"/>
      <c r="U24" s="7">
        <v>6.77</v>
      </c>
      <c r="V24" s="7"/>
      <c r="W24" s="7">
        <v>32.04</v>
      </c>
      <c r="X24" s="7">
        <v>250</v>
      </c>
      <c r="Y24" s="7">
        <v>11.2</v>
      </c>
    </row>
    <row r="25" spans="2:25" x14ac:dyDescent="0.3">
      <c r="B25" t="s">
        <v>1</v>
      </c>
      <c r="C25" s="7">
        <v>9.6999999999999993</v>
      </c>
      <c r="D25" s="7">
        <v>8</v>
      </c>
      <c r="E25" s="7">
        <v>24</v>
      </c>
      <c r="F25" s="7">
        <v>7.5</v>
      </c>
      <c r="G25" s="7">
        <v>15</v>
      </c>
      <c r="H25" s="7">
        <v>68</v>
      </c>
      <c r="I25" s="7">
        <v>34.5</v>
      </c>
      <c r="J25" s="7">
        <v>68</v>
      </c>
      <c r="K25" s="7">
        <v>261</v>
      </c>
      <c r="L25" s="7">
        <v>53.3</v>
      </c>
      <c r="M25" s="7"/>
      <c r="N25" s="7"/>
      <c r="O25" s="7" t="s">
        <v>1</v>
      </c>
      <c r="P25" s="7">
        <v>2.2000000000000002</v>
      </c>
      <c r="Q25" s="7">
        <v>6.6</v>
      </c>
      <c r="R25" s="7">
        <v>9.33</v>
      </c>
      <c r="S25" s="7">
        <v>4.9000000000000004</v>
      </c>
      <c r="T25" s="7"/>
      <c r="U25" s="7">
        <v>18.399999999999999</v>
      </c>
      <c r="V25" s="7">
        <v>54</v>
      </c>
      <c r="W25" s="7">
        <v>8.32</v>
      </c>
      <c r="X25" s="7">
        <v>5.4</v>
      </c>
      <c r="Y25" s="7">
        <v>19.7</v>
      </c>
    </row>
    <row r="26" spans="2:25" x14ac:dyDescent="0.3">
      <c r="B26" t="s">
        <v>9</v>
      </c>
      <c r="C26" s="7"/>
      <c r="D26" s="7"/>
      <c r="E26" s="7"/>
      <c r="F26" s="7"/>
      <c r="G26" s="7">
        <v>1.2</v>
      </c>
      <c r="H26" s="7"/>
      <c r="I26" s="7"/>
      <c r="J26" s="7"/>
      <c r="K26" s="7"/>
      <c r="L26" s="7"/>
      <c r="M26" s="7"/>
      <c r="N26" s="7"/>
      <c r="O26" s="7" t="s">
        <v>9</v>
      </c>
      <c r="P26" s="7"/>
      <c r="Q26" s="7"/>
      <c r="R26" s="7"/>
      <c r="S26" s="7"/>
      <c r="T26" s="7"/>
      <c r="U26" s="7"/>
      <c r="V26" s="7"/>
      <c r="W26" s="7">
        <v>2.3299999999999996</v>
      </c>
      <c r="X26" s="7"/>
      <c r="Y26" s="7"/>
    </row>
    <row r="27" spans="2:25" x14ac:dyDescent="0.3">
      <c r="B27" t="s">
        <v>0</v>
      </c>
      <c r="C27" s="7">
        <v>8.5</v>
      </c>
      <c r="D27" s="7">
        <v>3.3</v>
      </c>
      <c r="E27" s="7">
        <v>9.6999999999999993</v>
      </c>
      <c r="F27" s="7">
        <v>11</v>
      </c>
      <c r="G27" s="7">
        <v>20</v>
      </c>
      <c r="H27" s="7">
        <v>29</v>
      </c>
      <c r="I27" s="7">
        <v>9.56</v>
      </c>
      <c r="J27" s="7">
        <v>18</v>
      </c>
      <c r="K27" s="7">
        <v>21.5</v>
      </c>
      <c r="L27" s="7">
        <v>68.8</v>
      </c>
      <c r="M27" s="7"/>
      <c r="N27" s="7"/>
      <c r="O27" s="7" t="s">
        <v>0</v>
      </c>
      <c r="P27" s="7">
        <v>1.7</v>
      </c>
      <c r="Q27" s="7">
        <v>5.6</v>
      </c>
      <c r="R27" s="7">
        <v>8.2200000000000006</v>
      </c>
      <c r="S27" s="7">
        <v>5.9</v>
      </c>
      <c r="T27" s="7"/>
      <c r="U27" s="7"/>
      <c r="V27" s="7">
        <v>25</v>
      </c>
      <c r="W27" s="7">
        <v>12.109999999999998</v>
      </c>
      <c r="X27" s="7">
        <v>16</v>
      </c>
      <c r="Y27" s="7">
        <v>37.299999999999997</v>
      </c>
    </row>
    <row r="28" spans="2:25" x14ac:dyDescent="0.3">
      <c r="B28" t="s">
        <v>8</v>
      </c>
      <c r="C28" s="7">
        <v>10</v>
      </c>
      <c r="D28" s="7">
        <v>4.0999999999999996</v>
      </c>
      <c r="E28" s="7">
        <v>4.5</v>
      </c>
      <c r="F28" s="7">
        <v>16</v>
      </c>
      <c r="G28" s="7">
        <v>25</v>
      </c>
      <c r="H28" s="7">
        <v>13</v>
      </c>
      <c r="I28" s="7">
        <v>5.29</v>
      </c>
      <c r="J28" s="7">
        <v>17</v>
      </c>
      <c r="K28" s="7">
        <v>9.1300000000000008</v>
      </c>
      <c r="L28" s="7">
        <v>187</v>
      </c>
      <c r="M28" s="7"/>
      <c r="N28" s="7"/>
      <c r="O28" s="7" t="s">
        <v>8</v>
      </c>
      <c r="P28" s="7">
        <v>3.4</v>
      </c>
      <c r="Q28" s="7">
        <v>6.8</v>
      </c>
      <c r="R28" s="7">
        <v>6.54</v>
      </c>
      <c r="S28" s="7">
        <v>1.8</v>
      </c>
      <c r="T28" s="7"/>
      <c r="U28" s="7">
        <v>16.5</v>
      </c>
      <c r="V28" s="7">
        <v>14</v>
      </c>
      <c r="W28" s="7">
        <v>15.947999999999999</v>
      </c>
      <c r="X28" s="7">
        <v>4.5</v>
      </c>
      <c r="Y28" s="7">
        <v>89.5</v>
      </c>
    </row>
    <row r="29" spans="2:25" x14ac:dyDescent="0.3">
      <c r="B29" t="s">
        <v>18</v>
      </c>
      <c r="C29" s="7"/>
      <c r="D29" s="7"/>
      <c r="E29" s="7"/>
      <c r="F29" s="7"/>
      <c r="G29" s="7">
        <v>4</v>
      </c>
      <c r="H29" s="7"/>
      <c r="I29" s="7"/>
      <c r="J29" s="7"/>
      <c r="K29" s="7"/>
      <c r="L29" s="7"/>
      <c r="M29" s="7"/>
      <c r="N29" s="7"/>
      <c r="O29" s="7" t="s">
        <v>18</v>
      </c>
      <c r="P29" s="7"/>
      <c r="Q29" s="7"/>
      <c r="R29" s="7"/>
      <c r="S29" s="7"/>
      <c r="T29" s="7"/>
      <c r="U29" s="7"/>
      <c r="V29" s="7"/>
      <c r="W29" s="7"/>
      <c r="X29" s="7"/>
      <c r="Y29" s="7"/>
    </row>
    <row r="30" spans="2:25" x14ac:dyDescent="0.3">
      <c r="B30" t="s">
        <v>28</v>
      </c>
      <c r="C30" s="7"/>
      <c r="D30" s="7"/>
      <c r="E30" s="7"/>
      <c r="F30" s="7"/>
      <c r="G30" s="7"/>
      <c r="H30" s="7"/>
      <c r="I30" s="7"/>
      <c r="J30" s="7"/>
      <c r="K30" s="7"/>
      <c r="L30" s="7"/>
      <c r="M30" s="7"/>
      <c r="N30" s="7"/>
      <c r="O30" s="7" t="s">
        <v>28</v>
      </c>
      <c r="P30" s="7"/>
      <c r="Q30" s="7"/>
      <c r="R30" s="7"/>
      <c r="S30" s="7"/>
      <c r="T30" s="7"/>
      <c r="U30" s="7"/>
      <c r="V30" s="7"/>
      <c r="W30" s="7"/>
      <c r="X30" s="7"/>
      <c r="Y30" s="7"/>
    </row>
    <row r="31" spans="2:25" x14ac:dyDescent="0.3">
      <c r="B31" t="s">
        <v>29</v>
      </c>
      <c r="O31" t="s">
        <v>29</v>
      </c>
    </row>
    <row r="32" spans="2:25" x14ac:dyDescent="0.3">
      <c r="C32">
        <f>SUM(C4:C31)</f>
        <v>80.599999999999994</v>
      </c>
      <c r="D32">
        <f t="shared" ref="D32:L32" si="0">SUM(D4:D31)</f>
        <v>50.599999999999994</v>
      </c>
      <c r="E32">
        <f t="shared" si="0"/>
        <v>192.00000000000003</v>
      </c>
      <c r="F32">
        <f t="shared" si="0"/>
        <v>123.1</v>
      </c>
      <c r="G32">
        <f t="shared" si="0"/>
        <v>1356.8</v>
      </c>
      <c r="H32">
        <f>SUM(H4:H31)</f>
        <v>295.39999999999998</v>
      </c>
      <c r="I32">
        <f t="shared" si="0"/>
        <v>98.36</v>
      </c>
      <c r="J32">
        <f t="shared" si="0"/>
        <v>182.8</v>
      </c>
      <c r="K32">
        <f t="shared" si="0"/>
        <v>566.36</v>
      </c>
      <c r="L32">
        <f t="shared" si="0"/>
        <v>465.53</v>
      </c>
      <c r="P32">
        <f>SUM(P4:P31)</f>
        <v>17.13</v>
      </c>
      <c r="Q32">
        <f t="shared" ref="Q32:Y32" si="1">SUM(Q4:Q31)</f>
        <v>60.6</v>
      </c>
      <c r="R32">
        <f>SUM(R4:R31)</f>
        <v>118.12</v>
      </c>
      <c r="S32">
        <f>SUM(S4:S31)</f>
        <v>45.199999999999996</v>
      </c>
      <c r="T32">
        <f t="shared" si="1"/>
        <v>43.400000000000006</v>
      </c>
      <c r="U32">
        <f t="shared" si="1"/>
        <v>145.28</v>
      </c>
      <c r="V32">
        <f t="shared" si="1"/>
        <v>282.79999999999995</v>
      </c>
      <c r="W32">
        <f t="shared" si="1"/>
        <v>117.79099999999998</v>
      </c>
      <c r="X32">
        <f t="shared" si="1"/>
        <v>313.7</v>
      </c>
      <c r="Y32">
        <f t="shared" si="1"/>
        <v>309.64999999999998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6A67F-81C7-4494-BE9C-179511304128}">
  <dimension ref="A1:Y84"/>
  <sheetViews>
    <sheetView topLeftCell="B46" workbookViewId="0">
      <selection activeCell="V73" sqref="V73"/>
    </sheetView>
  </sheetViews>
  <sheetFormatPr defaultRowHeight="14.4" x14ac:dyDescent="0.3"/>
  <cols>
    <col min="5" max="5" width="9.5546875" bestFit="1" customWidth="1"/>
    <col min="12" max="12" width="9.5546875" bestFit="1" customWidth="1"/>
    <col min="18" max="18" width="10.5546875" bestFit="1" customWidth="1"/>
  </cols>
  <sheetData>
    <row r="1" spans="2:25" x14ac:dyDescent="0.3">
      <c r="C1" s="1">
        <v>44026</v>
      </c>
      <c r="D1" s="1">
        <v>43476</v>
      </c>
      <c r="E1" s="1">
        <v>43636</v>
      </c>
      <c r="F1" s="1">
        <v>43894</v>
      </c>
      <c r="G1" s="1">
        <v>43448</v>
      </c>
      <c r="H1" s="1">
        <v>43837</v>
      </c>
      <c r="I1" s="1">
        <v>44092</v>
      </c>
      <c r="J1" s="1">
        <v>44061</v>
      </c>
      <c r="K1" s="1">
        <v>43593</v>
      </c>
      <c r="L1" s="1">
        <v>43986</v>
      </c>
    </row>
    <row r="2" spans="2:25" x14ac:dyDescent="0.3">
      <c r="N2" t="s">
        <v>33</v>
      </c>
    </row>
    <row r="3" spans="2:25" x14ac:dyDescent="0.3">
      <c r="B3" t="s">
        <v>32</v>
      </c>
      <c r="C3" t="s">
        <v>21</v>
      </c>
      <c r="D3" t="s">
        <v>22</v>
      </c>
      <c r="E3" t="s">
        <v>39</v>
      </c>
      <c r="F3" t="s">
        <v>31</v>
      </c>
      <c r="G3" t="s">
        <v>36</v>
      </c>
      <c r="H3" t="s">
        <v>34</v>
      </c>
      <c r="I3" t="s">
        <v>30</v>
      </c>
      <c r="J3" t="s">
        <v>35</v>
      </c>
      <c r="K3" t="s">
        <v>38</v>
      </c>
      <c r="L3" t="s">
        <v>37</v>
      </c>
      <c r="P3" t="s">
        <v>22</v>
      </c>
      <c r="Q3" t="s">
        <v>21</v>
      </c>
      <c r="R3" t="s">
        <v>38</v>
      </c>
      <c r="S3" t="s">
        <v>35</v>
      </c>
      <c r="T3" t="s">
        <v>39</v>
      </c>
      <c r="U3" t="s">
        <v>30</v>
      </c>
      <c r="V3" t="s">
        <v>34</v>
      </c>
      <c r="W3" t="s">
        <v>31</v>
      </c>
      <c r="X3" t="s">
        <v>36</v>
      </c>
      <c r="Y3" t="s">
        <v>37</v>
      </c>
    </row>
    <row r="4" spans="2:25" x14ac:dyDescent="0.3">
      <c r="B4" t="s">
        <v>23</v>
      </c>
      <c r="F4" s="2"/>
      <c r="I4" s="1"/>
      <c r="O4" t="s">
        <v>23</v>
      </c>
    </row>
    <row r="5" spans="2:25" x14ac:dyDescent="0.3">
      <c r="B5" t="s">
        <v>24</v>
      </c>
      <c r="F5" s="2"/>
      <c r="I5" s="1"/>
      <c r="O5" t="s">
        <v>24</v>
      </c>
      <c r="U5" s="3"/>
    </row>
    <row r="6" spans="2:25" x14ac:dyDescent="0.3">
      <c r="B6" t="s">
        <v>25</v>
      </c>
      <c r="F6" s="2"/>
      <c r="O6" t="s">
        <v>25</v>
      </c>
    </row>
    <row r="7" spans="2:25" x14ac:dyDescent="0.3">
      <c r="B7" t="s">
        <v>26</v>
      </c>
      <c r="F7" s="2"/>
      <c r="I7" s="1"/>
      <c r="O7" t="s">
        <v>26</v>
      </c>
    </row>
    <row r="8" spans="2:25" x14ac:dyDescent="0.3">
      <c r="B8" t="s">
        <v>7</v>
      </c>
      <c r="O8" t="s">
        <v>7</v>
      </c>
    </row>
    <row r="9" spans="2:25" x14ac:dyDescent="0.3">
      <c r="B9" t="s">
        <v>27</v>
      </c>
      <c r="O9" t="s">
        <v>27</v>
      </c>
    </row>
    <row r="10" spans="2:25" x14ac:dyDescent="0.3">
      <c r="B10" t="s">
        <v>6</v>
      </c>
      <c r="E10" s="4">
        <v>1.7</v>
      </c>
      <c r="F10" s="2"/>
      <c r="L10">
        <v>12.1</v>
      </c>
      <c r="O10" t="s">
        <v>6</v>
      </c>
      <c r="Y10">
        <v>2.1800000000000002</v>
      </c>
    </row>
    <row r="11" spans="2:25" x14ac:dyDescent="0.3">
      <c r="B11" t="s">
        <v>14</v>
      </c>
      <c r="F11" s="2"/>
      <c r="O11" t="s">
        <v>14</v>
      </c>
      <c r="V11" s="4">
        <v>14</v>
      </c>
    </row>
    <row r="12" spans="2:25" x14ac:dyDescent="0.3">
      <c r="B12" t="s">
        <v>5</v>
      </c>
      <c r="E12" s="4">
        <v>3.5</v>
      </c>
      <c r="H12" s="4">
        <v>2.8</v>
      </c>
      <c r="O12" t="s">
        <v>5</v>
      </c>
      <c r="U12">
        <v>1.59</v>
      </c>
      <c r="V12" s="4">
        <v>3.7</v>
      </c>
    </row>
    <row r="13" spans="2:25" x14ac:dyDescent="0.3">
      <c r="B13" t="s">
        <v>13</v>
      </c>
      <c r="O13" t="s">
        <v>13</v>
      </c>
    </row>
    <row r="14" spans="2:25" x14ac:dyDescent="0.3">
      <c r="B14" t="s">
        <v>4</v>
      </c>
      <c r="C14" s="4">
        <v>9</v>
      </c>
      <c r="D14" s="4">
        <v>6.9</v>
      </c>
      <c r="E14" s="4">
        <v>37</v>
      </c>
      <c r="F14" s="4">
        <v>7.3</v>
      </c>
      <c r="G14" s="4">
        <v>12</v>
      </c>
      <c r="H14" s="4">
        <v>46</v>
      </c>
      <c r="I14">
        <v>10.6</v>
      </c>
      <c r="J14" s="4">
        <v>8.6999999999999993</v>
      </c>
      <c r="K14" s="4">
        <v>32</v>
      </c>
      <c r="L14">
        <v>72.599999999999994</v>
      </c>
      <c r="O14" t="s">
        <v>4</v>
      </c>
      <c r="P14" s="4">
        <v>1.2</v>
      </c>
      <c r="Q14" s="4">
        <v>5.3</v>
      </c>
      <c r="R14" s="4">
        <v>17.2</v>
      </c>
      <c r="S14" s="4">
        <v>3.6</v>
      </c>
      <c r="T14" s="4">
        <v>2.8</v>
      </c>
      <c r="U14">
        <v>20</v>
      </c>
      <c r="V14" s="4">
        <v>47</v>
      </c>
      <c r="W14">
        <v>8.0849999999999991</v>
      </c>
      <c r="X14" s="4">
        <v>5.0999999999999996</v>
      </c>
      <c r="Y14">
        <v>29.9</v>
      </c>
    </row>
    <row r="15" spans="2:25" x14ac:dyDescent="0.3">
      <c r="B15" t="s">
        <v>12</v>
      </c>
      <c r="C15" s="4">
        <v>16</v>
      </c>
      <c r="D15" s="4">
        <v>16</v>
      </c>
      <c r="E15" s="4">
        <v>56</v>
      </c>
      <c r="F15" s="4">
        <v>10</v>
      </c>
      <c r="G15" s="4">
        <v>29</v>
      </c>
      <c r="H15" s="4">
        <v>12</v>
      </c>
      <c r="I15">
        <v>4.17</v>
      </c>
      <c r="J15" s="4">
        <v>22</v>
      </c>
      <c r="K15" s="4">
        <v>50.2</v>
      </c>
      <c r="L15">
        <v>13.1</v>
      </c>
      <c r="O15" t="s">
        <v>12</v>
      </c>
      <c r="P15" s="4">
        <v>3.9</v>
      </c>
      <c r="Q15" s="4">
        <v>20</v>
      </c>
      <c r="R15" s="4">
        <v>40.5</v>
      </c>
      <c r="S15" s="4">
        <v>21</v>
      </c>
      <c r="T15" s="4">
        <v>26</v>
      </c>
      <c r="U15">
        <v>9.5299999999999994</v>
      </c>
      <c r="V15" s="4">
        <v>20</v>
      </c>
      <c r="W15">
        <v>15.244999999999999</v>
      </c>
      <c r="X15" s="4">
        <v>20</v>
      </c>
      <c r="Y15">
        <v>11.7</v>
      </c>
    </row>
    <row r="16" spans="2:25" x14ac:dyDescent="0.3">
      <c r="B16" t="s">
        <v>20</v>
      </c>
      <c r="F16" s="2"/>
      <c r="O16" t="s">
        <v>20</v>
      </c>
    </row>
    <row r="17" spans="1:25" x14ac:dyDescent="0.3">
      <c r="B17" t="s">
        <v>15</v>
      </c>
      <c r="D17" s="4">
        <v>0.73</v>
      </c>
      <c r="O17" t="s">
        <v>15</v>
      </c>
      <c r="P17">
        <v>0.41</v>
      </c>
    </row>
    <row r="18" spans="1:25" x14ac:dyDescent="0.3">
      <c r="B18" t="s">
        <v>17</v>
      </c>
      <c r="K18" s="4">
        <v>5.84</v>
      </c>
      <c r="L18">
        <v>3.09</v>
      </c>
      <c r="O18" t="s">
        <v>17</v>
      </c>
      <c r="R18" s="4">
        <v>3.88</v>
      </c>
      <c r="U18">
        <v>2.17</v>
      </c>
      <c r="Y18">
        <v>2.83</v>
      </c>
    </row>
    <row r="19" spans="1:25" x14ac:dyDescent="0.3">
      <c r="B19" t="s">
        <v>16</v>
      </c>
      <c r="K19" s="4">
        <v>2.21</v>
      </c>
      <c r="L19">
        <v>2.75</v>
      </c>
      <c r="O19" t="s">
        <v>16</v>
      </c>
      <c r="U19">
        <v>2.63</v>
      </c>
      <c r="Y19">
        <v>3.24</v>
      </c>
    </row>
    <row r="20" spans="1:25" x14ac:dyDescent="0.3">
      <c r="B20" t="s">
        <v>3</v>
      </c>
      <c r="C20" s="4">
        <v>5.6</v>
      </c>
      <c r="D20" s="4">
        <v>1.3</v>
      </c>
      <c r="E20" s="4">
        <v>4.9000000000000004</v>
      </c>
      <c r="F20" s="4">
        <v>2.9</v>
      </c>
      <c r="G20" s="4">
        <v>9.6</v>
      </c>
      <c r="H20" s="4">
        <v>27</v>
      </c>
      <c r="J20" s="4">
        <v>8.1</v>
      </c>
      <c r="K20" s="4">
        <v>13.2</v>
      </c>
      <c r="L20">
        <v>22.5</v>
      </c>
      <c r="O20" t="s">
        <v>3</v>
      </c>
      <c r="P20" s="4">
        <v>0.52</v>
      </c>
      <c r="Q20" s="4">
        <v>2.6</v>
      </c>
      <c r="R20" s="4">
        <v>4.7300000000000004</v>
      </c>
      <c r="S20" s="4">
        <v>1.9</v>
      </c>
      <c r="U20">
        <v>8.7899999999999991</v>
      </c>
      <c r="V20" s="4">
        <v>28</v>
      </c>
      <c r="W20">
        <v>3.2450000000000001</v>
      </c>
      <c r="X20" s="4">
        <v>2.4</v>
      </c>
      <c r="Y20">
        <v>11.3</v>
      </c>
    </row>
    <row r="21" spans="1:25" x14ac:dyDescent="0.3">
      <c r="B21" t="s">
        <v>11</v>
      </c>
      <c r="F21" s="2"/>
      <c r="K21" s="4">
        <v>2.2599999999999998</v>
      </c>
      <c r="O21" t="s">
        <v>11</v>
      </c>
    </row>
    <row r="22" spans="1:25" x14ac:dyDescent="0.3">
      <c r="A22">
        <f>55.6+6.8+9.7+8.5</f>
        <v>80.599999999999994</v>
      </c>
      <c r="B22" t="s">
        <v>2</v>
      </c>
      <c r="C22" s="4">
        <v>15</v>
      </c>
      <c r="D22" s="4">
        <v>9.4</v>
      </c>
      <c r="E22" s="4">
        <v>37</v>
      </c>
      <c r="F22" s="4">
        <v>19</v>
      </c>
      <c r="G22" s="4">
        <v>33</v>
      </c>
      <c r="H22" s="4">
        <v>92</v>
      </c>
      <c r="I22">
        <v>24.3</v>
      </c>
      <c r="J22" s="4">
        <v>41</v>
      </c>
      <c r="K22" s="4">
        <v>162</v>
      </c>
      <c r="L22">
        <v>2.06</v>
      </c>
      <c r="O22" t="s">
        <v>2</v>
      </c>
      <c r="P22" s="4">
        <v>2.7</v>
      </c>
      <c r="Q22" s="4">
        <v>7.3</v>
      </c>
      <c r="R22" s="4">
        <v>23.9</v>
      </c>
      <c r="S22" s="4">
        <v>6.1</v>
      </c>
      <c r="T22" s="4">
        <v>7.9</v>
      </c>
      <c r="U22">
        <v>36.9</v>
      </c>
      <c r="V22" s="4">
        <v>71</v>
      </c>
      <c r="W22">
        <v>12.878</v>
      </c>
      <c r="X22" s="4">
        <v>6.7</v>
      </c>
      <c r="Y22">
        <v>76.3</v>
      </c>
    </row>
    <row r="23" spans="1:25" x14ac:dyDescent="0.3">
      <c r="B23" t="s">
        <v>10</v>
      </c>
      <c r="C23" s="4">
        <v>6.8</v>
      </c>
      <c r="D23" s="4">
        <v>0.87</v>
      </c>
      <c r="E23" s="4">
        <v>8.8000000000000007</v>
      </c>
      <c r="F23" s="4">
        <v>5.4</v>
      </c>
      <c r="G23" s="4">
        <v>8</v>
      </c>
      <c r="H23" s="4">
        <v>5.6</v>
      </c>
      <c r="I23">
        <v>2.93</v>
      </c>
      <c r="K23" s="4">
        <v>7.02</v>
      </c>
      <c r="L23">
        <v>19.600000000000001</v>
      </c>
      <c r="O23" t="s">
        <v>10</v>
      </c>
      <c r="P23" s="4">
        <v>1.1000000000000001</v>
      </c>
      <c r="Q23" s="4">
        <v>6.4</v>
      </c>
      <c r="R23" s="4">
        <v>3.82</v>
      </c>
      <c r="T23" s="4">
        <v>6.7</v>
      </c>
      <c r="U23">
        <v>22</v>
      </c>
      <c r="V23" s="4">
        <v>6.1</v>
      </c>
      <c r="W23">
        <v>7.59</v>
      </c>
      <c r="X23" s="4">
        <v>3.6</v>
      </c>
      <c r="Y23">
        <v>14.5</v>
      </c>
    </row>
    <row r="24" spans="1:25" x14ac:dyDescent="0.3">
      <c r="B24" t="s">
        <v>19</v>
      </c>
      <c r="E24" s="4">
        <v>4.9000000000000004</v>
      </c>
      <c r="F24" s="4">
        <v>44</v>
      </c>
      <c r="G24" s="4">
        <v>1200</v>
      </c>
      <c r="I24">
        <v>7.01</v>
      </c>
      <c r="L24">
        <v>8.6300000000000008</v>
      </c>
      <c r="O24" t="s">
        <v>19</v>
      </c>
      <c r="U24">
        <v>6.77</v>
      </c>
      <c r="W24">
        <v>32.04</v>
      </c>
      <c r="X24" s="4">
        <v>250</v>
      </c>
      <c r="Y24">
        <v>11.2</v>
      </c>
    </row>
    <row r="25" spans="1:25" x14ac:dyDescent="0.3">
      <c r="B25" t="s">
        <v>1</v>
      </c>
      <c r="C25" s="4">
        <v>9.6999999999999993</v>
      </c>
      <c r="D25" s="4">
        <v>8</v>
      </c>
      <c r="E25" s="4">
        <v>24</v>
      </c>
      <c r="F25" s="4">
        <v>7.5</v>
      </c>
      <c r="G25" s="4">
        <v>15</v>
      </c>
      <c r="H25" s="4">
        <v>68</v>
      </c>
      <c r="I25">
        <v>34.5</v>
      </c>
      <c r="J25" s="4">
        <v>68</v>
      </c>
      <c r="K25" s="4">
        <v>261</v>
      </c>
      <c r="L25">
        <v>53.3</v>
      </c>
      <c r="O25" t="s">
        <v>1</v>
      </c>
      <c r="P25" s="4">
        <v>2.2000000000000002</v>
      </c>
      <c r="Q25" s="4">
        <v>6.6</v>
      </c>
      <c r="R25" s="4">
        <v>9.33</v>
      </c>
      <c r="S25" s="4">
        <v>4.9000000000000004</v>
      </c>
      <c r="U25">
        <v>18.399999999999999</v>
      </c>
      <c r="V25" s="4">
        <v>54</v>
      </c>
      <c r="W25">
        <v>8.32</v>
      </c>
      <c r="X25" s="4">
        <v>5.4</v>
      </c>
      <c r="Y25">
        <v>19.7</v>
      </c>
    </row>
    <row r="26" spans="1:25" x14ac:dyDescent="0.3">
      <c r="B26" t="s">
        <v>9</v>
      </c>
      <c r="F26" s="2"/>
      <c r="G26" s="4">
        <v>1.2</v>
      </c>
      <c r="O26" t="s">
        <v>9</v>
      </c>
      <c r="W26">
        <v>2.3299999999999996</v>
      </c>
    </row>
    <row r="27" spans="1:25" x14ac:dyDescent="0.3">
      <c r="A27">
        <f>18.5/80.6</f>
        <v>0.22952853598014891</v>
      </c>
      <c r="B27" t="s">
        <v>0</v>
      </c>
      <c r="C27" s="4">
        <v>8.5</v>
      </c>
      <c r="D27" s="4">
        <v>3.3</v>
      </c>
      <c r="E27" s="4">
        <v>9.6999999999999993</v>
      </c>
      <c r="F27" s="4">
        <v>11</v>
      </c>
      <c r="G27" s="4">
        <v>20</v>
      </c>
      <c r="H27" s="4">
        <v>29</v>
      </c>
      <c r="I27">
        <v>9.56</v>
      </c>
      <c r="J27" s="4">
        <v>18</v>
      </c>
      <c r="K27" s="4">
        <v>21.5</v>
      </c>
      <c r="L27">
        <v>68.8</v>
      </c>
      <c r="O27" t="s">
        <v>0</v>
      </c>
      <c r="P27" s="4">
        <v>1.7</v>
      </c>
      <c r="Q27" s="4">
        <v>5.6</v>
      </c>
      <c r="R27" s="4">
        <v>8.2200000000000006</v>
      </c>
      <c r="S27" s="4">
        <v>5.9</v>
      </c>
      <c r="V27" s="4">
        <v>25</v>
      </c>
      <c r="W27">
        <v>12.109999999999998</v>
      </c>
      <c r="X27" s="4">
        <v>16</v>
      </c>
      <c r="Y27">
        <v>37.299999999999997</v>
      </c>
    </row>
    <row r="28" spans="1:25" x14ac:dyDescent="0.3">
      <c r="B28" t="s">
        <v>8</v>
      </c>
      <c r="C28" s="4">
        <v>10</v>
      </c>
      <c r="D28" s="4">
        <v>4.0999999999999996</v>
      </c>
      <c r="E28" s="4">
        <v>4.5</v>
      </c>
      <c r="F28" s="4">
        <v>16</v>
      </c>
      <c r="G28" s="4">
        <v>25</v>
      </c>
      <c r="H28" s="4">
        <v>13</v>
      </c>
      <c r="I28">
        <v>5.29</v>
      </c>
      <c r="J28" s="4">
        <v>17</v>
      </c>
      <c r="K28" s="4">
        <v>9.1300000000000008</v>
      </c>
      <c r="L28">
        <v>187</v>
      </c>
      <c r="O28" t="s">
        <v>8</v>
      </c>
      <c r="P28" s="4">
        <v>3.4</v>
      </c>
      <c r="Q28" s="4">
        <v>6.8</v>
      </c>
      <c r="R28" s="4">
        <v>6.54</v>
      </c>
      <c r="S28">
        <v>1.8</v>
      </c>
      <c r="U28">
        <v>16.5</v>
      </c>
      <c r="V28" s="4">
        <v>14</v>
      </c>
      <c r="W28">
        <v>15.947999999999999</v>
      </c>
      <c r="X28" s="4">
        <v>4.5</v>
      </c>
      <c r="Y28">
        <v>89.5</v>
      </c>
    </row>
    <row r="29" spans="1:25" x14ac:dyDescent="0.3">
      <c r="B29" t="s">
        <v>18</v>
      </c>
      <c r="G29" s="4">
        <v>4</v>
      </c>
      <c r="O29" t="s">
        <v>18</v>
      </c>
    </row>
    <row r="30" spans="1:25" x14ac:dyDescent="0.3">
      <c r="B30" t="s">
        <v>28</v>
      </c>
      <c r="O30" t="s">
        <v>28</v>
      </c>
    </row>
    <row r="31" spans="1:25" x14ac:dyDescent="0.3">
      <c r="B31" t="s">
        <v>29</v>
      </c>
      <c r="O31" t="s">
        <v>29</v>
      </c>
    </row>
    <row r="32" spans="1:25" x14ac:dyDescent="0.3">
      <c r="C32">
        <f>SUM(C4:C31)</f>
        <v>80.599999999999994</v>
      </c>
      <c r="D32">
        <f t="shared" ref="D32:L32" si="0">SUM(D4:D31)</f>
        <v>50.599999999999994</v>
      </c>
      <c r="E32">
        <f t="shared" si="0"/>
        <v>192.00000000000003</v>
      </c>
      <c r="F32">
        <f t="shared" si="0"/>
        <v>123.1</v>
      </c>
      <c r="G32">
        <f t="shared" si="0"/>
        <v>1356.8</v>
      </c>
      <c r="H32">
        <f>SUM(H4:H31)</f>
        <v>295.39999999999998</v>
      </c>
      <c r="I32">
        <f t="shared" si="0"/>
        <v>98.36</v>
      </c>
      <c r="J32">
        <f t="shared" si="0"/>
        <v>182.8</v>
      </c>
      <c r="K32">
        <f t="shared" si="0"/>
        <v>566.36</v>
      </c>
      <c r="L32">
        <f t="shared" si="0"/>
        <v>465.53</v>
      </c>
      <c r="P32">
        <f>SUM(P4:P31)</f>
        <v>17.13</v>
      </c>
      <c r="Q32">
        <f t="shared" ref="Q32:Y32" si="1">SUM(Q4:Q31)</f>
        <v>60.6</v>
      </c>
      <c r="R32">
        <f>SUM(R4:R31)</f>
        <v>118.12</v>
      </c>
      <c r="S32">
        <f>SUM(S4:S31)</f>
        <v>45.199999999999996</v>
      </c>
      <c r="T32">
        <f t="shared" si="1"/>
        <v>43.400000000000006</v>
      </c>
      <c r="U32">
        <f t="shared" si="1"/>
        <v>145.28</v>
      </c>
      <c r="V32">
        <f t="shared" si="1"/>
        <v>282.79999999999995</v>
      </c>
      <c r="W32">
        <f t="shared" si="1"/>
        <v>117.79099999999998</v>
      </c>
      <c r="X32">
        <f t="shared" si="1"/>
        <v>313.7</v>
      </c>
      <c r="Y32">
        <f t="shared" si="1"/>
        <v>309.64999999999998</v>
      </c>
    </row>
    <row r="35" spans="1:12" x14ac:dyDescent="0.3">
      <c r="B35" t="s">
        <v>45</v>
      </c>
      <c r="C35" t="s">
        <v>21</v>
      </c>
      <c r="D35" t="s">
        <v>22</v>
      </c>
      <c r="E35" t="s">
        <v>39</v>
      </c>
      <c r="F35" t="s">
        <v>31</v>
      </c>
      <c r="G35" t="s">
        <v>36</v>
      </c>
      <c r="H35" t="s">
        <v>34</v>
      </c>
      <c r="I35" t="s">
        <v>30</v>
      </c>
      <c r="J35" t="s">
        <v>35</v>
      </c>
      <c r="K35" t="s">
        <v>38</v>
      </c>
      <c r="L35" t="s">
        <v>37</v>
      </c>
    </row>
    <row r="36" spans="1:12" x14ac:dyDescent="0.3">
      <c r="B36" t="s">
        <v>40</v>
      </c>
      <c r="C36">
        <f>SUM(Q27:Q29)</f>
        <v>12.399999999999999</v>
      </c>
      <c r="D36">
        <f>SUM(P27:P29)</f>
        <v>5.0999999999999996</v>
      </c>
      <c r="E36">
        <f>SUM(T27:T29)</f>
        <v>0</v>
      </c>
      <c r="F36">
        <f>SUM(W27:W29)</f>
        <v>28.057999999999996</v>
      </c>
      <c r="G36">
        <f>SUM(X27:X29)</f>
        <v>20.5</v>
      </c>
      <c r="H36">
        <f>SUM(V27:V29)</f>
        <v>39</v>
      </c>
      <c r="I36">
        <f>SUM(U27:U29)</f>
        <v>16.5</v>
      </c>
      <c r="J36">
        <f>SUM(S27:S29)</f>
        <v>7.7</v>
      </c>
      <c r="K36">
        <f>SUM(R27:R29)</f>
        <v>14.760000000000002</v>
      </c>
      <c r="L36">
        <f>SUM(Y27:Y29)</f>
        <v>126.8</v>
      </c>
    </row>
    <row r="37" spans="1:12" x14ac:dyDescent="0.3">
      <c r="B37" t="s">
        <v>40</v>
      </c>
      <c r="C37">
        <f>C36/$Q$32</f>
        <v>0.2046204620462046</v>
      </c>
      <c r="D37">
        <f>D36/$P$32</f>
        <v>0.29772329246935203</v>
      </c>
      <c r="E37">
        <f>E36/$T$32</f>
        <v>0</v>
      </c>
      <c r="F37">
        <f>F36/$W$32</f>
        <v>0.23820156039086179</v>
      </c>
      <c r="G37">
        <f>G36/$X$32</f>
        <v>6.5349059611093399E-2</v>
      </c>
      <c r="H37">
        <f>H36/$V$32</f>
        <v>0.13790664780763792</v>
      </c>
      <c r="I37">
        <f>I36/$U$32</f>
        <v>0.11357378854625551</v>
      </c>
      <c r="J37">
        <f>J36/$S$32</f>
        <v>0.17035398230088497</v>
      </c>
      <c r="K37">
        <f>K36/$R$32</f>
        <v>0.12495767016593295</v>
      </c>
      <c r="L37">
        <f>L36/$Y$32</f>
        <v>0.40949459066688199</v>
      </c>
    </row>
    <row r="38" spans="1:12" x14ac:dyDescent="0.3">
      <c r="B38" t="s">
        <v>41</v>
      </c>
      <c r="C38">
        <f>SUM(Q25)</f>
        <v>6.6</v>
      </c>
      <c r="D38">
        <f>P25</f>
        <v>2.2000000000000002</v>
      </c>
      <c r="E38">
        <v>0</v>
      </c>
      <c r="F38">
        <f>SUM(W25:W26)</f>
        <v>10.65</v>
      </c>
      <c r="G38">
        <f>X25</f>
        <v>5.4</v>
      </c>
      <c r="H38">
        <f>V25</f>
        <v>54</v>
      </c>
      <c r="I38">
        <f>U25</f>
        <v>18.399999999999999</v>
      </c>
      <c r="J38">
        <f>S25</f>
        <v>4.9000000000000004</v>
      </c>
      <c r="K38">
        <f>R25</f>
        <v>9.33</v>
      </c>
      <c r="L38">
        <f>Y25</f>
        <v>19.7</v>
      </c>
    </row>
    <row r="39" spans="1:12" x14ac:dyDescent="0.3">
      <c r="B39" t="s">
        <v>41</v>
      </c>
      <c r="C39">
        <f>C38/$Q$32</f>
        <v>0.1089108910891089</v>
      </c>
      <c r="D39">
        <f>D38/$P$32</f>
        <v>0.12842965557501462</v>
      </c>
      <c r="E39">
        <f>E38/$T$32</f>
        <v>0</v>
      </c>
      <c r="F39">
        <f>F38/$W$32</f>
        <v>9.0414378008506602E-2</v>
      </c>
      <c r="G39">
        <f>G38/$X$32</f>
        <v>1.7213898629263629E-2</v>
      </c>
      <c r="H39">
        <f>H38/$V$32</f>
        <v>0.19094766619519099</v>
      </c>
      <c r="I39">
        <f>I38/$U$32</f>
        <v>0.12665198237885461</v>
      </c>
      <c r="J39">
        <f>J38/$S$32</f>
        <v>0.10840707964601771</v>
      </c>
      <c r="K39">
        <f>K38/$R$32</f>
        <v>7.8987470369116144E-2</v>
      </c>
      <c r="L39">
        <f>L38/$Y$32</f>
        <v>6.3620216373324726E-2</v>
      </c>
    </row>
    <row r="40" spans="1:12" x14ac:dyDescent="0.3">
      <c r="B40" t="s">
        <v>42</v>
      </c>
      <c r="C40">
        <f>SUM(Q22:Q24)</f>
        <v>13.7</v>
      </c>
      <c r="D40">
        <f>SUM(P22:P24)</f>
        <v>3.8000000000000003</v>
      </c>
      <c r="E40">
        <f>SUM(T22:T24)</f>
        <v>14.600000000000001</v>
      </c>
      <c r="F40">
        <f>SUM(W22:W24)</f>
        <v>52.507999999999996</v>
      </c>
      <c r="G40">
        <f>SUM(X22:X24)</f>
        <v>260.3</v>
      </c>
      <c r="H40">
        <f>SUM(V22:V24)</f>
        <v>77.099999999999994</v>
      </c>
      <c r="I40">
        <f>SUM(U22:U24)</f>
        <v>65.67</v>
      </c>
      <c r="J40">
        <f>S22</f>
        <v>6.1</v>
      </c>
      <c r="K40">
        <f>SUM(R22:R24)</f>
        <v>27.72</v>
      </c>
      <c r="L40">
        <f>SUM(Y22:Y24)</f>
        <v>102</v>
      </c>
    </row>
    <row r="41" spans="1:12" x14ac:dyDescent="0.3">
      <c r="B41" t="s">
        <v>42</v>
      </c>
      <c r="C41">
        <f>C40/$Q$32</f>
        <v>0.22607260726072606</v>
      </c>
      <c r="D41">
        <f>D40/$P$32</f>
        <v>0.22183304144775251</v>
      </c>
      <c r="E41">
        <f>E40/$T$32</f>
        <v>0.33640552995391704</v>
      </c>
      <c r="F41">
        <f>F40/$W$32</f>
        <v>0.44577259722729246</v>
      </c>
      <c r="G41">
        <f>G40/$X$32</f>
        <v>0.82977366911061534</v>
      </c>
      <c r="H41">
        <f>H40/$V$32</f>
        <v>0.27263083451202264</v>
      </c>
      <c r="I41">
        <f>I40/$U$32</f>
        <v>0.45202367841409691</v>
      </c>
      <c r="J41">
        <f>J40/$S$32</f>
        <v>0.1349557522123894</v>
      </c>
      <c r="K41">
        <f>K40/$R$32</f>
        <v>0.23467660006772773</v>
      </c>
      <c r="L41">
        <f>L40/$Y$32</f>
        <v>0.32940416599386407</v>
      </c>
    </row>
    <row r="42" spans="1:12" x14ac:dyDescent="0.3">
      <c r="B42" t="s">
        <v>43</v>
      </c>
      <c r="C42">
        <f>Q20</f>
        <v>2.6</v>
      </c>
      <c r="D42">
        <f>P20</f>
        <v>0.52</v>
      </c>
      <c r="E42">
        <v>0</v>
      </c>
      <c r="F42">
        <f>W20</f>
        <v>3.2450000000000001</v>
      </c>
      <c r="G42">
        <f>X20</f>
        <v>2.4</v>
      </c>
      <c r="H42">
        <f>V20</f>
        <v>28</v>
      </c>
      <c r="I42">
        <f>U20</f>
        <v>8.7899999999999991</v>
      </c>
      <c r="J42">
        <f>S20</f>
        <v>1.9</v>
      </c>
      <c r="K42">
        <f>R20</f>
        <v>4.7300000000000004</v>
      </c>
      <c r="L42">
        <f>Y20</f>
        <v>11.3</v>
      </c>
    </row>
    <row r="43" spans="1:12" x14ac:dyDescent="0.3">
      <c r="B43" t="s">
        <v>43</v>
      </c>
      <c r="C43">
        <f>C42/$Q$32</f>
        <v>4.2904290429042903E-2</v>
      </c>
      <c r="D43">
        <f>D42/$P$32</f>
        <v>3.0356100408639817E-2</v>
      </c>
      <c r="E43">
        <f>E42/$T$32</f>
        <v>0</v>
      </c>
      <c r="F43">
        <f>F42/$W$32</f>
        <v>2.7548794050479244E-2</v>
      </c>
      <c r="G43">
        <f>G42/$X$32</f>
        <v>7.6506216130060563E-3</v>
      </c>
      <c r="H43">
        <f>H42/$V$32</f>
        <v>9.9009900990099028E-2</v>
      </c>
      <c r="I43">
        <f>I42/$U$32</f>
        <v>6.0503854625550656E-2</v>
      </c>
      <c r="J43">
        <f>J42/$S$32</f>
        <v>4.2035398230088498E-2</v>
      </c>
      <c r="K43">
        <f>K42/$R$32</f>
        <v>4.0044023027429737E-2</v>
      </c>
      <c r="L43">
        <f>L42/$Y$32</f>
        <v>3.6492814467947686E-2</v>
      </c>
    </row>
    <row r="44" spans="1:12" x14ac:dyDescent="0.3">
      <c r="B44" t="s">
        <v>44</v>
      </c>
      <c r="C44">
        <f>SUM(Q14:Q19)</f>
        <v>25.3</v>
      </c>
      <c r="D44">
        <f>SUM(P14:P19)</f>
        <v>5.51</v>
      </c>
      <c r="E44">
        <f>SUM(T14:T18)</f>
        <v>28.8</v>
      </c>
      <c r="F44">
        <f>SUM(W14:W19)</f>
        <v>23.33</v>
      </c>
      <c r="G44">
        <f>SUM(X14:X17)</f>
        <v>25.1</v>
      </c>
      <c r="H44">
        <f>SUM(V14:V17)</f>
        <v>67</v>
      </c>
      <c r="I44">
        <f>SUM(U14:U19)</f>
        <v>34.330000000000005</v>
      </c>
      <c r="J44">
        <f>SUM(S14:S18)</f>
        <v>24.6</v>
      </c>
      <c r="K44">
        <f>SUM(R14:R19)</f>
        <v>61.580000000000005</v>
      </c>
      <c r="L44">
        <f>SUM(Y14:Y19)</f>
        <v>47.669999999999995</v>
      </c>
    </row>
    <row r="45" spans="1:12" x14ac:dyDescent="0.3">
      <c r="A45" t="s">
        <v>46</v>
      </c>
      <c r="B45" t="s">
        <v>44</v>
      </c>
      <c r="C45">
        <f>C44/$Q$32</f>
        <v>0.41749174917491749</v>
      </c>
      <c r="D45">
        <f>D44/$P$32</f>
        <v>0.32165791009924111</v>
      </c>
      <c r="E45">
        <f>E44/$T$32</f>
        <v>0.66359447004608285</v>
      </c>
      <c r="F45">
        <f>F44/$W$32</f>
        <v>0.19806267032285998</v>
      </c>
      <c r="G45">
        <f>G44/$X$32</f>
        <v>8.0012751036021679E-2</v>
      </c>
      <c r="H45">
        <f>H44/$V$32</f>
        <v>0.23691654879773696</v>
      </c>
      <c r="I45">
        <f>I44/$U$32</f>
        <v>0.23630231277533043</v>
      </c>
      <c r="J45">
        <f>J44/$S$32</f>
        <v>0.54424778761061954</v>
      </c>
      <c r="K45">
        <f>K44/$R$32</f>
        <v>0.52133423636979348</v>
      </c>
      <c r="L45">
        <f>L44/$Y$32</f>
        <v>0.15394800581301468</v>
      </c>
    </row>
    <row r="46" spans="1:12" x14ac:dyDescent="0.3">
      <c r="B46" t="s">
        <v>40</v>
      </c>
      <c r="C46">
        <f t="shared" ref="C46:L46" si="2">SUM(C27:C28)</f>
        <v>18.5</v>
      </c>
      <c r="D46">
        <f t="shared" si="2"/>
        <v>7.3999999999999995</v>
      </c>
      <c r="E46">
        <f t="shared" si="2"/>
        <v>14.2</v>
      </c>
      <c r="F46">
        <f t="shared" si="2"/>
        <v>27</v>
      </c>
      <c r="G46">
        <f t="shared" si="2"/>
        <v>45</v>
      </c>
      <c r="H46">
        <f t="shared" si="2"/>
        <v>42</v>
      </c>
      <c r="I46">
        <f t="shared" si="2"/>
        <v>14.850000000000001</v>
      </c>
      <c r="J46">
        <f t="shared" si="2"/>
        <v>35</v>
      </c>
      <c r="K46">
        <f t="shared" si="2"/>
        <v>30.630000000000003</v>
      </c>
      <c r="L46">
        <f t="shared" si="2"/>
        <v>255.8</v>
      </c>
    </row>
    <row r="47" spans="1:12" x14ac:dyDescent="0.3">
      <c r="B47" t="s">
        <v>40</v>
      </c>
      <c r="C47">
        <f>C46/$C$32</f>
        <v>0.22952853598014891</v>
      </c>
      <c r="D47">
        <f t="shared" ref="D47:L47" si="3">D46/D32</f>
        <v>0.14624505928853757</v>
      </c>
      <c r="E47">
        <f t="shared" si="3"/>
        <v>7.395833333333332E-2</v>
      </c>
      <c r="F47">
        <f t="shared" si="3"/>
        <v>0.21933387489845654</v>
      </c>
      <c r="G47">
        <f t="shared" si="3"/>
        <v>3.3166273584905662E-2</v>
      </c>
      <c r="H47">
        <f t="shared" si="3"/>
        <v>0.14218009478672988</v>
      </c>
      <c r="I47">
        <f t="shared" si="3"/>
        <v>0.15097600650671006</v>
      </c>
      <c r="J47">
        <f t="shared" si="3"/>
        <v>0.19146608315098468</v>
      </c>
      <c r="K47">
        <f t="shared" si="3"/>
        <v>5.4082209195564661E-2</v>
      </c>
      <c r="L47">
        <f t="shared" si="3"/>
        <v>0.54948123644018654</v>
      </c>
    </row>
    <row r="48" spans="1:12" x14ac:dyDescent="0.3">
      <c r="B48" t="s">
        <v>41</v>
      </c>
      <c r="C48">
        <f t="shared" ref="C48:L48" si="4">SUM(C25:C26)</f>
        <v>9.6999999999999993</v>
      </c>
      <c r="D48">
        <f t="shared" si="4"/>
        <v>8</v>
      </c>
      <c r="E48">
        <f t="shared" si="4"/>
        <v>24</v>
      </c>
      <c r="F48">
        <f t="shared" si="4"/>
        <v>7.5</v>
      </c>
      <c r="G48">
        <f t="shared" si="4"/>
        <v>16.2</v>
      </c>
      <c r="H48">
        <f t="shared" si="4"/>
        <v>68</v>
      </c>
      <c r="I48">
        <f t="shared" si="4"/>
        <v>34.5</v>
      </c>
      <c r="J48">
        <f t="shared" si="4"/>
        <v>68</v>
      </c>
      <c r="K48">
        <f t="shared" si="4"/>
        <v>261</v>
      </c>
      <c r="L48">
        <f t="shared" si="4"/>
        <v>53.3</v>
      </c>
    </row>
    <row r="49" spans="1:12" x14ac:dyDescent="0.3">
      <c r="B49" t="s">
        <v>41</v>
      </c>
      <c r="C49">
        <f>C48/$C$32</f>
        <v>0.12034739454094293</v>
      </c>
      <c r="D49">
        <f t="shared" ref="D49:L49" si="5">D48/D32</f>
        <v>0.158102766798419</v>
      </c>
      <c r="E49">
        <f t="shared" si="5"/>
        <v>0.12499999999999999</v>
      </c>
      <c r="F49">
        <f t="shared" si="5"/>
        <v>6.0926076360682375E-2</v>
      </c>
      <c r="G49">
        <f t="shared" si="5"/>
        <v>1.1939858490566037E-2</v>
      </c>
      <c r="H49">
        <f t="shared" si="5"/>
        <v>0.2301963439404198</v>
      </c>
      <c r="I49">
        <f t="shared" si="5"/>
        <v>0.35075233834892233</v>
      </c>
      <c r="J49">
        <f t="shared" si="5"/>
        <v>0.37199124726477023</v>
      </c>
      <c r="K49">
        <f t="shared" si="5"/>
        <v>0.46083762977611414</v>
      </c>
      <c r="L49">
        <f t="shared" si="5"/>
        <v>0.11449315833566043</v>
      </c>
    </row>
    <row r="50" spans="1:12" x14ac:dyDescent="0.3">
      <c r="B50" t="s">
        <v>42</v>
      </c>
      <c r="C50">
        <f t="shared" ref="C50:L50" si="6">SUM(C22:C24)</f>
        <v>21.8</v>
      </c>
      <c r="D50">
        <f t="shared" si="6"/>
        <v>10.27</v>
      </c>
      <c r="E50">
        <f t="shared" si="6"/>
        <v>50.699999999999996</v>
      </c>
      <c r="F50">
        <f t="shared" si="6"/>
        <v>68.400000000000006</v>
      </c>
      <c r="G50">
        <f t="shared" si="6"/>
        <v>1241</v>
      </c>
      <c r="H50">
        <f t="shared" si="6"/>
        <v>97.6</v>
      </c>
      <c r="I50">
        <f t="shared" si="6"/>
        <v>34.24</v>
      </c>
      <c r="J50">
        <f t="shared" si="6"/>
        <v>41</v>
      </c>
      <c r="K50">
        <f t="shared" si="6"/>
        <v>169.02</v>
      </c>
      <c r="L50">
        <f t="shared" si="6"/>
        <v>30.29</v>
      </c>
    </row>
    <row r="51" spans="1:12" x14ac:dyDescent="0.3">
      <c r="B51" t="s">
        <v>42</v>
      </c>
      <c r="C51">
        <f>C50/$C$32</f>
        <v>0.27047146401985117</v>
      </c>
      <c r="D51">
        <f t="shared" ref="D51:L51" si="7">D50/D32</f>
        <v>0.20296442687747038</v>
      </c>
      <c r="E51">
        <f t="shared" si="7"/>
        <v>0.26406249999999992</v>
      </c>
      <c r="F51">
        <f t="shared" si="7"/>
        <v>0.55564581640942334</v>
      </c>
      <c r="G51">
        <f t="shared" si="7"/>
        <v>0.91465212264150941</v>
      </c>
      <c r="H51">
        <f t="shared" si="7"/>
        <v>0.33039945836154366</v>
      </c>
      <c r="I51">
        <f t="shared" si="7"/>
        <v>0.3481089873932493</v>
      </c>
      <c r="J51">
        <f t="shared" si="7"/>
        <v>0.22428884026258206</v>
      </c>
      <c r="K51">
        <f t="shared" si="7"/>
        <v>0.29843209266191117</v>
      </c>
      <c r="L51">
        <f t="shared" si="7"/>
        <v>6.5065624127338739E-2</v>
      </c>
    </row>
    <row r="52" spans="1:12" x14ac:dyDescent="0.3">
      <c r="B52" t="s">
        <v>43</v>
      </c>
      <c r="C52">
        <f t="shared" ref="C52:L52" si="8">SUM(C20:C21)</f>
        <v>5.6</v>
      </c>
      <c r="D52">
        <f t="shared" si="8"/>
        <v>1.3</v>
      </c>
      <c r="E52">
        <f t="shared" si="8"/>
        <v>4.9000000000000004</v>
      </c>
      <c r="F52">
        <f t="shared" si="8"/>
        <v>2.9</v>
      </c>
      <c r="G52">
        <f t="shared" si="8"/>
        <v>9.6</v>
      </c>
      <c r="H52">
        <f t="shared" si="8"/>
        <v>27</v>
      </c>
      <c r="I52">
        <f t="shared" si="8"/>
        <v>0</v>
      </c>
      <c r="J52">
        <f t="shared" si="8"/>
        <v>8.1</v>
      </c>
      <c r="K52">
        <f t="shared" si="8"/>
        <v>15.459999999999999</v>
      </c>
      <c r="L52">
        <f t="shared" si="8"/>
        <v>22.5</v>
      </c>
    </row>
    <row r="53" spans="1:12" x14ac:dyDescent="0.3">
      <c r="B53" t="s">
        <v>43</v>
      </c>
      <c r="C53">
        <f>C52/$C$32</f>
        <v>6.9478908188585611E-2</v>
      </c>
      <c r="D53">
        <f t="shared" ref="D53:L53" si="9">D52/D32</f>
        <v>2.5691699604743087E-2</v>
      </c>
      <c r="E53">
        <f t="shared" si="9"/>
        <v>2.5520833333333333E-2</v>
      </c>
      <c r="F53">
        <f t="shared" si="9"/>
        <v>2.3558082859463852E-2</v>
      </c>
      <c r="G53">
        <f t="shared" si="9"/>
        <v>7.0754716981132077E-3</v>
      </c>
      <c r="H53">
        <f t="shared" si="9"/>
        <v>9.1401489505754913E-2</v>
      </c>
      <c r="I53">
        <f t="shared" si="9"/>
        <v>0</v>
      </c>
      <c r="J53">
        <f t="shared" si="9"/>
        <v>4.4310722100656452E-2</v>
      </c>
      <c r="K53">
        <f t="shared" si="9"/>
        <v>2.7297125503213501E-2</v>
      </c>
      <c r="L53">
        <f t="shared" si="9"/>
        <v>4.833200867828067E-2</v>
      </c>
    </row>
    <row r="54" spans="1:12" x14ac:dyDescent="0.3">
      <c r="B54" t="s">
        <v>44</v>
      </c>
      <c r="C54">
        <f t="shared" ref="C54:L54" si="10">SUM(C14:C19)</f>
        <v>25</v>
      </c>
      <c r="D54">
        <f t="shared" si="10"/>
        <v>23.63</v>
      </c>
      <c r="E54">
        <f t="shared" si="10"/>
        <v>93</v>
      </c>
      <c r="F54">
        <f t="shared" si="10"/>
        <v>17.3</v>
      </c>
      <c r="G54">
        <f t="shared" si="10"/>
        <v>41</v>
      </c>
      <c r="H54">
        <f t="shared" si="10"/>
        <v>58</v>
      </c>
      <c r="I54">
        <f t="shared" si="10"/>
        <v>14.77</v>
      </c>
      <c r="J54">
        <f t="shared" si="10"/>
        <v>30.7</v>
      </c>
      <c r="K54">
        <f t="shared" si="10"/>
        <v>90.25</v>
      </c>
      <c r="L54">
        <f t="shared" si="10"/>
        <v>91.539999999999992</v>
      </c>
    </row>
    <row r="55" spans="1:12" x14ac:dyDescent="0.3">
      <c r="B55" t="s">
        <v>44</v>
      </c>
      <c r="C55">
        <f>C54/$C$32</f>
        <v>0.3101736972704715</v>
      </c>
      <c r="D55">
        <f t="shared" ref="D55:L55" si="11">D54/D32</f>
        <v>0.46699604743083006</v>
      </c>
      <c r="E55">
        <f t="shared" si="11"/>
        <v>0.48437499999999994</v>
      </c>
      <c r="F55">
        <f t="shared" si="11"/>
        <v>0.14053614947197401</v>
      </c>
      <c r="G55">
        <f t="shared" si="11"/>
        <v>3.0218160377358493E-2</v>
      </c>
      <c r="H55">
        <f t="shared" si="11"/>
        <v>0.19634394041976982</v>
      </c>
      <c r="I55">
        <f t="shared" si="11"/>
        <v>0.15016266775111833</v>
      </c>
      <c r="J55">
        <f t="shared" si="11"/>
        <v>0.16794310722100655</v>
      </c>
      <c r="K55">
        <f t="shared" si="11"/>
        <v>0.15935094286319654</v>
      </c>
      <c r="L55">
        <f t="shared" si="11"/>
        <v>0.19663609219599165</v>
      </c>
    </row>
    <row r="56" spans="1:12" x14ac:dyDescent="0.3">
      <c r="A56" t="s">
        <v>45</v>
      </c>
      <c r="C56" t="s">
        <v>21</v>
      </c>
      <c r="D56" t="s">
        <v>22</v>
      </c>
      <c r="E56" t="s">
        <v>39</v>
      </c>
      <c r="F56" t="s">
        <v>31</v>
      </c>
      <c r="G56" t="s">
        <v>36</v>
      </c>
      <c r="H56" t="s">
        <v>34</v>
      </c>
      <c r="I56" t="s">
        <v>30</v>
      </c>
      <c r="J56" t="s">
        <v>35</v>
      </c>
      <c r="K56" t="s">
        <v>38</v>
      </c>
      <c r="L56" t="s">
        <v>37</v>
      </c>
    </row>
    <row r="57" spans="1:12" x14ac:dyDescent="0.3">
      <c r="B57" t="s">
        <v>40</v>
      </c>
      <c r="C57" s="5">
        <v>0.2046204620462046</v>
      </c>
      <c r="D57" s="5">
        <v>0.29772329246935203</v>
      </c>
      <c r="E57" s="5">
        <v>0</v>
      </c>
      <c r="F57" s="5">
        <v>0.23820156039086179</v>
      </c>
      <c r="G57" s="5">
        <v>6.5349059611093399E-2</v>
      </c>
      <c r="H57" s="5">
        <v>0.13790664780763792</v>
      </c>
      <c r="I57" s="5">
        <v>0.11357378854625551</v>
      </c>
      <c r="J57" s="5">
        <v>0.17035398230088497</v>
      </c>
      <c r="K57" s="5">
        <v>0.12495767016593295</v>
      </c>
      <c r="L57" s="5">
        <v>0.40949459066688199</v>
      </c>
    </row>
    <row r="58" spans="1:12" x14ac:dyDescent="0.3">
      <c r="B58" t="s">
        <v>41</v>
      </c>
      <c r="C58" s="5">
        <v>0.1089108910891089</v>
      </c>
      <c r="D58" s="5">
        <v>0.12842965557501462</v>
      </c>
      <c r="E58" s="5">
        <v>0</v>
      </c>
      <c r="F58" s="5">
        <v>9.0414378008506602E-2</v>
      </c>
      <c r="G58" s="5">
        <v>1.7213898629263629E-2</v>
      </c>
      <c r="H58" s="5">
        <v>0.19094766619519099</v>
      </c>
      <c r="I58" s="5">
        <v>0.12665198237885461</v>
      </c>
      <c r="J58" s="5">
        <v>0.10840707964601771</v>
      </c>
      <c r="K58" s="5">
        <v>7.8987470369116144E-2</v>
      </c>
      <c r="L58" s="5">
        <v>6.3620216373324726E-2</v>
      </c>
    </row>
    <row r="59" spans="1:12" x14ac:dyDescent="0.3">
      <c r="B59" t="s">
        <v>42</v>
      </c>
      <c r="C59" s="5">
        <v>0.22607260726072606</v>
      </c>
      <c r="D59" s="5">
        <v>0.22183304144775251</v>
      </c>
      <c r="E59" s="5">
        <v>0.33640552995391704</v>
      </c>
      <c r="F59" s="5">
        <v>0.44577259722729246</v>
      </c>
      <c r="G59" s="5">
        <v>0.82977366911061534</v>
      </c>
      <c r="H59" s="5">
        <v>0.27263083451202264</v>
      </c>
      <c r="I59" s="5">
        <v>0.45202367841409691</v>
      </c>
      <c r="J59" s="5">
        <v>0.1349557522123894</v>
      </c>
      <c r="K59" s="5">
        <v>0.23467660006772773</v>
      </c>
      <c r="L59" s="5">
        <v>0.32940416599386407</v>
      </c>
    </row>
    <row r="60" spans="1:12" x14ac:dyDescent="0.3">
      <c r="B60" t="s">
        <v>43</v>
      </c>
      <c r="C60" s="5">
        <v>4.2904290429042903E-2</v>
      </c>
      <c r="D60" s="5">
        <v>3.0356100408639817E-2</v>
      </c>
      <c r="E60" s="5">
        <v>0</v>
      </c>
      <c r="F60" s="5">
        <v>2.7548794050479244E-2</v>
      </c>
      <c r="G60" s="5">
        <v>7.6506216130060563E-3</v>
      </c>
      <c r="H60" s="5">
        <v>9.9009900990099028E-2</v>
      </c>
      <c r="I60" s="5">
        <v>6.0503854625550656E-2</v>
      </c>
      <c r="J60" s="5">
        <v>4.2035398230088498E-2</v>
      </c>
      <c r="K60" s="5">
        <v>4.0044023027429737E-2</v>
      </c>
      <c r="L60" s="5">
        <v>3.6492814467947686E-2</v>
      </c>
    </row>
    <row r="61" spans="1:12" x14ac:dyDescent="0.3">
      <c r="B61" t="s">
        <v>44</v>
      </c>
      <c r="C61" s="5">
        <v>0.41749174917491749</v>
      </c>
      <c r="D61" s="5">
        <v>0.32165791009924111</v>
      </c>
      <c r="E61" s="5">
        <v>0.66359447004608285</v>
      </c>
      <c r="F61" s="5">
        <v>0.19806267032285998</v>
      </c>
      <c r="G61" s="5">
        <v>8.0012751036021679E-2</v>
      </c>
      <c r="H61" s="5">
        <v>0.23691654879773696</v>
      </c>
      <c r="I61" s="5">
        <v>0.23630231277533043</v>
      </c>
      <c r="J61" s="5">
        <v>0.54424778761061954</v>
      </c>
      <c r="K61" s="5">
        <v>0.52133423636979348</v>
      </c>
      <c r="L61" s="5">
        <v>0.15394800581301468</v>
      </c>
    </row>
    <row r="62" spans="1:12" x14ac:dyDescent="0.3">
      <c r="C62" s="5">
        <f>SUM(C57:C61)</f>
        <v>0.99999999999999989</v>
      </c>
      <c r="D62" s="5">
        <f t="shared" ref="D62:L62" si="12">SUM(D57:D61)</f>
        <v>1</v>
      </c>
      <c r="E62" s="5">
        <f t="shared" si="12"/>
        <v>0.99999999999999989</v>
      </c>
      <c r="F62" s="5">
        <f t="shared" si="12"/>
        <v>1.0000000000000002</v>
      </c>
      <c r="G62" s="5">
        <f t="shared" si="12"/>
        <v>1</v>
      </c>
      <c r="H62" s="5">
        <f t="shared" si="12"/>
        <v>0.9374115983026875</v>
      </c>
      <c r="I62" s="5">
        <f t="shared" si="12"/>
        <v>0.98905561674008813</v>
      </c>
      <c r="J62" s="5">
        <f t="shared" si="12"/>
        <v>1</v>
      </c>
      <c r="K62" s="5">
        <f t="shared" si="12"/>
        <v>1</v>
      </c>
      <c r="L62" s="5">
        <f t="shared" si="12"/>
        <v>0.99295979331503315</v>
      </c>
    </row>
    <row r="63" spans="1:12" x14ac:dyDescent="0.3">
      <c r="A63" t="s">
        <v>46</v>
      </c>
      <c r="C63" t="s">
        <v>39</v>
      </c>
      <c r="D63" t="s">
        <v>22</v>
      </c>
      <c r="E63" t="s">
        <v>21</v>
      </c>
      <c r="F63" t="s">
        <v>36</v>
      </c>
      <c r="G63" t="s">
        <v>31</v>
      </c>
      <c r="H63" t="s">
        <v>34</v>
      </c>
      <c r="I63" t="s">
        <v>30</v>
      </c>
      <c r="J63" t="s">
        <v>38</v>
      </c>
      <c r="K63" t="s">
        <v>35</v>
      </c>
      <c r="L63" t="s">
        <v>37</v>
      </c>
    </row>
    <row r="64" spans="1:12" x14ac:dyDescent="0.3">
      <c r="B64" t="s">
        <v>40</v>
      </c>
      <c r="C64" s="5">
        <v>7.395833333333332E-2</v>
      </c>
      <c r="D64" s="5">
        <v>0.14624505928853757</v>
      </c>
      <c r="E64" s="5">
        <v>0.22952853598014891</v>
      </c>
      <c r="F64" s="5">
        <v>3.3166273584905662E-2</v>
      </c>
      <c r="G64" s="5">
        <v>0.21933387489845654</v>
      </c>
      <c r="H64" s="5">
        <v>0.14218009478672988</v>
      </c>
      <c r="I64" s="5">
        <v>0.15097600650671006</v>
      </c>
      <c r="J64" s="5">
        <v>5.4082209195564661E-2</v>
      </c>
      <c r="K64" s="5">
        <v>0.19146608315098468</v>
      </c>
      <c r="L64" s="5">
        <v>0.54948123644018654</v>
      </c>
    </row>
    <row r="65" spans="2:22" x14ac:dyDescent="0.3">
      <c r="B65" t="s">
        <v>41</v>
      </c>
      <c r="C65" s="5">
        <v>0.12499999999999999</v>
      </c>
      <c r="D65" s="5">
        <v>0.158102766798419</v>
      </c>
      <c r="E65" s="5">
        <v>0.12034739454094293</v>
      </c>
      <c r="F65" s="5">
        <v>1.1939858490566037E-2</v>
      </c>
      <c r="G65" s="5">
        <v>6.0926076360682375E-2</v>
      </c>
      <c r="H65" s="5">
        <v>0.2301963439404198</v>
      </c>
      <c r="I65" s="5">
        <v>0.35075233834892233</v>
      </c>
      <c r="J65" s="5">
        <v>0.46083762977611414</v>
      </c>
      <c r="K65" s="5">
        <v>0.37199124726477023</v>
      </c>
      <c r="L65" s="5">
        <v>0.11449315833566043</v>
      </c>
    </row>
    <row r="66" spans="2:22" x14ac:dyDescent="0.3">
      <c r="B66" t="s">
        <v>42</v>
      </c>
      <c r="C66" s="5">
        <v>0.26406249999999992</v>
      </c>
      <c r="D66" s="5">
        <v>0.20296442687747038</v>
      </c>
      <c r="E66" s="5">
        <v>0.27047146401985117</v>
      </c>
      <c r="F66" s="5">
        <v>0.91465212264150941</v>
      </c>
      <c r="G66" s="5">
        <v>0.55564581640942334</v>
      </c>
      <c r="H66" s="5">
        <v>0.33039945836154366</v>
      </c>
      <c r="I66" s="5">
        <v>0.3481089873932493</v>
      </c>
      <c r="J66" s="5">
        <v>0.29843209266191117</v>
      </c>
      <c r="K66" s="5">
        <v>0.22428884026258206</v>
      </c>
      <c r="L66" s="5">
        <v>6.5065624127338739E-2</v>
      </c>
    </row>
    <row r="67" spans="2:22" x14ac:dyDescent="0.3">
      <c r="B67" t="s">
        <v>43</v>
      </c>
      <c r="C67" s="5">
        <v>2.5520833333333333E-2</v>
      </c>
      <c r="D67" s="5">
        <v>2.5691699604743087E-2</v>
      </c>
      <c r="E67" s="5">
        <v>6.9478908188585611E-2</v>
      </c>
      <c r="F67" s="5">
        <v>7.0754716981132077E-3</v>
      </c>
      <c r="G67" s="5">
        <v>2.3558082859463852E-2</v>
      </c>
      <c r="H67" s="5">
        <v>9.1401489505754913E-2</v>
      </c>
      <c r="I67" s="5">
        <v>0</v>
      </c>
      <c r="J67" s="5">
        <v>2.7297125503213501E-2</v>
      </c>
      <c r="K67" s="5">
        <v>4.4310722100656452E-2</v>
      </c>
      <c r="L67" s="5">
        <v>4.833200867828067E-2</v>
      </c>
    </row>
    <row r="68" spans="2:22" x14ac:dyDescent="0.3">
      <c r="B68" t="s">
        <v>44</v>
      </c>
      <c r="C68" s="5">
        <v>0.48437499999999994</v>
      </c>
      <c r="D68" s="5">
        <v>0.46699604743083006</v>
      </c>
      <c r="E68" s="5">
        <v>0.3101736972704715</v>
      </c>
      <c r="F68" s="5">
        <v>3.0218160377358493E-2</v>
      </c>
      <c r="G68" s="5">
        <v>0.14053614947197401</v>
      </c>
      <c r="H68" s="5">
        <v>0.19634394041976982</v>
      </c>
      <c r="I68" s="5">
        <v>0.15016266775111833</v>
      </c>
      <c r="J68" s="5">
        <v>0.15935094286319654</v>
      </c>
      <c r="K68" s="5">
        <v>0.16794310722100655</v>
      </c>
      <c r="L68" s="5">
        <v>0.19663609219599165</v>
      </c>
    </row>
    <row r="69" spans="2:22" x14ac:dyDescent="0.3">
      <c r="C69" s="6">
        <f>SUM(I64:I68)</f>
        <v>1</v>
      </c>
      <c r="E69" s="6">
        <f>SUM(D64:D68)</f>
        <v>1</v>
      </c>
      <c r="F69" s="6">
        <f>SUM(G64:G68)</f>
        <v>1</v>
      </c>
      <c r="G69" s="6">
        <f>SUM(C64:C68)</f>
        <v>0.97291666666666643</v>
      </c>
      <c r="H69" s="6">
        <f>SUM(F64:F68)</f>
        <v>0.99705188679245271</v>
      </c>
      <c r="I69" s="6">
        <f>SUM(K64:K68)</f>
        <v>0.99999999999999989</v>
      </c>
      <c r="J69" s="6">
        <f>SUM(E64:E68)</f>
        <v>1</v>
      </c>
      <c r="K69" s="6">
        <f>SUM(J64:J68)</f>
        <v>1</v>
      </c>
      <c r="L69" s="6">
        <f>SUM(H64:H68)</f>
        <v>0.99052132701421791</v>
      </c>
    </row>
    <row r="73" spans="2:22" x14ac:dyDescent="0.3">
      <c r="C73" s="58" t="s">
        <v>49</v>
      </c>
      <c r="D73" s="58"/>
      <c r="E73" s="58" t="s">
        <v>22</v>
      </c>
      <c r="F73" s="58"/>
      <c r="G73" t="s">
        <v>21</v>
      </c>
      <c r="I73" t="s">
        <v>36</v>
      </c>
      <c r="K73" t="s">
        <v>31</v>
      </c>
      <c r="M73" t="s">
        <v>48</v>
      </c>
      <c r="O73" t="s">
        <v>47</v>
      </c>
      <c r="Q73" t="s">
        <v>50</v>
      </c>
      <c r="S73" t="s">
        <v>35</v>
      </c>
      <c r="U73" t="s">
        <v>37</v>
      </c>
    </row>
    <row r="74" spans="2:22" x14ac:dyDescent="0.3">
      <c r="C74" t="s">
        <v>45</v>
      </c>
      <c r="D74" t="s">
        <v>46</v>
      </c>
      <c r="E74" t="s">
        <v>45</v>
      </c>
      <c r="F74" t="s">
        <v>46</v>
      </c>
      <c r="G74" t="s">
        <v>45</v>
      </c>
      <c r="H74" t="s">
        <v>46</v>
      </c>
      <c r="I74" t="s">
        <v>45</v>
      </c>
      <c r="J74" t="s">
        <v>46</v>
      </c>
      <c r="K74" t="s">
        <v>45</v>
      </c>
      <c r="L74" t="s">
        <v>46</v>
      </c>
      <c r="M74" t="s">
        <v>45</v>
      </c>
      <c r="N74" t="s">
        <v>46</v>
      </c>
      <c r="O74" t="s">
        <v>45</v>
      </c>
      <c r="P74" t="s">
        <v>46</v>
      </c>
      <c r="Q74" t="s">
        <v>45</v>
      </c>
      <c r="R74" t="s">
        <v>46</v>
      </c>
      <c r="S74" t="s">
        <v>45</v>
      </c>
      <c r="T74" t="s">
        <v>46</v>
      </c>
      <c r="U74" t="s">
        <v>45</v>
      </c>
      <c r="V74" t="s">
        <v>46</v>
      </c>
    </row>
    <row r="75" spans="2:22" x14ac:dyDescent="0.3">
      <c r="B75" t="s">
        <v>40</v>
      </c>
      <c r="C75" s="5">
        <v>0.2046204620462046</v>
      </c>
      <c r="D75" s="5">
        <v>7.395833333333332E-2</v>
      </c>
      <c r="E75" s="5">
        <v>0.29772329246935203</v>
      </c>
      <c r="F75" s="5">
        <v>0.14624505928853757</v>
      </c>
      <c r="G75" s="5">
        <v>0</v>
      </c>
      <c r="H75" s="5">
        <v>0.22952853598014891</v>
      </c>
      <c r="I75" s="5">
        <v>0.23820156039086179</v>
      </c>
      <c r="J75" s="5">
        <v>3.3166273584905662E-2</v>
      </c>
      <c r="K75" s="5">
        <v>6.5349059611093399E-2</v>
      </c>
      <c r="L75" s="5">
        <v>0.21933387489845654</v>
      </c>
      <c r="M75" s="5">
        <v>0.13790664780763792</v>
      </c>
      <c r="N75" s="5">
        <v>0.14218009478672988</v>
      </c>
      <c r="O75" s="5">
        <v>0.11357378854625551</v>
      </c>
      <c r="P75" s="5">
        <v>0.15097600650671006</v>
      </c>
      <c r="Q75" s="5">
        <v>0.17035398230088497</v>
      </c>
      <c r="R75" s="5">
        <v>5.4082209195564661E-2</v>
      </c>
      <c r="S75" s="5">
        <v>0.12495767016593295</v>
      </c>
      <c r="T75" s="5">
        <v>0.19146608315098468</v>
      </c>
      <c r="U75" s="5">
        <v>0.40949459066688199</v>
      </c>
      <c r="V75" s="5">
        <v>0.54948123644018654</v>
      </c>
    </row>
    <row r="76" spans="2:22" x14ac:dyDescent="0.3">
      <c r="D76" s="5"/>
      <c r="G76" s="5"/>
      <c r="I76" s="5"/>
      <c r="J76" s="5"/>
      <c r="K76" s="5"/>
      <c r="L76" s="5"/>
      <c r="M76" s="5"/>
      <c r="O76" s="5"/>
      <c r="Q76" s="5"/>
      <c r="S76" s="5"/>
    </row>
    <row r="77" spans="2:22" x14ac:dyDescent="0.3">
      <c r="B77" t="s">
        <v>41</v>
      </c>
      <c r="C77" s="5">
        <v>0.1089108910891089</v>
      </c>
      <c r="D77" s="5">
        <v>0.12499999999999999</v>
      </c>
      <c r="E77" s="5">
        <v>0.12842965557501462</v>
      </c>
      <c r="F77" s="5">
        <v>0.158102766798419</v>
      </c>
      <c r="G77" s="5">
        <v>0</v>
      </c>
      <c r="H77" s="5">
        <v>0.12034739454094293</v>
      </c>
      <c r="I77" s="5">
        <v>9.0414378008506602E-2</v>
      </c>
      <c r="J77" s="5">
        <v>1.1939858490566037E-2</v>
      </c>
      <c r="K77" s="5">
        <v>1.7213898629263629E-2</v>
      </c>
      <c r="L77" s="5">
        <v>6.0926076360682375E-2</v>
      </c>
      <c r="M77" s="5">
        <v>0.19094766619519099</v>
      </c>
      <c r="N77" s="5">
        <v>0.2301963439404198</v>
      </c>
      <c r="O77" s="5">
        <v>0.12665198237885461</v>
      </c>
      <c r="P77" s="5">
        <v>0.35075233834892233</v>
      </c>
      <c r="Q77" s="5">
        <v>0.10840707964601771</v>
      </c>
      <c r="R77" s="5">
        <v>0.46083762977611414</v>
      </c>
      <c r="S77" s="5">
        <v>7.8987470369116144E-2</v>
      </c>
      <c r="T77" s="5">
        <v>0.37199124726477023</v>
      </c>
      <c r="U77" s="5">
        <v>6.3620216373324726E-2</v>
      </c>
      <c r="V77" s="5">
        <v>0.11449315833566043</v>
      </c>
    </row>
    <row r="78" spans="2:22" x14ac:dyDescent="0.3">
      <c r="D78" s="5"/>
      <c r="E78" s="5"/>
      <c r="F78" s="5"/>
      <c r="G78" s="5"/>
      <c r="H78" s="5"/>
      <c r="I78" s="5"/>
      <c r="J78" s="5"/>
      <c r="K78" s="5"/>
      <c r="L78" s="5"/>
      <c r="M78" s="5"/>
      <c r="N78" s="5"/>
      <c r="O78" s="5"/>
      <c r="P78" s="5"/>
      <c r="Q78" s="5"/>
      <c r="R78" s="5"/>
      <c r="S78" s="5"/>
    </row>
    <row r="79" spans="2:22" x14ac:dyDescent="0.3">
      <c r="B79" t="s">
        <v>42</v>
      </c>
      <c r="C79" s="5">
        <v>0.22607260726072606</v>
      </c>
      <c r="D79" s="5">
        <v>0.26406249999999992</v>
      </c>
      <c r="E79" s="5">
        <v>0.22183304144775251</v>
      </c>
      <c r="F79" s="5">
        <v>0.20296442687747038</v>
      </c>
      <c r="G79" s="5">
        <v>0.33640552995391704</v>
      </c>
      <c r="H79" s="5">
        <v>0.27047146401985117</v>
      </c>
      <c r="I79" s="5">
        <v>0.44577259722729246</v>
      </c>
      <c r="J79" s="5">
        <v>0.91465212264150941</v>
      </c>
      <c r="K79" s="5">
        <v>0.82977366911061534</v>
      </c>
      <c r="L79" s="5">
        <v>0.55564581640942334</v>
      </c>
      <c r="M79" s="5">
        <v>0.27263083451202264</v>
      </c>
      <c r="N79" s="5">
        <v>0.33039945836154366</v>
      </c>
      <c r="O79" s="5">
        <v>0.45202367841409691</v>
      </c>
      <c r="P79" s="5">
        <v>0.3481089873932493</v>
      </c>
      <c r="Q79" s="5">
        <v>0.1349557522123894</v>
      </c>
      <c r="R79" s="5">
        <v>0.29843209266191117</v>
      </c>
      <c r="S79" s="5">
        <v>0.23467660006772773</v>
      </c>
      <c r="T79" s="5">
        <v>0.22428884026258206</v>
      </c>
      <c r="U79" s="5">
        <v>0.32940416599386407</v>
      </c>
      <c r="V79" s="5">
        <v>6.5065624127338739E-2</v>
      </c>
    </row>
    <row r="80" spans="2:22" x14ac:dyDescent="0.3">
      <c r="D80" s="5"/>
      <c r="E80" s="5"/>
      <c r="F80" s="5"/>
      <c r="G80" s="5"/>
      <c r="H80" s="5"/>
      <c r="I80" s="5"/>
      <c r="J80" s="5"/>
      <c r="K80" s="5"/>
      <c r="L80" s="5"/>
      <c r="M80" s="5"/>
      <c r="N80" s="5"/>
      <c r="O80" s="5"/>
      <c r="P80" s="5"/>
      <c r="Q80" s="5"/>
      <c r="R80" s="5"/>
      <c r="S80" s="5"/>
    </row>
    <row r="81" spans="2:22" x14ac:dyDescent="0.3">
      <c r="B81" t="s">
        <v>43</v>
      </c>
      <c r="C81" s="5">
        <v>4.2904290429042903E-2</v>
      </c>
      <c r="D81" s="5">
        <v>2.5520833333333333E-2</v>
      </c>
      <c r="E81" s="5">
        <v>3.0356100408639817E-2</v>
      </c>
      <c r="F81" s="5">
        <v>2.5691699604743087E-2</v>
      </c>
      <c r="G81" s="5">
        <v>0</v>
      </c>
      <c r="H81" s="5">
        <v>6.9478908188585611E-2</v>
      </c>
      <c r="I81" s="5">
        <v>2.7548794050479244E-2</v>
      </c>
      <c r="J81" s="5">
        <v>7.0754716981132077E-3</v>
      </c>
      <c r="K81" s="5">
        <v>7.6506216130060563E-3</v>
      </c>
      <c r="L81" s="5">
        <v>2.3558082859463852E-2</v>
      </c>
      <c r="M81" s="5">
        <v>9.9009900990099028E-2</v>
      </c>
      <c r="N81" s="5">
        <v>9.1401489505754913E-2</v>
      </c>
      <c r="O81" s="5">
        <v>6.0503854625550656E-2</v>
      </c>
      <c r="P81" s="5">
        <v>0</v>
      </c>
      <c r="Q81" s="5">
        <v>4.2035398230088498E-2</v>
      </c>
      <c r="R81" s="5">
        <v>2.7297125503213501E-2</v>
      </c>
      <c r="S81" s="5">
        <v>4.0044023027429737E-2</v>
      </c>
      <c r="T81" s="5">
        <v>4.4310722100656452E-2</v>
      </c>
      <c r="U81" s="5">
        <v>3.6492814467947686E-2</v>
      </c>
      <c r="V81" s="5">
        <v>4.833200867828067E-2</v>
      </c>
    </row>
    <row r="82" spans="2:22" x14ac:dyDescent="0.3">
      <c r="D82" s="5"/>
      <c r="E82" s="5"/>
      <c r="F82" s="5"/>
      <c r="G82" s="5"/>
      <c r="H82" s="5"/>
      <c r="I82" s="5"/>
      <c r="J82" s="5"/>
      <c r="K82" s="5"/>
      <c r="L82" s="5"/>
      <c r="M82" s="5"/>
      <c r="N82" s="5"/>
      <c r="O82" s="5"/>
      <c r="P82" s="5"/>
      <c r="Q82" s="5"/>
      <c r="R82" s="5"/>
      <c r="S82" s="5"/>
    </row>
    <row r="83" spans="2:22" x14ac:dyDescent="0.3">
      <c r="B83" t="s">
        <v>44</v>
      </c>
      <c r="C83" s="5">
        <v>0.41749174917491749</v>
      </c>
      <c r="D83" s="5">
        <v>0.48437499999999994</v>
      </c>
      <c r="E83" s="5">
        <v>0.32165791009924111</v>
      </c>
      <c r="F83" s="5">
        <v>0.46699604743083006</v>
      </c>
      <c r="G83" s="5">
        <v>0.66359447004608285</v>
      </c>
      <c r="H83" s="5">
        <v>0.3101736972704715</v>
      </c>
      <c r="I83" s="5">
        <v>0.19806267032285998</v>
      </c>
      <c r="J83" s="5">
        <v>3.0218160377358493E-2</v>
      </c>
      <c r="K83" s="5">
        <v>8.0012751036021679E-2</v>
      </c>
      <c r="L83" s="5">
        <v>0.14053614947197401</v>
      </c>
      <c r="M83" s="5">
        <v>0.23691654879773696</v>
      </c>
      <c r="N83" s="5">
        <v>0.19634394041976982</v>
      </c>
      <c r="O83" s="5">
        <v>0.23630231277533043</v>
      </c>
      <c r="P83" s="5">
        <v>0.15016266775111833</v>
      </c>
      <c r="Q83" s="5">
        <v>0.54424778761061954</v>
      </c>
      <c r="R83" s="5">
        <v>0.15935094286319654</v>
      </c>
      <c r="S83" s="5">
        <v>0.52133423636979348</v>
      </c>
      <c r="T83" s="5">
        <v>0.16794310722100655</v>
      </c>
      <c r="U83" s="5">
        <v>0.15394800581301468</v>
      </c>
      <c r="V83" s="5">
        <v>0.19663609219599165</v>
      </c>
    </row>
    <row r="84" spans="2:22" x14ac:dyDescent="0.3">
      <c r="E84" s="5"/>
      <c r="G84" s="5"/>
      <c r="I84" s="5"/>
      <c r="K84" s="5"/>
      <c r="M84" s="5"/>
      <c r="O84" s="5"/>
      <c r="Q84" s="5"/>
      <c r="S84" s="5"/>
    </row>
  </sheetData>
  <mergeCells count="2">
    <mergeCell ref="C73:D73"/>
    <mergeCell ref="E73:F73"/>
  </mergeCells>
  <pageMargins left="0.7" right="0.7" top="0.75" bottom="0.75" header="0.3" footer="0.3"/>
  <ignoredErrors>
    <ignoredError sqref="F36:L36 C40:E40 C42:E42 C44:E44 D46:E46 C48:E48 D47:E47 C50:E50 D49:E49 C52:E52 D51:E51 C54:E54 D53:E53 D55:E55 F38:L38 F40:L40 F42:L42 F44:L44 F46:L55" formulaRange="1"/>
  </ignoredErrors>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42C98-3C6B-46B1-9749-EE27160B3869}">
  <dimension ref="A1:T47"/>
  <sheetViews>
    <sheetView topLeftCell="N7" zoomScale="55" zoomScaleNormal="55" workbookViewId="0">
      <selection activeCell="V58" sqref="V58"/>
    </sheetView>
  </sheetViews>
  <sheetFormatPr defaultRowHeight="14.4" x14ac:dyDescent="0.3"/>
  <cols>
    <col min="7" max="8" width="9.5546875" bestFit="1" customWidth="1"/>
    <col min="10" max="10" width="9.5546875" bestFit="1" customWidth="1"/>
    <col min="13" max="13" width="9.5546875" bestFit="1" customWidth="1"/>
  </cols>
  <sheetData>
    <row r="1" spans="1:20" x14ac:dyDescent="0.3">
      <c r="B1" t="s">
        <v>344</v>
      </c>
      <c r="C1" t="s">
        <v>416</v>
      </c>
      <c r="D1" t="s">
        <v>396</v>
      </c>
      <c r="E1" t="s">
        <v>417</v>
      </c>
      <c r="F1" t="s">
        <v>396</v>
      </c>
      <c r="G1" t="s">
        <v>396</v>
      </c>
      <c r="H1" t="s">
        <v>39</v>
      </c>
      <c r="I1" t="s">
        <v>39</v>
      </c>
      <c r="J1" t="s">
        <v>39</v>
      </c>
      <c r="K1" t="s">
        <v>417</v>
      </c>
      <c r="L1" t="s">
        <v>31</v>
      </c>
      <c r="M1" t="s">
        <v>345</v>
      </c>
      <c r="N1" t="s">
        <v>418</v>
      </c>
    </row>
    <row r="2" spans="1:20" x14ac:dyDescent="0.3">
      <c r="B2" t="s">
        <v>346</v>
      </c>
      <c r="D2" s="1">
        <v>43955</v>
      </c>
      <c r="E2" t="s">
        <v>347</v>
      </c>
      <c r="F2" s="1">
        <v>43556</v>
      </c>
      <c r="G2" s="1">
        <v>43340</v>
      </c>
      <c r="K2" t="s">
        <v>347</v>
      </c>
      <c r="L2" s="1">
        <v>43928</v>
      </c>
      <c r="N2" t="s">
        <v>348</v>
      </c>
    </row>
    <row r="3" spans="1:20" x14ac:dyDescent="0.3">
      <c r="B3" t="s">
        <v>227</v>
      </c>
      <c r="C3" s="1">
        <v>43340</v>
      </c>
      <c r="D3" t="s">
        <v>349</v>
      </c>
      <c r="E3" s="1">
        <v>43544</v>
      </c>
      <c r="F3" t="s">
        <v>350</v>
      </c>
      <c r="G3" t="s">
        <v>351</v>
      </c>
      <c r="H3" s="1">
        <v>43699</v>
      </c>
      <c r="I3" s="1">
        <v>43699</v>
      </c>
      <c r="J3" s="1">
        <v>43340</v>
      </c>
      <c r="K3" s="1">
        <v>43670</v>
      </c>
      <c r="M3" s="1">
        <v>43360</v>
      </c>
      <c r="N3" s="1">
        <v>43607</v>
      </c>
    </row>
    <row r="4" spans="1:20" x14ac:dyDescent="0.3">
      <c r="B4" t="s">
        <v>352</v>
      </c>
      <c r="C4" t="s">
        <v>351</v>
      </c>
      <c r="E4" t="s">
        <v>353</v>
      </c>
      <c r="K4" t="s">
        <v>354</v>
      </c>
      <c r="M4">
        <v>400316</v>
      </c>
      <c r="N4" t="s">
        <v>355</v>
      </c>
    </row>
    <row r="5" spans="1:20" x14ac:dyDescent="0.3">
      <c r="B5" t="s">
        <v>356</v>
      </c>
      <c r="C5" t="s">
        <v>272</v>
      </c>
      <c r="D5" t="s">
        <v>357</v>
      </c>
      <c r="E5" t="s">
        <v>272</v>
      </c>
      <c r="F5" t="s">
        <v>272</v>
      </c>
      <c r="G5" t="s">
        <v>272</v>
      </c>
      <c r="H5" t="s">
        <v>358</v>
      </c>
      <c r="I5" t="s">
        <v>358</v>
      </c>
      <c r="J5" t="s">
        <v>358</v>
      </c>
      <c r="K5" t="s">
        <v>359</v>
      </c>
      <c r="L5" t="s">
        <v>358</v>
      </c>
      <c r="M5" t="s">
        <v>358</v>
      </c>
      <c r="N5" t="s">
        <v>360</v>
      </c>
    </row>
    <row r="6" spans="1:20" x14ac:dyDescent="0.3">
      <c r="A6" t="s">
        <v>23</v>
      </c>
      <c r="B6" t="s">
        <v>23</v>
      </c>
      <c r="T6">
        <v>1</v>
      </c>
    </row>
    <row r="7" spans="1:20" x14ac:dyDescent="0.3">
      <c r="A7" t="s">
        <v>24</v>
      </c>
      <c r="B7" t="s">
        <v>24</v>
      </c>
    </row>
    <row r="8" spans="1:20" x14ac:dyDescent="0.3">
      <c r="A8" t="s">
        <v>25</v>
      </c>
      <c r="B8" t="s">
        <v>25</v>
      </c>
      <c r="H8">
        <v>260</v>
      </c>
      <c r="I8">
        <v>36</v>
      </c>
      <c r="J8">
        <v>0.84</v>
      </c>
    </row>
    <row r="9" spans="1:20" x14ac:dyDescent="0.3">
      <c r="A9" t="s">
        <v>26</v>
      </c>
      <c r="B9" t="s">
        <v>26</v>
      </c>
    </row>
    <row r="10" spans="1:20" x14ac:dyDescent="0.3">
      <c r="A10" t="s">
        <v>7</v>
      </c>
      <c r="B10" t="s">
        <v>7</v>
      </c>
      <c r="C10">
        <v>8.1999999999999993</v>
      </c>
      <c r="F10">
        <v>18</v>
      </c>
      <c r="G10">
        <v>8.1999999999999993</v>
      </c>
    </row>
    <row r="11" spans="1:20" x14ac:dyDescent="0.3">
      <c r="A11" t="s">
        <v>27</v>
      </c>
      <c r="B11" t="s">
        <v>215</v>
      </c>
      <c r="F11">
        <v>8</v>
      </c>
      <c r="H11">
        <v>320</v>
      </c>
      <c r="I11">
        <v>79</v>
      </c>
      <c r="J11">
        <v>2.2000000000000002</v>
      </c>
    </row>
    <row r="12" spans="1:20" x14ac:dyDescent="0.3">
      <c r="A12" t="s">
        <v>6</v>
      </c>
      <c r="B12" t="s">
        <v>6</v>
      </c>
      <c r="C12">
        <v>14</v>
      </c>
      <c r="F12">
        <v>39</v>
      </c>
      <c r="G12">
        <v>14</v>
      </c>
      <c r="H12">
        <v>50</v>
      </c>
      <c r="I12">
        <v>21</v>
      </c>
      <c r="J12">
        <v>1.5</v>
      </c>
      <c r="L12">
        <v>1.5</v>
      </c>
      <c r="M12">
        <v>31.34</v>
      </c>
    </row>
    <row r="13" spans="1:20" x14ac:dyDescent="0.3">
      <c r="A13" t="s">
        <v>14</v>
      </c>
      <c r="B13" t="s">
        <v>14</v>
      </c>
      <c r="C13">
        <v>19</v>
      </c>
      <c r="F13">
        <v>75</v>
      </c>
      <c r="G13">
        <v>19</v>
      </c>
    </row>
    <row r="14" spans="1:20" x14ac:dyDescent="0.3">
      <c r="A14" t="s">
        <v>5</v>
      </c>
      <c r="B14" t="s">
        <v>5</v>
      </c>
      <c r="F14">
        <v>4.8</v>
      </c>
      <c r="H14">
        <v>33</v>
      </c>
      <c r="I14">
        <v>44</v>
      </c>
      <c r="J14">
        <v>2</v>
      </c>
      <c r="M14">
        <v>13.58</v>
      </c>
    </row>
    <row r="15" spans="1:20" x14ac:dyDescent="0.3">
      <c r="A15" t="s">
        <v>13</v>
      </c>
      <c r="B15" t="s">
        <v>13</v>
      </c>
    </row>
    <row r="16" spans="1:20" x14ac:dyDescent="0.3">
      <c r="A16" t="s">
        <v>4</v>
      </c>
      <c r="B16" t="s">
        <v>4</v>
      </c>
      <c r="F16">
        <v>24</v>
      </c>
      <c r="H16">
        <v>71</v>
      </c>
      <c r="I16">
        <v>34</v>
      </c>
      <c r="J16">
        <v>2.1</v>
      </c>
      <c r="L16">
        <v>1.9</v>
      </c>
      <c r="M16">
        <v>209.41</v>
      </c>
    </row>
    <row r="17" spans="1:14" x14ac:dyDescent="0.3">
      <c r="A17" t="s">
        <v>12</v>
      </c>
      <c r="B17" t="s">
        <v>12</v>
      </c>
      <c r="D17">
        <v>100</v>
      </c>
      <c r="E17">
        <v>36</v>
      </c>
      <c r="F17">
        <v>6500</v>
      </c>
      <c r="G17">
        <v>970</v>
      </c>
      <c r="H17">
        <v>3600</v>
      </c>
      <c r="I17">
        <v>440</v>
      </c>
      <c r="J17">
        <v>78</v>
      </c>
      <c r="K17">
        <v>30</v>
      </c>
      <c r="L17">
        <v>9.4</v>
      </c>
      <c r="M17">
        <v>35.200000000000003</v>
      </c>
      <c r="N17">
        <v>4</v>
      </c>
    </row>
    <row r="18" spans="1:14" x14ac:dyDescent="0.3">
      <c r="A18" t="s">
        <v>20</v>
      </c>
      <c r="B18" t="s">
        <v>20</v>
      </c>
      <c r="M18">
        <v>9.2799999999999994</v>
      </c>
    </row>
    <row r="19" spans="1:14" x14ac:dyDescent="0.3">
      <c r="A19" t="s">
        <v>15</v>
      </c>
      <c r="B19" t="s">
        <v>15</v>
      </c>
      <c r="F19">
        <v>16</v>
      </c>
      <c r="H19">
        <v>38</v>
      </c>
      <c r="I19">
        <v>12</v>
      </c>
      <c r="M19">
        <v>4.8600000000000003</v>
      </c>
    </row>
    <row r="20" spans="1:14" x14ac:dyDescent="0.3">
      <c r="A20" t="s">
        <v>17</v>
      </c>
      <c r="B20" t="s">
        <v>17</v>
      </c>
      <c r="F20">
        <v>58</v>
      </c>
      <c r="N20">
        <v>3.6</v>
      </c>
    </row>
    <row r="21" spans="1:14" x14ac:dyDescent="0.3">
      <c r="A21" t="s">
        <v>16</v>
      </c>
      <c r="B21" t="s">
        <v>16</v>
      </c>
      <c r="F21">
        <v>220</v>
      </c>
      <c r="N21">
        <v>6.7</v>
      </c>
    </row>
    <row r="22" spans="1:14" x14ac:dyDescent="0.3">
      <c r="A22" t="s">
        <v>3</v>
      </c>
      <c r="B22" t="s">
        <v>3</v>
      </c>
      <c r="M22">
        <v>29.72</v>
      </c>
    </row>
    <row r="23" spans="1:14" x14ac:dyDescent="0.3">
      <c r="A23" t="s">
        <v>11</v>
      </c>
      <c r="B23" t="s">
        <v>11</v>
      </c>
      <c r="F23">
        <v>5</v>
      </c>
    </row>
    <row r="24" spans="1:14" x14ac:dyDescent="0.3">
      <c r="A24" t="s">
        <v>2</v>
      </c>
      <c r="B24" t="s">
        <v>2</v>
      </c>
      <c r="C24">
        <v>15</v>
      </c>
      <c r="F24">
        <v>12</v>
      </c>
      <c r="G24">
        <v>15</v>
      </c>
      <c r="H24">
        <v>65</v>
      </c>
      <c r="I24">
        <v>17</v>
      </c>
      <c r="J24">
        <v>1.4</v>
      </c>
      <c r="L24">
        <v>2.6</v>
      </c>
      <c r="M24">
        <v>206.14</v>
      </c>
      <c r="N24">
        <v>2.6</v>
      </c>
    </row>
    <row r="25" spans="1:14" x14ac:dyDescent="0.3">
      <c r="A25" t="s">
        <v>10</v>
      </c>
      <c r="B25" t="s">
        <v>10</v>
      </c>
      <c r="E25">
        <v>9.8000000000000007</v>
      </c>
      <c r="F25">
        <v>22</v>
      </c>
      <c r="H25">
        <v>33</v>
      </c>
      <c r="I25">
        <v>13</v>
      </c>
      <c r="J25">
        <v>3</v>
      </c>
      <c r="M25">
        <v>8.24</v>
      </c>
    </row>
    <row r="26" spans="1:14" x14ac:dyDescent="0.3">
      <c r="A26" t="s">
        <v>19</v>
      </c>
      <c r="B26" t="s">
        <v>19</v>
      </c>
      <c r="M26">
        <v>28.11</v>
      </c>
    </row>
    <row r="27" spans="1:14" x14ac:dyDescent="0.3">
      <c r="A27" t="s">
        <v>1</v>
      </c>
      <c r="B27" t="s">
        <v>1</v>
      </c>
      <c r="F27">
        <v>6.1</v>
      </c>
      <c r="H27">
        <v>60</v>
      </c>
      <c r="I27">
        <v>15</v>
      </c>
      <c r="L27">
        <v>1.9</v>
      </c>
      <c r="N27">
        <v>1.4</v>
      </c>
    </row>
    <row r="28" spans="1:14" x14ac:dyDescent="0.3">
      <c r="A28" t="s">
        <v>9</v>
      </c>
      <c r="B28" t="s">
        <v>9</v>
      </c>
    </row>
    <row r="29" spans="1:14" x14ac:dyDescent="0.3">
      <c r="A29" t="s">
        <v>0</v>
      </c>
      <c r="B29" t="s">
        <v>0</v>
      </c>
      <c r="J29">
        <v>1.2</v>
      </c>
      <c r="L29">
        <v>1.1000000000000001</v>
      </c>
      <c r="M29">
        <v>3.94</v>
      </c>
    </row>
    <row r="30" spans="1:14" x14ac:dyDescent="0.3">
      <c r="A30" t="s">
        <v>8</v>
      </c>
      <c r="B30" t="s">
        <v>8</v>
      </c>
      <c r="F30">
        <v>8.6</v>
      </c>
      <c r="J30">
        <v>1.1000000000000001</v>
      </c>
      <c r="M30">
        <v>43.82</v>
      </c>
    </row>
    <row r="31" spans="1:14" x14ac:dyDescent="0.3">
      <c r="A31" t="s">
        <v>18</v>
      </c>
      <c r="B31" t="s">
        <v>18</v>
      </c>
      <c r="M31">
        <v>4.0199999999999996</v>
      </c>
    </row>
    <row r="32" spans="1:14" x14ac:dyDescent="0.3">
      <c r="A32" t="s">
        <v>28</v>
      </c>
      <c r="B32" t="s">
        <v>28</v>
      </c>
    </row>
    <row r="33" spans="1:14" x14ac:dyDescent="0.3">
      <c r="A33" t="s">
        <v>29</v>
      </c>
      <c r="B33" t="s">
        <v>29</v>
      </c>
    </row>
    <row r="34" spans="1:14" x14ac:dyDescent="0.3">
      <c r="C34">
        <f t="shared" ref="C34:N34" si="0">SUM(C6:C33)</f>
        <v>56.2</v>
      </c>
      <c r="D34">
        <f t="shared" si="0"/>
        <v>100</v>
      </c>
      <c r="E34">
        <f t="shared" si="0"/>
        <v>45.8</v>
      </c>
      <c r="F34">
        <f t="shared" si="0"/>
        <v>7016.5000000000009</v>
      </c>
      <c r="G34">
        <f t="shared" si="0"/>
        <v>1026.2</v>
      </c>
      <c r="H34">
        <f t="shared" si="0"/>
        <v>4530</v>
      </c>
      <c r="I34">
        <f t="shared" si="0"/>
        <v>711</v>
      </c>
      <c r="J34">
        <f t="shared" si="0"/>
        <v>93.34</v>
      </c>
      <c r="K34">
        <f t="shared" si="0"/>
        <v>30</v>
      </c>
      <c r="L34">
        <f t="shared" si="0"/>
        <v>18.400000000000002</v>
      </c>
      <c r="M34">
        <f t="shared" si="0"/>
        <v>627.66000000000008</v>
      </c>
      <c r="N34">
        <f t="shared" si="0"/>
        <v>18.3</v>
      </c>
    </row>
    <row r="35" spans="1:14" x14ac:dyDescent="0.3">
      <c r="C35" t="s">
        <v>361</v>
      </c>
      <c r="D35" t="s">
        <v>361</v>
      </c>
      <c r="E35" t="s">
        <v>361</v>
      </c>
      <c r="F35" t="s">
        <v>361</v>
      </c>
      <c r="H35" t="s">
        <v>362</v>
      </c>
      <c r="I35" t="s">
        <v>362</v>
      </c>
      <c r="J35" t="s">
        <v>362</v>
      </c>
      <c r="K35" t="s">
        <v>361</v>
      </c>
      <c r="L35" t="s">
        <v>361</v>
      </c>
      <c r="N35" t="s">
        <v>361</v>
      </c>
    </row>
    <row r="38" spans="1:14" x14ac:dyDescent="0.3">
      <c r="K38" t="s">
        <v>363</v>
      </c>
    </row>
    <row r="39" spans="1:14" ht="15" thickBot="1" x14ac:dyDescent="0.35">
      <c r="E39" t="s">
        <v>364</v>
      </c>
    </row>
    <row r="40" spans="1:14" x14ac:dyDescent="0.3">
      <c r="C40" s="45" t="s">
        <v>365</v>
      </c>
      <c r="D40" s="46" t="s">
        <v>366</v>
      </c>
    </row>
    <row r="41" spans="1:14" x14ac:dyDescent="0.3">
      <c r="C41" s="47">
        <v>420</v>
      </c>
      <c r="D41" s="47" t="s">
        <v>40</v>
      </c>
    </row>
    <row r="42" spans="1:14" x14ac:dyDescent="0.3">
      <c r="C42" s="47">
        <v>51</v>
      </c>
      <c r="D42" s="47" t="s">
        <v>42</v>
      </c>
    </row>
    <row r="43" spans="1:14" x14ac:dyDescent="0.3">
      <c r="C43" s="48">
        <v>400000</v>
      </c>
      <c r="D43" s="47" t="s">
        <v>42</v>
      </c>
    </row>
    <row r="44" spans="1:14" x14ac:dyDescent="0.3">
      <c r="C44" s="47">
        <v>8</v>
      </c>
      <c r="D44" s="47" t="s">
        <v>44</v>
      </c>
    </row>
    <row r="45" spans="1:14" x14ac:dyDescent="0.3">
      <c r="C45" s="47">
        <v>16</v>
      </c>
      <c r="D45" s="47" t="s">
        <v>44</v>
      </c>
    </row>
    <row r="46" spans="1:14" x14ac:dyDescent="0.3">
      <c r="C46" s="47">
        <v>6</v>
      </c>
      <c r="D46" s="47" t="s">
        <v>367</v>
      </c>
    </row>
    <row r="47" spans="1:14" x14ac:dyDescent="0.3">
      <c r="C47" s="47">
        <v>370</v>
      </c>
      <c r="D47" s="47" t="s">
        <v>368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FA010-8B12-42F3-AF1C-7D6964BEF237}">
  <dimension ref="A1:FA56"/>
  <sheetViews>
    <sheetView topLeftCell="A7" workbookViewId="0">
      <pane xSplit="2" topLeftCell="EJ1" activePane="topRight" state="frozen"/>
      <selection activeCell="A4" sqref="A4"/>
      <selection pane="topRight" activeCell="A34" sqref="A34:XFD34"/>
    </sheetView>
  </sheetViews>
  <sheetFormatPr defaultRowHeight="14.4" x14ac:dyDescent="0.3"/>
  <cols>
    <col min="3" max="4" width="11" bestFit="1" customWidth="1"/>
    <col min="5" max="5" width="11" customWidth="1"/>
    <col min="6" max="7" width="11" bestFit="1" customWidth="1"/>
    <col min="8" max="8" width="11" customWidth="1"/>
    <col min="9" max="9" width="11" style="10" bestFit="1" customWidth="1"/>
    <col min="10" max="10" width="11" bestFit="1" customWidth="1"/>
    <col min="11" max="11" width="11" customWidth="1"/>
    <col min="13" max="13" width="13.21875" bestFit="1" customWidth="1"/>
    <col min="14" max="14" width="9.5546875" bestFit="1" customWidth="1"/>
    <col min="15" max="15" width="11" style="10" bestFit="1" customWidth="1"/>
    <col min="16" max="16" width="11" bestFit="1" customWidth="1"/>
    <col min="18" max="18" width="11" style="10" bestFit="1" customWidth="1"/>
    <col min="19" max="19" width="11" bestFit="1" customWidth="1"/>
    <col min="20" max="20" width="11" customWidth="1"/>
    <col min="21" max="21" width="11" style="10" bestFit="1" customWidth="1"/>
    <col min="22" max="22" width="11" bestFit="1" customWidth="1"/>
    <col min="23" max="23" width="11" customWidth="1"/>
    <col min="24" max="24" width="11" style="10" bestFit="1" customWidth="1"/>
    <col min="25" max="25" width="11" bestFit="1" customWidth="1"/>
    <col min="26" max="26" width="11" customWidth="1"/>
    <col min="27" max="27" width="11" bestFit="1" customWidth="1"/>
    <col min="28" max="29" width="9.5546875" bestFit="1" customWidth="1"/>
    <col min="30" max="30" width="11" style="10" bestFit="1" customWidth="1"/>
    <col min="31" max="31" width="11" bestFit="1" customWidth="1"/>
    <col min="32" max="32" width="11" customWidth="1"/>
    <col min="33" max="33" width="11" style="4" bestFit="1" customWidth="1"/>
    <col min="34" max="34" width="11" bestFit="1" customWidth="1"/>
    <col min="35" max="35" width="11" style="10" bestFit="1" customWidth="1"/>
    <col min="36" max="36" width="11" bestFit="1" customWidth="1"/>
    <col min="37" max="37" width="11" customWidth="1"/>
    <col min="38" max="38" width="11" style="10" bestFit="1" customWidth="1"/>
    <col min="39" max="39" width="11" bestFit="1" customWidth="1"/>
    <col min="40" max="40" width="11" customWidth="1"/>
    <col min="41" max="41" width="11" bestFit="1" customWidth="1"/>
    <col min="42" max="42" width="11" style="10" bestFit="1" customWidth="1"/>
    <col min="43" max="43" width="11" bestFit="1" customWidth="1"/>
    <col min="44" max="44" width="11" customWidth="1"/>
    <col min="45" max="47" width="9.5546875" bestFit="1" customWidth="1"/>
    <col min="48" max="49" width="11" bestFit="1" customWidth="1"/>
    <col min="50" max="50" width="11" customWidth="1"/>
    <col min="51" max="51" width="9.5546875" bestFit="1" customWidth="1"/>
    <col min="52" max="52" width="11" style="10" bestFit="1" customWidth="1"/>
    <col min="53" max="53" width="11" bestFit="1" customWidth="1"/>
    <col min="54" max="54" width="11" customWidth="1"/>
    <col min="55" max="55" width="11" style="10" bestFit="1" customWidth="1"/>
    <col min="56" max="56" width="11" bestFit="1" customWidth="1"/>
    <col min="57" max="57" width="11" customWidth="1"/>
    <col min="58" max="58" width="11" style="10" bestFit="1" customWidth="1"/>
    <col min="59" max="59" width="11" bestFit="1" customWidth="1"/>
    <col min="60" max="60" width="11" customWidth="1"/>
    <col min="61" max="61" width="11" style="10" bestFit="1" customWidth="1"/>
    <col min="62" max="62" width="11" bestFit="1" customWidth="1"/>
    <col min="63" max="63" width="11" customWidth="1"/>
    <col min="64" max="64" width="11" style="10" bestFit="1" customWidth="1"/>
    <col min="65" max="65" width="11" bestFit="1" customWidth="1"/>
    <col min="66" max="66" width="11" customWidth="1"/>
    <col min="67" max="67" width="11" style="10" bestFit="1" customWidth="1"/>
    <col min="68" max="68" width="11" bestFit="1" customWidth="1"/>
    <col min="69" max="69" width="11" customWidth="1"/>
    <col min="70" max="70" width="12" style="10" bestFit="1" customWidth="1"/>
    <col min="71" max="71" width="11" bestFit="1" customWidth="1"/>
    <col min="72" max="72" width="11" customWidth="1"/>
    <col min="73" max="74" width="11" bestFit="1" customWidth="1"/>
    <col min="75" max="75" width="11" customWidth="1"/>
    <col min="76" max="76" width="11" bestFit="1" customWidth="1"/>
    <col min="77" max="84" width="10.77734375" bestFit="1" customWidth="1"/>
    <col min="85" max="85" width="11" bestFit="1" customWidth="1"/>
    <col min="86" max="86" width="11" style="11" bestFit="1" customWidth="1"/>
    <col min="87" max="87" width="11" style="10" bestFit="1" customWidth="1"/>
    <col min="88" max="88" width="11" bestFit="1" customWidth="1"/>
    <col min="89" max="89" width="11" customWidth="1"/>
    <col min="90" max="93" width="11" bestFit="1" customWidth="1"/>
    <col min="94" max="94" width="11" customWidth="1"/>
    <col min="95" max="95" width="11" style="10" bestFit="1" customWidth="1"/>
    <col min="96" max="96" width="11" bestFit="1" customWidth="1"/>
    <col min="97" max="97" width="11" customWidth="1"/>
    <col min="98" max="99" width="11" bestFit="1" customWidth="1"/>
    <col min="100" max="100" width="10" bestFit="1" customWidth="1"/>
    <col min="101" max="101" width="11" bestFit="1" customWidth="1"/>
    <col min="102" max="102" width="11.33203125" bestFit="1" customWidth="1"/>
    <col min="103" max="103" width="10.77734375" style="10" bestFit="1" customWidth="1"/>
    <col min="104" max="104" width="10.77734375" bestFit="1" customWidth="1"/>
    <col min="105" max="105" width="10.77734375" customWidth="1"/>
    <col min="106" max="107" width="12.44140625" bestFit="1" customWidth="1"/>
    <col min="108" max="108" width="12.44140625" customWidth="1"/>
    <col min="109" max="110" width="9.77734375" bestFit="1" customWidth="1"/>
    <col min="111" max="111" width="9.77734375" customWidth="1"/>
    <col min="112" max="116" width="12.21875" customWidth="1"/>
    <col min="117" max="130" width="9.77734375" bestFit="1" customWidth="1"/>
    <col min="131" max="131" width="9.77734375" customWidth="1"/>
    <col min="132" max="132" width="14.77734375" customWidth="1"/>
    <col min="133" max="133" width="12.6640625" bestFit="1" customWidth="1"/>
    <col min="134" max="134" width="10.5546875" bestFit="1" customWidth="1"/>
    <col min="135" max="135" width="10.5546875" customWidth="1"/>
    <col min="137" max="140" width="12.6640625" bestFit="1" customWidth="1"/>
    <col min="141" max="141" width="9.5546875" bestFit="1" customWidth="1"/>
    <col min="142" max="142" width="9.5546875" customWidth="1"/>
    <col min="143" max="145" width="9.5546875" bestFit="1" customWidth="1"/>
    <col min="146" max="146" width="12.6640625" bestFit="1" customWidth="1"/>
    <col min="147" max="147" width="12.6640625" customWidth="1"/>
    <col min="148" max="150" width="9.5546875" bestFit="1" customWidth="1"/>
    <col min="151" max="151" width="9.5546875" customWidth="1"/>
    <col min="152" max="152" width="9.5546875" bestFit="1" customWidth="1"/>
    <col min="154" max="155" width="9.5546875" bestFit="1" customWidth="1"/>
    <col min="157" max="157" width="11" bestFit="1" customWidth="1"/>
  </cols>
  <sheetData>
    <row r="1" spans="1:157" x14ac:dyDescent="0.3">
      <c r="B1" t="s">
        <v>51</v>
      </c>
      <c r="C1">
        <v>4612790001</v>
      </c>
      <c r="D1">
        <v>4612790002</v>
      </c>
      <c r="F1">
        <v>4612790003</v>
      </c>
      <c r="G1">
        <v>4612790004</v>
      </c>
      <c r="I1" s="10">
        <v>4612957001</v>
      </c>
      <c r="J1">
        <v>4612957002</v>
      </c>
      <c r="L1" t="s">
        <v>52</v>
      </c>
      <c r="M1" t="s">
        <v>53</v>
      </c>
      <c r="N1" t="s">
        <v>54</v>
      </c>
      <c r="O1" s="10">
        <v>4614291001</v>
      </c>
      <c r="P1">
        <v>4614291002</v>
      </c>
      <c r="R1" s="10">
        <v>4614445001</v>
      </c>
      <c r="S1">
        <v>4614445002</v>
      </c>
      <c r="U1" s="10">
        <v>4614747001</v>
      </c>
      <c r="V1">
        <v>4614747002</v>
      </c>
      <c r="X1" s="10">
        <v>4615009002</v>
      </c>
      <c r="Y1">
        <v>4615009004</v>
      </c>
      <c r="AA1">
        <v>4615009003</v>
      </c>
      <c r="AB1" t="s">
        <v>55</v>
      </c>
      <c r="AC1" t="s">
        <v>56</v>
      </c>
      <c r="AD1" s="10">
        <v>4615397001</v>
      </c>
      <c r="AE1">
        <v>4615397002</v>
      </c>
      <c r="AG1" s="4">
        <v>4615674001</v>
      </c>
      <c r="AH1">
        <v>4615674002</v>
      </c>
      <c r="AI1" s="10">
        <v>4616049001</v>
      </c>
      <c r="AJ1">
        <v>4616049002</v>
      </c>
      <c r="AL1" s="10">
        <v>4616495001</v>
      </c>
      <c r="AM1">
        <v>4616495002</v>
      </c>
      <c r="AO1" s="11">
        <v>4616495003</v>
      </c>
      <c r="AP1" s="10">
        <v>4616870001</v>
      </c>
      <c r="AQ1">
        <v>4616870002</v>
      </c>
      <c r="AS1" t="s">
        <v>57</v>
      </c>
      <c r="AT1" t="s">
        <v>58</v>
      </c>
      <c r="AU1">
        <v>93767.01</v>
      </c>
      <c r="AV1">
        <v>4617011001</v>
      </c>
      <c r="AW1">
        <v>4617011002</v>
      </c>
      <c r="AY1" t="s">
        <v>59</v>
      </c>
      <c r="AZ1" s="10">
        <v>4617233001</v>
      </c>
      <c r="BA1">
        <v>4617233002</v>
      </c>
      <c r="BC1" s="10">
        <v>4617547001</v>
      </c>
      <c r="BD1">
        <v>4617547002</v>
      </c>
      <c r="BF1" s="10">
        <v>4618051001</v>
      </c>
      <c r="BG1">
        <v>4618051002</v>
      </c>
      <c r="BI1" s="10">
        <v>4618287001</v>
      </c>
      <c r="BJ1">
        <v>4618287002</v>
      </c>
      <c r="BL1" s="10">
        <v>4618614001</v>
      </c>
      <c r="BM1" s="12">
        <v>4618614002</v>
      </c>
      <c r="BN1" s="12"/>
      <c r="BO1" s="10">
        <v>4618933001</v>
      </c>
      <c r="BP1">
        <v>4618933002</v>
      </c>
      <c r="BR1" s="10">
        <v>4619440001</v>
      </c>
      <c r="BS1">
        <v>4619440002</v>
      </c>
      <c r="BU1" s="10">
        <v>4619448001</v>
      </c>
      <c r="BV1">
        <v>4619448002</v>
      </c>
      <c r="BX1">
        <v>4619781001</v>
      </c>
      <c r="BY1" t="s">
        <v>60</v>
      </c>
      <c r="BZ1" t="s">
        <v>61</v>
      </c>
      <c r="CA1" t="s">
        <v>61</v>
      </c>
      <c r="CB1" t="s">
        <v>62</v>
      </c>
      <c r="CC1" t="s">
        <v>62</v>
      </c>
      <c r="CD1" t="s">
        <v>63</v>
      </c>
      <c r="CE1" t="s">
        <v>63</v>
      </c>
      <c r="CF1" t="s">
        <v>64</v>
      </c>
      <c r="CG1">
        <v>4619781002</v>
      </c>
      <c r="CH1" s="11">
        <v>4619781003</v>
      </c>
      <c r="CI1" s="10">
        <v>4620160001</v>
      </c>
      <c r="CJ1">
        <v>4620160002</v>
      </c>
      <c r="CL1">
        <v>4620160003</v>
      </c>
      <c r="CM1">
        <v>4620160004</v>
      </c>
      <c r="CN1">
        <v>4620548001</v>
      </c>
      <c r="CO1">
        <v>4620548002</v>
      </c>
      <c r="CQ1" s="10">
        <v>4620835001</v>
      </c>
      <c r="CR1">
        <v>4620835002</v>
      </c>
      <c r="CT1">
        <v>4620834001</v>
      </c>
      <c r="CU1">
        <v>4620834002</v>
      </c>
      <c r="CV1">
        <v>462117002</v>
      </c>
      <c r="CW1">
        <v>4621170001</v>
      </c>
      <c r="CX1">
        <v>4621170002</v>
      </c>
      <c r="CY1" s="10" t="s">
        <v>65</v>
      </c>
      <c r="CZ1" t="s">
        <v>66</v>
      </c>
      <c r="DB1">
        <v>50213522001</v>
      </c>
      <c r="DC1">
        <v>50213522002</v>
      </c>
      <c r="DE1" t="s">
        <v>67</v>
      </c>
      <c r="DF1" t="s">
        <v>68</v>
      </c>
      <c r="DI1" t="s">
        <v>69</v>
      </c>
      <c r="DO1" t="s">
        <v>70</v>
      </c>
      <c r="DP1" t="s">
        <v>71</v>
      </c>
      <c r="DQ1" t="s">
        <v>72</v>
      </c>
      <c r="DR1" t="s">
        <v>73</v>
      </c>
      <c r="DS1" t="s">
        <v>74</v>
      </c>
      <c r="DT1" t="s">
        <v>75</v>
      </c>
      <c r="DU1" t="s">
        <v>76</v>
      </c>
      <c r="DV1" t="s">
        <v>77</v>
      </c>
      <c r="DW1" t="s">
        <v>78</v>
      </c>
      <c r="DX1" t="s">
        <v>79</v>
      </c>
      <c r="DY1" t="s">
        <v>68</v>
      </c>
      <c r="DZ1" t="s">
        <v>80</v>
      </c>
      <c r="EB1" t="s">
        <v>81</v>
      </c>
      <c r="EC1" t="s">
        <v>82</v>
      </c>
      <c r="ED1" t="s">
        <v>83</v>
      </c>
      <c r="EF1" t="s">
        <v>84</v>
      </c>
      <c r="EG1" t="s">
        <v>85</v>
      </c>
      <c r="EH1" t="s">
        <v>86</v>
      </c>
      <c r="EI1" t="s">
        <v>87</v>
      </c>
      <c r="EJ1" t="s">
        <v>88</v>
      </c>
      <c r="EK1" t="s">
        <v>89</v>
      </c>
      <c r="EM1" t="s">
        <v>90</v>
      </c>
      <c r="EN1" t="s">
        <v>91</v>
      </c>
      <c r="EO1" t="s">
        <v>92</v>
      </c>
      <c r="EP1" t="s">
        <v>93</v>
      </c>
      <c r="ER1" t="s">
        <v>94</v>
      </c>
      <c r="ES1" t="s">
        <v>95</v>
      </c>
      <c r="ET1" t="s">
        <v>96</v>
      </c>
      <c r="EV1" t="s">
        <v>97</v>
      </c>
      <c r="EW1" t="s">
        <v>84</v>
      </c>
      <c r="EX1" t="s">
        <v>98</v>
      </c>
      <c r="EY1" t="s">
        <v>99</v>
      </c>
      <c r="EZ1" t="s">
        <v>84</v>
      </c>
      <c r="FA1">
        <v>4621171001</v>
      </c>
    </row>
    <row r="2" spans="1:157" ht="172.8" x14ac:dyDescent="0.3">
      <c r="B2" s="12" t="s">
        <v>100</v>
      </c>
      <c r="C2" s="12" t="s">
        <v>101</v>
      </c>
      <c r="D2" s="12" t="s">
        <v>101</v>
      </c>
      <c r="E2" s="12"/>
      <c r="F2" s="12" t="s">
        <v>101</v>
      </c>
      <c r="G2" s="12" t="s">
        <v>101</v>
      </c>
      <c r="H2" s="12"/>
      <c r="I2" s="13" t="s">
        <v>102</v>
      </c>
      <c r="J2" s="12" t="s">
        <v>102</v>
      </c>
      <c r="K2" s="12"/>
      <c r="L2" s="12" t="s">
        <v>102</v>
      </c>
      <c r="M2" s="12" t="s">
        <v>103</v>
      </c>
      <c r="N2" s="12" t="s">
        <v>103</v>
      </c>
      <c r="O2" s="13" t="s">
        <v>104</v>
      </c>
      <c r="P2" s="12" t="s">
        <v>104</v>
      </c>
      <c r="R2" s="13" t="s">
        <v>105</v>
      </c>
      <c r="S2" s="12" t="s">
        <v>105</v>
      </c>
      <c r="T2" s="12"/>
      <c r="U2" s="13" t="s">
        <v>106</v>
      </c>
      <c r="V2" s="12" t="s">
        <v>106</v>
      </c>
      <c r="W2" s="12"/>
      <c r="X2" s="13" t="s">
        <v>107</v>
      </c>
      <c r="Y2" s="12" t="s">
        <v>107</v>
      </c>
      <c r="Z2" s="12"/>
      <c r="AA2" s="12" t="s">
        <v>107</v>
      </c>
      <c r="AB2" s="12" t="s">
        <v>108</v>
      </c>
      <c r="AC2" s="12" t="s">
        <v>108</v>
      </c>
      <c r="AD2" s="13" t="s">
        <v>109</v>
      </c>
      <c r="AE2" s="12" t="s">
        <v>109</v>
      </c>
      <c r="AF2" s="12"/>
      <c r="AG2" s="14" t="s">
        <v>110</v>
      </c>
      <c r="AH2" s="12" t="s">
        <v>110</v>
      </c>
      <c r="AI2" s="13" t="s">
        <v>111</v>
      </c>
      <c r="AJ2" s="12" t="s">
        <v>111</v>
      </c>
      <c r="AK2" s="12"/>
      <c r="AL2" s="13" t="s">
        <v>112</v>
      </c>
      <c r="AM2" s="12" t="s">
        <v>113</v>
      </c>
      <c r="AN2" s="12"/>
      <c r="AO2" s="15" t="s">
        <v>113</v>
      </c>
      <c r="AP2" s="13" t="s">
        <v>114</v>
      </c>
      <c r="AQ2" s="12" t="s">
        <v>114</v>
      </c>
      <c r="AR2" s="12"/>
      <c r="AS2" s="12" t="s">
        <v>115</v>
      </c>
      <c r="AT2" s="12" t="s">
        <v>116</v>
      </c>
      <c r="AU2" s="12" t="s">
        <v>115</v>
      </c>
      <c r="AV2" s="12" t="s">
        <v>117</v>
      </c>
      <c r="AW2" s="12" t="s">
        <v>117</v>
      </c>
      <c r="AX2" s="12"/>
      <c r="AY2" s="12" t="s">
        <v>118</v>
      </c>
      <c r="AZ2" s="13" t="s">
        <v>119</v>
      </c>
      <c r="BA2" s="12" t="s">
        <v>119</v>
      </c>
      <c r="BB2" s="12"/>
      <c r="BC2" s="13" t="s">
        <v>120</v>
      </c>
      <c r="BD2" s="12" t="s">
        <v>120</v>
      </c>
      <c r="BE2" s="12"/>
      <c r="BF2" s="13" t="s">
        <v>121</v>
      </c>
      <c r="BG2" s="12" t="s">
        <v>121</v>
      </c>
      <c r="BH2" s="12"/>
      <c r="BI2" s="13" t="s">
        <v>122</v>
      </c>
      <c r="BJ2" s="12" t="s">
        <v>122</v>
      </c>
      <c r="BK2" s="12"/>
      <c r="BL2" s="13" t="s">
        <v>123</v>
      </c>
      <c r="BM2" s="12" t="s">
        <v>123</v>
      </c>
      <c r="BN2" s="12"/>
      <c r="BO2" s="13" t="s">
        <v>124</v>
      </c>
      <c r="BP2" s="12" t="s">
        <v>124</v>
      </c>
      <c r="BQ2" s="12"/>
      <c r="BR2" s="13" t="s">
        <v>125</v>
      </c>
      <c r="BS2" s="12" t="s">
        <v>125</v>
      </c>
      <c r="BT2" s="12"/>
      <c r="BU2" s="13" t="s">
        <v>126</v>
      </c>
      <c r="BV2" s="12" t="s">
        <v>126</v>
      </c>
      <c r="BW2" s="12"/>
      <c r="BX2" s="12" t="s">
        <v>127</v>
      </c>
      <c r="BY2" s="12" t="s">
        <v>128</v>
      </c>
      <c r="BZ2" s="12" t="s">
        <v>128</v>
      </c>
      <c r="CA2" s="12" t="s">
        <v>128</v>
      </c>
      <c r="CB2" s="12" t="s">
        <v>128</v>
      </c>
      <c r="CC2" s="12" t="s">
        <v>128</v>
      </c>
      <c r="CD2" s="12" t="s">
        <v>128</v>
      </c>
      <c r="CE2" s="12" t="s">
        <v>128</v>
      </c>
      <c r="CF2" s="12" t="s">
        <v>128</v>
      </c>
      <c r="CG2" s="12" t="s">
        <v>127</v>
      </c>
      <c r="CH2" s="15" t="s">
        <v>127</v>
      </c>
      <c r="CI2" s="13" t="s">
        <v>129</v>
      </c>
      <c r="CJ2" s="12" t="s">
        <v>129</v>
      </c>
      <c r="CK2" s="12"/>
      <c r="CL2" s="12" t="s">
        <v>129</v>
      </c>
      <c r="CM2" s="12" t="s">
        <v>129</v>
      </c>
      <c r="CN2" s="12" t="s">
        <v>130</v>
      </c>
      <c r="CO2" s="12" t="s">
        <v>130</v>
      </c>
      <c r="CP2" s="12"/>
      <c r="CQ2" s="13" t="s">
        <v>131</v>
      </c>
      <c r="CR2" s="12" t="s">
        <v>131</v>
      </c>
      <c r="CS2" s="12"/>
      <c r="CT2" s="12" t="s">
        <v>132</v>
      </c>
      <c r="CU2" s="12" t="s">
        <v>132</v>
      </c>
      <c r="CV2" s="12" t="s">
        <v>133</v>
      </c>
      <c r="CW2" s="12" t="s">
        <v>134</v>
      </c>
      <c r="CX2" s="12" t="s">
        <v>134</v>
      </c>
      <c r="CY2" s="13" t="s">
        <v>135</v>
      </c>
      <c r="CZ2" s="12" t="s">
        <v>135</v>
      </c>
      <c r="DA2" s="12"/>
      <c r="DB2" s="12" t="s">
        <v>136</v>
      </c>
      <c r="DC2" s="12" t="s">
        <v>136</v>
      </c>
      <c r="DD2" s="12"/>
      <c r="DE2" s="12" t="s">
        <v>128</v>
      </c>
      <c r="DF2" s="12" t="s">
        <v>128</v>
      </c>
      <c r="DG2" s="12"/>
      <c r="DH2" s="12" t="s">
        <v>137</v>
      </c>
      <c r="DI2" s="12" t="s">
        <v>137</v>
      </c>
      <c r="DJ2" s="12" t="s">
        <v>137</v>
      </c>
      <c r="DK2" s="12"/>
      <c r="DL2" s="12" t="s">
        <v>137</v>
      </c>
      <c r="DM2" s="12" t="s">
        <v>128</v>
      </c>
      <c r="DN2" s="12" t="s">
        <v>128</v>
      </c>
      <c r="DO2" s="12" t="s">
        <v>128</v>
      </c>
      <c r="DP2" s="12" t="s">
        <v>128</v>
      </c>
      <c r="DQ2" s="12" t="s">
        <v>128</v>
      </c>
      <c r="DR2" s="12" t="s">
        <v>128</v>
      </c>
      <c r="DS2" s="12" t="s">
        <v>128</v>
      </c>
      <c r="DT2" s="12" t="s">
        <v>128</v>
      </c>
      <c r="DU2" s="12" t="s">
        <v>128</v>
      </c>
      <c r="DV2" s="12" t="s">
        <v>128</v>
      </c>
      <c r="DW2" s="12" t="s">
        <v>128</v>
      </c>
      <c r="DX2" s="12" t="s">
        <v>128</v>
      </c>
      <c r="DY2" s="12" t="s">
        <v>128</v>
      </c>
      <c r="DZ2" s="12" t="s">
        <v>128</v>
      </c>
      <c r="EA2" s="12"/>
      <c r="EB2" s="12" t="s">
        <v>100</v>
      </c>
      <c r="EC2" s="12" t="s">
        <v>100</v>
      </c>
      <c r="ED2" s="12" t="s">
        <v>100</v>
      </c>
      <c r="EE2" s="12"/>
      <c r="EF2" s="12" t="s">
        <v>100</v>
      </c>
      <c r="EG2" s="12" t="s">
        <v>100</v>
      </c>
      <c r="EH2" s="12" t="s">
        <v>100</v>
      </c>
      <c r="EI2" s="12" t="s">
        <v>100</v>
      </c>
      <c r="EJ2" s="12" t="s">
        <v>100</v>
      </c>
      <c r="EK2" s="12" t="s">
        <v>100</v>
      </c>
      <c r="EL2" s="12"/>
      <c r="EM2" s="12" t="s">
        <v>100</v>
      </c>
      <c r="EN2" s="12" t="s">
        <v>100</v>
      </c>
      <c r="EO2" s="12" t="s">
        <v>100</v>
      </c>
      <c r="EP2" s="12" t="s">
        <v>100</v>
      </c>
      <c r="EQ2" s="12"/>
      <c r="ER2" s="12" t="s">
        <v>100</v>
      </c>
      <c r="ES2" s="12" t="s">
        <v>100</v>
      </c>
      <c r="ET2" s="12" t="s">
        <v>100</v>
      </c>
      <c r="EU2" s="12"/>
      <c r="EV2" s="12" t="s">
        <v>100</v>
      </c>
      <c r="EW2" s="12" t="s">
        <v>100</v>
      </c>
      <c r="EX2" s="12" t="s">
        <v>100</v>
      </c>
      <c r="EY2" s="12" t="s">
        <v>100</v>
      </c>
      <c r="EZ2" s="12" t="s">
        <v>100</v>
      </c>
      <c r="FA2" s="12" t="s">
        <v>133</v>
      </c>
    </row>
    <row r="3" spans="1:157" x14ac:dyDescent="0.3">
      <c r="BU3" s="10"/>
    </row>
    <row r="4" spans="1:157" ht="72" x14ac:dyDescent="0.3">
      <c r="C4" s="12" t="s">
        <v>45</v>
      </c>
      <c r="D4" s="12" t="s">
        <v>138</v>
      </c>
      <c r="E4" s="12" t="s">
        <v>139</v>
      </c>
      <c r="F4" s="12" t="s">
        <v>140</v>
      </c>
      <c r="G4" s="12" t="s">
        <v>138</v>
      </c>
      <c r="H4" s="12" t="s">
        <v>139</v>
      </c>
      <c r="I4" s="13" t="s">
        <v>141</v>
      </c>
      <c r="J4" s="12" t="s">
        <v>138</v>
      </c>
      <c r="K4" s="12" t="s">
        <v>139</v>
      </c>
      <c r="L4" s="12" t="s">
        <v>142</v>
      </c>
      <c r="M4" s="12" t="s">
        <v>138</v>
      </c>
      <c r="N4" s="12" t="s">
        <v>143</v>
      </c>
      <c r="O4" s="13" t="s">
        <v>144</v>
      </c>
      <c r="P4" s="12" t="s">
        <v>138</v>
      </c>
      <c r="Q4" s="12" t="s">
        <v>139</v>
      </c>
      <c r="R4" s="13" t="s">
        <v>140</v>
      </c>
      <c r="S4" s="12" t="s">
        <v>138</v>
      </c>
      <c r="T4" s="12" t="s">
        <v>139</v>
      </c>
      <c r="U4" s="13" t="s">
        <v>145</v>
      </c>
      <c r="V4" s="12" t="s">
        <v>138</v>
      </c>
      <c r="W4" s="12" t="s">
        <v>139</v>
      </c>
      <c r="X4" s="13" t="s">
        <v>145</v>
      </c>
      <c r="Y4" s="12" t="s">
        <v>138</v>
      </c>
      <c r="Z4" s="12" t="s">
        <v>139</v>
      </c>
      <c r="AA4" s="12" t="s">
        <v>146</v>
      </c>
      <c r="AB4" s="12" t="s">
        <v>145</v>
      </c>
      <c r="AC4" s="12" t="s">
        <v>147</v>
      </c>
      <c r="AD4" s="13" t="s">
        <v>140</v>
      </c>
      <c r="AE4" s="12" t="s">
        <v>138</v>
      </c>
      <c r="AF4" s="12" t="s">
        <v>139</v>
      </c>
      <c r="AG4" s="14" t="s">
        <v>148</v>
      </c>
      <c r="AH4" s="12" t="s">
        <v>138</v>
      </c>
      <c r="AI4" s="13" t="s">
        <v>145</v>
      </c>
      <c r="AJ4" s="12" t="s">
        <v>138</v>
      </c>
      <c r="AK4" s="12" t="s">
        <v>139</v>
      </c>
      <c r="AL4" s="13" t="s">
        <v>145</v>
      </c>
      <c r="AM4" s="12" t="s">
        <v>138</v>
      </c>
      <c r="AN4" s="12" t="s">
        <v>139</v>
      </c>
      <c r="AO4" s="15" t="s">
        <v>149</v>
      </c>
      <c r="AP4" s="13" t="s">
        <v>145</v>
      </c>
      <c r="AQ4" s="12" t="s">
        <v>138</v>
      </c>
      <c r="AR4" s="12" t="s">
        <v>139</v>
      </c>
      <c r="AS4" s="12" t="s">
        <v>140</v>
      </c>
      <c r="AT4" s="12" t="s">
        <v>140</v>
      </c>
      <c r="AU4" s="12" t="s">
        <v>138</v>
      </c>
      <c r="AV4" s="12" t="s">
        <v>145</v>
      </c>
      <c r="AW4" s="12" t="s">
        <v>138</v>
      </c>
      <c r="AX4" s="12" t="s">
        <v>139</v>
      </c>
      <c r="AY4" s="12" t="s">
        <v>138</v>
      </c>
      <c r="AZ4" s="13" t="s">
        <v>145</v>
      </c>
      <c r="BA4" s="12" t="s">
        <v>138</v>
      </c>
      <c r="BB4" s="12" t="s">
        <v>139</v>
      </c>
      <c r="BC4" s="13" t="s">
        <v>145</v>
      </c>
      <c r="BD4" s="12" t="s">
        <v>138</v>
      </c>
      <c r="BE4" s="12" t="s">
        <v>139</v>
      </c>
      <c r="BF4" s="13" t="s">
        <v>145</v>
      </c>
      <c r="BG4" s="12" t="s">
        <v>138</v>
      </c>
      <c r="BH4" s="12" t="s">
        <v>139</v>
      </c>
      <c r="BI4" s="13" t="s">
        <v>145</v>
      </c>
      <c r="BJ4" s="12" t="s">
        <v>138</v>
      </c>
      <c r="BK4" s="12" t="s">
        <v>139</v>
      </c>
      <c r="BL4" s="13" t="s">
        <v>145</v>
      </c>
      <c r="BM4" s="12" t="s">
        <v>138</v>
      </c>
      <c r="BN4" s="12" t="s">
        <v>139</v>
      </c>
      <c r="BO4" s="13" t="s">
        <v>145</v>
      </c>
      <c r="BP4" s="12" t="s">
        <v>138</v>
      </c>
      <c r="BQ4" s="12" t="s">
        <v>139</v>
      </c>
      <c r="BR4" s="13" t="s">
        <v>145</v>
      </c>
      <c r="BS4" s="12" t="s">
        <v>138</v>
      </c>
      <c r="BT4" s="12" t="s">
        <v>139</v>
      </c>
      <c r="BU4" s="13" t="s">
        <v>145</v>
      </c>
      <c r="BV4" s="12" t="s">
        <v>138</v>
      </c>
      <c r="BW4" s="12" t="s">
        <v>139</v>
      </c>
      <c r="BX4" s="12" t="s">
        <v>145</v>
      </c>
      <c r="BY4" s="12" t="s">
        <v>150</v>
      </c>
      <c r="BZ4" s="12" t="s">
        <v>151</v>
      </c>
      <c r="CA4" s="12" t="s">
        <v>151</v>
      </c>
      <c r="CB4" s="12" t="s">
        <v>152</v>
      </c>
      <c r="CC4" t="s">
        <v>153</v>
      </c>
      <c r="CD4" s="12" t="s">
        <v>154</v>
      </c>
      <c r="CE4" s="12" t="s">
        <v>154</v>
      </c>
      <c r="CF4" s="12" t="s">
        <v>155</v>
      </c>
      <c r="CG4" s="12" t="s">
        <v>138</v>
      </c>
      <c r="CH4" s="15" t="s">
        <v>156</v>
      </c>
      <c r="CI4" s="13" t="s">
        <v>145</v>
      </c>
      <c r="CJ4" s="12" t="s">
        <v>157</v>
      </c>
      <c r="CK4" s="12" t="s">
        <v>139</v>
      </c>
      <c r="CL4" s="12" t="s">
        <v>158</v>
      </c>
      <c r="CM4" s="12" t="s">
        <v>159</v>
      </c>
      <c r="CN4" s="12" t="s">
        <v>145</v>
      </c>
      <c r="CO4" s="12" t="s">
        <v>160</v>
      </c>
      <c r="CP4" s="12" t="s">
        <v>139</v>
      </c>
      <c r="CQ4" s="13" t="s">
        <v>145</v>
      </c>
      <c r="CR4" s="12" t="s">
        <v>161</v>
      </c>
      <c r="CS4" s="12" t="s">
        <v>139</v>
      </c>
      <c r="CT4" s="12" t="s">
        <v>145</v>
      </c>
      <c r="CU4" s="12" t="s">
        <v>162</v>
      </c>
      <c r="CV4" s="12" t="s">
        <v>163</v>
      </c>
      <c r="CW4" s="12" t="s">
        <v>145</v>
      </c>
      <c r="CX4" s="12" t="s">
        <v>164</v>
      </c>
      <c r="CY4" s="13" t="s">
        <v>145</v>
      </c>
      <c r="CZ4" s="12" t="s">
        <v>157</v>
      </c>
      <c r="DA4" s="12" t="s">
        <v>139</v>
      </c>
      <c r="DB4" s="12" t="s">
        <v>145</v>
      </c>
      <c r="DC4" s="12" t="s">
        <v>157</v>
      </c>
      <c r="DD4" s="12" t="s">
        <v>139</v>
      </c>
      <c r="DE4" s="12" t="s">
        <v>165</v>
      </c>
      <c r="DF4" s="12" t="s">
        <v>166</v>
      </c>
      <c r="DG4" s="12" t="s">
        <v>167</v>
      </c>
      <c r="DH4" t="s">
        <v>145</v>
      </c>
      <c r="DI4" t="s">
        <v>168</v>
      </c>
      <c r="DJ4" s="12" t="s">
        <v>169</v>
      </c>
      <c r="DK4" s="12" t="s">
        <v>167</v>
      </c>
      <c r="DL4" s="12" t="s">
        <v>138</v>
      </c>
      <c r="DM4" s="12" t="s">
        <v>67</v>
      </c>
      <c r="DN4" s="12" t="s">
        <v>170</v>
      </c>
      <c r="DO4" s="12" t="s">
        <v>171</v>
      </c>
      <c r="DP4" s="12" t="s">
        <v>172</v>
      </c>
      <c r="DQ4" s="12" t="s">
        <v>173</v>
      </c>
      <c r="DR4" s="12" t="s">
        <v>172</v>
      </c>
      <c r="DS4" s="12" t="s">
        <v>174</v>
      </c>
      <c r="DT4" s="12" t="s">
        <v>175</v>
      </c>
      <c r="DU4" s="12" t="s">
        <v>176</v>
      </c>
      <c r="DV4" s="12" t="s">
        <v>177</v>
      </c>
      <c r="DW4" s="12" t="s">
        <v>178</v>
      </c>
      <c r="DX4" s="12" t="s">
        <v>179</v>
      </c>
      <c r="DY4" s="12" t="s">
        <v>180</v>
      </c>
      <c r="DZ4" s="12" t="s">
        <v>180</v>
      </c>
      <c r="EA4" s="12" t="s">
        <v>167</v>
      </c>
      <c r="EB4" s="12" t="s">
        <v>181</v>
      </c>
      <c r="EC4" s="12" t="s">
        <v>182</v>
      </c>
      <c r="ED4" s="12" t="s">
        <v>183</v>
      </c>
      <c r="EE4" s="12" t="s">
        <v>139</v>
      </c>
      <c r="EF4" s="12" t="s">
        <v>184</v>
      </c>
      <c r="EG4" s="12" t="s">
        <v>185</v>
      </c>
      <c r="EH4" s="12" t="s">
        <v>186</v>
      </c>
      <c r="EI4" s="12" t="s">
        <v>187</v>
      </c>
      <c r="EJ4" s="12" t="s">
        <v>188</v>
      </c>
      <c r="EK4" s="12" t="s">
        <v>189</v>
      </c>
      <c r="EL4" s="12" t="s">
        <v>139</v>
      </c>
      <c r="EM4" s="12" t="s">
        <v>190</v>
      </c>
      <c r="EN4" s="12" t="s">
        <v>191</v>
      </c>
      <c r="EO4" s="12" t="s">
        <v>192</v>
      </c>
      <c r="EP4" s="12" t="s">
        <v>193</v>
      </c>
      <c r="EQ4" s="12" t="s">
        <v>139</v>
      </c>
      <c r="ER4" s="12" t="s">
        <v>194</v>
      </c>
      <c r="ES4" s="12" t="s">
        <v>195</v>
      </c>
      <c r="ET4" s="12" t="s">
        <v>196</v>
      </c>
      <c r="EU4" s="12" t="s">
        <v>139</v>
      </c>
      <c r="EV4" s="12" t="s">
        <v>197</v>
      </c>
      <c r="EW4" s="12" t="s">
        <v>198</v>
      </c>
      <c r="EX4" s="12" t="s">
        <v>199</v>
      </c>
      <c r="EY4" s="12" t="s">
        <v>200</v>
      </c>
      <c r="EZ4" s="12" t="s">
        <v>201</v>
      </c>
      <c r="FA4" s="12" t="s">
        <v>145</v>
      </c>
    </row>
    <row r="5" spans="1:157" x14ac:dyDescent="0.3">
      <c r="C5" s="1">
        <v>43240</v>
      </c>
      <c r="D5" s="1">
        <v>43241</v>
      </c>
      <c r="E5" s="1"/>
      <c r="F5" s="1">
        <v>43242</v>
      </c>
      <c r="G5" s="1">
        <v>43243</v>
      </c>
      <c r="H5" s="1"/>
      <c r="I5" s="16">
        <v>43251</v>
      </c>
      <c r="J5" s="1">
        <v>43252</v>
      </c>
      <c r="K5" s="1"/>
      <c r="L5" s="1">
        <v>43252</v>
      </c>
      <c r="M5" s="1">
        <v>43278</v>
      </c>
      <c r="N5" s="1">
        <v>43279</v>
      </c>
      <c r="O5" s="16">
        <v>43277</v>
      </c>
      <c r="P5" s="1">
        <v>43278</v>
      </c>
      <c r="R5" s="16">
        <v>43283</v>
      </c>
      <c r="S5" s="1">
        <v>43283</v>
      </c>
      <c r="T5" s="1"/>
      <c r="U5" s="16">
        <v>43291</v>
      </c>
      <c r="V5" s="1">
        <v>43292</v>
      </c>
      <c r="W5" s="1"/>
      <c r="X5" s="16">
        <v>43297</v>
      </c>
      <c r="Y5" s="1">
        <v>43298</v>
      </c>
      <c r="Z5" s="1"/>
      <c r="AA5" s="1">
        <v>43298</v>
      </c>
      <c r="AB5" s="1">
        <v>43305</v>
      </c>
      <c r="AC5" s="1">
        <v>43306</v>
      </c>
      <c r="AD5" s="16">
        <v>43305</v>
      </c>
      <c r="AE5" s="1">
        <v>43306</v>
      </c>
      <c r="AF5" s="1"/>
      <c r="AG5" s="17">
        <v>43312</v>
      </c>
      <c r="AH5" s="1">
        <v>43313</v>
      </c>
      <c r="AI5" s="16">
        <v>43319</v>
      </c>
      <c r="AJ5" s="1">
        <v>43319</v>
      </c>
      <c r="AK5" s="1"/>
      <c r="AL5" s="16">
        <v>43326</v>
      </c>
      <c r="AM5" s="1">
        <v>43327</v>
      </c>
      <c r="AN5" s="1"/>
      <c r="AO5" s="18">
        <v>43327</v>
      </c>
      <c r="AP5" s="16">
        <v>43333</v>
      </c>
      <c r="AQ5" s="1">
        <v>43334</v>
      </c>
      <c r="AR5" s="1"/>
      <c r="AS5" s="1">
        <v>43340</v>
      </c>
      <c r="AT5" s="1">
        <v>43340</v>
      </c>
      <c r="AU5" s="1">
        <v>43341</v>
      </c>
      <c r="AV5" s="1">
        <v>43340</v>
      </c>
      <c r="AW5" s="1">
        <v>43341</v>
      </c>
      <c r="AX5" s="1"/>
      <c r="AY5" s="1">
        <v>43341</v>
      </c>
      <c r="AZ5" s="16">
        <v>43348</v>
      </c>
      <c r="BA5" s="1">
        <v>43348</v>
      </c>
      <c r="BB5" s="1"/>
      <c r="BC5" s="16">
        <v>43355</v>
      </c>
      <c r="BD5" s="1">
        <v>43355</v>
      </c>
      <c r="BE5" s="1"/>
      <c r="BF5" s="16">
        <v>43361</v>
      </c>
      <c r="BG5" s="1">
        <v>43361</v>
      </c>
      <c r="BH5" s="1"/>
      <c r="BI5" s="16">
        <v>43368</v>
      </c>
      <c r="BJ5" s="1">
        <v>43369</v>
      </c>
      <c r="BK5" s="1"/>
      <c r="BL5" s="16">
        <v>43375</v>
      </c>
      <c r="BM5" s="19">
        <v>43375</v>
      </c>
      <c r="BN5" s="19"/>
      <c r="BO5" s="16">
        <v>43382</v>
      </c>
      <c r="BP5" s="1">
        <v>43383</v>
      </c>
      <c r="BQ5" s="1"/>
      <c r="BR5" s="16">
        <v>43389</v>
      </c>
      <c r="BS5" s="1">
        <v>43390</v>
      </c>
      <c r="BT5" s="1"/>
      <c r="BU5" s="16">
        <v>43396</v>
      </c>
      <c r="BV5" s="1">
        <v>43397</v>
      </c>
      <c r="BW5" s="1"/>
      <c r="BX5" s="1">
        <v>43403</v>
      </c>
      <c r="BY5" s="1">
        <v>43403</v>
      </c>
      <c r="BZ5" s="1">
        <v>43403</v>
      </c>
      <c r="CA5" s="1">
        <v>43403</v>
      </c>
      <c r="CB5" s="1">
        <v>43403</v>
      </c>
      <c r="CC5" s="1">
        <v>43403</v>
      </c>
      <c r="CD5" s="1">
        <v>43403</v>
      </c>
      <c r="CE5" s="1">
        <v>43403</v>
      </c>
      <c r="CF5" s="1">
        <v>43403</v>
      </c>
      <c r="CG5" s="1">
        <v>43404</v>
      </c>
      <c r="CH5" s="18">
        <v>43404</v>
      </c>
      <c r="CI5" s="16">
        <v>43410</v>
      </c>
      <c r="CJ5" s="1">
        <v>43411</v>
      </c>
      <c r="CK5" s="1"/>
      <c r="CL5" s="1">
        <v>43411</v>
      </c>
      <c r="CM5" s="1">
        <v>43411</v>
      </c>
      <c r="CN5" s="1">
        <v>43418</v>
      </c>
      <c r="CO5" s="1">
        <v>43419</v>
      </c>
      <c r="CP5" s="1"/>
      <c r="CQ5" s="16">
        <v>43424</v>
      </c>
      <c r="CR5" s="1">
        <v>43425</v>
      </c>
      <c r="CS5" s="1"/>
      <c r="CT5" s="1">
        <v>43431</v>
      </c>
      <c r="CU5" s="1">
        <v>43432</v>
      </c>
      <c r="CV5" s="1">
        <v>43439</v>
      </c>
      <c r="CW5" s="1">
        <v>43445</v>
      </c>
      <c r="CX5" s="1">
        <v>43446</v>
      </c>
      <c r="CY5" s="16">
        <v>43452</v>
      </c>
      <c r="CZ5" s="1">
        <v>43453</v>
      </c>
      <c r="DA5" s="1"/>
      <c r="DB5" s="1">
        <v>43460</v>
      </c>
      <c r="DC5" s="1">
        <v>43461</v>
      </c>
      <c r="DD5" s="1"/>
      <c r="DE5" s="1">
        <v>43495</v>
      </c>
      <c r="DF5" s="1">
        <v>43496</v>
      </c>
      <c r="DG5" s="1"/>
      <c r="DH5" s="1">
        <v>43754</v>
      </c>
      <c r="DI5" s="1">
        <v>43754</v>
      </c>
      <c r="DJ5" s="1">
        <v>43754</v>
      </c>
      <c r="DK5" s="1"/>
      <c r="DL5" s="1">
        <v>43755</v>
      </c>
      <c r="DM5" s="1">
        <v>43963</v>
      </c>
      <c r="DN5" s="1">
        <v>43963</v>
      </c>
      <c r="DO5" s="1">
        <v>43963</v>
      </c>
      <c r="DP5" s="1">
        <v>43963</v>
      </c>
      <c r="DQ5" s="1">
        <v>43963</v>
      </c>
      <c r="DR5" s="1">
        <v>43963</v>
      </c>
      <c r="DS5" s="1">
        <v>43963</v>
      </c>
      <c r="DT5" s="1">
        <v>43963</v>
      </c>
      <c r="DU5" s="1">
        <v>43963</v>
      </c>
      <c r="DV5" s="1">
        <v>43963</v>
      </c>
      <c r="DW5" s="1">
        <v>43963</v>
      </c>
      <c r="DX5" s="1">
        <v>43963</v>
      </c>
      <c r="DY5" s="1">
        <v>43964</v>
      </c>
      <c r="DZ5" s="1">
        <v>43964</v>
      </c>
      <c r="EA5" s="1"/>
      <c r="EB5" s="1">
        <v>44118</v>
      </c>
      <c r="EC5" s="1">
        <v>44117</v>
      </c>
      <c r="ED5" s="1">
        <v>44117</v>
      </c>
      <c r="EE5" s="1"/>
      <c r="EG5" s="1">
        <v>44090</v>
      </c>
      <c r="EH5" s="1">
        <v>44090</v>
      </c>
      <c r="EI5" t="s">
        <v>202</v>
      </c>
      <c r="EJ5" s="1">
        <v>44091</v>
      </c>
      <c r="EK5" s="1">
        <v>44091</v>
      </c>
      <c r="EL5" s="1"/>
      <c r="EM5" s="1">
        <v>44091</v>
      </c>
      <c r="EN5" s="1">
        <v>44092</v>
      </c>
      <c r="EO5" s="1">
        <v>44092</v>
      </c>
      <c r="EP5" s="1">
        <v>44092</v>
      </c>
      <c r="EQ5" s="1"/>
      <c r="ER5" s="1">
        <v>44093</v>
      </c>
      <c r="ES5" s="1">
        <v>44094</v>
      </c>
      <c r="ET5" s="1">
        <v>44093</v>
      </c>
      <c r="EU5" s="1"/>
      <c r="EV5" s="1">
        <v>44094</v>
      </c>
      <c r="EX5" s="1">
        <v>44102</v>
      </c>
      <c r="EY5" s="1">
        <v>44105</v>
      </c>
      <c r="FA5" s="1">
        <v>44169</v>
      </c>
    </row>
    <row r="6" spans="1:157" x14ac:dyDescent="0.3">
      <c r="C6" s="1"/>
      <c r="D6" s="1"/>
      <c r="E6" s="1"/>
      <c r="F6" s="1"/>
      <c r="G6" s="1"/>
      <c r="H6" s="1"/>
      <c r="I6" s="16"/>
      <c r="J6" s="1"/>
      <c r="K6" s="1"/>
      <c r="L6" s="1"/>
      <c r="M6" s="1"/>
      <c r="N6" s="1"/>
      <c r="O6" s="16"/>
      <c r="P6" s="1"/>
      <c r="R6" s="16"/>
      <c r="S6" s="1"/>
      <c r="T6" s="1"/>
      <c r="U6" s="16"/>
      <c r="V6" s="1"/>
      <c r="W6" s="1"/>
      <c r="X6" s="16"/>
      <c r="Y6" s="1"/>
      <c r="Z6" s="1"/>
      <c r="AA6" s="1"/>
      <c r="AB6" s="1"/>
      <c r="AC6" s="1"/>
      <c r="AD6" s="16"/>
      <c r="AE6" s="1"/>
      <c r="AF6" s="1"/>
      <c r="AG6" s="17"/>
      <c r="AH6" s="1"/>
      <c r="AI6" s="16"/>
      <c r="AJ6" s="1"/>
      <c r="AK6" s="1"/>
      <c r="AL6" s="16"/>
      <c r="AM6" s="1"/>
      <c r="AN6" s="1"/>
      <c r="AO6" s="18"/>
      <c r="AP6" s="16"/>
      <c r="AQ6" s="1"/>
      <c r="AR6" s="1"/>
      <c r="AS6" s="1"/>
      <c r="AT6" s="1"/>
      <c r="AU6" s="1"/>
      <c r="AV6" s="1"/>
      <c r="AW6" s="1"/>
      <c r="AX6" s="1"/>
      <c r="AY6" s="1"/>
      <c r="AZ6" s="16"/>
      <c r="BA6" s="1"/>
      <c r="BB6" s="1"/>
      <c r="BC6" s="16"/>
      <c r="BD6" s="1"/>
      <c r="BE6" s="1"/>
      <c r="BF6" s="16"/>
      <c r="BG6" s="1"/>
      <c r="BH6" s="1"/>
      <c r="BI6" s="16"/>
      <c r="BJ6" s="1"/>
      <c r="BK6" s="1"/>
      <c r="BL6" s="16"/>
      <c r="BM6" s="19"/>
      <c r="BN6" s="19"/>
      <c r="BO6" s="16"/>
      <c r="BP6" s="1"/>
      <c r="BQ6" s="1"/>
      <c r="BR6" s="16"/>
      <c r="BS6" s="1"/>
      <c r="BT6" s="1"/>
      <c r="BU6" s="16"/>
      <c r="BV6" s="1"/>
      <c r="BW6" s="1"/>
      <c r="BX6" s="1"/>
      <c r="BY6" s="1"/>
      <c r="BZ6" s="1"/>
      <c r="CA6" s="1"/>
      <c r="CB6" s="1"/>
      <c r="CC6" s="1"/>
      <c r="CD6" s="1"/>
      <c r="CE6" s="1"/>
      <c r="CF6" s="1"/>
      <c r="CG6" s="1"/>
      <c r="CH6" s="18"/>
      <c r="CI6" s="16"/>
      <c r="CJ6" s="1"/>
      <c r="CK6" s="1"/>
      <c r="CL6" s="1"/>
      <c r="CM6" s="1"/>
      <c r="CN6" s="1"/>
      <c r="CO6" s="1"/>
      <c r="CP6" s="1"/>
      <c r="CQ6" s="16"/>
      <c r="CR6" s="1"/>
      <c r="CS6" s="1"/>
      <c r="CT6" s="1"/>
      <c r="CU6" s="1"/>
      <c r="CV6" s="1"/>
      <c r="CW6" s="1"/>
      <c r="CX6" s="1"/>
      <c r="CY6" s="16"/>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G6" s="1"/>
      <c r="EH6" s="1"/>
      <c r="EJ6" s="1"/>
      <c r="EK6" s="1"/>
      <c r="EL6" s="1"/>
      <c r="EM6" s="1"/>
      <c r="EN6" s="1"/>
      <c r="EO6" s="1"/>
      <c r="EP6" s="1"/>
      <c r="EQ6" s="1"/>
      <c r="ER6" s="1"/>
      <c r="ES6" s="1"/>
      <c r="ET6" s="1"/>
      <c r="EU6" s="1"/>
      <c r="EV6" s="1"/>
      <c r="EX6" s="1"/>
      <c r="EY6" s="1"/>
      <c r="FA6" s="1"/>
    </row>
    <row r="7" spans="1:157" x14ac:dyDescent="0.3">
      <c r="C7" s="1"/>
      <c r="D7" s="1"/>
      <c r="E7" s="1"/>
      <c r="F7" s="1"/>
      <c r="G7" s="1"/>
      <c r="H7" s="1"/>
      <c r="I7" s="16"/>
      <c r="J7" s="1"/>
      <c r="K7" s="1"/>
      <c r="L7" s="1"/>
      <c r="M7" s="1"/>
      <c r="N7" s="1"/>
      <c r="O7" s="16"/>
      <c r="P7" s="1"/>
      <c r="R7" s="16"/>
      <c r="S7" s="1"/>
      <c r="T7" s="1"/>
      <c r="U7" s="16"/>
      <c r="V7" s="1"/>
      <c r="W7" s="1"/>
      <c r="X7" s="16"/>
      <c r="Y7" s="1"/>
      <c r="Z7" s="1"/>
      <c r="AA7" s="1"/>
      <c r="AB7" s="1"/>
      <c r="AC7" s="1"/>
      <c r="AD7" s="16"/>
      <c r="AE7" s="1"/>
      <c r="AF7" s="1"/>
      <c r="AG7" s="17"/>
      <c r="AH7" s="1"/>
      <c r="AI7" s="16"/>
      <c r="AJ7" s="1"/>
      <c r="AK7" s="1"/>
      <c r="AL7" s="16"/>
      <c r="AM7" s="1"/>
      <c r="AN7" s="1"/>
      <c r="AO7" s="18"/>
      <c r="AP7" s="16"/>
      <c r="AQ7" s="1"/>
      <c r="AR7" s="1"/>
      <c r="AS7" s="1"/>
      <c r="AT7" s="1"/>
      <c r="AU7" s="1"/>
      <c r="AV7" s="1"/>
      <c r="AW7" s="1"/>
      <c r="AX7" s="1"/>
      <c r="AY7" s="1"/>
      <c r="AZ7" s="16"/>
      <c r="BA7" s="1"/>
      <c r="BB7" s="1"/>
      <c r="BC7" s="16"/>
      <c r="BD7" s="1"/>
      <c r="BE7" s="1"/>
      <c r="BF7" s="16"/>
      <c r="BG7" s="1"/>
      <c r="BH7" s="1"/>
      <c r="BI7" s="16"/>
      <c r="BJ7" s="1"/>
      <c r="BK7" s="1"/>
      <c r="BL7" s="16"/>
      <c r="BM7" s="19"/>
      <c r="BN7" s="19"/>
      <c r="BO7" s="16"/>
      <c r="BP7" s="1"/>
      <c r="BQ7" s="1"/>
      <c r="BR7" s="16"/>
      <c r="BS7" s="1"/>
      <c r="BT7" s="1"/>
      <c r="BU7" s="16"/>
      <c r="BV7" s="1"/>
      <c r="BW7" s="1"/>
      <c r="BX7" s="1"/>
      <c r="BY7" s="1"/>
      <c r="BZ7" s="1"/>
      <c r="CA7" s="1"/>
      <c r="CB7" s="1"/>
      <c r="CC7" s="1"/>
      <c r="CD7" s="1"/>
      <c r="CE7" s="1"/>
      <c r="CF7" s="1"/>
      <c r="CG7" s="1"/>
      <c r="CH7" s="18"/>
      <c r="CI7" s="16"/>
      <c r="CJ7" s="1"/>
      <c r="CK7" s="1"/>
      <c r="CL7" s="1"/>
      <c r="CM7" s="1"/>
      <c r="CN7" s="1"/>
      <c r="CO7" s="1"/>
      <c r="CP7" s="1"/>
      <c r="CQ7" s="16"/>
      <c r="CR7" s="1"/>
      <c r="CS7" s="1"/>
      <c r="CT7" s="1"/>
      <c r="CU7" s="1"/>
      <c r="CV7" s="1"/>
      <c r="CW7" s="1"/>
      <c r="CX7" s="1"/>
      <c r="CY7" s="16"/>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G7" s="1"/>
      <c r="EH7" s="1"/>
      <c r="EJ7" s="1"/>
      <c r="EK7" s="1"/>
      <c r="EL7" s="1"/>
      <c r="EM7" s="1"/>
      <c r="EN7" s="1"/>
      <c r="EO7" s="1"/>
      <c r="EP7" s="1"/>
      <c r="EQ7" s="1"/>
      <c r="ER7" s="1"/>
      <c r="ES7" s="1"/>
      <c r="ET7" s="1"/>
      <c r="EU7" s="1"/>
      <c r="EV7" s="1"/>
      <c r="EX7" s="1"/>
      <c r="EY7" s="1"/>
      <c r="FA7" s="1"/>
    </row>
    <row r="8" spans="1:157" x14ac:dyDescent="0.3">
      <c r="C8" t="s">
        <v>203</v>
      </c>
      <c r="D8" t="s">
        <v>203</v>
      </c>
      <c r="F8" t="s">
        <v>203</v>
      </c>
      <c r="G8" t="s">
        <v>203</v>
      </c>
      <c r="I8" s="10" t="s">
        <v>203</v>
      </c>
      <c r="J8" t="s">
        <v>203</v>
      </c>
      <c r="L8" t="s">
        <v>203</v>
      </c>
      <c r="M8" t="s">
        <v>204</v>
      </c>
      <c r="N8" t="s">
        <v>204</v>
      </c>
      <c r="O8" s="10" t="s">
        <v>205</v>
      </c>
      <c r="P8" t="s">
        <v>205</v>
      </c>
      <c r="R8" s="10" t="s">
        <v>206</v>
      </c>
      <c r="S8" t="s">
        <v>206</v>
      </c>
      <c r="U8" s="10" t="s">
        <v>205</v>
      </c>
      <c r="V8" t="s">
        <v>205</v>
      </c>
      <c r="X8" s="10" t="s">
        <v>205</v>
      </c>
      <c r="Y8" t="s">
        <v>205</v>
      </c>
      <c r="AA8" t="s">
        <v>205</v>
      </c>
      <c r="AB8" t="s">
        <v>205</v>
      </c>
      <c r="AC8" t="s">
        <v>205</v>
      </c>
      <c r="AD8" s="10" t="s">
        <v>206</v>
      </c>
      <c r="AE8" t="s">
        <v>206</v>
      </c>
      <c r="AG8" s="4" t="s">
        <v>205</v>
      </c>
      <c r="AH8" t="s">
        <v>205</v>
      </c>
      <c r="AI8" s="10" t="s">
        <v>203</v>
      </c>
      <c r="AJ8" t="s">
        <v>203</v>
      </c>
      <c r="AL8" s="10" t="s">
        <v>205</v>
      </c>
      <c r="AM8" t="s">
        <v>205</v>
      </c>
      <c r="AO8" s="11" t="s">
        <v>205</v>
      </c>
      <c r="AP8" s="10" t="s">
        <v>205</v>
      </c>
      <c r="AQ8" t="s">
        <v>205</v>
      </c>
      <c r="AS8" t="s">
        <v>205</v>
      </c>
      <c r="AU8" t="s">
        <v>205</v>
      </c>
      <c r="AV8" t="s">
        <v>205</v>
      </c>
      <c r="AW8" t="s">
        <v>205</v>
      </c>
      <c r="AZ8" s="10" t="s">
        <v>206</v>
      </c>
      <c r="BA8" t="s">
        <v>206</v>
      </c>
      <c r="BC8" s="10" t="s">
        <v>205</v>
      </c>
      <c r="BD8" t="s">
        <v>207</v>
      </c>
      <c r="BF8" s="10" t="s">
        <v>208</v>
      </c>
      <c r="BI8" s="10" t="s">
        <v>205</v>
      </c>
      <c r="BJ8" t="s">
        <v>205</v>
      </c>
      <c r="BL8" s="10" t="s">
        <v>205</v>
      </c>
      <c r="BM8" s="12" t="s">
        <v>205</v>
      </c>
      <c r="BN8" s="12"/>
      <c r="BO8" s="10" t="s">
        <v>205</v>
      </c>
      <c r="BP8" t="s">
        <v>205</v>
      </c>
      <c r="BR8" s="10" t="s">
        <v>206</v>
      </c>
      <c r="BS8" t="s">
        <v>206</v>
      </c>
      <c r="BU8" s="10" t="s">
        <v>206</v>
      </c>
      <c r="BV8" t="s">
        <v>206</v>
      </c>
      <c r="BX8" t="s">
        <v>205</v>
      </c>
      <c r="BY8" t="s">
        <v>204</v>
      </c>
      <c r="BZ8" t="s">
        <v>204</v>
      </c>
      <c r="CA8" t="s">
        <v>204</v>
      </c>
      <c r="CB8" t="s">
        <v>209</v>
      </c>
      <c r="CC8" t="s">
        <v>209</v>
      </c>
      <c r="CD8" t="s">
        <v>209</v>
      </c>
      <c r="CE8" t="s">
        <v>209</v>
      </c>
      <c r="CF8" t="s">
        <v>210</v>
      </c>
      <c r="CG8" t="s">
        <v>205</v>
      </c>
      <c r="CH8" s="11" t="s">
        <v>205</v>
      </c>
      <c r="CI8" s="10" t="s">
        <v>206</v>
      </c>
      <c r="CJ8" t="s">
        <v>206</v>
      </c>
      <c r="CL8" t="s">
        <v>206</v>
      </c>
      <c r="CM8" t="s">
        <v>206</v>
      </c>
      <c r="CN8" t="s">
        <v>205</v>
      </c>
      <c r="CO8" t="s">
        <v>205</v>
      </c>
      <c r="CQ8" s="10" t="s">
        <v>205</v>
      </c>
      <c r="CR8" t="s">
        <v>205</v>
      </c>
      <c r="CT8" t="s">
        <v>205</v>
      </c>
      <c r="CU8" t="s">
        <v>205</v>
      </c>
      <c r="CV8" t="s">
        <v>206</v>
      </c>
      <c r="CW8" t="s">
        <v>206</v>
      </c>
      <c r="CX8" t="s">
        <v>211</v>
      </c>
      <c r="CY8" s="10" t="s">
        <v>205</v>
      </c>
      <c r="CZ8" t="s">
        <v>205</v>
      </c>
      <c r="DB8" t="s">
        <v>205</v>
      </c>
      <c r="DC8" t="s">
        <v>205</v>
      </c>
      <c r="DE8" t="s">
        <v>204</v>
      </c>
      <c r="DF8" t="s">
        <v>204</v>
      </c>
      <c r="DH8" t="s">
        <v>204</v>
      </c>
      <c r="DI8" t="s">
        <v>204</v>
      </c>
      <c r="DJ8" t="s">
        <v>204</v>
      </c>
      <c r="DL8" t="s">
        <v>138</v>
      </c>
      <c r="DM8" t="s">
        <v>204</v>
      </c>
      <c r="DN8" t="s">
        <v>204</v>
      </c>
      <c r="DO8" t="s">
        <v>204</v>
      </c>
      <c r="DP8" t="s">
        <v>204</v>
      </c>
      <c r="DQ8" t="s">
        <v>204</v>
      </c>
      <c r="DR8" t="s">
        <v>204</v>
      </c>
      <c r="DS8" t="s">
        <v>204</v>
      </c>
      <c r="DT8" t="s">
        <v>204</v>
      </c>
      <c r="DU8" t="s">
        <v>204</v>
      </c>
      <c r="DV8" t="s">
        <v>204</v>
      </c>
      <c r="DW8" t="s">
        <v>204</v>
      </c>
      <c r="DX8" t="s">
        <v>204</v>
      </c>
      <c r="DY8" t="s">
        <v>204</v>
      </c>
      <c r="DZ8" t="s">
        <v>204</v>
      </c>
      <c r="EB8" t="s">
        <v>212</v>
      </c>
      <c r="EC8" t="s">
        <v>212</v>
      </c>
      <c r="ED8" t="s">
        <v>212</v>
      </c>
      <c r="EF8" t="s">
        <v>212</v>
      </c>
      <c r="EG8" t="s">
        <v>212</v>
      </c>
      <c r="EH8" t="s">
        <v>212</v>
      </c>
      <c r="EI8" t="s">
        <v>212</v>
      </c>
      <c r="EJ8" t="s">
        <v>212</v>
      </c>
      <c r="EK8" t="s">
        <v>212</v>
      </c>
      <c r="EM8" t="s">
        <v>212</v>
      </c>
      <c r="EN8" t="s">
        <v>212</v>
      </c>
      <c r="EO8" t="s">
        <v>212</v>
      </c>
      <c r="EP8" t="s">
        <v>212</v>
      </c>
      <c r="ER8" t="s">
        <v>212</v>
      </c>
      <c r="ES8" t="s">
        <v>212</v>
      </c>
      <c r="ET8" t="s">
        <v>212</v>
      </c>
      <c r="FA8" t="s">
        <v>206</v>
      </c>
    </row>
    <row r="10" spans="1:157" x14ac:dyDescent="0.3">
      <c r="A10">
        <v>28</v>
      </c>
      <c r="B10" t="s">
        <v>23</v>
      </c>
    </row>
    <row r="11" spans="1:157" x14ac:dyDescent="0.3">
      <c r="A11">
        <v>27</v>
      </c>
      <c r="B11" t="s">
        <v>24</v>
      </c>
    </row>
    <row r="12" spans="1:157" x14ac:dyDescent="0.3">
      <c r="A12">
        <v>26</v>
      </c>
      <c r="B12" t="s">
        <v>25</v>
      </c>
      <c r="C12" t="s">
        <v>213</v>
      </c>
      <c r="D12" t="s">
        <v>213</v>
      </c>
      <c r="E12" s="5" t="e">
        <f t="shared" ref="E12:E37" si="0">(D12-C12)/C12</f>
        <v>#VALUE!</v>
      </c>
      <c r="F12" t="s">
        <v>213</v>
      </c>
      <c r="G12" t="s">
        <v>213</v>
      </c>
      <c r="H12" s="5" t="e">
        <f t="shared" ref="H12:H37" si="1">(G12-F12)/F12</f>
        <v>#VALUE!</v>
      </c>
      <c r="I12" s="10" t="s">
        <v>213</v>
      </c>
      <c r="J12" t="s">
        <v>213</v>
      </c>
      <c r="K12" s="5" t="e">
        <f t="shared" ref="K12:K37" si="2">(J12-I12)/I12</f>
        <v>#VALUE!</v>
      </c>
      <c r="L12" t="s">
        <v>213</v>
      </c>
      <c r="M12" t="s">
        <v>213</v>
      </c>
      <c r="N12" t="s">
        <v>213</v>
      </c>
      <c r="O12" s="10" t="s">
        <v>213</v>
      </c>
      <c r="P12" t="s">
        <v>213</v>
      </c>
      <c r="Q12" s="5" t="e">
        <f t="shared" ref="Q12:Q37" si="3">(P12-O12)/O12</f>
        <v>#VALUE!</v>
      </c>
      <c r="R12" s="10" t="s">
        <v>213</v>
      </c>
      <c r="S12" t="s">
        <v>213</v>
      </c>
      <c r="T12" s="5" t="e">
        <f t="shared" ref="T12:T37" si="4">(S12-R12)/R12</f>
        <v>#VALUE!</v>
      </c>
      <c r="U12" s="10" t="s">
        <v>213</v>
      </c>
      <c r="V12" t="s">
        <v>213</v>
      </c>
      <c r="W12" s="5" t="e">
        <f t="shared" ref="W12:W37" si="5">(V12-U12)/U12</f>
        <v>#VALUE!</v>
      </c>
      <c r="X12" s="10" t="s">
        <v>213</v>
      </c>
      <c r="Y12" t="s">
        <v>213</v>
      </c>
      <c r="Z12" s="5" t="e">
        <f t="shared" ref="Z12:Z37" si="6">(Y12-X12)/X12</f>
        <v>#VALUE!</v>
      </c>
      <c r="AA12" t="s">
        <v>213</v>
      </c>
      <c r="AB12" t="s">
        <v>213</v>
      </c>
      <c r="AC12" t="s">
        <v>213</v>
      </c>
      <c r="AD12" s="10" t="s">
        <v>213</v>
      </c>
      <c r="AE12" t="s">
        <v>213</v>
      </c>
      <c r="AF12" s="5" t="e">
        <f t="shared" ref="AF12:AF37" si="7">(AE12-AD12)/AD12</f>
        <v>#VALUE!</v>
      </c>
      <c r="AG12" s="4" t="s">
        <v>213</v>
      </c>
      <c r="AH12" t="s">
        <v>213</v>
      </c>
      <c r="AI12" s="10" t="s">
        <v>213</v>
      </c>
      <c r="AJ12" t="s">
        <v>213</v>
      </c>
      <c r="AK12" s="5" t="e">
        <f t="shared" ref="AK12:AK37" si="8">(AJ12-AI12)/AI12</f>
        <v>#VALUE!</v>
      </c>
      <c r="AL12" s="10" t="s">
        <v>213</v>
      </c>
      <c r="AM12" t="s">
        <v>213</v>
      </c>
      <c r="AN12" s="5" t="e">
        <f t="shared" ref="AN12:AN37" si="9">(AM12-AL12)/AL12</f>
        <v>#VALUE!</v>
      </c>
      <c r="AO12" s="11" t="s">
        <v>213</v>
      </c>
      <c r="AP12" s="10" t="s">
        <v>213</v>
      </c>
      <c r="AQ12" t="s">
        <v>213</v>
      </c>
      <c r="AR12" s="5" t="e">
        <f t="shared" ref="AR12:AR37" si="10">(AQ12-AP12)/AP12</f>
        <v>#VALUE!</v>
      </c>
      <c r="AS12" t="s">
        <v>213</v>
      </c>
      <c r="AT12" t="s">
        <v>213</v>
      </c>
      <c r="AU12" t="s">
        <v>213</v>
      </c>
      <c r="AV12" t="s">
        <v>213</v>
      </c>
      <c r="AW12" t="s">
        <v>213</v>
      </c>
      <c r="AX12" s="5" t="e">
        <f t="shared" ref="AX12:AX37" si="11">(AW12-AV12)/AV12</f>
        <v>#VALUE!</v>
      </c>
      <c r="AY12" t="s">
        <v>213</v>
      </c>
      <c r="AZ12" s="10" t="s">
        <v>213</v>
      </c>
      <c r="BA12" t="s">
        <v>213</v>
      </c>
      <c r="BB12" s="5" t="e">
        <f t="shared" ref="BB12:BB37" si="12">(BA12-AZ12)/AZ12</f>
        <v>#VALUE!</v>
      </c>
      <c r="BC12" s="10" t="s">
        <v>213</v>
      </c>
      <c r="BD12" t="s">
        <v>213</v>
      </c>
      <c r="BE12" s="5" t="e">
        <f t="shared" ref="BE12:BE37" si="13">(BD12-BC12)/BC12</f>
        <v>#VALUE!</v>
      </c>
      <c r="BF12" s="10" t="s">
        <v>213</v>
      </c>
      <c r="BG12" t="s">
        <v>213</v>
      </c>
      <c r="BH12" s="5" t="e">
        <f t="shared" ref="BH12:BH37" si="14">(BG12-BF12)/BF12</f>
        <v>#VALUE!</v>
      </c>
      <c r="BI12" s="10" t="s">
        <v>213</v>
      </c>
      <c r="BJ12" t="s">
        <v>213</v>
      </c>
      <c r="BK12" s="5" t="e">
        <f t="shared" ref="BK12:BK37" si="15">(BJ12-BI12)/BI12</f>
        <v>#VALUE!</v>
      </c>
      <c r="BL12" s="10" t="s">
        <v>213</v>
      </c>
      <c r="BM12" s="12" t="s">
        <v>213</v>
      </c>
      <c r="BN12" s="5" t="e">
        <f t="shared" ref="BN12:BN37" si="16">(BM12-BL12)/BL12</f>
        <v>#VALUE!</v>
      </c>
      <c r="BO12" s="10" t="s">
        <v>213</v>
      </c>
      <c r="BP12" t="s">
        <v>213</v>
      </c>
      <c r="BQ12" s="5" t="e">
        <f t="shared" ref="BQ12:BQ37" si="17">(BP12-BO12)/BO12</f>
        <v>#VALUE!</v>
      </c>
      <c r="BR12" s="10" t="s">
        <v>213</v>
      </c>
      <c r="BS12" t="s">
        <v>213</v>
      </c>
      <c r="BT12" s="5" t="e">
        <f t="shared" ref="BT12:BT37" si="18">(BS12-BR12)/BR12</f>
        <v>#VALUE!</v>
      </c>
      <c r="BU12" s="10" t="s">
        <v>213</v>
      </c>
      <c r="BV12" t="s">
        <v>213</v>
      </c>
      <c r="BW12" s="5" t="e">
        <f t="shared" ref="BW12:BW37" si="19">(BV12-BU12)/BU12</f>
        <v>#VALUE!</v>
      </c>
      <c r="BX12" s="20" t="s">
        <v>213</v>
      </c>
      <c r="BY12" t="s">
        <v>213</v>
      </c>
      <c r="BZ12" t="s">
        <v>213</v>
      </c>
      <c r="CA12" t="s">
        <v>213</v>
      </c>
      <c r="CC12" t="s">
        <v>213</v>
      </c>
      <c r="CD12" t="s">
        <v>213</v>
      </c>
      <c r="CE12" t="s">
        <v>213</v>
      </c>
      <c r="CF12" t="s">
        <v>213</v>
      </c>
      <c r="CG12" t="s">
        <v>213</v>
      </c>
      <c r="CH12" s="11" t="s">
        <v>213</v>
      </c>
      <c r="CI12" s="10" t="s">
        <v>213</v>
      </c>
      <c r="CJ12" t="s">
        <v>213</v>
      </c>
      <c r="CK12" s="5" t="e">
        <f t="shared" ref="CK12:CK37" si="20">(CJ12-CI12)/CI12</f>
        <v>#VALUE!</v>
      </c>
      <c r="CL12" t="s">
        <v>213</v>
      </c>
      <c r="CM12" t="s">
        <v>213</v>
      </c>
      <c r="CN12" t="s">
        <v>213</v>
      </c>
      <c r="CO12" t="s">
        <v>213</v>
      </c>
      <c r="CP12" s="5" t="e">
        <f t="shared" ref="CP12:CP37" si="21">(CO12-CN12)/CN12</f>
        <v>#VALUE!</v>
      </c>
      <c r="CQ12" s="10" t="s">
        <v>213</v>
      </c>
      <c r="CR12" t="s">
        <v>213</v>
      </c>
      <c r="CS12" s="5" t="e">
        <f t="shared" ref="CS12:CS37" si="22">(CR12-CQ12)/CQ12</f>
        <v>#VALUE!</v>
      </c>
      <c r="CT12" t="s">
        <v>213</v>
      </c>
      <c r="CU12" t="s">
        <v>213</v>
      </c>
      <c r="CV12" t="s">
        <v>213</v>
      </c>
      <c r="CW12" t="s">
        <v>213</v>
      </c>
      <c r="CX12" t="s">
        <v>213</v>
      </c>
      <c r="CY12" s="10" t="s">
        <v>213</v>
      </c>
      <c r="CZ12" t="s">
        <v>213</v>
      </c>
      <c r="DA12" s="5" t="e">
        <f t="shared" ref="DA12:DA37" si="23">(CZ12-CY12)/CY12</f>
        <v>#VALUE!</v>
      </c>
      <c r="DB12" s="20" t="s">
        <v>213</v>
      </c>
      <c r="DC12" t="s">
        <v>213</v>
      </c>
      <c r="DD12" s="5" t="e">
        <f t="shared" ref="DD12:DD37" si="24">(DC12-DB12)/DB12</f>
        <v>#VALUE!</v>
      </c>
      <c r="DE12" t="s">
        <v>213</v>
      </c>
      <c r="DF12" t="s">
        <v>213</v>
      </c>
      <c r="DG12" s="5" t="e">
        <f t="shared" ref="DG12:DG37" si="25">(DF12-DE12)/DE12</f>
        <v>#VALUE!</v>
      </c>
      <c r="DH12" t="s">
        <v>213</v>
      </c>
      <c r="DI12" t="s">
        <v>213</v>
      </c>
      <c r="DJ12" t="s">
        <v>213</v>
      </c>
      <c r="DK12" s="5" t="e">
        <f t="shared" ref="DK12:DK37" si="26">(DJ12-DH12)/DH12</f>
        <v>#VALUE!</v>
      </c>
      <c r="DL12" t="s">
        <v>213</v>
      </c>
      <c r="DM12" t="s">
        <v>213</v>
      </c>
      <c r="DN12" t="s">
        <v>213</v>
      </c>
      <c r="DO12" t="s">
        <v>213</v>
      </c>
      <c r="DP12" t="s">
        <v>213</v>
      </c>
      <c r="DQ12" t="s">
        <v>213</v>
      </c>
      <c r="DR12" t="s">
        <v>213</v>
      </c>
      <c r="DS12" t="s">
        <v>213</v>
      </c>
      <c r="DT12" t="s">
        <v>213</v>
      </c>
      <c r="DU12" t="s">
        <v>213</v>
      </c>
      <c r="DV12" t="s">
        <v>213</v>
      </c>
      <c r="DW12" t="s">
        <v>213</v>
      </c>
      <c r="DX12" t="s">
        <v>213</v>
      </c>
      <c r="DY12" t="s">
        <v>213</v>
      </c>
      <c r="DZ12" t="s">
        <v>213</v>
      </c>
      <c r="EA12" s="5" t="e">
        <f t="shared" ref="EA12:EA37" si="27">(DY12-DM12)/DM12</f>
        <v>#VALUE!</v>
      </c>
      <c r="EB12" t="s">
        <v>213</v>
      </c>
      <c r="EC12" t="s">
        <v>213</v>
      </c>
      <c r="ED12" t="s">
        <v>213</v>
      </c>
      <c r="EE12" s="5" t="e">
        <f t="shared" ref="EE12:EE37" si="28">(EC12-ED12)/ED12</f>
        <v>#VALUE!</v>
      </c>
      <c r="EF12">
        <v>34.6</v>
      </c>
      <c r="EG12" t="s">
        <v>213</v>
      </c>
      <c r="EH12" t="s">
        <v>213</v>
      </c>
      <c r="EI12" t="s">
        <v>213</v>
      </c>
      <c r="EJ12" t="s">
        <v>213</v>
      </c>
      <c r="EK12" t="s">
        <v>213</v>
      </c>
      <c r="EL12" s="5" t="e">
        <f t="shared" ref="EL12:EL20" si="29">(EK12-EJ12)/EJ12</f>
        <v>#VALUE!</v>
      </c>
      <c r="EM12" t="s">
        <v>213</v>
      </c>
      <c r="EN12" t="s">
        <v>213</v>
      </c>
      <c r="EO12" t="s">
        <v>213</v>
      </c>
      <c r="EP12" t="s">
        <v>213</v>
      </c>
      <c r="EQ12" s="5" t="e">
        <f t="shared" ref="EQ12:EQ37" si="30">(EO12-EP12)/EP12</f>
        <v>#VALUE!</v>
      </c>
      <c r="ER12" t="s">
        <v>213</v>
      </c>
      <c r="ES12" t="s">
        <v>213</v>
      </c>
      <c r="ET12" t="s">
        <v>213</v>
      </c>
      <c r="EU12" s="5" t="e">
        <f t="shared" ref="EU12:EU20" si="31">(ER12-ET12)/ET12</f>
        <v>#VALUE!</v>
      </c>
      <c r="EV12" t="s">
        <v>213</v>
      </c>
      <c r="EW12">
        <v>34.5</v>
      </c>
      <c r="EX12" t="s">
        <v>213</v>
      </c>
      <c r="EY12" t="s">
        <v>213</v>
      </c>
      <c r="EZ12">
        <v>30.8</v>
      </c>
      <c r="FA12" t="s">
        <v>213</v>
      </c>
    </row>
    <row r="13" spans="1:157" x14ac:dyDescent="0.3">
      <c r="A13">
        <v>25</v>
      </c>
      <c r="B13" t="s">
        <v>26</v>
      </c>
      <c r="C13" t="s">
        <v>213</v>
      </c>
      <c r="D13" t="s">
        <v>213</v>
      </c>
      <c r="E13" s="5" t="e">
        <f t="shared" si="0"/>
        <v>#VALUE!</v>
      </c>
      <c r="F13" t="s">
        <v>213</v>
      </c>
      <c r="G13" t="s">
        <v>213</v>
      </c>
      <c r="H13" s="5" t="e">
        <f t="shared" si="1"/>
        <v>#VALUE!</v>
      </c>
      <c r="I13" s="10" t="s">
        <v>213</v>
      </c>
      <c r="J13" t="s">
        <v>213</v>
      </c>
      <c r="K13" s="5" t="e">
        <f t="shared" si="2"/>
        <v>#VALUE!</v>
      </c>
      <c r="L13" t="s">
        <v>213</v>
      </c>
      <c r="M13" t="s">
        <v>213</v>
      </c>
      <c r="N13" t="s">
        <v>213</v>
      </c>
      <c r="O13" s="10" t="s">
        <v>213</v>
      </c>
      <c r="P13" t="s">
        <v>213</v>
      </c>
      <c r="Q13" s="5" t="e">
        <f t="shared" si="3"/>
        <v>#VALUE!</v>
      </c>
      <c r="R13" s="10" t="s">
        <v>213</v>
      </c>
      <c r="S13" t="s">
        <v>213</v>
      </c>
      <c r="T13" s="5" t="e">
        <f t="shared" si="4"/>
        <v>#VALUE!</v>
      </c>
      <c r="U13" s="10" t="s">
        <v>213</v>
      </c>
      <c r="V13" t="s">
        <v>213</v>
      </c>
      <c r="W13" s="5" t="e">
        <f t="shared" si="5"/>
        <v>#VALUE!</v>
      </c>
      <c r="X13" s="10" t="s">
        <v>213</v>
      </c>
      <c r="Y13" t="s">
        <v>213</v>
      </c>
      <c r="Z13" s="5" t="e">
        <f t="shared" si="6"/>
        <v>#VALUE!</v>
      </c>
      <c r="AA13" t="s">
        <v>213</v>
      </c>
      <c r="AB13" t="s">
        <v>213</v>
      </c>
      <c r="AC13" t="s">
        <v>213</v>
      </c>
      <c r="AD13" s="10" t="s">
        <v>213</v>
      </c>
      <c r="AE13" t="s">
        <v>213</v>
      </c>
      <c r="AF13" s="5" t="e">
        <f t="shared" si="7"/>
        <v>#VALUE!</v>
      </c>
      <c r="AG13" s="4" t="s">
        <v>213</v>
      </c>
      <c r="AH13" t="s">
        <v>213</v>
      </c>
      <c r="AI13" s="10" t="s">
        <v>213</v>
      </c>
      <c r="AJ13" t="s">
        <v>213</v>
      </c>
      <c r="AK13" s="5" t="e">
        <f t="shared" si="8"/>
        <v>#VALUE!</v>
      </c>
      <c r="AL13" s="10" t="s">
        <v>213</v>
      </c>
      <c r="AM13" t="s">
        <v>213</v>
      </c>
      <c r="AN13" s="5" t="e">
        <f t="shared" si="9"/>
        <v>#VALUE!</v>
      </c>
      <c r="AO13" s="11" t="s">
        <v>213</v>
      </c>
      <c r="AP13" s="10" t="s">
        <v>213</v>
      </c>
      <c r="AQ13" t="s">
        <v>213</v>
      </c>
      <c r="AR13" s="5" t="e">
        <f t="shared" si="10"/>
        <v>#VALUE!</v>
      </c>
      <c r="AS13" t="s">
        <v>213</v>
      </c>
      <c r="AT13" t="s">
        <v>213</v>
      </c>
      <c r="AU13" t="s">
        <v>213</v>
      </c>
      <c r="AV13" t="s">
        <v>213</v>
      </c>
      <c r="AW13" t="s">
        <v>213</v>
      </c>
      <c r="AX13" s="5" t="e">
        <f t="shared" si="11"/>
        <v>#VALUE!</v>
      </c>
      <c r="AY13" t="s">
        <v>213</v>
      </c>
      <c r="AZ13" s="10" t="s">
        <v>213</v>
      </c>
      <c r="BA13" t="s">
        <v>213</v>
      </c>
      <c r="BB13" s="5" t="e">
        <f t="shared" si="12"/>
        <v>#VALUE!</v>
      </c>
      <c r="BC13" s="10" t="s">
        <v>213</v>
      </c>
      <c r="BD13" t="s">
        <v>213</v>
      </c>
      <c r="BE13" s="5" t="e">
        <f t="shared" si="13"/>
        <v>#VALUE!</v>
      </c>
      <c r="BF13" s="10" t="s">
        <v>213</v>
      </c>
      <c r="BG13" t="s">
        <v>213</v>
      </c>
      <c r="BH13" s="5" t="e">
        <f t="shared" si="14"/>
        <v>#VALUE!</v>
      </c>
      <c r="BI13" s="10" t="s">
        <v>213</v>
      </c>
      <c r="BJ13" t="s">
        <v>213</v>
      </c>
      <c r="BK13" s="5" t="e">
        <f t="shared" si="15"/>
        <v>#VALUE!</v>
      </c>
      <c r="BL13" s="10" t="s">
        <v>213</v>
      </c>
      <c r="BM13" s="12" t="s">
        <v>213</v>
      </c>
      <c r="BN13" s="5" t="e">
        <f t="shared" si="16"/>
        <v>#VALUE!</v>
      </c>
      <c r="BO13" s="10" t="s">
        <v>213</v>
      </c>
      <c r="BP13" t="s">
        <v>213</v>
      </c>
      <c r="BQ13" s="5" t="e">
        <f t="shared" si="17"/>
        <v>#VALUE!</v>
      </c>
      <c r="BR13" s="10" t="s">
        <v>213</v>
      </c>
      <c r="BS13" t="s">
        <v>213</v>
      </c>
      <c r="BT13" s="5" t="e">
        <f t="shared" si="18"/>
        <v>#VALUE!</v>
      </c>
      <c r="BU13" s="10" t="s">
        <v>213</v>
      </c>
      <c r="BV13" t="s">
        <v>213</v>
      </c>
      <c r="BW13" s="5" t="e">
        <f t="shared" si="19"/>
        <v>#VALUE!</v>
      </c>
      <c r="BX13" s="20" t="s">
        <v>213</v>
      </c>
      <c r="BY13" t="s">
        <v>213</v>
      </c>
      <c r="BZ13" t="s">
        <v>213</v>
      </c>
      <c r="CA13" t="s">
        <v>213</v>
      </c>
      <c r="CC13" t="s">
        <v>213</v>
      </c>
      <c r="CD13" t="s">
        <v>213</v>
      </c>
      <c r="CE13" t="s">
        <v>213</v>
      </c>
      <c r="CF13" t="s">
        <v>213</v>
      </c>
      <c r="CG13" t="s">
        <v>213</v>
      </c>
      <c r="CH13" s="11" t="s">
        <v>213</v>
      </c>
      <c r="CI13" s="10" t="s">
        <v>213</v>
      </c>
      <c r="CJ13" t="s">
        <v>213</v>
      </c>
      <c r="CK13" s="5" t="e">
        <f t="shared" si="20"/>
        <v>#VALUE!</v>
      </c>
      <c r="CL13" t="s">
        <v>213</v>
      </c>
      <c r="CM13" t="s">
        <v>213</v>
      </c>
      <c r="CN13" t="s">
        <v>213</v>
      </c>
      <c r="CO13" t="s">
        <v>213</v>
      </c>
      <c r="CP13" s="5" t="e">
        <f t="shared" si="21"/>
        <v>#VALUE!</v>
      </c>
      <c r="CQ13" s="10" t="s">
        <v>213</v>
      </c>
      <c r="CR13" t="s">
        <v>213</v>
      </c>
      <c r="CS13" s="5" t="e">
        <f t="shared" si="22"/>
        <v>#VALUE!</v>
      </c>
      <c r="CT13" t="s">
        <v>213</v>
      </c>
      <c r="CU13" t="s">
        <v>213</v>
      </c>
      <c r="CV13" t="s">
        <v>213</v>
      </c>
      <c r="CW13" t="s">
        <v>213</v>
      </c>
      <c r="CX13" t="s">
        <v>213</v>
      </c>
      <c r="CY13" s="10" t="s">
        <v>213</v>
      </c>
      <c r="CZ13" t="s">
        <v>213</v>
      </c>
      <c r="DA13" s="5" t="e">
        <f t="shared" si="23"/>
        <v>#VALUE!</v>
      </c>
      <c r="DB13" s="20" t="s">
        <v>213</v>
      </c>
      <c r="DC13" t="s">
        <v>213</v>
      </c>
      <c r="DD13" s="5" t="e">
        <f t="shared" si="24"/>
        <v>#VALUE!</v>
      </c>
      <c r="DE13" t="s">
        <v>213</v>
      </c>
      <c r="DF13" t="s">
        <v>213</v>
      </c>
      <c r="DG13" s="5" t="e">
        <f t="shared" si="25"/>
        <v>#VALUE!</v>
      </c>
      <c r="DH13" t="s">
        <v>213</v>
      </c>
      <c r="DI13" t="s">
        <v>213</v>
      </c>
      <c r="DJ13" t="s">
        <v>213</v>
      </c>
      <c r="DK13" s="5" t="e">
        <f t="shared" si="26"/>
        <v>#VALUE!</v>
      </c>
      <c r="DL13" t="s">
        <v>213</v>
      </c>
      <c r="DM13" t="s">
        <v>213</v>
      </c>
      <c r="DN13" t="s">
        <v>213</v>
      </c>
      <c r="DO13" t="s">
        <v>213</v>
      </c>
      <c r="DP13" t="s">
        <v>213</v>
      </c>
      <c r="DQ13" t="s">
        <v>213</v>
      </c>
      <c r="DR13" t="s">
        <v>213</v>
      </c>
      <c r="DS13" t="s">
        <v>213</v>
      </c>
      <c r="DT13" t="s">
        <v>213</v>
      </c>
      <c r="DU13" t="s">
        <v>213</v>
      </c>
      <c r="DV13" t="s">
        <v>213</v>
      </c>
      <c r="DW13" t="s">
        <v>213</v>
      </c>
      <c r="DX13" t="s">
        <v>213</v>
      </c>
      <c r="DY13" t="s">
        <v>213</v>
      </c>
      <c r="DZ13" t="s">
        <v>213</v>
      </c>
      <c r="EA13" s="5" t="e">
        <f t="shared" si="27"/>
        <v>#VALUE!</v>
      </c>
      <c r="EB13" t="s">
        <v>213</v>
      </c>
      <c r="EC13" t="s">
        <v>213</v>
      </c>
      <c r="ED13" t="s">
        <v>213</v>
      </c>
      <c r="EE13" s="5" t="e">
        <f t="shared" si="28"/>
        <v>#VALUE!</v>
      </c>
      <c r="EF13">
        <v>42.5</v>
      </c>
      <c r="EG13" t="s">
        <v>213</v>
      </c>
      <c r="EH13" t="s">
        <v>213</v>
      </c>
      <c r="EI13" t="s">
        <v>213</v>
      </c>
      <c r="EJ13" t="s">
        <v>213</v>
      </c>
      <c r="EK13" t="s">
        <v>213</v>
      </c>
      <c r="EL13" s="5" t="e">
        <f t="shared" si="29"/>
        <v>#VALUE!</v>
      </c>
      <c r="EM13" t="s">
        <v>213</v>
      </c>
      <c r="EN13" t="s">
        <v>213</v>
      </c>
      <c r="EO13" t="s">
        <v>213</v>
      </c>
      <c r="EP13" t="s">
        <v>213</v>
      </c>
      <c r="EQ13" s="5" t="e">
        <f t="shared" si="30"/>
        <v>#VALUE!</v>
      </c>
      <c r="ER13" t="s">
        <v>213</v>
      </c>
      <c r="ES13" t="s">
        <v>213</v>
      </c>
      <c r="ET13" t="s">
        <v>213</v>
      </c>
      <c r="EU13" s="5" t="e">
        <f t="shared" si="31"/>
        <v>#VALUE!</v>
      </c>
      <c r="EV13" t="s">
        <v>213</v>
      </c>
      <c r="EW13">
        <v>40.4</v>
      </c>
      <c r="EX13" t="s">
        <v>213</v>
      </c>
      <c r="EY13" t="s">
        <v>213</v>
      </c>
      <c r="EZ13">
        <v>33.4</v>
      </c>
      <c r="FA13" t="s">
        <v>213</v>
      </c>
    </row>
    <row r="14" spans="1:157" x14ac:dyDescent="0.3">
      <c r="A14">
        <v>24</v>
      </c>
      <c r="B14" t="s">
        <v>7</v>
      </c>
      <c r="C14" t="s">
        <v>213</v>
      </c>
      <c r="D14" t="s">
        <v>213</v>
      </c>
      <c r="E14" s="5" t="e">
        <f t="shared" si="0"/>
        <v>#VALUE!</v>
      </c>
      <c r="F14" t="s">
        <v>213</v>
      </c>
      <c r="G14" t="s">
        <v>213</v>
      </c>
      <c r="H14" s="5" t="e">
        <f t="shared" si="1"/>
        <v>#VALUE!</v>
      </c>
      <c r="I14" s="10" t="s">
        <v>213</v>
      </c>
      <c r="J14" t="s">
        <v>213</v>
      </c>
      <c r="K14" s="5" t="e">
        <f t="shared" si="2"/>
        <v>#VALUE!</v>
      </c>
      <c r="L14" t="s">
        <v>213</v>
      </c>
      <c r="M14" t="s">
        <v>214</v>
      </c>
      <c r="N14" t="s">
        <v>214</v>
      </c>
      <c r="O14" s="10" t="s">
        <v>213</v>
      </c>
      <c r="P14" t="s">
        <v>213</v>
      </c>
      <c r="Q14" s="5" t="e">
        <f t="shared" si="3"/>
        <v>#VALUE!</v>
      </c>
      <c r="R14" s="10" t="s">
        <v>213</v>
      </c>
      <c r="S14" t="s">
        <v>213</v>
      </c>
      <c r="T14" s="5" t="e">
        <f t="shared" si="4"/>
        <v>#VALUE!</v>
      </c>
      <c r="U14" s="10" t="s">
        <v>213</v>
      </c>
      <c r="V14" t="s">
        <v>213</v>
      </c>
      <c r="W14" s="5" t="e">
        <f t="shared" si="5"/>
        <v>#VALUE!</v>
      </c>
      <c r="X14" s="10" t="s">
        <v>213</v>
      </c>
      <c r="Y14" t="s">
        <v>213</v>
      </c>
      <c r="Z14" s="5" t="e">
        <f t="shared" si="6"/>
        <v>#VALUE!</v>
      </c>
      <c r="AA14" t="s">
        <v>213</v>
      </c>
      <c r="AB14" t="s">
        <v>213</v>
      </c>
      <c r="AC14" t="s">
        <v>213</v>
      </c>
      <c r="AD14" s="10" t="s">
        <v>213</v>
      </c>
      <c r="AE14" t="s">
        <v>213</v>
      </c>
      <c r="AF14" s="5" t="e">
        <f t="shared" si="7"/>
        <v>#VALUE!</v>
      </c>
      <c r="AG14" s="4" t="s">
        <v>213</v>
      </c>
      <c r="AH14" t="s">
        <v>213</v>
      </c>
      <c r="AI14" s="10" t="s">
        <v>213</v>
      </c>
      <c r="AJ14" t="s">
        <v>213</v>
      </c>
      <c r="AK14" s="5" t="e">
        <f t="shared" si="8"/>
        <v>#VALUE!</v>
      </c>
      <c r="AL14" s="10" t="s">
        <v>213</v>
      </c>
      <c r="AM14" t="s">
        <v>213</v>
      </c>
      <c r="AN14" s="5" t="e">
        <f t="shared" si="9"/>
        <v>#VALUE!</v>
      </c>
      <c r="AO14" s="11" t="s">
        <v>213</v>
      </c>
      <c r="AP14" s="10" t="s">
        <v>213</v>
      </c>
      <c r="AQ14" t="s">
        <v>213</v>
      </c>
      <c r="AR14" s="5" t="e">
        <f t="shared" si="10"/>
        <v>#VALUE!</v>
      </c>
      <c r="AS14" t="s">
        <v>214</v>
      </c>
      <c r="AT14" t="s">
        <v>214</v>
      </c>
      <c r="AU14" t="s">
        <v>214</v>
      </c>
      <c r="AV14" t="s">
        <v>213</v>
      </c>
      <c r="AW14" t="s">
        <v>213</v>
      </c>
      <c r="AX14" s="5" t="e">
        <f t="shared" si="11"/>
        <v>#VALUE!</v>
      </c>
      <c r="AY14" t="s">
        <v>213</v>
      </c>
      <c r="AZ14" s="10" t="s">
        <v>213</v>
      </c>
      <c r="BA14" t="s">
        <v>213</v>
      </c>
      <c r="BB14" s="5" t="e">
        <f t="shared" si="12"/>
        <v>#VALUE!</v>
      </c>
      <c r="BC14" s="10" t="s">
        <v>213</v>
      </c>
      <c r="BD14" t="s">
        <v>213</v>
      </c>
      <c r="BE14" s="5" t="e">
        <f t="shared" si="13"/>
        <v>#VALUE!</v>
      </c>
      <c r="BF14" s="10" t="s">
        <v>213</v>
      </c>
      <c r="BG14" t="s">
        <v>213</v>
      </c>
      <c r="BH14" s="5" t="e">
        <f t="shared" si="14"/>
        <v>#VALUE!</v>
      </c>
      <c r="BI14" s="10" t="s">
        <v>213</v>
      </c>
      <c r="BJ14" t="s">
        <v>213</v>
      </c>
      <c r="BK14" s="5" t="e">
        <f t="shared" si="15"/>
        <v>#VALUE!</v>
      </c>
      <c r="BL14" s="10" t="s">
        <v>213</v>
      </c>
      <c r="BM14" s="12" t="s">
        <v>213</v>
      </c>
      <c r="BN14" s="5" t="e">
        <f t="shared" si="16"/>
        <v>#VALUE!</v>
      </c>
      <c r="BO14" s="10" t="s">
        <v>213</v>
      </c>
      <c r="BP14" t="s">
        <v>213</v>
      </c>
      <c r="BQ14" s="5" t="e">
        <f t="shared" si="17"/>
        <v>#VALUE!</v>
      </c>
      <c r="BR14" s="10" t="s">
        <v>213</v>
      </c>
      <c r="BS14" t="s">
        <v>213</v>
      </c>
      <c r="BT14" s="5" t="e">
        <f t="shared" si="18"/>
        <v>#VALUE!</v>
      </c>
      <c r="BU14" s="10" t="s">
        <v>213</v>
      </c>
      <c r="BV14" t="s">
        <v>213</v>
      </c>
      <c r="BW14" s="5" t="e">
        <f t="shared" si="19"/>
        <v>#VALUE!</v>
      </c>
      <c r="BX14" s="20" t="s">
        <v>213</v>
      </c>
      <c r="BY14" t="s">
        <v>213</v>
      </c>
      <c r="BZ14" t="s">
        <v>213</v>
      </c>
      <c r="CA14" t="s">
        <v>213</v>
      </c>
      <c r="CB14">
        <v>1.19</v>
      </c>
      <c r="CC14" t="s">
        <v>213</v>
      </c>
      <c r="CD14">
        <v>1.88</v>
      </c>
      <c r="CE14">
        <v>0.92</v>
      </c>
      <c r="CF14" t="s">
        <v>213</v>
      </c>
      <c r="CG14" t="s">
        <v>213</v>
      </c>
      <c r="CH14" s="11" t="s">
        <v>213</v>
      </c>
      <c r="CI14" s="10" t="s">
        <v>213</v>
      </c>
      <c r="CJ14" t="s">
        <v>213</v>
      </c>
      <c r="CK14" s="5" t="e">
        <f t="shared" si="20"/>
        <v>#VALUE!</v>
      </c>
      <c r="CL14" t="s">
        <v>213</v>
      </c>
      <c r="CM14" t="s">
        <v>213</v>
      </c>
      <c r="CN14" t="s">
        <v>213</v>
      </c>
      <c r="CO14" t="s">
        <v>213</v>
      </c>
      <c r="CP14" s="5" t="e">
        <f t="shared" si="21"/>
        <v>#VALUE!</v>
      </c>
      <c r="CQ14" s="10" t="s">
        <v>213</v>
      </c>
      <c r="CR14" t="s">
        <v>213</v>
      </c>
      <c r="CS14" s="5" t="e">
        <f t="shared" si="22"/>
        <v>#VALUE!</v>
      </c>
      <c r="CT14" t="s">
        <v>213</v>
      </c>
      <c r="CU14" t="s">
        <v>213</v>
      </c>
      <c r="CV14" t="s">
        <v>213</v>
      </c>
      <c r="CW14" t="s">
        <v>213</v>
      </c>
      <c r="CX14" t="s">
        <v>213</v>
      </c>
      <c r="CY14" s="10" t="s">
        <v>213</v>
      </c>
      <c r="CZ14" t="s">
        <v>213</v>
      </c>
      <c r="DA14" s="5" t="e">
        <f t="shared" si="23"/>
        <v>#VALUE!</v>
      </c>
      <c r="DB14" s="20" t="s">
        <v>213</v>
      </c>
      <c r="DC14" t="s">
        <v>213</v>
      </c>
      <c r="DD14" s="5" t="e">
        <f t="shared" si="24"/>
        <v>#VALUE!</v>
      </c>
      <c r="DE14" t="s">
        <v>213</v>
      </c>
      <c r="DF14" t="s">
        <v>213</v>
      </c>
      <c r="DG14" s="5" t="e">
        <f t="shared" si="25"/>
        <v>#VALUE!</v>
      </c>
      <c r="DH14" t="s">
        <v>213</v>
      </c>
      <c r="DI14" t="s">
        <v>213</v>
      </c>
      <c r="DJ14" t="s">
        <v>213</v>
      </c>
      <c r="DK14" s="5" t="e">
        <f t="shared" si="26"/>
        <v>#VALUE!</v>
      </c>
      <c r="DL14" t="s">
        <v>213</v>
      </c>
      <c r="DM14" t="s">
        <v>213</v>
      </c>
      <c r="DN14" t="s">
        <v>213</v>
      </c>
      <c r="DO14" t="s">
        <v>213</v>
      </c>
      <c r="DP14" t="s">
        <v>213</v>
      </c>
      <c r="DQ14" t="s">
        <v>213</v>
      </c>
      <c r="DR14" t="s">
        <v>213</v>
      </c>
      <c r="DS14" t="s">
        <v>213</v>
      </c>
      <c r="DT14" t="s">
        <v>213</v>
      </c>
      <c r="DU14" t="s">
        <v>213</v>
      </c>
      <c r="DV14" t="s">
        <v>213</v>
      </c>
      <c r="DW14" t="s">
        <v>213</v>
      </c>
      <c r="DX14" t="s">
        <v>213</v>
      </c>
      <c r="DY14" t="s">
        <v>213</v>
      </c>
      <c r="DZ14" t="s">
        <v>213</v>
      </c>
      <c r="EA14" s="5" t="e">
        <f t="shared" si="27"/>
        <v>#VALUE!</v>
      </c>
      <c r="EB14" t="s">
        <v>213</v>
      </c>
      <c r="EC14" t="s">
        <v>213</v>
      </c>
      <c r="ED14" t="s">
        <v>213</v>
      </c>
      <c r="EE14" s="5" t="e">
        <f t="shared" si="28"/>
        <v>#VALUE!</v>
      </c>
      <c r="EF14">
        <v>38</v>
      </c>
      <c r="EG14" t="s">
        <v>213</v>
      </c>
      <c r="EH14" t="s">
        <v>213</v>
      </c>
      <c r="EI14" t="s">
        <v>213</v>
      </c>
      <c r="EJ14" t="s">
        <v>213</v>
      </c>
      <c r="EK14" t="s">
        <v>213</v>
      </c>
      <c r="EL14" s="5" t="e">
        <f t="shared" si="29"/>
        <v>#VALUE!</v>
      </c>
      <c r="EM14" t="s">
        <v>213</v>
      </c>
      <c r="EN14" t="s">
        <v>213</v>
      </c>
      <c r="EO14" t="s">
        <v>213</v>
      </c>
      <c r="EP14" t="s">
        <v>213</v>
      </c>
      <c r="EQ14" s="5" t="e">
        <f t="shared" si="30"/>
        <v>#VALUE!</v>
      </c>
      <c r="ER14" t="s">
        <v>213</v>
      </c>
      <c r="ES14" t="s">
        <v>213</v>
      </c>
      <c r="ET14" t="s">
        <v>213</v>
      </c>
      <c r="EU14" s="5" t="e">
        <f t="shared" si="31"/>
        <v>#VALUE!</v>
      </c>
      <c r="EV14" t="s">
        <v>213</v>
      </c>
      <c r="EW14">
        <v>38.200000000000003</v>
      </c>
      <c r="EX14" t="s">
        <v>213</v>
      </c>
      <c r="EY14" t="s">
        <v>213</v>
      </c>
      <c r="EZ14">
        <v>30.6</v>
      </c>
      <c r="FA14" t="s">
        <v>213</v>
      </c>
    </row>
    <row r="15" spans="1:157" x14ac:dyDescent="0.3">
      <c r="A15">
        <v>23</v>
      </c>
      <c r="B15" t="s">
        <v>215</v>
      </c>
      <c r="C15" t="s">
        <v>214</v>
      </c>
      <c r="D15" t="s">
        <v>214</v>
      </c>
      <c r="E15" s="5" t="e">
        <f t="shared" si="0"/>
        <v>#VALUE!</v>
      </c>
      <c r="F15" t="s">
        <v>214</v>
      </c>
      <c r="G15" t="s">
        <v>214</v>
      </c>
      <c r="H15" s="5" t="e">
        <f t="shared" si="1"/>
        <v>#VALUE!</v>
      </c>
      <c r="I15" s="10" t="s">
        <v>214</v>
      </c>
      <c r="J15" t="s">
        <v>214</v>
      </c>
      <c r="K15" s="5" t="e">
        <f t="shared" si="2"/>
        <v>#VALUE!</v>
      </c>
      <c r="L15" t="s">
        <v>214</v>
      </c>
      <c r="M15" t="s">
        <v>214</v>
      </c>
      <c r="N15" t="s">
        <v>214</v>
      </c>
      <c r="O15" s="10" t="s">
        <v>214</v>
      </c>
      <c r="P15" t="s">
        <v>214</v>
      </c>
      <c r="Q15" s="5" t="e">
        <f t="shared" si="3"/>
        <v>#VALUE!</v>
      </c>
      <c r="R15" s="10" t="s">
        <v>214</v>
      </c>
      <c r="S15" t="s">
        <v>214</v>
      </c>
      <c r="T15" s="5" t="e">
        <f t="shared" si="4"/>
        <v>#VALUE!</v>
      </c>
      <c r="U15" s="10" t="s">
        <v>214</v>
      </c>
      <c r="V15" t="s">
        <v>214</v>
      </c>
      <c r="W15" s="5" t="e">
        <f t="shared" si="5"/>
        <v>#VALUE!</v>
      </c>
      <c r="X15" s="10" t="s">
        <v>214</v>
      </c>
      <c r="Y15" t="s">
        <v>214</v>
      </c>
      <c r="Z15" s="5" t="e">
        <f t="shared" si="6"/>
        <v>#VALUE!</v>
      </c>
      <c r="AA15" t="s">
        <v>214</v>
      </c>
      <c r="AB15" t="s">
        <v>213</v>
      </c>
      <c r="AC15" t="s">
        <v>213</v>
      </c>
      <c r="AD15" s="10" t="s">
        <v>214</v>
      </c>
      <c r="AE15" t="s">
        <v>214</v>
      </c>
      <c r="AF15" s="5" t="e">
        <f t="shared" si="7"/>
        <v>#VALUE!</v>
      </c>
      <c r="AG15" s="4" t="s">
        <v>214</v>
      </c>
      <c r="AH15" t="s">
        <v>214</v>
      </c>
      <c r="AI15" s="10" t="s">
        <v>214</v>
      </c>
      <c r="AJ15" t="s">
        <v>214</v>
      </c>
      <c r="AK15" s="5" t="e">
        <f t="shared" si="8"/>
        <v>#VALUE!</v>
      </c>
      <c r="AL15" s="10" t="s">
        <v>214</v>
      </c>
      <c r="AM15" t="s">
        <v>214</v>
      </c>
      <c r="AN15" s="5" t="e">
        <f t="shared" si="9"/>
        <v>#VALUE!</v>
      </c>
      <c r="AO15" s="11" t="s">
        <v>214</v>
      </c>
      <c r="AP15" s="10" t="s">
        <v>214</v>
      </c>
      <c r="AQ15" t="s">
        <v>214</v>
      </c>
      <c r="AR15" s="5" t="e">
        <f t="shared" si="10"/>
        <v>#VALUE!</v>
      </c>
      <c r="AS15" t="s">
        <v>214</v>
      </c>
      <c r="AT15" t="s">
        <v>213</v>
      </c>
      <c r="AU15" t="s">
        <v>214</v>
      </c>
      <c r="AV15" t="s">
        <v>214</v>
      </c>
      <c r="AW15" t="s">
        <v>214</v>
      </c>
      <c r="AX15" s="5" t="e">
        <f t="shared" si="11"/>
        <v>#VALUE!</v>
      </c>
      <c r="AY15" t="s">
        <v>213</v>
      </c>
      <c r="AZ15" s="10" t="s">
        <v>214</v>
      </c>
      <c r="BA15" t="s">
        <v>214</v>
      </c>
      <c r="BB15" s="5" t="e">
        <f t="shared" si="12"/>
        <v>#VALUE!</v>
      </c>
      <c r="BC15" s="10" t="s">
        <v>213</v>
      </c>
      <c r="BD15" t="s">
        <v>214</v>
      </c>
      <c r="BE15" s="5" t="e">
        <f t="shared" si="13"/>
        <v>#VALUE!</v>
      </c>
      <c r="BF15" s="10" t="s">
        <v>214</v>
      </c>
      <c r="BG15" t="s">
        <v>214</v>
      </c>
      <c r="BH15" s="5" t="e">
        <f t="shared" si="14"/>
        <v>#VALUE!</v>
      </c>
      <c r="BI15" s="10" t="s">
        <v>214</v>
      </c>
      <c r="BJ15" t="s">
        <v>214</v>
      </c>
      <c r="BK15" s="5" t="e">
        <f t="shared" si="15"/>
        <v>#VALUE!</v>
      </c>
      <c r="BL15" s="10" t="s">
        <v>214</v>
      </c>
      <c r="BM15" s="12" t="s">
        <v>214</v>
      </c>
      <c r="BN15" s="5" t="e">
        <f t="shared" si="16"/>
        <v>#VALUE!</v>
      </c>
      <c r="BO15" s="10" t="s">
        <v>214</v>
      </c>
      <c r="BP15" t="s">
        <v>214</v>
      </c>
      <c r="BQ15" s="5" t="e">
        <f t="shared" si="17"/>
        <v>#VALUE!</v>
      </c>
      <c r="BR15" s="10" t="s">
        <v>214</v>
      </c>
      <c r="BS15" t="s">
        <v>214</v>
      </c>
      <c r="BT15" s="5" t="e">
        <f t="shared" si="18"/>
        <v>#VALUE!</v>
      </c>
      <c r="BU15" s="10" t="s">
        <v>214</v>
      </c>
      <c r="BV15" t="s">
        <v>214</v>
      </c>
      <c r="BW15" s="5" t="e">
        <f t="shared" si="19"/>
        <v>#VALUE!</v>
      </c>
      <c r="BX15" s="20" t="s">
        <v>214</v>
      </c>
      <c r="BY15" t="s">
        <v>213</v>
      </c>
      <c r="BZ15" t="s">
        <v>213</v>
      </c>
      <c r="CA15" t="s">
        <v>213</v>
      </c>
      <c r="CB15" t="s">
        <v>213</v>
      </c>
      <c r="CC15" t="s">
        <v>213</v>
      </c>
      <c r="CD15" t="s">
        <v>213</v>
      </c>
      <c r="CE15" t="s">
        <v>213</v>
      </c>
      <c r="CF15" t="s">
        <v>213</v>
      </c>
      <c r="CG15" t="s">
        <v>214</v>
      </c>
      <c r="CH15" s="11" t="s">
        <v>214</v>
      </c>
      <c r="CI15" s="10" t="s">
        <v>214</v>
      </c>
      <c r="CJ15" t="s">
        <v>214</v>
      </c>
      <c r="CK15" s="5" t="e">
        <f t="shared" si="20"/>
        <v>#VALUE!</v>
      </c>
      <c r="CL15" t="s">
        <v>214</v>
      </c>
      <c r="CM15" t="s">
        <v>214</v>
      </c>
      <c r="CN15" t="s">
        <v>214</v>
      </c>
      <c r="CO15" t="s">
        <v>214</v>
      </c>
      <c r="CP15" s="5" t="e">
        <f t="shared" si="21"/>
        <v>#VALUE!</v>
      </c>
      <c r="CQ15" s="10" t="s">
        <v>214</v>
      </c>
      <c r="CR15" t="s">
        <v>214</v>
      </c>
      <c r="CS15" s="5" t="e">
        <f t="shared" si="22"/>
        <v>#VALUE!</v>
      </c>
      <c r="CT15" t="s">
        <v>214</v>
      </c>
      <c r="CU15" t="s">
        <v>214</v>
      </c>
      <c r="CV15" t="s">
        <v>214</v>
      </c>
      <c r="CW15" t="s">
        <v>214</v>
      </c>
      <c r="CX15" t="s">
        <v>214</v>
      </c>
      <c r="CY15" s="10" t="s">
        <v>214</v>
      </c>
      <c r="CZ15" t="s">
        <v>214</v>
      </c>
      <c r="DA15" s="5" t="e">
        <f t="shared" si="23"/>
        <v>#VALUE!</v>
      </c>
      <c r="DB15" s="20" t="s">
        <v>214</v>
      </c>
      <c r="DC15" t="s">
        <v>214</v>
      </c>
      <c r="DD15" s="5" t="e">
        <f t="shared" si="24"/>
        <v>#VALUE!</v>
      </c>
      <c r="DE15" t="s">
        <v>213</v>
      </c>
      <c r="DF15" t="s">
        <v>213</v>
      </c>
      <c r="DG15" s="5" t="e">
        <f t="shared" si="25"/>
        <v>#VALUE!</v>
      </c>
      <c r="DH15" t="s">
        <v>213</v>
      </c>
      <c r="DI15" t="s">
        <v>213</v>
      </c>
      <c r="DJ15" t="s">
        <v>213</v>
      </c>
      <c r="DK15" s="5" t="e">
        <f t="shared" si="26"/>
        <v>#VALUE!</v>
      </c>
      <c r="DL15" t="s">
        <v>213</v>
      </c>
      <c r="DM15" t="s">
        <v>213</v>
      </c>
      <c r="DN15" t="s">
        <v>213</v>
      </c>
      <c r="DO15" t="s">
        <v>213</v>
      </c>
      <c r="DP15" t="s">
        <v>213</v>
      </c>
      <c r="DQ15" t="s">
        <v>213</v>
      </c>
      <c r="DR15" t="s">
        <v>213</v>
      </c>
      <c r="DS15" t="s">
        <v>213</v>
      </c>
      <c r="DT15" t="s">
        <v>213</v>
      </c>
      <c r="DU15" t="s">
        <v>213</v>
      </c>
      <c r="DV15" t="s">
        <v>213</v>
      </c>
      <c r="DW15" t="s">
        <v>213</v>
      </c>
      <c r="DX15">
        <v>1.38</v>
      </c>
      <c r="DY15" t="s">
        <v>213</v>
      </c>
      <c r="DZ15" t="s">
        <v>213</v>
      </c>
      <c r="EA15" s="5" t="e">
        <f t="shared" si="27"/>
        <v>#VALUE!</v>
      </c>
      <c r="EB15" t="s">
        <v>213</v>
      </c>
      <c r="EC15" t="s">
        <v>213</v>
      </c>
      <c r="ED15" t="s">
        <v>213</v>
      </c>
      <c r="EE15" s="5" t="e">
        <f t="shared" si="28"/>
        <v>#VALUE!</v>
      </c>
      <c r="EF15">
        <v>36.6</v>
      </c>
      <c r="EG15" t="s">
        <v>213</v>
      </c>
      <c r="EH15" t="s">
        <v>213</v>
      </c>
      <c r="EI15" t="s">
        <v>213</v>
      </c>
      <c r="EJ15" t="s">
        <v>213</v>
      </c>
      <c r="EK15" t="s">
        <v>213</v>
      </c>
      <c r="EL15" s="5" t="e">
        <f t="shared" si="29"/>
        <v>#VALUE!</v>
      </c>
      <c r="EM15" t="s">
        <v>213</v>
      </c>
      <c r="EN15" t="s">
        <v>213</v>
      </c>
      <c r="EO15" t="s">
        <v>213</v>
      </c>
      <c r="EP15" t="s">
        <v>213</v>
      </c>
      <c r="EQ15" s="5" t="e">
        <f t="shared" si="30"/>
        <v>#VALUE!</v>
      </c>
      <c r="ER15" t="s">
        <v>213</v>
      </c>
      <c r="ES15" t="s">
        <v>213</v>
      </c>
      <c r="ET15" t="s">
        <v>213</v>
      </c>
      <c r="EU15" s="5" t="e">
        <f t="shared" si="31"/>
        <v>#VALUE!</v>
      </c>
      <c r="EV15" t="s">
        <v>213</v>
      </c>
      <c r="EW15">
        <v>41.3</v>
      </c>
      <c r="EX15" t="s">
        <v>213</v>
      </c>
      <c r="EY15" t="s">
        <v>213</v>
      </c>
      <c r="EZ15">
        <v>30.4</v>
      </c>
      <c r="FA15" t="s">
        <v>214</v>
      </c>
    </row>
    <row r="16" spans="1:157" x14ac:dyDescent="0.3">
      <c r="A16">
        <v>22</v>
      </c>
      <c r="B16" t="s">
        <v>6</v>
      </c>
      <c r="C16" t="s">
        <v>213</v>
      </c>
      <c r="D16" t="s">
        <v>213</v>
      </c>
      <c r="E16" s="5" t="e">
        <f t="shared" si="0"/>
        <v>#VALUE!</v>
      </c>
      <c r="F16" t="s">
        <v>213</v>
      </c>
      <c r="G16" t="s">
        <v>213</v>
      </c>
      <c r="H16" s="5" t="e">
        <f t="shared" si="1"/>
        <v>#VALUE!</v>
      </c>
      <c r="I16" s="10" t="s">
        <v>213</v>
      </c>
      <c r="J16" t="s">
        <v>213</v>
      </c>
      <c r="K16" s="5" t="e">
        <f t="shared" si="2"/>
        <v>#VALUE!</v>
      </c>
      <c r="L16" t="s">
        <v>213</v>
      </c>
      <c r="M16" t="s">
        <v>213</v>
      </c>
      <c r="N16" t="s">
        <v>213</v>
      </c>
      <c r="O16" s="10" t="s">
        <v>213</v>
      </c>
      <c r="P16" t="s">
        <v>213</v>
      </c>
      <c r="Q16" s="5" t="e">
        <f t="shared" si="3"/>
        <v>#VALUE!</v>
      </c>
      <c r="R16" s="10" t="s">
        <v>213</v>
      </c>
      <c r="S16" t="s">
        <v>213</v>
      </c>
      <c r="T16" s="5" t="e">
        <f t="shared" si="4"/>
        <v>#VALUE!</v>
      </c>
      <c r="U16" s="10" t="s">
        <v>213</v>
      </c>
      <c r="V16" t="s">
        <v>213</v>
      </c>
      <c r="W16" s="5" t="e">
        <f t="shared" si="5"/>
        <v>#VALUE!</v>
      </c>
      <c r="X16" s="10" t="s">
        <v>213</v>
      </c>
      <c r="Y16" t="s">
        <v>213</v>
      </c>
      <c r="Z16" s="5" t="e">
        <f t="shared" si="6"/>
        <v>#VALUE!</v>
      </c>
      <c r="AA16" t="s">
        <v>213</v>
      </c>
      <c r="AB16" t="s">
        <v>213</v>
      </c>
      <c r="AC16" t="s">
        <v>213</v>
      </c>
      <c r="AD16" s="10" t="s">
        <v>213</v>
      </c>
      <c r="AE16" t="s">
        <v>213</v>
      </c>
      <c r="AF16" s="5" t="e">
        <f t="shared" si="7"/>
        <v>#VALUE!</v>
      </c>
      <c r="AG16" s="4" t="s">
        <v>213</v>
      </c>
      <c r="AH16" t="s">
        <v>213</v>
      </c>
      <c r="AI16" s="10" t="s">
        <v>213</v>
      </c>
      <c r="AJ16" t="s">
        <v>213</v>
      </c>
      <c r="AK16" s="5" t="e">
        <f t="shared" si="8"/>
        <v>#VALUE!</v>
      </c>
      <c r="AL16" s="10" t="s">
        <v>213</v>
      </c>
      <c r="AM16" t="s">
        <v>213</v>
      </c>
      <c r="AN16" s="5" t="e">
        <f t="shared" si="9"/>
        <v>#VALUE!</v>
      </c>
      <c r="AO16" s="11" t="s">
        <v>213</v>
      </c>
      <c r="AP16" s="10" t="s">
        <v>213</v>
      </c>
      <c r="AQ16" t="s">
        <v>213</v>
      </c>
      <c r="AR16" s="5" t="e">
        <f t="shared" si="10"/>
        <v>#VALUE!</v>
      </c>
      <c r="AS16" t="s">
        <v>214</v>
      </c>
      <c r="AT16" t="s">
        <v>213</v>
      </c>
      <c r="AU16" t="s">
        <v>214</v>
      </c>
      <c r="AV16" t="s">
        <v>213</v>
      </c>
      <c r="AW16" t="s">
        <v>213</v>
      </c>
      <c r="AX16" s="5" t="e">
        <f t="shared" si="11"/>
        <v>#VALUE!</v>
      </c>
      <c r="AY16" t="s">
        <v>213</v>
      </c>
      <c r="AZ16" s="10" t="s">
        <v>213</v>
      </c>
      <c r="BA16" t="s">
        <v>213</v>
      </c>
      <c r="BB16" s="5" t="e">
        <f t="shared" si="12"/>
        <v>#VALUE!</v>
      </c>
      <c r="BC16" s="10" t="s">
        <v>213</v>
      </c>
      <c r="BD16" t="s">
        <v>213</v>
      </c>
      <c r="BE16" s="5" t="e">
        <f t="shared" si="13"/>
        <v>#VALUE!</v>
      </c>
      <c r="BF16" s="10" t="s">
        <v>213</v>
      </c>
      <c r="BG16" t="s">
        <v>213</v>
      </c>
      <c r="BH16" s="5" t="e">
        <f t="shared" si="14"/>
        <v>#VALUE!</v>
      </c>
      <c r="BI16" s="10" t="s">
        <v>213</v>
      </c>
      <c r="BJ16" t="s">
        <v>213</v>
      </c>
      <c r="BK16" s="5" t="e">
        <f t="shared" si="15"/>
        <v>#VALUE!</v>
      </c>
      <c r="BL16" s="10" t="s">
        <v>213</v>
      </c>
      <c r="BM16" s="12" t="s">
        <v>213</v>
      </c>
      <c r="BN16" s="5" t="e">
        <f t="shared" si="16"/>
        <v>#VALUE!</v>
      </c>
      <c r="BO16" s="10" t="s">
        <v>213</v>
      </c>
      <c r="BP16" t="s">
        <v>213</v>
      </c>
      <c r="BQ16" s="5" t="e">
        <f t="shared" si="17"/>
        <v>#VALUE!</v>
      </c>
      <c r="BR16" s="10" t="s">
        <v>213</v>
      </c>
      <c r="BS16" t="s">
        <v>213</v>
      </c>
      <c r="BT16" s="5" t="e">
        <f t="shared" si="18"/>
        <v>#VALUE!</v>
      </c>
      <c r="BU16" s="10" t="s">
        <v>213</v>
      </c>
      <c r="BV16" t="s">
        <v>213</v>
      </c>
      <c r="BW16" s="5" t="e">
        <f t="shared" si="19"/>
        <v>#VALUE!</v>
      </c>
      <c r="BX16" s="20" t="s">
        <v>213</v>
      </c>
      <c r="BY16" t="s">
        <v>213</v>
      </c>
      <c r="BZ16" t="s">
        <v>213</v>
      </c>
      <c r="CA16" t="s">
        <v>213</v>
      </c>
      <c r="CB16">
        <v>1.88</v>
      </c>
      <c r="CC16" t="s">
        <v>213</v>
      </c>
      <c r="CD16">
        <v>4.38</v>
      </c>
      <c r="CE16">
        <v>3.11</v>
      </c>
      <c r="CF16">
        <v>1.28</v>
      </c>
      <c r="CG16" t="s">
        <v>213</v>
      </c>
      <c r="CH16" s="11">
        <v>110</v>
      </c>
      <c r="CI16" s="10" t="s">
        <v>213</v>
      </c>
      <c r="CJ16" t="s">
        <v>213</v>
      </c>
      <c r="CK16" s="5" t="e">
        <f t="shared" si="20"/>
        <v>#VALUE!</v>
      </c>
      <c r="CL16" t="s">
        <v>213</v>
      </c>
      <c r="CM16" t="s">
        <v>213</v>
      </c>
      <c r="CN16" t="s">
        <v>213</v>
      </c>
      <c r="CO16" t="s">
        <v>213</v>
      </c>
      <c r="CP16" s="5" t="e">
        <f t="shared" si="21"/>
        <v>#VALUE!</v>
      </c>
      <c r="CQ16" s="10" t="s">
        <v>213</v>
      </c>
      <c r="CR16" t="s">
        <v>213</v>
      </c>
      <c r="CS16" s="5" t="e">
        <f t="shared" si="22"/>
        <v>#VALUE!</v>
      </c>
      <c r="CT16" t="s">
        <v>213</v>
      </c>
      <c r="CU16" t="s">
        <v>213</v>
      </c>
      <c r="CV16" t="s">
        <v>213</v>
      </c>
      <c r="CW16" t="s">
        <v>213</v>
      </c>
      <c r="CX16" t="s">
        <v>213</v>
      </c>
      <c r="CY16" s="10" t="s">
        <v>213</v>
      </c>
      <c r="CZ16" t="s">
        <v>213</v>
      </c>
      <c r="DA16" s="5" t="e">
        <f t="shared" si="23"/>
        <v>#VALUE!</v>
      </c>
      <c r="DB16" s="20" t="s">
        <v>213</v>
      </c>
      <c r="DC16" t="s">
        <v>213</v>
      </c>
      <c r="DD16" s="5" t="e">
        <f t="shared" si="24"/>
        <v>#VALUE!</v>
      </c>
      <c r="DE16" t="s">
        <v>213</v>
      </c>
      <c r="DF16" t="s">
        <v>213</v>
      </c>
      <c r="DG16" s="5" t="e">
        <f t="shared" si="25"/>
        <v>#VALUE!</v>
      </c>
      <c r="DH16" t="s">
        <v>213</v>
      </c>
      <c r="DI16" t="s">
        <v>213</v>
      </c>
      <c r="DJ16" t="s">
        <v>213</v>
      </c>
      <c r="DK16" s="5" t="e">
        <f t="shared" si="26"/>
        <v>#VALUE!</v>
      </c>
      <c r="DL16" t="s">
        <v>213</v>
      </c>
      <c r="DM16" t="s">
        <v>213</v>
      </c>
      <c r="DN16" t="s">
        <v>213</v>
      </c>
      <c r="DO16" t="s">
        <v>213</v>
      </c>
      <c r="DP16" t="s">
        <v>213</v>
      </c>
      <c r="DQ16" t="s">
        <v>213</v>
      </c>
      <c r="DR16" t="s">
        <v>213</v>
      </c>
      <c r="DS16" t="s">
        <v>213</v>
      </c>
      <c r="DT16" t="s">
        <v>213</v>
      </c>
      <c r="DU16" t="s">
        <v>213</v>
      </c>
      <c r="DV16" t="s">
        <v>213</v>
      </c>
      <c r="DW16" t="s">
        <v>213</v>
      </c>
      <c r="DX16">
        <v>24.4</v>
      </c>
      <c r="DY16" t="s">
        <v>213</v>
      </c>
      <c r="DZ16" t="s">
        <v>213</v>
      </c>
      <c r="EA16" s="5" t="e">
        <f t="shared" si="27"/>
        <v>#VALUE!</v>
      </c>
      <c r="EB16" t="s">
        <v>213</v>
      </c>
      <c r="EC16" t="s">
        <v>213</v>
      </c>
      <c r="ED16" t="s">
        <v>213</v>
      </c>
      <c r="EE16" s="5" t="e">
        <f t="shared" si="28"/>
        <v>#VALUE!</v>
      </c>
      <c r="EF16">
        <v>38.5</v>
      </c>
      <c r="EG16" t="s">
        <v>213</v>
      </c>
      <c r="EH16" t="s">
        <v>213</v>
      </c>
      <c r="EI16" t="s">
        <v>213</v>
      </c>
      <c r="EJ16" t="s">
        <v>213</v>
      </c>
      <c r="EK16" t="s">
        <v>213</v>
      </c>
      <c r="EL16" s="5" t="e">
        <f t="shared" si="29"/>
        <v>#VALUE!</v>
      </c>
      <c r="EM16" t="s">
        <v>213</v>
      </c>
      <c r="EN16" t="s">
        <v>213</v>
      </c>
      <c r="EO16" t="s">
        <v>213</v>
      </c>
      <c r="EP16" t="s">
        <v>213</v>
      </c>
      <c r="EQ16" s="5" t="e">
        <f t="shared" si="30"/>
        <v>#VALUE!</v>
      </c>
      <c r="ER16" t="s">
        <v>213</v>
      </c>
      <c r="ES16" t="s">
        <v>213</v>
      </c>
      <c r="ET16" t="s">
        <v>213</v>
      </c>
      <c r="EU16" s="5" t="e">
        <f t="shared" si="31"/>
        <v>#VALUE!</v>
      </c>
      <c r="EV16" t="s">
        <v>213</v>
      </c>
      <c r="EW16">
        <v>41.5</v>
      </c>
      <c r="EX16" t="s">
        <v>213</v>
      </c>
      <c r="EY16" t="s">
        <v>213</v>
      </c>
      <c r="EZ16">
        <v>33.6</v>
      </c>
      <c r="FA16" t="s">
        <v>213</v>
      </c>
    </row>
    <row r="17" spans="1:157" x14ac:dyDescent="0.3">
      <c r="A17">
        <v>21</v>
      </c>
      <c r="B17" t="s">
        <v>14</v>
      </c>
      <c r="C17" t="s">
        <v>213</v>
      </c>
      <c r="D17" t="s">
        <v>213</v>
      </c>
      <c r="E17" s="5" t="e">
        <f t="shared" si="0"/>
        <v>#VALUE!</v>
      </c>
      <c r="F17" t="s">
        <v>213</v>
      </c>
      <c r="G17" t="s">
        <v>213</v>
      </c>
      <c r="H17" s="5" t="e">
        <f t="shared" si="1"/>
        <v>#VALUE!</v>
      </c>
      <c r="I17" s="10" t="s">
        <v>213</v>
      </c>
      <c r="J17" t="s">
        <v>213</v>
      </c>
      <c r="K17" s="5" t="e">
        <f t="shared" si="2"/>
        <v>#VALUE!</v>
      </c>
      <c r="L17" t="s">
        <v>213</v>
      </c>
      <c r="M17" t="s">
        <v>213</v>
      </c>
      <c r="N17" t="s">
        <v>213</v>
      </c>
      <c r="O17" s="10" t="s">
        <v>213</v>
      </c>
      <c r="P17" t="s">
        <v>213</v>
      </c>
      <c r="Q17" s="5" t="e">
        <f t="shared" si="3"/>
        <v>#VALUE!</v>
      </c>
      <c r="R17" s="10" t="s">
        <v>213</v>
      </c>
      <c r="S17" t="s">
        <v>213</v>
      </c>
      <c r="T17" s="5" t="e">
        <f t="shared" si="4"/>
        <v>#VALUE!</v>
      </c>
      <c r="U17" s="10" t="s">
        <v>213</v>
      </c>
      <c r="V17" t="s">
        <v>213</v>
      </c>
      <c r="W17" s="5" t="e">
        <f t="shared" si="5"/>
        <v>#VALUE!</v>
      </c>
      <c r="X17" s="10" t="s">
        <v>213</v>
      </c>
      <c r="Y17" t="s">
        <v>213</v>
      </c>
      <c r="Z17" s="5" t="e">
        <f t="shared" si="6"/>
        <v>#VALUE!</v>
      </c>
      <c r="AA17" t="s">
        <v>213</v>
      </c>
      <c r="AB17" t="s">
        <v>213</v>
      </c>
      <c r="AC17" t="s">
        <v>213</v>
      </c>
      <c r="AD17" s="10" t="s">
        <v>213</v>
      </c>
      <c r="AE17" t="s">
        <v>213</v>
      </c>
      <c r="AF17" s="5" t="e">
        <f t="shared" si="7"/>
        <v>#VALUE!</v>
      </c>
      <c r="AG17" s="4" t="s">
        <v>213</v>
      </c>
      <c r="AH17" t="s">
        <v>213</v>
      </c>
      <c r="AI17" s="10" t="s">
        <v>213</v>
      </c>
      <c r="AJ17" t="s">
        <v>213</v>
      </c>
      <c r="AK17" s="5" t="e">
        <f t="shared" si="8"/>
        <v>#VALUE!</v>
      </c>
      <c r="AL17" s="10" t="s">
        <v>213</v>
      </c>
      <c r="AM17" t="s">
        <v>213</v>
      </c>
      <c r="AN17" s="5" t="e">
        <f t="shared" si="9"/>
        <v>#VALUE!</v>
      </c>
      <c r="AO17" s="11" t="s">
        <v>213</v>
      </c>
      <c r="AP17" s="10" t="s">
        <v>213</v>
      </c>
      <c r="AQ17" t="s">
        <v>213</v>
      </c>
      <c r="AR17" s="5" t="e">
        <f t="shared" si="10"/>
        <v>#VALUE!</v>
      </c>
      <c r="AS17" t="s">
        <v>213</v>
      </c>
      <c r="AT17" t="s">
        <v>213</v>
      </c>
      <c r="AU17" t="s">
        <v>213</v>
      </c>
      <c r="AV17" t="s">
        <v>213</v>
      </c>
      <c r="AW17" t="s">
        <v>213</v>
      </c>
      <c r="AX17" s="5" t="e">
        <f t="shared" si="11"/>
        <v>#VALUE!</v>
      </c>
      <c r="AY17" t="s">
        <v>213</v>
      </c>
      <c r="AZ17" s="10" t="s">
        <v>213</v>
      </c>
      <c r="BA17" t="s">
        <v>213</v>
      </c>
      <c r="BB17" s="5" t="e">
        <f t="shared" si="12"/>
        <v>#VALUE!</v>
      </c>
      <c r="BC17" s="10" t="s">
        <v>213</v>
      </c>
      <c r="BD17" t="s">
        <v>213</v>
      </c>
      <c r="BE17" s="5" t="e">
        <f t="shared" si="13"/>
        <v>#VALUE!</v>
      </c>
      <c r="BF17" s="10" t="s">
        <v>213</v>
      </c>
      <c r="BG17" t="s">
        <v>213</v>
      </c>
      <c r="BH17" s="5" t="e">
        <f t="shared" si="14"/>
        <v>#VALUE!</v>
      </c>
      <c r="BI17" s="10" t="s">
        <v>213</v>
      </c>
      <c r="BJ17" t="s">
        <v>213</v>
      </c>
      <c r="BK17" s="5" t="e">
        <f t="shared" si="15"/>
        <v>#VALUE!</v>
      </c>
      <c r="BL17" s="10" t="s">
        <v>213</v>
      </c>
      <c r="BM17" s="12" t="s">
        <v>213</v>
      </c>
      <c r="BN17" s="5" t="e">
        <f t="shared" si="16"/>
        <v>#VALUE!</v>
      </c>
      <c r="BO17" s="10" t="s">
        <v>213</v>
      </c>
      <c r="BP17" t="s">
        <v>213</v>
      </c>
      <c r="BQ17" s="5" t="e">
        <f t="shared" si="17"/>
        <v>#VALUE!</v>
      </c>
      <c r="BR17" s="10" t="s">
        <v>213</v>
      </c>
      <c r="BS17" t="s">
        <v>213</v>
      </c>
      <c r="BT17" s="5" t="e">
        <f t="shared" si="18"/>
        <v>#VALUE!</v>
      </c>
      <c r="BU17" s="10" t="s">
        <v>213</v>
      </c>
      <c r="BV17" t="s">
        <v>213</v>
      </c>
      <c r="BW17" s="5" t="e">
        <f t="shared" si="19"/>
        <v>#VALUE!</v>
      </c>
      <c r="BX17" s="20" t="s">
        <v>213</v>
      </c>
      <c r="BY17" t="s">
        <v>213</v>
      </c>
      <c r="BZ17" t="s">
        <v>213</v>
      </c>
      <c r="CA17" t="s">
        <v>213</v>
      </c>
      <c r="CB17" t="s">
        <v>213</v>
      </c>
      <c r="CC17" t="s">
        <v>213</v>
      </c>
      <c r="CD17" t="s">
        <v>213</v>
      </c>
      <c r="CE17" t="s">
        <v>213</v>
      </c>
      <c r="CF17" t="s">
        <v>214</v>
      </c>
      <c r="CG17" t="s">
        <v>213</v>
      </c>
      <c r="CH17" s="11" t="s">
        <v>213</v>
      </c>
      <c r="CI17" s="10" t="s">
        <v>213</v>
      </c>
      <c r="CJ17" t="s">
        <v>213</v>
      </c>
      <c r="CK17" s="5" t="e">
        <f t="shared" si="20"/>
        <v>#VALUE!</v>
      </c>
      <c r="CL17" t="s">
        <v>213</v>
      </c>
      <c r="CM17" t="s">
        <v>213</v>
      </c>
      <c r="CN17" t="s">
        <v>213</v>
      </c>
      <c r="CO17" t="s">
        <v>213</v>
      </c>
      <c r="CP17" s="5" t="e">
        <f t="shared" si="21"/>
        <v>#VALUE!</v>
      </c>
      <c r="CQ17" s="10" t="s">
        <v>213</v>
      </c>
      <c r="CR17" t="s">
        <v>213</v>
      </c>
      <c r="CS17" s="5" t="e">
        <f t="shared" si="22"/>
        <v>#VALUE!</v>
      </c>
      <c r="CT17" t="s">
        <v>213</v>
      </c>
      <c r="CU17" t="s">
        <v>213</v>
      </c>
      <c r="CV17" t="s">
        <v>213</v>
      </c>
      <c r="CW17" t="s">
        <v>213</v>
      </c>
      <c r="CX17" t="s">
        <v>213</v>
      </c>
      <c r="CY17" s="10" t="s">
        <v>213</v>
      </c>
      <c r="CZ17" t="s">
        <v>213</v>
      </c>
      <c r="DA17" s="5" t="e">
        <f t="shared" si="23"/>
        <v>#VALUE!</v>
      </c>
      <c r="DB17" s="20" t="s">
        <v>213</v>
      </c>
      <c r="DC17" t="s">
        <v>213</v>
      </c>
      <c r="DD17" s="5" t="e">
        <f t="shared" si="24"/>
        <v>#VALUE!</v>
      </c>
      <c r="DE17" t="s">
        <v>213</v>
      </c>
      <c r="DF17" t="s">
        <v>213</v>
      </c>
      <c r="DG17" s="5" t="e">
        <f t="shared" si="25"/>
        <v>#VALUE!</v>
      </c>
      <c r="DH17" t="s">
        <v>213</v>
      </c>
      <c r="DI17" t="s">
        <v>213</v>
      </c>
      <c r="DJ17" t="s">
        <v>213</v>
      </c>
      <c r="DK17" s="5" t="e">
        <f t="shared" si="26"/>
        <v>#VALUE!</v>
      </c>
      <c r="DL17" t="s">
        <v>213</v>
      </c>
      <c r="DM17" t="s">
        <v>213</v>
      </c>
      <c r="DN17" t="s">
        <v>213</v>
      </c>
      <c r="DO17" t="s">
        <v>213</v>
      </c>
      <c r="DP17" t="s">
        <v>213</v>
      </c>
      <c r="DQ17" t="s">
        <v>213</v>
      </c>
      <c r="DR17" t="s">
        <v>213</v>
      </c>
      <c r="DS17" t="s">
        <v>213</v>
      </c>
      <c r="DT17" t="s">
        <v>213</v>
      </c>
      <c r="DU17" t="s">
        <v>213</v>
      </c>
      <c r="DV17" t="s">
        <v>213</v>
      </c>
      <c r="DW17" t="s">
        <v>213</v>
      </c>
      <c r="DX17" t="s">
        <v>213</v>
      </c>
      <c r="DY17" t="s">
        <v>213</v>
      </c>
      <c r="DZ17" t="s">
        <v>213</v>
      </c>
      <c r="EA17" s="5" t="e">
        <f t="shared" si="27"/>
        <v>#VALUE!</v>
      </c>
      <c r="EB17" t="s">
        <v>213</v>
      </c>
      <c r="EC17" t="s">
        <v>213</v>
      </c>
      <c r="ED17" t="s">
        <v>213</v>
      </c>
      <c r="EE17" s="5" t="e">
        <f t="shared" si="28"/>
        <v>#VALUE!</v>
      </c>
      <c r="EF17">
        <v>40.200000000000003</v>
      </c>
      <c r="EG17" t="s">
        <v>213</v>
      </c>
      <c r="EH17" t="s">
        <v>213</v>
      </c>
      <c r="EI17" t="s">
        <v>213</v>
      </c>
      <c r="EJ17" t="s">
        <v>213</v>
      </c>
      <c r="EK17" t="s">
        <v>213</v>
      </c>
      <c r="EL17" s="5" t="e">
        <f t="shared" si="29"/>
        <v>#VALUE!</v>
      </c>
      <c r="EM17" t="s">
        <v>213</v>
      </c>
      <c r="EN17" t="s">
        <v>213</v>
      </c>
      <c r="EO17" t="s">
        <v>213</v>
      </c>
      <c r="EP17" t="s">
        <v>213</v>
      </c>
      <c r="EQ17" s="5" t="e">
        <f t="shared" si="30"/>
        <v>#VALUE!</v>
      </c>
      <c r="ER17" t="s">
        <v>213</v>
      </c>
      <c r="ES17">
        <v>1.53</v>
      </c>
      <c r="ET17" t="s">
        <v>213</v>
      </c>
      <c r="EU17" s="5" t="e">
        <f t="shared" si="31"/>
        <v>#VALUE!</v>
      </c>
      <c r="EV17" t="s">
        <v>213</v>
      </c>
      <c r="EW17">
        <v>36.4</v>
      </c>
      <c r="EX17" t="s">
        <v>213</v>
      </c>
      <c r="EY17" t="s">
        <v>213</v>
      </c>
      <c r="EZ17">
        <v>25.9</v>
      </c>
      <c r="FA17" t="s">
        <v>213</v>
      </c>
    </row>
    <row r="18" spans="1:157" x14ac:dyDescent="0.3">
      <c r="A18">
        <v>20</v>
      </c>
      <c r="B18" t="s">
        <v>5</v>
      </c>
      <c r="C18">
        <v>0</v>
      </c>
      <c r="D18">
        <v>2.1</v>
      </c>
      <c r="E18" s="5" t="e">
        <f t="shared" si="0"/>
        <v>#DIV/0!</v>
      </c>
      <c r="F18" t="s">
        <v>213</v>
      </c>
      <c r="G18" t="s">
        <v>213</v>
      </c>
      <c r="H18" s="5" t="e">
        <f t="shared" si="1"/>
        <v>#VALUE!</v>
      </c>
      <c r="I18" s="10">
        <v>3.4</v>
      </c>
      <c r="J18" t="s">
        <v>213</v>
      </c>
      <c r="K18" s="5" t="e">
        <f t="shared" si="2"/>
        <v>#VALUE!</v>
      </c>
      <c r="L18" t="s">
        <v>213</v>
      </c>
      <c r="M18" t="s">
        <v>213</v>
      </c>
      <c r="N18" t="s">
        <v>213</v>
      </c>
      <c r="O18" s="10">
        <v>14</v>
      </c>
      <c r="P18" t="s">
        <v>213</v>
      </c>
      <c r="Q18" s="5" t="e">
        <f t="shared" si="3"/>
        <v>#VALUE!</v>
      </c>
      <c r="R18" s="10" t="s">
        <v>213</v>
      </c>
      <c r="S18" t="s">
        <v>213</v>
      </c>
      <c r="T18" s="5" t="e">
        <f t="shared" si="4"/>
        <v>#VALUE!</v>
      </c>
      <c r="U18" s="10" t="s">
        <v>213</v>
      </c>
      <c r="V18" t="s">
        <v>213</v>
      </c>
      <c r="W18" s="5" t="e">
        <f t="shared" si="5"/>
        <v>#VALUE!</v>
      </c>
      <c r="X18" s="10" t="s">
        <v>213</v>
      </c>
      <c r="Y18" t="s">
        <v>213</v>
      </c>
      <c r="Z18" s="5" t="e">
        <f t="shared" si="6"/>
        <v>#VALUE!</v>
      </c>
      <c r="AA18" t="s">
        <v>213</v>
      </c>
      <c r="AB18" t="s">
        <v>213</v>
      </c>
      <c r="AC18" t="s">
        <v>213</v>
      </c>
      <c r="AD18" s="10" t="s">
        <v>213</v>
      </c>
      <c r="AE18" t="s">
        <v>213</v>
      </c>
      <c r="AF18" s="5" t="e">
        <f t="shared" si="7"/>
        <v>#VALUE!</v>
      </c>
      <c r="AG18" s="4" t="s">
        <v>213</v>
      </c>
      <c r="AH18" t="s">
        <v>213</v>
      </c>
      <c r="AI18" s="10" t="s">
        <v>213</v>
      </c>
      <c r="AJ18" t="s">
        <v>213</v>
      </c>
      <c r="AK18" s="5" t="e">
        <f t="shared" si="8"/>
        <v>#VALUE!</v>
      </c>
      <c r="AL18" s="10" t="s">
        <v>213</v>
      </c>
      <c r="AM18" t="s">
        <v>213</v>
      </c>
      <c r="AN18" s="5" t="e">
        <f t="shared" si="9"/>
        <v>#VALUE!</v>
      </c>
      <c r="AO18" s="11">
        <v>120</v>
      </c>
      <c r="AP18" s="10" t="s">
        <v>213</v>
      </c>
      <c r="AQ18" t="s">
        <v>213</v>
      </c>
      <c r="AR18" s="5" t="e">
        <f t="shared" si="10"/>
        <v>#VALUE!</v>
      </c>
      <c r="AS18" t="s">
        <v>213</v>
      </c>
      <c r="AT18" t="s">
        <v>213</v>
      </c>
      <c r="AU18" t="s">
        <v>213</v>
      </c>
      <c r="AV18" t="s">
        <v>213</v>
      </c>
      <c r="AW18" t="s">
        <v>213</v>
      </c>
      <c r="AX18" s="5" t="e">
        <f t="shared" si="11"/>
        <v>#VALUE!</v>
      </c>
      <c r="AY18" t="s">
        <v>213</v>
      </c>
      <c r="AZ18" s="10" t="s">
        <v>213</v>
      </c>
      <c r="BA18" t="s">
        <v>213</v>
      </c>
      <c r="BB18" s="5" t="e">
        <f t="shared" si="12"/>
        <v>#VALUE!</v>
      </c>
      <c r="BC18" s="10" t="s">
        <v>213</v>
      </c>
      <c r="BD18" t="s">
        <v>213</v>
      </c>
      <c r="BE18" s="5" t="e">
        <f t="shared" si="13"/>
        <v>#VALUE!</v>
      </c>
      <c r="BF18" s="10" t="s">
        <v>213</v>
      </c>
      <c r="BG18" t="s">
        <v>213</v>
      </c>
      <c r="BH18" s="5" t="e">
        <f t="shared" si="14"/>
        <v>#VALUE!</v>
      </c>
      <c r="BI18" s="10" t="s">
        <v>213</v>
      </c>
      <c r="BJ18" t="s">
        <v>213</v>
      </c>
      <c r="BK18" s="5" t="e">
        <f t="shared" si="15"/>
        <v>#VALUE!</v>
      </c>
      <c r="BL18" s="10" t="s">
        <v>213</v>
      </c>
      <c r="BM18" s="12" t="s">
        <v>213</v>
      </c>
      <c r="BN18" s="5" t="e">
        <f t="shared" si="16"/>
        <v>#VALUE!</v>
      </c>
      <c r="BO18" s="10" t="s">
        <v>213</v>
      </c>
      <c r="BP18" t="s">
        <v>213</v>
      </c>
      <c r="BQ18" s="5" t="e">
        <f t="shared" si="17"/>
        <v>#VALUE!</v>
      </c>
      <c r="BR18" s="10" t="s">
        <v>213</v>
      </c>
      <c r="BS18" t="s">
        <v>213</v>
      </c>
      <c r="BT18" s="5" t="e">
        <f t="shared" si="18"/>
        <v>#VALUE!</v>
      </c>
      <c r="BU18" s="10" t="s">
        <v>213</v>
      </c>
      <c r="BV18" t="s">
        <v>213</v>
      </c>
      <c r="BW18" s="5" t="e">
        <f t="shared" si="19"/>
        <v>#VALUE!</v>
      </c>
      <c r="BX18" s="20" t="s">
        <v>213</v>
      </c>
      <c r="BY18" t="s">
        <v>213</v>
      </c>
      <c r="BZ18">
        <v>1.56</v>
      </c>
      <c r="CA18" t="s">
        <v>213</v>
      </c>
      <c r="CB18" t="s">
        <v>213</v>
      </c>
      <c r="CC18" t="s">
        <v>213</v>
      </c>
      <c r="CD18">
        <v>1.1299999999999999</v>
      </c>
      <c r="CE18">
        <v>0.98099999999999998</v>
      </c>
      <c r="CF18" t="s">
        <v>213</v>
      </c>
      <c r="CG18" t="s">
        <v>213</v>
      </c>
      <c r="CH18" s="11">
        <v>260</v>
      </c>
      <c r="CI18" s="10" t="s">
        <v>213</v>
      </c>
      <c r="CJ18" t="s">
        <v>213</v>
      </c>
      <c r="CK18" s="5" t="e">
        <f t="shared" si="20"/>
        <v>#VALUE!</v>
      </c>
      <c r="CL18" t="s">
        <v>213</v>
      </c>
      <c r="CM18" t="s">
        <v>213</v>
      </c>
      <c r="CN18" t="s">
        <v>213</v>
      </c>
      <c r="CO18" t="s">
        <v>213</v>
      </c>
      <c r="CP18" s="5" t="e">
        <f t="shared" si="21"/>
        <v>#VALUE!</v>
      </c>
      <c r="CQ18" s="10" t="s">
        <v>213</v>
      </c>
      <c r="CR18" t="s">
        <v>213</v>
      </c>
      <c r="CS18" s="5" t="e">
        <f t="shared" si="22"/>
        <v>#VALUE!</v>
      </c>
      <c r="CT18" t="s">
        <v>213</v>
      </c>
      <c r="CU18" t="s">
        <v>213</v>
      </c>
      <c r="CV18" t="s">
        <v>213</v>
      </c>
      <c r="CW18" t="s">
        <v>213</v>
      </c>
      <c r="CX18" t="s">
        <v>213</v>
      </c>
      <c r="CY18" s="10" t="s">
        <v>213</v>
      </c>
      <c r="CZ18" t="s">
        <v>213</v>
      </c>
      <c r="DA18" s="5" t="e">
        <f t="shared" si="23"/>
        <v>#VALUE!</v>
      </c>
      <c r="DB18" s="20" t="s">
        <v>213</v>
      </c>
      <c r="DC18" t="s">
        <v>213</v>
      </c>
      <c r="DD18" s="5" t="e">
        <f t="shared" si="24"/>
        <v>#VALUE!</v>
      </c>
      <c r="DE18" t="s">
        <v>213</v>
      </c>
      <c r="DF18" t="s">
        <v>213</v>
      </c>
      <c r="DG18" s="5" t="e">
        <f t="shared" si="25"/>
        <v>#VALUE!</v>
      </c>
      <c r="DH18" t="s">
        <v>213</v>
      </c>
      <c r="DI18" t="s">
        <v>213</v>
      </c>
      <c r="DJ18" t="s">
        <v>213</v>
      </c>
      <c r="DK18" s="5" t="e">
        <f t="shared" si="26"/>
        <v>#VALUE!</v>
      </c>
      <c r="DL18" t="s">
        <v>213</v>
      </c>
      <c r="DM18" t="s">
        <v>213</v>
      </c>
      <c r="DN18" t="s">
        <v>213</v>
      </c>
      <c r="DO18" t="s">
        <v>213</v>
      </c>
      <c r="DP18" t="s">
        <v>213</v>
      </c>
      <c r="DQ18">
        <v>1.89</v>
      </c>
      <c r="DR18">
        <v>1.63</v>
      </c>
      <c r="DS18" t="s">
        <v>213</v>
      </c>
      <c r="DT18" t="s">
        <v>213</v>
      </c>
      <c r="DU18" t="s">
        <v>213</v>
      </c>
      <c r="DV18" t="s">
        <v>213</v>
      </c>
      <c r="DW18" t="s">
        <v>213</v>
      </c>
      <c r="DX18">
        <v>52.3</v>
      </c>
      <c r="DY18" t="s">
        <v>213</v>
      </c>
      <c r="DZ18" t="s">
        <v>213</v>
      </c>
      <c r="EA18" s="5" t="e">
        <f t="shared" si="27"/>
        <v>#VALUE!</v>
      </c>
      <c r="EB18" t="s">
        <v>213</v>
      </c>
      <c r="EC18" t="s">
        <v>213</v>
      </c>
      <c r="ED18" t="s">
        <v>213</v>
      </c>
      <c r="EE18" s="5" t="e">
        <f t="shared" si="28"/>
        <v>#VALUE!</v>
      </c>
      <c r="EF18">
        <v>40</v>
      </c>
      <c r="EG18" t="s">
        <v>213</v>
      </c>
      <c r="EH18" t="s">
        <v>213</v>
      </c>
      <c r="EI18">
        <v>1.26</v>
      </c>
      <c r="EJ18" t="s">
        <v>213</v>
      </c>
      <c r="EK18" t="s">
        <v>213</v>
      </c>
      <c r="EL18" s="5" t="e">
        <f t="shared" si="29"/>
        <v>#VALUE!</v>
      </c>
      <c r="EM18">
        <v>1.06</v>
      </c>
      <c r="EN18" t="s">
        <v>213</v>
      </c>
      <c r="EO18" s="3" t="s">
        <v>213</v>
      </c>
      <c r="EP18">
        <v>1.59</v>
      </c>
      <c r="EQ18" s="5" t="e">
        <f t="shared" si="30"/>
        <v>#VALUE!</v>
      </c>
      <c r="ER18" t="s">
        <v>213</v>
      </c>
      <c r="ES18" t="s">
        <v>213</v>
      </c>
      <c r="ET18" t="s">
        <v>213</v>
      </c>
      <c r="EU18" s="5" t="e">
        <f t="shared" si="31"/>
        <v>#VALUE!</v>
      </c>
      <c r="EV18" t="s">
        <v>213</v>
      </c>
      <c r="EW18">
        <v>41.7</v>
      </c>
      <c r="EX18" t="s">
        <v>213</v>
      </c>
      <c r="EY18" t="s">
        <v>213</v>
      </c>
      <c r="EZ18">
        <v>33.700000000000003</v>
      </c>
      <c r="FA18" t="s">
        <v>213</v>
      </c>
    </row>
    <row r="19" spans="1:157" x14ac:dyDescent="0.3">
      <c r="A19">
        <v>19</v>
      </c>
      <c r="B19" t="s">
        <v>13</v>
      </c>
      <c r="C19" t="s">
        <v>214</v>
      </c>
      <c r="D19" t="s">
        <v>214</v>
      </c>
      <c r="E19" s="5" t="e">
        <f t="shared" si="0"/>
        <v>#VALUE!</v>
      </c>
      <c r="F19" t="s">
        <v>214</v>
      </c>
      <c r="G19" t="s">
        <v>214</v>
      </c>
      <c r="H19" s="5" t="e">
        <f t="shared" si="1"/>
        <v>#VALUE!</v>
      </c>
      <c r="I19" s="10" t="s">
        <v>214</v>
      </c>
      <c r="J19" t="s">
        <v>214</v>
      </c>
      <c r="K19" s="5" t="e">
        <f t="shared" si="2"/>
        <v>#VALUE!</v>
      </c>
      <c r="L19" t="s">
        <v>214</v>
      </c>
      <c r="M19" t="s">
        <v>213</v>
      </c>
      <c r="N19" t="s">
        <v>213</v>
      </c>
      <c r="O19" s="10" t="s">
        <v>214</v>
      </c>
      <c r="P19" t="s">
        <v>214</v>
      </c>
      <c r="Q19" s="5" t="e">
        <f t="shared" si="3"/>
        <v>#VALUE!</v>
      </c>
      <c r="R19" s="10" t="s">
        <v>214</v>
      </c>
      <c r="S19" t="s">
        <v>214</v>
      </c>
      <c r="T19" s="5" t="e">
        <f t="shared" si="4"/>
        <v>#VALUE!</v>
      </c>
      <c r="U19" s="10" t="s">
        <v>214</v>
      </c>
      <c r="V19" t="s">
        <v>214</v>
      </c>
      <c r="W19" s="5" t="e">
        <f t="shared" si="5"/>
        <v>#VALUE!</v>
      </c>
      <c r="X19" s="10" t="s">
        <v>214</v>
      </c>
      <c r="Y19" t="s">
        <v>214</v>
      </c>
      <c r="Z19" s="5" t="e">
        <f t="shared" si="6"/>
        <v>#VALUE!</v>
      </c>
      <c r="AA19" t="s">
        <v>214</v>
      </c>
      <c r="AB19" t="s">
        <v>213</v>
      </c>
      <c r="AC19" t="s">
        <v>213</v>
      </c>
      <c r="AD19" s="10" t="s">
        <v>214</v>
      </c>
      <c r="AE19" t="s">
        <v>214</v>
      </c>
      <c r="AF19" s="5" t="e">
        <f t="shared" si="7"/>
        <v>#VALUE!</v>
      </c>
      <c r="AG19" s="4" t="s">
        <v>214</v>
      </c>
      <c r="AH19" t="s">
        <v>214</v>
      </c>
      <c r="AI19" s="10" t="s">
        <v>214</v>
      </c>
      <c r="AJ19" t="s">
        <v>214</v>
      </c>
      <c r="AK19" s="5" t="e">
        <f t="shared" si="8"/>
        <v>#VALUE!</v>
      </c>
      <c r="AL19" s="10" t="s">
        <v>214</v>
      </c>
      <c r="AM19" t="s">
        <v>214</v>
      </c>
      <c r="AN19" s="5" t="e">
        <f t="shared" si="9"/>
        <v>#VALUE!</v>
      </c>
      <c r="AO19" s="11" t="s">
        <v>214</v>
      </c>
      <c r="AP19" s="10" t="s">
        <v>214</v>
      </c>
      <c r="AQ19" t="s">
        <v>214</v>
      </c>
      <c r="AR19" s="5" t="e">
        <f t="shared" si="10"/>
        <v>#VALUE!</v>
      </c>
      <c r="AS19" t="s">
        <v>213</v>
      </c>
      <c r="AT19" t="s">
        <v>213</v>
      </c>
      <c r="AU19" t="s">
        <v>213</v>
      </c>
      <c r="AV19" t="s">
        <v>214</v>
      </c>
      <c r="AW19" t="s">
        <v>214</v>
      </c>
      <c r="AX19" s="5" t="e">
        <f t="shared" si="11"/>
        <v>#VALUE!</v>
      </c>
      <c r="AY19" t="s">
        <v>213</v>
      </c>
      <c r="AZ19" s="10" t="s">
        <v>214</v>
      </c>
      <c r="BA19" t="s">
        <v>214</v>
      </c>
      <c r="BB19" s="5" t="e">
        <f t="shared" si="12"/>
        <v>#VALUE!</v>
      </c>
      <c r="BC19" s="10" t="s">
        <v>213</v>
      </c>
      <c r="BD19" t="s">
        <v>214</v>
      </c>
      <c r="BE19" s="5" t="e">
        <f t="shared" si="13"/>
        <v>#VALUE!</v>
      </c>
      <c r="BF19" s="10" t="s">
        <v>214</v>
      </c>
      <c r="BG19" t="s">
        <v>214</v>
      </c>
      <c r="BH19" s="5" t="e">
        <f t="shared" si="14"/>
        <v>#VALUE!</v>
      </c>
      <c r="BI19" s="10" t="s">
        <v>214</v>
      </c>
      <c r="BJ19" t="s">
        <v>214</v>
      </c>
      <c r="BK19" s="5" t="e">
        <f t="shared" si="15"/>
        <v>#VALUE!</v>
      </c>
      <c r="BL19" s="10" t="s">
        <v>214</v>
      </c>
      <c r="BM19" s="12" t="s">
        <v>214</v>
      </c>
      <c r="BN19" s="5" t="e">
        <f t="shared" si="16"/>
        <v>#VALUE!</v>
      </c>
      <c r="BO19" s="10" t="s">
        <v>214</v>
      </c>
      <c r="BP19" t="s">
        <v>214</v>
      </c>
      <c r="BQ19" s="5" t="e">
        <f t="shared" si="17"/>
        <v>#VALUE!</v>
      </c>
      <c r="BR19" s="10" t="s">
        <v>214</v>
      </c>
      <c r="BS19" t="s">
        <v>214</v>
      </c>
      <c r="BT19" s="5" t="e">
        <f t="shared" si="18"/>
        <v>#VALUE!</v>
      </c>
      <c r="BU19" s="10" t="s">
        <v>214</v>
      </c>
      <c r="BV19" t="s">
        <v>214</v>
      </c>
      <c r="BW19" s="5" t="e">
        <f t="shared" si="19"/>
        <v>#VALUE!</v>
      </c>
      <c r="BX19" s="20" t="s">
        <v>214</v>
      </c>
      <c r="BY19" t="s">
        <v>213</v>
      </c>
      <c r="BZ19" t="s">
        <v>213</v>
      </c>
      <c r="CA19" t="s">
        <v>213</v>
      </c>
      <c r="CB19" t="s">
        <v>213</v>
      </c>
      <c r="CC19" t="s">
        <v>213</v>
      </c>
      <c r="CD19" t="s">
        <v>213</v>
      </c>
      <c r="CE19" t="s">
        <v>213</v>
      </c>
      <c r="CF19" t="s">
        <v>213</v>
      </c>
      <c r="CG19" t="s">
        <v>214</v>
      </c>
      <c r="CH19" s="11" t="s">
        <v>214</v>
      </c>
      <c r="CI19" s="10" t="s">
        <v>214</v>
      </c>
      <c r="CJ19" t="s">
        <v>214</v>
      </c>
      <c r="CK19" s="5" t="e">
        <f t="shared" si="20"/>
        <v>#VALUE!</v>
      </c>
      <c r="CL19" t="s">
        <v>214</v>
      </c>
      <c r="CM19" t="s">
        <v>214</v>
      </c>
      <c r="CN19" t="s">
        <v>214</v>
      </c>
      <c r="CO19" t="s">
        <v>214</v>
      </c>
      <c r="CP19" s="5" t="e">
        <f t="shared" si="21"/>
        <v>#VALUE!</v>
      </c>
      <c r="CQ19" s="10" t="s">
        <v>214</v>
      </c>
      <c r="CR19" t="s">
        <v>214</v>
      </c>
      <c r="CS19" s="5" t="e">
        <f t="shared" si="22"/>
        <v>#VALUE!</v>
      </c>
      <c r="CT19" t="s">
        <v>214</v>
      </c>
      <c r="CU19" t="s">
        <v>214</v>
      </c>
      <c r="CV19" t="s">
        <v>214</v>
      </c>
      <c r="CW19" t="s">
        <v>214</v>
      </c>
      <c r="CX19" t="s">
        <v>214</v>
      </c>
      <c r="CY19" s="10" t="s">
        <v>214</v>
      </c>
      <c r="CZ19" t="s">
        <v>214</v>
      </c>
      <c r="DA19" s="5" t="e">
        <f t="shared" si="23"/>
        <v>#VALUE!</v>
      </c>
      <c r="DB19" s="20" t="s">
        <v>214</v>
      </c>
      <c r="DC19" t="s">
        <v>214</v>
      </c>
      <c r="DD19" s="5" t="e">
        <f t="shared" si="24"/>
        <v>#VALUE!</v>
      </c>
      <c r="DE19" t="s">
        <v>213</v>
      </c>
      <c r="DF19" t="s">
        <v>213</v>
      </c>
      <c r="DG19" s="5" t="e">
        <f t="shared" si="25"/>
        <v>#VALUE!</v>
      </c>
      <c r="DH19" t="s">
        <v>213</v>
      </c>
      <c r="DI19" t="s">
        <v>213</v>
      </c>
      <c r="DJ19" t="s">
        <v>213</v>
      </c>
      <c r="DK19" s="5" t="e">
        <f t="shared" si="26"/>
        <v>#VALUE!</v>
      </c>
      <c r="DL19" t="s">
        <v>213</v>
      </c>
      <c r="DM19" t="s">
        <v>213</v>
      </c>
      <c r="DN19" t="s">
        <v>213</v>
      </c>
      <c r="DO19" t="s">
        <v>213</v>
      </c>
      <c r="DP19" t="s">
        <v>213</v>
      </c>
      <c r="DQ19" t="s">
        <v>213</v>
      </c>
      <c r="DR19" t="s">
        <v>213</v>
      </c>
      <c r="DS19" t="s">
        <v>213</v>
      </c>
      <c r="DT19" t="s">
        <v>213</v>
      </c>
      <c r="DU19" t="s">
        <v>213</v>
      </c>
      <c r="DV19" t="s">
        <v>213</v>
      </c>
      <c r="DW19" t="s">
        <v>213</v>
      </c>
      <c r="DX19" t="s">
        <v>213</v>
      </c>
      <c r="DY19" t="s">
        <v>213</v>
      </c>
      <c r="DZ19" t="s">
        <v>213</v>
      </c>
      <c r="EA19" s="5" t="e">
        <f t="shared" si="27"/>
        <v>#VALUE!</v>
      </c>
      <c r="EB19" t="s">
        <v>213</v>
      </c>
      <c r="EC19" t="s">
        <v>213</v>
      </c>
      <c r="ED19" t="s">
        <v>213</v>
      </c>
      <c r="EE19" s="5" t="e">
        <f t="shared" si="28"/>
        <v>#VALUE!</v>
      </c>
      <c r="EF19">
        <v>35.799999999999997</v>
      </c>
      <c r="EG19" t="s">
        <v>213</v>
      </c>
      <c r="EH19" t="s">
        <v>213</v>
      </c>
      <c r="EI19" t="s">
        <v>213</v>
      </c>
      <c r="EJ19" t="s">
        <v>213</v>
      </c>
      <c r="EK19" t="s">
        <v>213</v>
      </c>
      <c r="EL19" s="5" t="e">
        <f t="shared" si="29"/>
        <v>#VALUE!</v>
      </c>
      <c r="EM19" t="s">
        <v>213</v>
      </c>
      <c r="EN19" t="s">
        <v>213</v>
      </c>
      <c r="EO19" t="s">
        <v>213</v>
      </c>
      <c r="EP19" t="s">
        <v>213</v>
      </c>
      <c r="EQ19" s="5" t="e">
        <f t="shared" si="30"/>
        <v>#VALUE!</v>
      </c>
      <c r="ER19" t="s">
        <v>213</v>
      </c>
      <c r="ES19" t="s">
        <v>213</v>
      </c>
      <c r="ET19" t="s">
        <v>213</v>
      </c>
      <c r="EU19" s="5" t="e">
        <f t="shared" si="31"/>
        <v>#VALUE!</v>
      </c>
      <c r="EV19" t="s">
        <v>213</v>
      </c>
      <c r="EW19">
        <v>40.6</v>
      </c>
      <c r="EX19" t="s">
        <v>213</v>
      </c>
      <c r="EY19" t="s">
        <v>213</v>
      </c>
      <c r="EZ19">
        <v>29.1</v>
      </c>
      <c r="FA19" t="s">
        <v>214</v>
      </c>
    </row>
    <row r="20" spans="1:157" x14ac:dyDescent="0.3">
      <c r="A20">
        <v>18</v>
      </c>
      <c r="B20" t="s">
        <v>4</v>
      </c>
      <c r="C20">
        <v>10</v>
      </c>
      <c r="D20">
        <v>15</v>
      </c>
      <c r="E20" s="5">
        <f t="shared" si="0"/>
        <v>0.5</v>
      </c>
      <c r="F20">
        <v>13</v>
      </c>
      <c r="G20">
        <v>13</v>
      </c>
      <c r="H20" s="5">
        <f t="shared" si="1"/>
        <v>0</v>
      </c>
      <c r="I20" s="10">
        <v>2.1</v>
      </c>
      <c r="J20">
        <v>12</v>
      </c>
      <c r="K20" s="5">
        <f t="shared" si="2"/>
        <v>4.7142857142857144</v>
      </c>
      <c r="L20">
        <v>14</v>
      </c>
      <c r="M20">
        <v>10</v>
      </c>
      <c r="N20">
        <v>10</v>
      </c>
      <c r="O20" s="10">
        <v>8.6999999999999993</v>
      </c>
      <c r="P20">
        <v>19</v>
      </c>
      <c r="Q20" s="5">
        <f t="shared" si="3"/>
        <v>1.1839080459770117</v>
      </c>
      <c r="R20" s="10">
        <v>2.1</v>
      </c>
      <c r="S20">
        <v>11</v>
      </c>
      <c r="T20" s="5">
        <f t="shared" si="4"/>
        <v>4.2380952380952381</v>
      </c>
      <c r="U20" s="10">
        <v>2.2000000000000002</v>
      </c>
      <c r="V20">
        <v>11</v>
      </c>
      <c r="W20" s="5">
        <f t="shared" si="5"/>
        <v>4</v>
      </c>
      <c r="X20" s="10">
        <v>2.2000000000000002</v>
      </c>
      <c r="Y20">
        <v>13</v>
      </c>
      <c r="Z20" s="5">
        <f t="shared" si="6"/>
        <v>4.9090909090909092</v>
      </c>
      <c r="AA20">
        <v>13</v>
      </c>
      <c r="AB20">
        <v>10</v>
      </c>
      <c r="AC20" t="s">
        <v>213</v>
      </c>
      <c r="AD20" s="10">
        <v>2.2000000000000002</v>
      </c>
      <c r="AE20">
        <v>9.8000000000000007</v>
      </c>
      <c r="AF20" s="5">
        <f t="shared" si="7"/>
        <v>3.4545454545454546</v>
      </c>
      <c r="AG20" s="4" t="s">
        <v>213</v>
      </c>
      <c r="AH20">
        <v>13</v>
      </c>
      <c r="AI20" s="10" t="s">
        <v>213</v>
      </c>
      <c r="AJ20" t="s">
        <v>213</v>
      </c>
      <c r="AK20" s="5" t="e">
        <f t="shared" si="8"/>
        <v>#VALUE!</v>
      </c>
      <c r="AL20" s="10">
        <v>2.2999999999999998</v>
      </c>
      <c r="AM20">
        <v>10</v>
      </c>
      <c r="AN20" s="5">
        <f t="shared" si="9"/>
        <v>3.347826086956522</v>
      </c>
      <c r="AO20" s="11">
        <v>730</v>
      </c>
      <c r="AP20" s="10">
        <v>2.2000000000000002</v>
      </c>
      <c r="AQ20">
        <v>7.5</v>
      </c>
      <c r="AR20" s="5">
        <f t="shared" si="10"/>
        <v>2.4090909090909087</v>
      </c>
      <c r="AS20">
        <v>20</v>
      </c>
      <c r="AT20" t="s">
        <v>213</v>
      </c>
      <c r="AU20" t="s">
        <v>213</v>
      </c>
      <c r="AV20">
        <v>31</v>
      </c>
      <c r="AW20" t="s">
        <v>213</v>
      </c>
      <c r="AX20" s="5" t="e">
        <f t="shared" si="11"/>
        <v>#VALUE!</v>
      </c>
      <c r="AY20" t="s">
        <v>213</v>
      </c>
      <c r="AZ20" s="10">
        <v>2.2000000000000002</v>
      </c>
      <c r="BA20">
        <v>9.4</v>
      </c>
      <c r="BB20" s="5">
        <f t="shared" si="12"/>
        <v>3.2727272727272725</v>
      </c>
      <c r="BC20" s="10" t="s">
        <v>213</v>
      </c>
      <c r="BD20" t="s">
        <v>213</v>
      </c>
      <c r="BE20" s="5" t="e">
        <f t="shared" si="13"/>
        <v>#VALUE!</v>
      </c>
      <c r="BF20" s="10" t="s">
        <v>213</v>
      </c>
      <c r="BG20" t="s">
        <v>213</v>
      </c>
      <c r="BH20" s="5" t="e">
        <f t="shared" si="14"/>
        <v>#VALUE!</v>
      </c>
      <c r="BI20" s="10" t="s">
        <v>213</v>
      </c>
      <c r="BJ20" t="s">
        <v>213</v>
      </c>
      <c r="BK20" s="5" t="e">
        <f t="shared" si="15"/>
        <v>#VALUE!</v>
      </c>
      <c r="BL20" s="10" t="s">
        <v>213</v>
      </c>
      <c r="BM20" s="12" t="s">
        <v>213</v>
      </c>
      <c r="BN20" s="5" t="e">
        <f t="shared" si="16"/>
        <v>#VALUE!</v>
      </c>
      <c r="BO20" s="4">
        <v>13</v>
      </c>
      <c r="BP20">
        <v>2.2999999999999998</v>
      </c>
      <c r="BQ20" s="5">
        <f t="shared" si="17"/>
        <v>-0.82307692307692304</v>
      </c>
      <c r="BR20" s="10">
        <v>2.2999999999999998</v>
      </c>
      <c r="BS20">
        <v>31</v>
      </c>
      <c r="BT20" s="5">
        <f t="shared" si="18"/>
        <v>12.478260869565219</v>
      </c>
      <c r="BU20" s="10">
        <v>2.2999999999999998</v>
      </c>
      <c r="BV20">
        <v>11</v>
      </c>
      <c r="BW20" s="5">
        <f t="shared" si="19"/>
        <v>3.7826086956521738</v>
      </c>
      <c r="BX20" s="20" t="s">
        <v>213</v>
      </c>
      <c r="BY20">
        <v>9.81</v>
      </c>
      <c r="BZ20">
        <v>8.43</v>
      </c>
      <c r="CA20">
        <v>7.01</v>
      </c>
      <c r="CB20">
        <v>3.16</v>
      </c>
      <c r="CC20" t="s">
        <v>213</v>
      </c>
      <c r="CD20">
        <v>4.34</v>
      </c>
      <c r="CE20">
        <v>1.81</v>
      </c>
      <c r="CF20" t="s">
        <v>213</v>
      </c>
      <c r="CG20" t="s">
        <v>213</v>
      </c>
      <c r="CH20" s="11">
        <v>1200</v>
      </c>
      <c r="CI20" s="10" t="s">
        <v>213</v>
      </c>
      <c r="CJ20" t="s">
        <v>213</v>
      </c>
      <c r="CK20" s="5" t="e">
        <f t="shared" si="20"/>
        <v>#VALUE!</v>
      </c>
      <c r="CL20" t="s">
        <v>213</v>
      </c>
      <c r="CM20" t="s">
        <v>213</v>
      </c>
      <c r="CN20" t="s">
        <v>213</v>
      </c>
      <c r="CO20" t="s">
        <v>213</v>
      </c>
      <c r="CP20" s="5" t="e">
        <f t="shared" si="21"/>
        <v>#VALUE!</v>
      </c>
      <c r="CQ20" s="10" t="s">
        <v>213</v>
      </c>
      <c r="CR20" t="s">
        <v>213</v>
      </c>
      <c r="CS20" s="5" t="e">
        <f t="shared" si="22"/>
        <v>#VALUE!</v>
      </c>
      <c r="CT20" t="s">
        <v>213</v>
      </c>
      <c r="CU20" t="s">
        <v>213</v>
      </c>
      <c r="CV20" t="s">
        <v>213</v>
      </c>
      <c r="CW20" t="s">
        <v>213</v>
      </c>
      <c r="CX20" t="s">
        <v>213</v>
      </c>
      <c r="CY20" s="10" t="s">
        <v>213</v>
      </c>
      <c r="CZ20" t="s">
        <v>213</v>
      </c>
      <c r="DA20" s="5" t="e">
        <f t="shared" si="23"/>
        <v>#VALUE!</v>
      </c>
      <c r="DB20" s="20" t="s">
        <v>213</v>
      </c>
      <c r="DC20" t="s">
        <v>213</v>
      </c>
      <c r="DD20" s="5" t="e">
        <f t="shared" si="24"/>
        <v>#VALUE!</v>
      </c>
      <c r="DE20">
        <v>6.89</v>
      </c>
      <c r="DF20">
        <v>5.77</v>
      </c>
      <c r="DG20" s="5">
        <f t="shared" si="25"/>
        <v>-0.16255442670537013</v>
      </c>
      <c r="DH20">
        <v>3.15</v>
      </c>
      <c r="DI20">
        <v>4.21</v>
      </c>
      <c r="DJ20">
        <v>4.16</v>
      </c>
      <c r="DK20" s="5">
        <f t="shared" si="26"/>
        <v>0.32063492063492072</v>
      </c>
      <c r="DL20">
        <v>4.6900000000000004</v>
      </c>
      <c r="DM20">
        <v>4.82</v>
      </c>
      <c r="DN20">
        <v>47.7</v>
      </c>
      <c r="DO20">
        <v>15.3</v>
      </c>
      <c r="DP20">
        <v>192</v>
      </c>
      <c r="DQ20">
        <v>150</v>
      </c>
      <c r="DR20">
        <v>166</v>
      </c>
      <c r="DS20">
        <v>2.63</v>
      </c>
      <c r="DT20">
        <v>10.3</v>
      </c>
      <c r="DU20">
        <v>15.6</v>
      </c>
      <c r="DV20">
        <v>2.92</v>
      </c>
      <c r="DW20">
        <v>2.71</v>
      </c>
      <c r="DX20">
        <v>725</v>
      </c>
      <c r="DY20">
        <v>6.6</v>
      </c>
      <c r="DZ20">
        <v>8.2100000000000009</v>
      </c>
      <c r="EA20" s="5">
        <f t="shared" si="27"/>
        <v>0.36929460580912848</v>
      </c>
      <c r="EB20">
        <v>8.74</v>
      </c>
      <c r="EC20">
        <v>8.4600000000000009</v>
      </c>
      <c r="ED20">
        <v>8.27</v>
      </c>
      <c r="EE20" s="5">
        <f t="shared" si="28"/>
        <v>2.2974607013301243E-2</v>
      </c>
      <c r="EF20">
        <v>40.700000000000003</v>
      </c>
      <c r="EG20">
        <v>10.4</v>
      </c>
      <c r="EH20">
        <v>12</v>
      </c>
      <c r="EI20">
        <v>7.2</v>
      </c>
      <c r="EJ20">
        <v>5.84</v>
      </c>
      <c r="EK20">
        <v>12.1</v>
      </c>
      <c r="EL20" s="5">
        <f t="shared" si="29"/>
        <v>1.071917808219178</v>
      </c>
      <c r="EM20">
        <v>11.7</v>
      </c>
      <c r="EN20">
        <v>10.6</v>
      </c>
      <c r="EO20">
        <v>10.1</v>
      </c>
      <c r="EP20">
        <v>20</v>
      </c>
      <c r="EQ20" s="5">
        <f t="shared" si="30"/>
        <v>-0.495</v>
      </c>
      <c r="ER20">
        <v>7.06</v>
      </c>
      <c r="ES20">
        <v>4.91</v>
      </c>
      <c r="ET20">
        <v>9.42</v>
      </c>
      <c r="EU20" s="5">
        <f t="shared" si="31"/>
        <v>-0.25053078556263275</v>
      </c>
      <c r="EV20">
        <v>8.8800000000000008</v>
      </c>
      <c r="EW20">
        <v>39.799999999999997</v>
      </c>
      <c r="EX20">
        <v>9.0299999999999994</v>
      </c>
      <c r="EY20">
        <v>8.1199999999999992</v>
      </c>
      <c r="EZ20">
        <v>35.200000000000003</v>
      </c>
      <c r="FA20" t="s">
        <v>213</v>
      </c>
    </row>
    <row r="21" spans="1:157" x14ac:dyDescent="0.3">
      <c r="A21">
        <v>17</v>
      </c>
      <c r="B21" t="s">
        <v>12</v>
      </c>
      <c r="C21">
        <v>38</v>
      </c>
      <c r="D21">
        <v>38</v>
      </c>
      <c r="E21" s="5">
        <f t="shared" si="0"/>
        <v>0</v>
      </c>
      <c r="F21">
        <v>37</v>
      </c>
      <c r="G21">
        <v>35</v>
      </c>
      <c r="H21" s="5">
        <f t="shared" si="1"/>
        <v>-5.4054054054054057E-2</v>
      </c>
      <c r="I21" s="4">
        <v>50</v>
      </c>
      <c r="J21">
        <v>29</v>
      </c>
      <c r="K21" s="5">
        <f t="shared" si="2"/>
        <v>-0.42</v>
      </c>
      <c r="L21">
        <v>28</v>
      </c>
      <c r="M21">
        <v>20</v>
      </c>
      <c r="N21">
        <v>20</v>
      </c>
      <c r="O21" s="10">
        <v>9.1</v>
      </c>
      <c r="P21">
        <v>28</v>
      </c>
      <c r="Q21" s="5">
        <f t="shared" si="3"/>
        <v>2.0769230769230766</v>
      </c>
      <c r="R21" s="4">
        <v>15</v>
      </c>
      <c r="S21">
        <v>8.4</v>
      </c>
      <c r="T21" s="5">
        <f t="shared" si="4"/>
        <v>-0.44</v>
      </c>
      <c r="U21" s="4">
        <v>11</v>
      </c>
      <c r="V21">
        <v>12</v>
      </c>
      <c r="W21" s="5">
        <f t="shared" si="5"/>
        <v>9.0909090909090912E-2</v>
      </c>
      <c r="X21" s="4">
        <v>36</v>
      </c>
      <c r="Y21">
        <v>22</v>
      </c>
      <c r="Z21" s="5">
        <f t="shared" si="6"/>
        <v>-0.3888888888888889</v>
      </c>
      <c r="AA21">
        <v>21</v>
      </c>
      <c r="AB21">
        <v>60</v>
      </c>
      <c r="AC21">
        <v>40</v>
      </c>
      <c r="AD21" s="10">
        <v>2.2999999999999998</v>
      </c>
      <c r="AE21">
        <v>24</v>
      </c>
      <c r="AF21" s="5">
        <f t="shared" si="7"/>
        <v>9.4347826086956523</v>
      </c>
      <c r="AG21" s="4">
        <v>190</v>
      </c>
      <c r="AH21">
        <v>25</v>
      </c>
      <c r="AI21" s="10" t="s">
        <v>213</v>
      </c>
      <c r="AJ21" t="s">
        <v>213</v>
      </c>
      <c r="AK21" s="5" t="e">
        <f t="shared" si="8"/>
        <v>#VALUE!</v>
      </c>
      <c r="AL21" s="10">
        <v>13</v>
      </c>
      <c r="AM21">
        <v>12</v>
      </c>
      <c r="AN21" s="5">
        <f t="shared" si="9"/>
        <v>-7.6923076923076927E-2</v>
      </c>
      <c r="AO21" s="11">
        <v>770</v>
      </c>
      <c r="AP21" s="10">
        <v>3.1</v>
      </c>
      <c r="AQ21">
        <v>6.8</v>
      </c>
      <c r="AR21" s="5">
        <f t="shared" si="10"/>
        <v>1.193548387096774</v>
      </c>
      <c r="AS21">
        <v>40</v>
      </c>
      <c r="AT21">
        <v>10.38</v>
      </c>
      <c r="AU21" t="s">
        <v>213</v>
      </c>
      <c r="AV21" t="s">
        <v>213</v>
      </c>
      <c r="AW21" t="s">
        <v>213</v>
      </c>
      <c r="AX21" s="5" t="e">
        <f t="shared" si="11"/>
        <v>#VALUE!</v>
      </c>
      <c r="AY21">
        <v>5.15</v>
      </c>
      <c r="AZ21" s="10">
        <v>3.1</v>
      </c>
      <c r="BA21">
        <v>8.8000000000000007</v>
      </c>
      <c r="BB21" s="5">
        <f t="shared" si="12"/>
        <v>1.8387096774193552</v>
      </c>
      <c r="BC21" s="10" t="s">
        <v>213</v>
      </c>
      <c r="BD21" t="s">
        <v>213</v>
      </c>
      <c r="BE21" s="5" t="e">
        <f t="shared" si="13"/>
        <v>#VALUE!</v>
      </c>
      <c r="BF21" s="4">
        <v>75</v>
      </c>
      <c r="BG21">
        <v>3.2</v>
      </c>
      <c r="BH21" s="5">
        <f t="shared" si="14"/>
        <v>-0.95733333333333326</v>
      </c>
      <c r="BI21" s="10" t="s">
        <v>213</v>
      </c>
      <c r="BJ21" t="s">
        <v>213</v>
      </c>
      <c r="BK21" s="5" t="e">
        <f t="shared" si="15"/>
        <v>#VALUE!</v>
      </c>
      <c r="BL21" s="4">
        <v>11</v>
      </c>
      <c r="BM21" s="12">
        <v>3.2</v>
      </c>
      <c r="BN21" s="5">
        <f t="shared" si="16"/>
        <v>-0.70909090909090911</v>
      </c>
      <c r="BO21" s="4">
        <v>11</v>
      </c>
      <c r="BP21">
        <v>11</v>
      </c>
      <c r="BQ21" s="5">
        <f t="shared" si="17"/>
        <v>0</v>
      </c>
      <c r="BR21" s="4">
        <v>11</v>
      </c>
      <c r="BS21">
        <v>11</v>
      </c>
      <c r="BT21" s="5">
        <f t="shared" si="18"/>
        <v>0</v>
      </c>
      <c r="BU21" s="10" t="s">
        <v>213</v>
      </c>
      <c r="BV21" t="s">
        <v>213</v>
      </c>
      <c r="BW21" s="5" t="e">
        <f t="shared" si="19"/>
        <v>#VALUE!</v>
      </c>
      <c r="BX21" s="20" t="s">
        <v>213</v>
      </c>
      <c r="BY21">
        <v>5.79</v>
      </c>
      <c r="BZ21">
        <v>26</v>
      </c>
      <c r="CA21">
        <v>27.3</v>
      </c>
      <c r="CB21">
        <v>2</v>
      </c>
      <c r="CC21" t="s">
        <v>213</v>
      </c>
      <c r="CD21">
        <v>11.8</v>
      </c>
      <c r="CE21">
        <v>15.2</v>
      </c>
      <c r="CF21">
        <v>6.49</v>
      </c>
      <c r="CG21" t="s">
        <v>213</v>
      </c>
      <c r="CH21" s="11">
        <v>2300</v>
      </c>
      <c r="CI21" s="10" t="s">
        <v>213</v>
      </c>
      <c r="CJ21" t="s">
        <v>213</v>
      </c>
      <c r="CK21" s="5" t="e">
        <f t="shared" si="20"/>
        <v>#VALUE!</v>
      </c>
      <c r="CL21" t="s">
        <v>213</v>
      </c>
      <c r="CM21" t="s">
        <v>213</v>
      </c>
      <c r="CN21" t="s">
        <v>213</v>
      </c>
      <c r="CO21" t="s">
        <v>213</v>
      </c>
      <c r="CP21" s="5" t="e">
        <f t="shared" si="21"/>
        <v>#VALUE!</v>
      </c>
      <c r="CQ21" s="10" t="s">
        <v>213</v>
      </c>
      <c r="CR21" t="s">
        <v>213</v>
      </c>
      <c r="CS21" s="5" t="e">
        <f t="shared" si="22"/>
        <v>#VALUE!</v>
      </c>
      <c r="CT21" t="s">
        <v>213</v>
      </c>
      <c r="CU21" t="s">
        <v>213</v>
      </c>
      <c r="CV21" t="s">
        <v>213</v>
      </c>
      <c r="CW21">
        <v>11</v>
      </c>
      <c r="CX21" t="s">
        <v>213</v>
      </c>
      <c r="CY21" s="10" t="s">
        <v>213</v>
      </c>
      <c r="CZ21" t="s">
        <v>213</v>
      </c>
      <c r="DA21" s="5" t="e">
        <f t="shared" si="23"/>
        <v>#VALUE!</v>
      </c>
      <c r="DB21" s="20" t="s">
        <v>213</v>
      </c>
      <c r="DC21" t="s">
        <v>213</v>
      </c>
      <c r="DD21" s="5" t="e">
        <f t="shared" si="24"/>
        <v>#VALUE!</v>
      </c>
      <c r="DE21">
        <v>3.84</v>
      </c>
      <c r="DF21">
        <v>3.09</v>
      </c>
      <c r="DG21" s="5">
        <f t="shared" si="25"/>
        <v>-0.1953125</v>
      </c>
      <c r="DH21">
        <v>5.47</v>
      </c>
      <c r="DI21">
        <v>4.8600000000000003</v>
      </c>
      <c r="DJ21">
        <v>5.53</v>
      </c>
      <c r="DK21" s="5">
        <f t="shared" si="26"/>
        <v>1.0968921389396801E-2</v>
      </c>
      <c r="DL21">
        <v>3.89</v>
      </c>
      <c r="DM21">
        <v>6.65</v>
      </c>
      <c r="DN21">
        <v>115</v>
      </c>
      <c r="DO21">
        <v>40.9</v>
      </c>
      <c r="DP21">
        <v>78.599999999999994</v>
      </c>
      <c r="DQ21">
        <v>305</v>
      </c>
      <c r="DR21">
        <v>309</v>
      </c>
      <c r="DS21" t="s">
        <v>213</v>
      </c>
      <c r="DT21">
        <v>7.92</v>
      </c>
      <c r="DU21">
        <v>18.5</v>
      </c>
      <c r="DV21">
        <v>2.13</v>
      </c>
      <c r="DW21" t="s">
        <v>213</v>
      </c>
      <c r="DX21">
        <v>178</v>
      </c>
      <c r="DY21">
        <v>4.68</v>
      </c>
      <c r="DZ21">
        <v>2.91</v>
      </c>
      <c r="EA21" s="5">
        <f t="shared" si="27"/>
        <v>-0.29624060150375947</v>
      </c>
      <c r="EB21">
        <v>4.84</v>
      </c>
      <c r="EC21">
        <v>4.2699999999999996</v>
      </c>
      <c r="ED21">
        <v>10.4</v>
      </c>
      <c r="EE21" s="5">
        <f t="shared" si="28"/>
        <v>-0.58942307692307694</v>
      </c>
      <c r="EF21">
        <v>46.1</v>
      </c>
      <c r="EG21">
        <v>3.33</v>
      </c>
      <c r="EH21">
        <v>6.31</v>
      </c>
      <c r="EI21">
        <v>5.79</v>
      </c>
      <c r="EJ21">
        <v>3.12</v>
      </c>
      <c r="EK21">
        <v>4.0999999999999996</v>
      </c>
      <c r="EL21" s="5">
        <f>(EK21-EI21)/EI21</f>
        <v>-0.29188255613126085</v>
      </c>
      <c r="EM21">
        <v>1.54</v>
      </c>
      <c r="EN21">
        <v>4.17</v>
      </c>
      <c r="EO21">
        <v>1.04</v>
      </c>
      <c r="EP21">
        <v>9.5299999999999994</v>
      </c>
      <c r="EQ21" s="5">
        <f t="shared" si="30"/>
        <v>-0.89087093389296945</v>
      </c>
      <c r="ER21">
        <v>7.41</v>
      </c>
      <c r="ES21">
        <v>2.73</v>
      </c>
      <c r="ET21" t="s">
        <v>213</v>
      </c>
      <c r="EU21" s="5">
        <f>(ER21-EV21)/EV21</f>
        <v>0.8664987405541561</v>
      </c>
      <c r="EV21">
        <v>3.97</v>
      </c>
      <c r="EW21">
        <v>42</v>
      </c>
      <c r="EX21">
        <v>3.96</v>
      </c>
      <c r="EY21">
        <v>4.46</v>
      </c>
      <c r="EZ21">
        <v>29.4</v>
      </c>
      <c r="FA21">
        <v>10</v>
      </c>
    </row>
    <row r="22" spans="1:157" x14ac:dyDescent="0.3">
      <c r="A22">
        <v>16</v>
      </c>
      <c r="B22" t="s">
        <v>20</v>
      </c>
      <c r="C22" t="s">
        <v>214</v>
      </c>
      <c r="D22" t="s">
        <v>214</v>
      </c>
      <c r="E22" s="5" t="e">
        <f t="shared" si="0"/>
        <v>#VALUE!</v>
      </c>
      <c r="F22" t="s">
        <v>214</v>
      </c>
      <c r="G22" t="s">
        <v>214</v>
      </c>
      <c r="H22" s="5" t="e">
        <f t="shared" si="1"/>
        <v>#VALUE!</v>
      </c>
      <c r="I22" s="10" t="s">
        <v>214</v>
      </c>
      <c r="J22" t="s">
        <v>214</v>
      </c>
      <c r="K22" s="5" t="e">
        <f t="shared" si="2"/>
        <v>#VALUE!</v>
      </c>
      <c r="L22" t="s">
        <v>214</v>
      </c>
      <c r="M22" t="s">
        <v>213</v>
      </c>
      <c r="N22" t="s">
        <v>213</v>
      </c>
      <c r="O22" s="10" t="s">
        <v>214</v>
      </c>
      <c r="P22" t="s">
        <v>214</v>
      </c>
      <c r="Q22" s="5" t="e">
        <f t="shared" si="3"/>
        <v>#VALUE!</v>
      </c>
      <c r="R22" s="10" t="s">
        <v>214</v>
      </c>
      <c r="S22" t="s">
        <v>214</v>
      </c>
      <c r="T22" s="5" t="e">
        <f t="shared" si="4"/>
        <v>#VALUE!</v>
      </c>
      <c r="U22" s="10" t="s">
        <v>214</v>
      </c>
      <c r="V22" t="s">
        <v>214</v>
      </c>
      <c r="W22" s="5" t="e">
        <f t="shared" si="5"/>
        <v>#VALUE!</v>
      </c>
      <c r="X22" s="10" t="s">
        <v>214</v>
      </c>
      <c r="Y22" t="s">
        <v>214</v>
      </c>
      <c r="Z22" s="5" t="e">
        <f t="shared" si="6"/>
        <v>#VALUE!</v>
      </c>
      <c r="AA22" t="s">
        <v>214</v>
      </c>
      <c r="AB22" t="s">
        <v>213</v>
      </c>
      <c r="AC22" t="s">
        <v>213</v>
      </c>
      <c r="AD22" s="10" t="s">
        <v>214</v>
      </c>
      <c r="AE22" t="s">
        <v>214</v>
      </c>
      <c r="AF22" s="5" t="e">
        <f t="shared" si="7"/>
        <v>#VALUE!</v>
      </c>
      <c r="AG22" s="4" t="s">
        <v>214</v>
      </c>
      <c r="AH22" t="s">
        <v>214</v>
      </c>
      <c r="AI22" s="10" t="s">
        <v>214</v>
      </c>
      <c r="AJ22" t="s">
        <v>214</v>
      </c>
      <c r="AK22" s="5" t="e">
        <f t="shared" si="8"/>
        <v>#VALUE!</v>
      </c>
      <c r="AL22" s="10" t="s">
        <v>214</v>
      </c>
      <c r="AM22" t="s">
        <v>214</v>
      </c>
      <c r="AN22" s="5" t="e">
        <f t="shared" si="9"/>
        <v>#VALUE!</v>
      </c>
      <c r="AO22" s="11" t="s">
        <v>214</v>
      </c>
      <c r="AP22" s="10" t="s">
        <v>214</v>
      </c>
      <c r="AQ22" t="s">
        <v>214</v>
      </c>
      <c r="AR22" s="5" t="e">
        <f t="shared" si="10"/>
        <v>#VALUE!</v>
      </c>
      <c r="AS22" t="s">
        <v>213</v>
      </c>
      <c r="AT22" t="s">
        <v>213</v>
      </c>
      <c r="AU22" t="s">
        <v>213</v>
      </c>
      <c r="AV22" t="s">
        <v>214</v>
      </c>
      <c r="AW22" t="s">
        <v>214</v>
      </c>
      <c r="AX22" s="5" t="e">
        <f t="shared" si="11"/>
        <v>#VALUE!</v>
      </c>
      <c r="AY22" t="s">
        <v>214</v>
      </c>
      <c r="AZ22" s="10" t="s">
        <v>214</v>
      </c>
      <c r="BA22" t="s">
        <v>214</v>
      </c>
      <c r="BB22" s="5" t="e">
        <f t="shared" si="12"/>
        <v>#VALUE!</v>
      </c>
      <c r="BC22" s="10" t="s">
        <v>213</v>
      </c>
      <c r="BD22" t="s">
        <v>214</v>
      </c>
      <c r="BE22" s="5" t="e">
        <f t="shared" si="13"/>
        <v>#VALUE!</v>
      </c>
      <c r="BF22" s="10" t="s">
        <v>214</v>
      </c>
      <c r="BG22" t="s">
        <v>214</v>
      </c>
      <c r="BH22" s="5" t="e">
        <f t="shared" si="14"/>
        <v>#VALUE!</v>
      </c>
      <c r="BI22" s="10" t="s">
        <v>214</v>
      </c>
      <c r="BJ22" t="s">
        <v>214</v>
      </c>
      <c r="BK22" s="5" t="e">
        <f t="shared" si="15"/>
        <v>#VALUE!</v>
      </c>
      <c r="BL22" s="10" t="s">
        <v>214</v>
      </c>
      <c r="BM22" s="12" t="s">
        <v>214</v>
      </c>
      <c r="BN22" s="5" t="e">
        <f t="shared" si="16"/>
        <v>#VALUE!</v>
      </c>
      <c r="BO22" s="10" t="s">
        <v>214</v>
      </c>
      <c r="BP22" t="s">
        <v>214</v>
      </c>
      <c r="BQ22" s="5" t="e">
        <f t="shared" si="17"/>
        <v>#VALUE!</v>
      </c>
      <c r="BR22" s="10" t="s">
        <v>214</v>
      </c>
      <c r="BS22" t="s">
        <v>214</v>
      </c>
      <c r="BT22" s="5" t="e">
        <f t="shared" si="18"/>
        <v>#VALUE!</v>
      </c>
      <c r="BU22" s="10" t="s">
        <v>214</v>
      </c>
      <c r="BV22" t="s">
        <v>214</v>
      </c>
      <c r="BW22" s="5" t="e">
        <f t="shared" si="19"/>
        <v>#VALUE!</v>
      </c>
      <c r="BX22" s="20" t="s">
        <v>214</v>
      </c>
      <c r="BY22" t="s">
        <v>213</v>
      </c>
      <c r="BZ22" t="s">
        <v>213</v>
      </c>
      <c r="CA22" t="s">
        <v>213</v>
      </c>
      <c r="CB22" t="s">
        <v>213</v>
      </c>
      <c r="CC22" t="s">
        <v>213</v>
      </c>
      <c r="CD22" t="s">
        <v>213</v>
      </c>
      <c r="CE22" t="s">
        <v>213</v>
      </c>
      <c r="CF22" t="s">
        <v>213</v>
      </c>
      <c r="CG22" t="s">
        <v>214</v>
      </c>
      <c r="CH22" s="11" t="s">
        <v>214</v>
      </c>
      <c r="CI22" s="10" t="s">
        <v>214</v>
      </c>
      <c r="CJ22" t="s">
        <v>214</v>
      </c>
      <c r="CK22" s="5" t="e">
        <f t="shared" si="20"/>
        <v>#VALUE!</v>
      </c>
      <c r="CL22" t="s">
        <v>214</v>
      </c>
      <c r="CM22" t="s">
        <v>214</v>
      </c>
      <c r="CN22" t="s">
        <v>214</v>
      </c>
      <c r="CO22" t="s">
        <v>214</v>
      </c>
      <c r="CP22" s="5" t="e">
        <f t="shared" si="21"/>
        <v>#VALUE!</v>
      </c>
      <c r="CQ22" s="10" t="s">
        <v>214</v>
      </c>
      <c r="CR22" t="s">
        <v>214</v>
      </c>
      <c r="CS22" s="5" t="e">
        <f t="shared" si="22"/>
        <v>#VALUE!</v>
      </c>
      <c r="CT22" t="s">
        <v>214</v>
      </c>
      <c r="CU22" t="s">
        <v>214</v>
      </c>
      <c r="CV22" t="s">
        <v>214</v>
      </c>
      <c r="CW22" t="s">
        <v>214</v>
      </c>
      <c r="CX22" t="s">
        <v>214</v>
      </c>
      <c r="CY22" s="10" t="s">
        <v>214</v>
      </c>
      <c r="CZ22" t="s">
        <v>214</v>
      </c>
      <c r="DA22" s="5" t="e">
        <f t="shared" si="23"/>
        <v>#VALUE!</v>
      </c>
      <c r="DB22" s="20" t="s">
        <v>214</v>
      </c>
      <c r="DC22" t="s">
        <v>214</v>
      </c>
      <c r="DD22" s="5" t="e">
        <f t="shared" si="24"/>
        <v>#VALUE!</v>
      </c>
      <c r="DE22" t="s">
        <v>213</v>
      </c>
      <c r="DF22" t="s">
        <v>213</v>
      </c>
      <c r="DG22" s="5" t="e">
        <f t="shared" si="25"/>
        <v>#VALUE!</v>
      </c>
      <c r="DH22" t="s">
        <v>213</v>
      </c>
      <c r="DI22" t="s">
        <v>213</v>
      </c>
      <c r="DJ22" t="s">
        <v>213</v>
      </c>
      <c r="DK22" s="5" t="e">
        <f t="shared" si="26"/>
        <v>#VALUE!</v>
      </c>
      <c r="DL22" t="s">
        <v>213</v>
      </c>
      <c r="DM22" t="s">
        <v>213</v>
      </c>
      <c r="DN22" t="s">
        <v>213</v>
      </c>
      <c r="DO22" t="s">
        <v>213</v>
      </c>
      <c r="DP22" t="s">
        <v>213</v>
      </c>
      <c r="DQ22" t="s">
        <v>213</v>
      </c>
      <c r="DR22" t="s">
        <v>213</v>
      </c>
      <c r="DS22" t="s">
        <v>213</v>
      </c>
      <c r="DT22" t="s">
        <v>213</v>
      </c>
      <c r="DU22" t="s">
        <v>213</v>
      </c>
      <c r="DV22" t="s">
        <v>213</v>
      </c>
      <c r="DW22" t="s">
        <v>213</v>
      </c>
      <c r="DX22">
        <v>27.1</v>
      </c>
      <c r="DY22" t="s">
        <v>213</v>
      </c>
      <c r="DZ22" t="s">
        <v>213</v>
      </c>
      <c r="EA22" s="5" t="e">
        <f t="shared" si="27"/>
        <v>#VALUE!</v>
      </c>
      <c r="EB22" t="s">
        <v>213</v>
      </c>
      <c r="EC22" t="s">
        <v>213</v>
      </c>
      <c r="ED22" t="s">
        <v>213</v>
      </c>
      <c r="EE22" s="5" t="e">
        <f t="shared" si="28"/>
        <v>#VALUE!</v>
      </c>
      <c r="EF22">
        <v>40.200000000000003</v>
      </c>
      <c r="EG22" t="s">
        <v>213</v>
      </c>
      <c r="EH22" t="s">
        <v>213</v>
      </c>
      <c r="EI22" t="s">
        <v>213</v>
      </c>
      <c r="EJ22" t="s">
        <v>213</v>
      </c>
      <c r="EK22" t="s">
        <v>213</v>
      </c>
      <c r="EL22" s="5" t="e">
        <f t="shared" ref="EL22:EL37" si="32">(EK22-EJ22)/EJ22</f>
        <v>#VALUE!</v>
      </c>
      <c r="EM22" t="s">
        <v>213</v>
      </c>
      <c r="EN22" t="s">
        <v>213</v>
      </c>
      <c r="EO22" t="s">
        <v>213</v>
      </c>
      <c r="EP22" t="s">
        <v>213</v>
      </c>
      <c r="EQ22" s="5" t="e">
        <f t="shared" si="30"/>
        <v>#VALUE!</v>
      </c>
      <c r="ER22" t="s">
        <v>213</v>
      </c>
      <c r="ES22" t="s">
        <v>213</v>
      </c>
      <c r="ET22" t="s">
        <v>213</v>
      </c>
      <c r="EU22" s="5" t="e">
        <f>(ER22-ET22)/ET22</f>
        <v>#VALUE!</v>
      </c>
      <c r="EV22" t="s">
        <v>213</v>
      </c>
      <c r="EW22">
        <v>41.3</v>
      </c>
      <c r="EX22" t="s">
        <v>213</v>
      </c>
      <c r="EY22" t="s">
        <v>213</v>
      </c>
      <c r="EZ22">
        <v>29.5</v>
      </c>
      <c r="FA22" t="s">
        <v>214</v>
      </c>
    </row>
    <row r="23" spans="1:157" x14ac:dyDescent="0.3">
      <c r="A23">
        <v>15</v>
      </c>
      <c r="B23" t="s">
        <v>216</v>
      </c>
      <c r="C23" t="s">
        <v>214</v>
      </c>
      <c r="D23" t="s">
        <v>214</v>
      </c>
      <c r="E23" s="5" t="e">
        <f t="shared" si="0"/>
        <v>#VALUE!</v>
      </c>
      <c r="F23" t="s">
        <v>214</v>
      </c>
      <c r="G23" t="s">
        <v>214</v>
      </c>
      <c r="H23" s="5" t="e">
        <f t="shared" si="1"/>
        <v>#VALUE!</v>
      </c>
      <c r="I23" s="10" t="s">
        <v>214</v>
      </c>
      <c r="J23" t="s">
        <v>214</v>
      </c>
      <c r="K23" s="5" t="e">
        <f t="shared" si="2"/>
        <v>#VALUE!</v>
      </c>
      <c r="L23" t="s">
        <v>214</v>
      </c>
      <c r="M23" t="s">
        <v>214</v>
      </c>
      <c r="N23" t="s">
        <v>214</v>
      </c>
      <c r="O23" s="10" t="s">
        <v>214</v>
      </c>
      <c r="P23" t="s">
        <v>214</v>
      </c>
      <c r="Q23" s="5" t="e">
        <f t="shared" si="3"/>
        <v>#VALUE!</v>
      </c>
      <c r="R23" s="10" t="s">
        <v>214</v>
      </c>
      <c r="S23" t="s">
        <v>214</v>
      </c>
      <c r="T23" s="5" t="e">
        <f t="shared" si="4"/>
        <v>#VALUE!</v>
      </c>
      <c r="U23" s="10" t="s">
        <v>214</v>
      </c>
      <c r="V23" t="s">
        <v>214</v>
      </c>
      <c r="W23" s="5" t="e">
        <f t="shared" si="5"/>
        <v>#VALUE!</v>
      </c>
      <c r="X23" s="10" t="s">
        <v>214</v>
      </c>
      <c r="Y23" t="s">
        <v>214</v>
      </c>
      <c r="Z23" s="5" t="e">
        <f t="shared" si="6"/>
        <v>#VALUE!</v>
      </c>
      <c r="AA23" t="s">
        <v>214</v>
      </c>
      <c r="AB23" t="s">
        <v>214</v>
      </c>
      <c r="AC23" t="s">
        <v>214</v>
      </c>
      <c r="AD23" s="10" t="s">
        <v>214</v>
      </c>
      <c r="AE23" t="s">
        <v>214</v>
      </c>
      <c r="AF23" s="5" t="e">
        <f t="shared" si="7"/>
        <v>#VALUE!</v>
      </c>
      <c r="AG23" s="4" t="s">
        <v>214</v>
      </c>
      <c r="AH23" t="s">
        <v>214</v>
      </c>
      <c r="AI23" s="10" t="s">
        <v>214</v>
      </c>
      <c r="AJ23" t="s">
        <v>214</v>
      </c>
      <c r="AK23" s="5" t="e">
        <f t="shared" si="8"/>
        <v>#VALUE!</v>
      </c>
      <c r="AL23" s="10" t="s">
        <v>214</v>
      </c>
      <c r="AM23" t="s">
        <v>214</v>
      </c>
      <c r="AN23" s="5" t="e">
        <f t="shared" si="9"/>
        <v>#VALUE!</v>
      </c>
      <c r="AO23" s="11" t="s">
        <v>214</v>
      </c>
      <c r="AP23" s="10" t="s">
        <v>214</v>
      </c>
      <c r="AQ23" t="s">
        <v>214</v>
      </c>
      <c r="AR23" s="5" t="e">
        <f t="shared" si="10"/>
        <v>#VALUE!</v>
      </c>
      <c r="AS23" t="s">
        <v>214</v>
      </c>
      <c r="AT23" t="s">
        <v>214</v>
      </c>
      <c r="AU23" t="s">
        <v>214</v>
      </c>
      <c r="AV23" t="s">
        <v>214</v>
      </c>
      <c r="AW23" t="s">
        <v>214</v>
      </c>
      <c r="AX23" s="5" t="e">
        <f t="shared" si="11"/>
        <v>#VALUE!</v>
      </c>
      <c r="AY23" t="s">
        <v>213</v>
      </c>
      <c r="AZ23" s="10" t="s">
        <v>214</v>
      </c>
      <c r="BA23" t="s">
        <v>214</v>
      </c>
      <c r="BB23" s="5" t="e">
        <f t="shared" si="12"/>
        <v>#VALUE!</v>
      </c>
      <c r="BC23" s="10" t="s">
        <v>213</v>
      </c>
      <c r="BD23" t="s">
        <v>214</v>
      </c>
      <c r="BE23" s="5" t="e">
        <f t="shared" si="13"/>
        <v>#VALUE!</v>
      </c>
      <c r="BF23" s="10" t="s">
        <v>214</v>
      </c>
      <c r="BG23" t="s">
        <v>214</v>
      </c>
      <c r="BH23" s="5" t="e">
        <f t="shared" si="14"/>
        <v>#VALUE!</v>
      </c>
      <c r="BI23" s="10" t="s">
        <v>214</v>
      </c>
      <c r="BJ23" t="s">
        <v>214</v>
      </c>
      <c r="BK23" s="5" t="e">
        <f t="shared" si="15"/>
        <v>#VALUE!</v>
      </c>
      <c r="BL23" s="10" t="s">
        <v>214</v>
      </c>
      <c r="BM23" s="12" t="s">
        <v>214</v>
      </c>
      <c r="BN23" s="5" t="e">
        <f t="shared" si="16"/>
        <v>#VALUE!</v>
      </c>
      <c r="BO23" s="10" t="s">
        <v>214</v>
      </c>
      <c r="BP23" t="s">
        <v>214</v>
      </c>
      <c r="BQ23" s="5" t="e">
        <f t="shared" si="17"/>
        <v>#VALUE!</v>
      </c>
      <c r="BR23" s="10" t="s">
        <v>214</v>
      </c>
      <c r="BS23" t="s">
        <v>214</v>
      </c>
      <c r="BT23" s="5" t="e">
        <f t="shared" si="18"/>
        <v>#VALUE!</v>
      </c>
      <c r="BU23" s="10" t="s">
        <v>214</v>
      </c>
      <c r="BV23" t="s">
        <v>214</v>
      </c>
      <c r="BW23" s="5" t="e">
        <f t="shared" si="19"/>
        <v>#VALUE!</v>
      </c>
      <c r="BX23" s="20" t="s">
        <v>214</v>
      </c>
      <c r="BY23" t="s">
        <v>213</v>
      </c>
      <c r="BZ23" t="s">
        <v>213</v>
      </c>
      <c r="CA23" t="s">
        <v>213</v>
      </c>
      <c r="CB23" t="s">
        <v>213</v>
      </c>
      <c r="CC23" t="s">
        <v>213</v>
      </c>
      <c r="CD23">
        <v>0.83499999999999996</v>
      </c>
      <c r="CE23" t="s">
        <v>213</v>
      </c>
      <c r="CF23" t="s">
        <v>213</v>
      </c>
      <c r="CG23" t="s">
        <v>214</v>
      </c>
      <c r="CH23" s="11" t="s">
        <v>214</v>
      </c>
      <c r="CI23" s="10" t="s">
        <v>214</v>
      </c>
      <c r="CJ23" t="s">
        <v>214</v>
      </c>
      <c r="CK23" s="5" t="e">
        <f t="shared" si="20"/>
        <v>#VALUE!</v>
      </c>
      <c r="CL23" t="s">
        <v>214</v>
      </c>
      <c r="CM23" t="s">
        <v>214</v>
      </c>
      <c r="CN23" t="s">
        <v>214</v>
      </c>
      <c r="CO23" t="s">
        <v>214</v>
      </c>
      <c r="CP23" s="5" t="e">
        <f t="shared" si="21"/>
        <v>#VALUE!</v>
      </c>
      <c r="CQ23" s="10" t="s">
        <v>214</v>
      </c>
      <c r="CR23" t="s">
        <v>214</v>
      </c>
      <c r="CS23" s="5" t="e">
        <f t="shared" si="22"/>
        <v>#VALUE!</v>
      </c>
      <c r="CT23" t="s">
        <v>214</v>
      </c>
      <c r="CU23" t="s">
        <v>214</v>
      </c>
      <c r="CV23" t="s">
        <v>214</v>
      </c>
      <c r="CW23" t="s">
        <v>214</v>
      </c>
      <c r="CX23" t="s">
        <v>214</v>
      </c>
      <c r="CY23" s="10" t="s">
        <v>214</v>
      </c>
      <c r="CZ23" t="s">
        <v>214</v>
      </c>
      <c r="DA23" s="5" t="e">
        <f t="shared" si="23"/>
        <v>#VALUE!</v>
      </c>
      <c r="DB23" s="20" t="s">
        <v>214</v>
      </c>
      <c r="DC23" t="s">
        <v>214</v>
      </c>
      <c r="DD23" s="5" t="e">
        <f t="shared" si="24"/>
        <v>#VALUE!</v>
      </c>
      <c r="DE23" t="s">
        <v>213</v>
      </c>
      <c r="DF23" t="s">
        <v>213</v>
      </c>
      <c r="DG23" s="5" t="e">
        <f t="shared" si="25"/>
        <v>#VALUE!</v>
      </c>
      <c r="DH23" t="s">
        <v>213</v>
      </c>
      <c r="DI23" t="s">
        <v>213</v>
      </c>
      <c r="DJ23" t="s">
        <v>213</v>
      </c>
      <c r="DK23" s="5" t="e">
        <f t="shared" si="26"/>
        <v>#VALUE!</v>
      </c>
      <c r="DL23" t="s">
        <v>213</v>
      </c>
      <c r="DM23" t="s">
        <v>213</v>
      </c>
      <c r="DN23" t="s">
        <v>213</v>
      </c>
      <c r="DO23" t="s">
        <v>213</v>
      </c>
      <c r="DP23" t="s">
        <v>213</v>
      </c>
      <c r="DQ23" t="s">
        <v>213</v>
      </c>
      <c r="DR23" t="s">
        <v>213</v>
      </c>
      <c r="DS23" t="s">
        <v>213</v>
      </c>
      <c r="DT23" t="s">
        <v>213</v>
      </c>
      <c r="DU23" t="s">
        <v>213</v>
      </c>
      <c r="DV23" t="s">
        <v>213</v>
      </c>
      <c r="DW23" t="s">
        <v>213</v>
      </c>
      <c r="DX23">
        <v>1.69</v>
      </c>
      <c r="DY23" t="s">
        <v>213</v>
      </c>
      <c r="DZ23" t="s">
        <v>213</v>
      </c>
      <c r="EA23" s="5" t="e">
        <f t="shared" si="27"/>
        <v>#VALUE!</v>
      </c>
      <c r="EB23" t="s">
        <v>213</v>
      </c>
      <c r="EC23" t="s">
        <v>213</v>
      </c>
      <c r="ED23" t="s">
        <v>213</v>
      </c>
      <c r="EE23" s="5" t="e">
        <f t="shared" si="28"/>
        <v>#VALUE!</v>
      </c>
      <c r="EF23">
        <v>42</v>
      </c>
      <c r="EG23" t="s">
        <v>213</v>
      </c>
      <c r="EH23" t="s">
        <v>213</v>
      </c>
      <c r="EI23" t="s">
        <v>213</v>
      </c>
      <c r="EJ23" t="s">
        <v>213</v>
      </c>
      <c r="EK23" t="s">
        <v>213</v>
      </c>
      <c r="EL23" s="5" t="e">
        <f t="shared" si="32"/>
        <v>#VALUE!</v>
      </c>
      <c r="EM23" t="s">
        <v>213</v>
      </c>
      <c r="EN23" t="s">
        <v>213</v>
      </c>
      <c r="EO23" t="s">
        <v>213</v>
      </c>
      <c r="EP23" t="s">
        <v>213</v>
      </c>
      <c r="EQ23" s="5" t="e">
        <f t="shared" si="30"/>
        <v>#VALUE!</v>
      </c>
      <c r="ER23" t="s">
        <v>213</v>
      </c>
      <c r="ES23" t="s">
        <v>213</v>
      </c>
      <c r="ET23" t="s">
        <v>213</v>
      </c>
      <c r="EU23" s="5" t="e">
        <f>(ER23-ET23)/ET23</f>
        <v>#VALUE!</v>
      </c>
      <c r="EV23" t="s">
        <v>213</v>
      </c>
      <c r="EW23">
        <v>36.700000000000003</v>
      </c>
      <c r="EX23" t="s">
        <v>213</v>
      </c>
      <c r="EY23" t="s">
        <v>213</v>
      </c>
      <c r="EZ23">
        <v>33.6</v>
      </c>
      <c r="FA23" t="s">
        <v>214</v>
      </c>
    </row>
    <row r="24" spans="1:157" x14ac:dyDescent="0.3">
      <c r="A24">
        <v>14</v>
      </c>
      <c r="B24" t="s">
        <v>217</v>
      </c>
      <c r="C24" t="s">
        <v>213</v>
      </c>
      <c r="D24" t="s">
        <v>213</v>
      </c>
      <c r="E24" s="5" t="e">
        <f t="shared" si="0"/>
        <v>#VALUE!</v>
      </c>
      <c r="F24" t="s">
        <v>213</v>
      </c>
      <c r="G24" t="s">
        <v>213</v>
      </c>
      <c r="H24" s="5" t="e">
        <f t="shared" si="1"/>
        <v>#VALUE!</v>
      </c>
      <c r="I24" s="10" t="s">
        <v>213</v>
      </c>
      <c r="J24" t="s">
        <v>213</v>
      </c>
      <c r="K24" s="5" t="e">
        <f t="shared" si="2"/>
        <v>#VALUE!</v>
      </c>
      <c r="L24" t="s">
        <v>213</v>
      </c>
      <c r="M24" t="s">
        <v>213</v>
      </c>
      <c r="N24" t="s">
        <v>213</v>
      </c>
      <c r="O24" s="10" t="s">
        <v>213</v>
      </c>
      <c r="P24" t="s">
        <v>213</v>
      </c>
      <c r="Q24" s="5" t="e">
        <f t="shared" si="3"/>
        <v>#VALUE!</v>
      </c>
      <c r="R24" s="10" t="s">
        <v>213</v>
      </c>
      <c r="S24" t="s">
        <v>213</v>
      </c>
      <c r="T24" s="5" t="e">
        <f t="shared" si="4"/>
        <v>#VALUE!</v>
      </c>
      <c r="U24" s="10" t="s">
        <v>213</v>
      </c>
      <c r="V24" t="s">
        <v>213</v>
      </c>
      <c r="W24" s="5" t="e">
        <f t="shared" si="5"/>
        <v>#VALUE!</v>
      </c>
      <c r="X24" s="10" t="s">
        <v>213</v>
      </c>
      <c r="Y24" t="s">
        <v>213</v>
      </c>
      <c r="Z24" s="5" t="e">
        <f t="shared" si="6"/>
        <v>#VALUE!</v>
      </c>
      <c r="AA24" t="s">
        <v>213</v>
      </c>
      <c r="AB24" t="s">
        <v>213</v>
      </c>
      <c r="AC24" t="s">
        <v>213</v>
      </c>
      <c r="AD24" s="10" t="s">
        <v>213</v>
      </c>
      <c r="AE24" t="s">
        <v>213</v>
      </c>
      <c r="AF24" s="5" t="e">
        <f t="shared" si="7"/>
        <v>#VALUE!</v>
      </c>
      <c r="AG24" s="4" t="s">
        <v>213</v>
      </c>
      <c r="AH24" t="s">
        <v>213</v>
      </c>
      <c r="AI24" s="10" t="s">
        <v>213</v>
      </c>
      <c r="AJ24" t="s">
        <v>213</v>
      </c>
      <c r="AK24" s="5" t="e">
        <f t="shared" si="8"/>
        <v>#VALUE!</v>
      </c>
      <c r="AL24" s="10" t="s">
        <v>213</v>
      </c>
      <c r="AM24" t="s">
        <v>213</v>
      </c>
      <c r="AN24" s="5" t="e">
        <f t="shared" si="9"/>
        <v>#VALUE!</v>
      </c>
      <c r="AO24" s="11" t="s">
        <v>213</v>
      </c>
      <c r="AP24" s="10" t="s">
        <v>213</v>
      </c>
      <c r="AQ24" t="s">
        <v>213</v>
      </c>
      <c r="AR24" s="5" t="e">
        <f t="shared" si="10"/>
        <v>#VALUE!</v>
      </c>
      <c r="AS24" t="s">
        <v>213</v>
      </c>
      <c r="AT24" t="s">
        <v>213</v>
      </c>
      <c r="AU24" t="s">
        <v>213</v>
      </c>
      <c r="AV24" t="s">
        <v>213</v>
      </c>
      <c r="AW24" t="s">
        <v>213</v>
      </c>
      <c r="AX24" s="5" t="e">
        <f t="shared" si="11"/>
        <v>#VALUE!</v>
      </c>
      <c r="AY24" t="s">
        <v>213</v>
      </c>
      <c r="AZ24" s="10" t="s">
        <v>213</v>
      </c>
      <c r="BA24" t="s">
        <v>213</v>
      </c>
      <c r="BB24" s="5" t="e">
        <f t="shared" si="12"/>
        <v>#VALUE!</v>
      </c>
      <c r="BC24" s="10" t="s">
        <v>213</v>
      </c>
      <c r="BD24" t="s">
        <v>213</v>
      </c>
      <c r="BE24" s="5" t="e">
        <f t="shared" si="13"/>
        <v>#VALUE!</v>
      </c>
      <c r="BF24" s="10" t="s">
        <v>213</v>
      </c>
      <c r="BG24" t="s">
        <v>213</v>
      </c>
      <c r="BH24" s="5" t="e">
        <f t="shared" si="14"/>
        <v>#VALUE!</v>
      </c>
      <c r="BI24" s="10" t="s">
        <v>213</v>
      </c>
      <c r="BJ24" t="s">
        <v>213</v>
      </c>
      <c r="BK24" s="5" t="e">
        <f t="shared" si="15"/>
        <v>#VALUE!</v>
      </c>
      <c r="BL24" s="10" t="s">
        <v>213</v>
      </c>
      <c r="BM24" s="12" t="s">
        <v>213</v>
      </c>
      <c r="BN24" s="5" t="e">
        <f t="shared" si="16"/>
        <v>#VALUE!</v>
      </c>
      <c r="BO24" s="10" t="s">
        <v>213</v>
      </c>
      <c r="BP24" t="s">
        <v>213</v>
      </c>
      <c r="BQ24" s="5" t="e">
        <f t="shared" si="17"/>
        <v>#VALUE!</v>
      </c>
      <c r="BR24" s="10" t="s">
        <v>213</v>
      </c>
      <c r="BS24" t="s">
        <v>213</v>
      </c>
      <c r="BT24" s="5" t="e">
        <f t="shared" si="18"/>
        <v>#VALUE!</v>
      </c>
      <c r="BU24" s="10" t="s">
        <v>213</v>
      </c>
      <c r="BV24" t="s">
        <v>213</v>
      </c>
      <c r="BW24" s="5" t="e">
        <f t="shared" si="19"/>
        <v>#VALUE!</v>
      </c>
      <c r="BX24" s="20" t="s">
        <v>213</v>
      </c>
      <c r="BY24" t="s">
        <v>213</v>
      </c>
      <c r="BZ24" t="s">
        <v>213</v>
      </c>
      <c r="CA24" t="s">
        <v>213</v>
      </c>
      <c r="CB24" t="s">
        <v>213</v>
      </c>
      <c r="CC24">
        <v>0.94499999999999995</v>
      </c>
      <c r="CD24">
        <v>3.92</v>
      </c>
      <c r="CE24">
        <v>6.21</v>
      </c>
      <c r="CF24">
        <v>2.94</v>
      </c>
      <c r="CG24" t="s">
        <v>213</v>
      </c>
      <c r="CH24" s="11" t="s">
        <v>213</v>
      </c>
      <c r="CI24" s="10" t="s">
        <v>213</v>
      </c>
      <c r="CJ24" t="s">
        <v>213</v>
      </c>
      <c r="CK24" s="5" t="e">
        <f t="shared" si="20"/>
        <v>#VALUE!</v>
      </c>
      <c r="CL24" t="s">
        <v>213</v>
      </c>
      <c r="CM24" t="s">
        <v>213</v>
      </c>
      <c r="CN24" t="s">
        <v>213</v>
      </c>
      <c r="CO24" t="s">
        <v>213</v>
      </c>
      <c r="CP24" s="5" t="e">
        <f t="shared" si="21"/>
        <v>#VALUE!</v>
      </c>
      <c r="CQ24" s="10" t="s">
        <v>213</v>
      </c>
      <c r="CR24" t="s">
        <v>213</v>
      </c>
      <c r="CS24" s="5" t="e">
        <f t="shared" si="22"/>
        <v>#VALUE!</v>
      </c>
      <c r="CT24" t="s">
        <v>213</v>
      </c>
      <c r="CU24" t="s">
        <v>213</v>
      </c>
      <c r="CV24" t="s">
        <v>213</v>
      </c>
      <c r="CW24" t="s">
        <v>213</v>
      </c>
      <c r="CX24" t="s">
        <v>213</v>
      </c>
      <c r="CY24" s="10" t="s">
        <v>213</v>
      </c>
      <c r="CZ24" t="s">
        <v>213</v>
      </c>
      <c r="DA24" s="5" t="e">
        <f t="shared" si="23"/>
        <v>#VALUE!</v>
      </c>
      <c r="DB24" s="20" t="s">
        <v>213</v>
      </c>
      <c r="DC24" t="s">
        <v>213</v>
      </c>
      <c r="DD24" s="5" t="e">
        <f t="shared" si="24"/>
        <v>#VALUE!</v>
      </c>
      <c r="DE24" t="s">
        <v>213</v>
      </c>
      <c r="DF24" t="s">
        <v>213</v>
      </c>
      <c r="DG24" s="5" t="e">
        <f t="shared" si="25"/>
        <v>#VALUE!</v>
      </c>
      <c r="DH24" t="s">
        <v>213</v>
      </c>
      <c r="DI24" t="s">
        <v>213</v>
      </c>
      <c r="DJ24" t="s">
        <v>213</v>
      </c>
      <c r="DK24" s="5" t="e">
        <f t="shared" si="26"/>
        <v>#VALUE!</v>
      </c>
      <c r="DL24" t="s">
        <v>213</v>
      </c>
      <c r="DM24" t="s">
        <v>213</v>
      </c>
      <c r="DN24" t="s">
        <v>213</v>
      </c>
      <c r="DO24" t="s">
        <v>213</v>
      </c>
      <c r="DP24" t="s">
        <v>213</v>
      </c>
      <c r="DQ24" t="s">
        <v>213</v>
      </c>
      <c r="DR24" t="s">
        <v>213</v>
      </c>
      <c r="DS24" t="s">
        <v>213</v>
      </c>
      <c r="DT24" t="s">
        <v>213</v>
      </c>
      <c r="DU24" t="s">
        <v>213</v>
      </c>
      <c r="DV24" t="s">
        <v>213</v>
      </c>
      <c r="DW24" t="s">
        <v>213</v>
      </c>
      <c r="DX24">
        <v>122</v>
      </c>
      <c r="DY24" t="s">
        <v>213</v>
      </c>
      <c r="DZ24" t="s">
        <v>213</v>
      </c>
      <c r="EA24" s="5" t="e">
        <f t="shared" si="27"/>
        <v>#VALUE!</v>
      </c>
      <c r="EB24" t="s">
        <v>213</v>
      </c>
      <c r="EC24" t="s">
        <v>213</v>
      </c>
      <c r="ED24" t="s">
        <v>213</v>
      </c>
      <c r="EE24" s="5" t="e">
        <f t="shared" si="28"/>
        <v>#VALUE!</v>
      </c>
      <c r="EF24">
        <v>38</v>
      </c>
      <c r="EG24" t="s">
        <v>213</v>
      </c>
      <c r="EH24" t="s">
        <v>213</v>
      </c>
      <c r="EI24" t="s">
        <v>213</v>
      </c>
      <c r="EJ24" t="s">
        <v>213</v>
      </c>
      <c r="EK24" t="s">
        <v>213</v>
      </c>
      <c r="EL24" s="5" t="e">
        <f t="shared" si="32"/>
        <v>#VALUE!</v>
      </c>
      <c r="EM24" t="s">
        <v>213</v>
      </c>
      <c r="EN24" t="s">
        <v>213</v>
      </c>
      <c r="EO24" s="3" t="s">
        <v>213</v>
      </c>
      <c r="EP24">
        <v>2.63</v>
      </c>
      <c r="EQ24" s="5" t="e">
        <f t="shared" si="30"/>
        <v>#VALUE!</v>
      </c>
      <c r="ER24" t="s">
        <v>213</v>
      </c>
      <c r="ES24" t="s">
        <v>213</v>
      </c>
      <c r="ET24" t="s">
        <v>213</v>
      </c>
      <c r="EU24" s="5" t="e">
        <f>(ER24-ET24)/ET24</f>
        <v>#VALUE!</v>
      </c>
      <c r="EV24" t="s">
        <v>213</v>
      </c>
      <c r="EW24">
        <v>40.299999999999997</v>
      </c>
      <c r="EX24" t="s">
        <v>213</v>
      </c>
      <c r="EY24" t="s">
        <v>213</v>
      </c>
      <c r="EZ24">
        <v>28.2</v>
      </c>
      <c r="FA24" t="s">
        <v>213</v>
      </c>
    </row>
    <row r="25" spans="1:157" x14ac:dyDescent="0.3">
      <c r="A25">
        <v>13</v>
      </c>
      <c r="B25" t="s">
        <v>218</v>
      </c>
      <c r="C25" t="s">
        <v>213</v>
      </c>
      <c r="D25" t="s">
        <v>213</v>
      </c>
      <c r="E25" s="5" t="e">
        <f t="shared" si="0"/>
        <v>#VALUE!</v>
      </c>
      <c r="F25" t="s">
        <v>213</v>
      </c>
      <c r="G25" t="s">
        <v>213</v>
      </c>
      <c r="H25" s="5" t="e">
        <f t="shared" si="1"/>
        <v>#VALUE!</v>
      </c>
      <c r="I25" s="10" t="s">
        <v>213</v>
      </c>
      <c r="J25" t="s">
        <v>213</v>
      </c>
      <c r="K25" s="5" t="e">
        <f t="shared" si="2"/>
        <v>#VALUE!</v>
      </c>
      <c r="L25" t="s">
        <v>213</v>
      </c>
      <c r="M25" t="s">
        <v>213</v>
      </c>
      <c r="N25" t="s">
        <v>213</v>
      </c>
      <c r="O25" s="10" t="s">
        <v>213</v>
      </c>
      <c r="P25" t="s">
        <v>213</v>
      </c>
      <c r="Q25" s="5" t="e">
        <f t="shared" si="3"/>
        <v>#VALUE!</v>
      </c>
      <c r="R25" s="10" t="s">
        <v>213</v>
      </c>
      <c r="S25" t="s">
        <v>213</v>
      </c>
      <c r="T25" s="5" t="e">
        <f t="shared" si="4"/>
        <v>#VALUE!</v>
      </c>
      <c r="U25" s="10" t="s">
        <v>213</v>
      </c>
      <c r="V25" t="s">
        <v>213</v>
      </c>
      <c r="W25" s="5" t="e">
        <f t="shared" si="5"/>
        <v>#VALUE!</v>
      </c>
      <c r="X25" s="10" t="s">
        <v>213</v>
      </c>
      <c r="Y25" t="s">
        <v>213</v>
      </c>
      <c r="Z25" s="5" t="e">
        <f t="shared" si="6"/>
        <v>#VALUE!</v>
      </c>
      <c r="AA25" t="s">
        <v>213</v>
      </c>
      <c r="AB25" t="s">
        <v>213</v>
      </c>
      <c r="AC25" t="s">
        <v>213</v>
      </c>
      <c r="AD25" s="10" t="s">
        <v>213</v>
      </c>
      <c r="AE25" t="s">
        <v>213</v>
      </c>
      <c r="AF25" s="5" t="e">
        <f t="shared" si="7"/>
        <v>#VALUE!</v>
      </c>
      <c r="AG25" s="4" t="s">
        <v>213</v>
      </c>
      <c r="AH25" t="s">
        <v>213</v>
      </c>
      <c r="AI25" s="10" t="s">
        <v>213</v>
      </c>
      <c r="AJ25" t="s">
        <v>213</v>
      </c>
      <c r="AK25" s="5" t="e">
        <f t="shared" si="8"/>
        <v>#VALUE!</v>
      </c>
      <c r="AL25" s="10" t="s">
        <v>213</v>
      </c>
      <c r="AM25" t="s">
        <v>213</v>
      </c>
      <c r="AN25" s="5" t="e">
        <f t="shared" si="9"/>
        <v>#VALUE!</v>
      </c>
      <c r="AO25" s="11" t="s">
        <v>213</v>
      </c>
      <c r="AP25" s="10" t="s">
        <v>213</v>
      </c>
      <c r="AQ25" t="s">
        <v>213</v>
      </c>
      <c r="AR25" s="5" t="e">
        <f t="shared" si="10"/>
        <v>#VALUE!</v>
      </c>
      <c r="AS25" t="s">
        <v>213</v>
      </c>
      <c r="AT25" t="s">
        <v>213</v>
      </c>
      <c r="AU25" t="s">
        <v>213</v>
      </c>
      <c r="AV25" t="s">
        <v>213</v>
      </c>
      <c r="AW25" t="s">
        <v>213</v>
      </c>
      <c r="AX25" s="5" t="e">
        <f t="shared" si="11"/>
        <v>#VALUE!</v>
      </c>
      <c r="AY25" t="s">
        <v>213</v>
      </c>
      <c r="AZ25" s="10" t="s">
        <v>213</v>
      </c>
      <c r="BA25" t="s">
        <v>213</v>
      </c>
      <c r="BB25" s="5" t="e">
        <f t="shared" si="12"/>
        <v>#VALUE!</v>
      </c>
      <c r="BC25" s="10" t="s">
        <v>213</v>
      </c>
      <c r="BD25" t="s">
        <v>213</v>
      </c>
      <c r="BE25" s="5" t="e">
        <f t="shared" si="13"/>
        <v>#VALUE!</v>
      </c>
      <c r="BF25" s="10" t="s">
        <v>213</v>
      </c>
      <c r="BG25" t="s">
        <v>213</v>
      </c>
      <c r="BH25" s="5" t="e">
        <f t="shared" si="14"/>
        <v>#VALUE!</v>
      </c>
      <c r="BI25" s="10" t="s">
        <v>213</v>
      </c>
      <c r="BJ25" t="s">
        <v>213</v>
      </c>
      <c r="BK25" s="5" t="e">
        <f t="shared" si="15"/>
        <v>#VALUE!</v>
      </c>
      <c r="BL25" s="10" t="s">
        <v>213</v>
      </c>
      <c r="BM25" s="12" t="s">
        <v>213</v>
      </c>
      <c r="BN25" s="5" t="e">
        <f t="shared" si="16"/>
        <v>#VALUE!</v>
      </c>
      <c r="BO25" s="10" t="s">
        <v>213</v>
      </c>
      <c r="BP25" t="s">
        <v>213</v>
      </c>
      <c r="BQ25" s="5" t="e">
        <f t="shared" si="17"/>
        <v>#VALUE!</v>
      </c>
      <c r="BR25" s="10" t="s">
        <v>213</v>
      </c>
      <c r="BS25" t="s">
        <v>213</v>
      </c>
      <c r="BT25" s="5" t="e">
        <f t="shared" si="18"/>
        <v>#VALUE!</v>
      </c>
      <c r="BU25" s="10" t="s">
        <v>213</v>
      </c>
      <c r="BV25" t="s">
        <v>213</v>
      </c>
      <c r="BW25" s="5" t="e">
        <f t="shared" si="19"/>
        <v>#VALUE!</v>
      </c>
      <c r="BX25" s="20" t="s">
        <v>213</v>
      </c>
      <c r="BY25" t="s">
        <v>213</v>
      </c>
      <c r="BZ25" t="s">
        <v>213</v>
      </c>
      <c r="CA25" t="s">
        <v>213</v>
      </c>
      <c r="CB25">
        <v>0.81499999999999995</v>
      </c>
      <c r="CC25">
        <v>1.18</v>
      </c>
      <c r="CD25">
        <v>3.04</v>
      </c>
      <c r="CE25">
        <v>3.69</v>
      </c>
      <c r="CF25">
        <v>2.1800000000000002</v>
      </c>
      <c r="CG25" t="s">
        <v>213</v>
      </c>
      <c r="CH25" s="11" t="s">
        <v>213</v>
      </c>
      <c r="CI25" s="10" t="s">
        <v>213</v>
      </c>
      <c r="CJ25" t="s">
        <v>213</v>
      </c>
      <c r="CK25" s="5" t="e">
        <f t="shared" si="20"/>
        <v>#VALUE!</v>
      </c>
      <c r="CL25" t="s">
        <v>213</v>
      </c>
      <c r="CM25" t="s">
        <v>213</v>
      </c>
      <c r="CN25" t="s">
        <v>213</v>
      </c>
      <c r="CO25" t="s">
        <v>213</v>
      </c>
      <c r="CP25" s="5" t="e">
        <f t="shared" si="21"/>
        <v>#VALUE!</v>
      </c>
      <c r="CQ25" s="10" t="s">
        <v>213</v>
      </c>
      <c r="CR25" t="s">
        <v>213</v>
      </c>
      <c r="CS25" s="5" t="e">
        <f t="shared" si="22"/>
        <v>#VALUE!</v>
      </c>
      <c r="CT25" t="s">
        <v>213</v>
      </c>
      <c r="CU25" t="s">
        <v>213</v>
      </c>
      <c r="CV25" t="s">
        <v>213</v>
      </c>
      <c r="CW25" t="s">
        <v>213</v>
      </c>
      <c r="CX25" t="s">
        <v>213</v>
      </c>
      <c r="CY25" s="10" t="s">
        <v>213</v>
      </c>
      <c r="CZ25" t="s">
        <v>213</v>
      </c>
      <c r="DA25" s="5" t="e">
        <f t="shared" si="23"/>
        <v>#VALUE!</v>
      </c>
      <c r="DB25" s="20" t="s">
        <v>213</v>
      </c>
      <c r="DC25" t="s">
        <v>213</v>
      </c>
      <c r="DD25" s="5" t="e">
        <f t="shared" si="24"/>
        <v>#VALUE!</v>
      </c>
      <c r="DE25" t="s">
        <v>213</v>
      </c>
      <c r="DF25" t="s">
        <v>213</v>
      </c>
      <c r="DG25" s="5" t="e">
        <f t="shared" si="25"/>
        <v>#VALUE!</v>
      </c>
      <c r="DH25" t="s">
        <v>213</v>
      </c>
      <c r="DI25" t="s">
        <v>213</v>
      </c>
      <c r="DJ25" t="s">
        <v>213</v>
      </c>
      <c r="DK25" s="5" t="e">
        <f t="shared" si="26"/>
        <v>#VALUE!</v>
      </c>
      <c r="DL25" t="s">
        <v>213</v>
      </c>
      <c r="DM25" t="s">
        <v>213</v>
      </c>
      <c r="DN25" t="s">
        <v>213</v>
      </c>
      <c r="DO25">
        <v>3.09</v>
      </c>
      <c r="DP25">
        <v>15</v>
      </c>
      <c r="DQ25">
        <v>26.1</v>
      </c>
      <c r="DR25">
        <v>28.3</v>
      </c>
      <c r="DS25" t="s">
        <v>213</v>
      </c>
      <c r="DT25" t="s">
        <v>213</v>
      </c>
      <c r="DU25">
        <v>1.86</v>
      </c>
      <c r="DV25" t="s">
        <v>213</v>
      </c>
      <c r="DW25" t="s">
        <v>213</v>
      </c>
      <c r="DX25">
        <v>75.400000000000006</v>
      </c>
      <c r="DY25" t="s">
        <v>213</v>
      </c>
      <c r="DZ25" t="s">
        <v>213</v>
      </c>
      <c r="EA25" s="5" t="e">
        <f t="shared" si="27"/>
        <v>#VALUE!</v>
      </c>
      <c r="EB25" t="s">
        <v>213</v>
      </c>
      <c r="EC25" t="s">
        <v>213</v>
      </c>
      <c r="ED25" t="s">
        <v>213</v>
      </c>
      <c r="EE25" s="5" t="e">
        <f t="shared" si="28"/>
        <v>#VALUE!</v>
      </c>
      <c r="EF25">
        <v>37.5</v>
      </c>
      <c r="EG25" t="s">
        <v>213</v>
      </c>
      <c r="EH25" t="s">
        <v>213</v>
      </c>
      <c r="EI25">
        <v>1.06</v>
      </c>
      <c r="EJ25" t="s">
        <v>213</v>
      </c>
      <c r="EK25" t="s">
        <v>213</v>
      </c>
      <c r="EL25" s="5" t="e">
        <f t="shared" si="32"/>
        <v>#VALUE!</v>
      </c>
      <c r="EM25" t="s">
        <v>213</v>
      </c>
      <c r="EN25" t="s">
        <v>213</v>
      </c>
      <c r="EO25" s="3" t="s">
        <v>213</v>
      </c>
      <c r="EP25">
        <v>2.17</v>
      </c>
      <c r="EQ25" s="5" t="e">
        <f t="shared" si="30"/>
        <v>#VALUE!</v>
      </c>
      <c r="ER25" t="s">
        <v>213</v>
      </c>
      <c r="ES25" t="s">
        <v>213</v>
      </c>
      <c r="ET25" t="s">
        <v>213</v>
      </c>
      <c r="EU25" s="5" t="e">
        <f>(ER25-ET25)/ET25</f>
        <v>#VALUE!</v>
      </c>
      <c r="EV25" t="s">
        <v>213</v>
      </c>
      <c r="EW25">
        <v>41.4</v>
      </c>
      <c r="EX25" t="s">
        <v>213</v>
      </c>
      <c r="EY25" t="s">
        <v>213</v>
      </c>
      <c r="EZ25">
        <v>30.8</v>
      </c>
      <c r="FA25" t="s">
        <v>213</v>
      </c>
    </row>
    <row r="26" spans="1:157" x14ac:dyDescent="0.3">
      <c r="A26">
        <v>12</v>
      </c>
      <c r="B26" t="s">
        <v>3</v>
      </c>
      <c r="C26" t="s">
        <v>214</v>
      </c>
      <c r="D26">
        <v>3.3</v>
      </c>
      <c r="E26" s="5" t="e">
        <f t="shared" si="0"/>
        <v>#VALUE!</v>
      </c>
      <c r="F26" t="s">
        <v>213</v>
      </c>
      <c r="G26">
        <v>2.9</v>
      </c>
      <c r="H26" s="5" t="e">
        <f t="shared" si="1"/>
        <v>#VALUE!</v>
      </c>
      <c r="I26" s="10">
        <v>3.2</v>
      </c>
      <c r="J26">
        <v>3.5</v>
      </c>
      <c r="K26" s="5">
        <f t="shared" si="2"/>
        <v>9.3749999999999944E-2</v>
      </c>
      <c r="L26">
        <v>3.6</v>
      </c>
      <c r="M26" t="s">
        <v>213</v>
      </c>
      <c r="N26" t="s">
        <v>213</v>
      </c>
      <c r="O26" s="10">
        <v>13</v>
      </c>
      <c r="P26">
        <v>9.4</v>
      </c>
      <c r="Q26" s="5">
        <f t="shared" si="3"/>
        <v>-0.27692307692307688</v>
      </c>
      <c r="R26" s="10">
        <v>3.2</v>
      </c>
      <c r="S26">
        <v>2.7</v>
      </c>
      <c r="T26" s="5">
        <f t="shared" si="4"/>
        <v>-0.15625</v>
      </c>
      <c r="U26" s="10">
        <v>3.3</v>
      </c>
      <c r="V26">
        <v>3</v>
      </c>
      <c r="W26" s="5">
        <f t="shared" si="5"/>
        <v>-9.0909090909090856E-2</v>
      </c>
      <c r="X26" s="10">
        <v>3.2</v>
      </c>
      <c r="Y26">
        <v>3.3</v>
      </c>
      <c r="Z26" s="5">
        <f t="shared" si="6"/>
        <v>3.1249999999999889E-2</v>
      </c>
      <c r="AA26">
        <v>3.5</v>
      </c>
      <c r="AB26" t="s">
        <v>213</v>
      </c>
      <c r="AC26" t="s">
        <v>213</v>
      </c>
      <c r="AD26" s="10">
        <v>3.4</v>
      </c>
      <c r="AE26">
        <v>2.8</v>
      </c>
      <c r="AF26" s="5">
        <f t="shared" si="7"/>
        <v>-0.17647058823529416</v>
      </c>
      <c r="AG26" s="4" t="s">
        <v>213</v>
      </c>
      <c r="AH26" t="s">
        <v>214</v>
      </c>
      <c r="AI26" s="10">
        <v>2.5</v>
      </c>
      <c r="AJ26">
        <v>5</v>
      </c>
      <c r="AK26" s="5">
        <f t="shared" si="8"/>
        <v>1</v>
      </c>
      <c r="AL26" s="10" t="s">
        <v>213</v>
      </c>
      <c r="AM26" t="s">
        <v>213</v>
      </c>
      <c r="AN26" s="5" t="e">
        <f t="shared" si="9"/>
        <v>#VALUE!</v>
      </c>
      <c r="AO26" s="11">
        <v>94</v>
      </c>
      <c r="AP26" s="10">
        <v>3.1</v>
      </c>
      <c r="AQ26">
        <v>2.1</v>
      </c>
      <c r="AR26" s="5">
        <f t="shared" si="10"/>
        <v>-0.32258064516129031</v>
      </c>
      <c r="AS26" t="s">
        <v>213</v>
      </c>
      <c r="AT26">
        <v>4.17</v>
      </c>
      <c r="AU26" t="s">
        <v>213</v>
      </c>
      <c r="AV26" t="s">
        <v>213</v>
      </c>
      <c r="AW26" t="s">
        <v>213</v>
      </c>
      <c r="AX26" s="5" t="e">
        <f t="shared" si="11"/>
        <v>#VALUE!</v>
      </c>
      <c r="AY26" t="s">
        <v>213</v>
      </c>
      <c r="AZ26" s="10">
        <v>3.1</v>
      </c>
      <c r="BA26">
        <v>2.5</v>
      </c>
      <c r="BB26" s="5">
        <f t="shared" si="12"/>
        <v>-0.19354838709677422</v>
      </c>
      <c r="BC26" s="10" t="s">
        <v>213</v>
      </c>
      <c r="BD26" t="s">
        <v>213</v>
      </c>
      <c r="BE26" s="5" t="e">
        <f t="shared" si="13"/>
        <v>#VALUE!</v>
      </c>
      <c r="BF26" s="10" t="s">
        <v>213</v>
      </c>
      <c r="BG26" t="s">
        <v>213</v>
      </c>
      <c r="BH26" s="5" t="e">
        <f t="shared" si="14"/>
        <v>#VALUE!</v>
      </c>
      <c r="BI26" s="10" t="s">
        <v>213</v>
      </c>
      <c r="BJ26" t="s">
        <v>213</v>
      </c>
      <c r="BK26" s="5" t="e">
        <f t="shared" si="15"/>
        <v>#VALUE!</v>
      </c>
      <c r="BL26" s="10">
        <v>3.2</v>
      </c>
      <c r="BM26" s="12">
        <v>5</v>
      </c>
      <c r="BN26" s="5">
        <f t="shared" si="16"/>
        <v>0.56249999999999989</v>
      </c>
      <c r="BO26" s="10">
        <v>3.2</v>
      </c>
      <c r="BP26">
        <v>36</v>
      </c>
      <c r="BQ26" s="5">
        <f t="shared" si="17"/>
        <v>10.249999999999998</v>
      </c>
      <c r="BR26" s="10">
        <v>3.3</v>
      </c>
      <c r="BS26">
        <v>21</v>
      </c>
      <c r="BT26" s="5">
        <f t="shared" si="18"/>
        <v>5.3636363636363633</v>
      </c>
      <c r="BU26" s="10" t="s">
        <v>213</v>
      </c>
      <c r="BV26" t="s">
        <v>213</v>
      </c>
      <c r="BW26" s="5" t="e">
        <f t="shared" si="19"/>
        <v>#VALUE!</v>
      </c>
      <c r="BX26" s="20" t="s">
        <v>213</v>
      </c>
      <c r="BY26" t="s">
        <v>213</v>
      </c>
      <c r="BZ26">
        <v>3.34</v>
      </c>
      <c r="CA26">
        <v>2.94</v>
      </c>
      <c r="CB26" t="s">
        <v>213</v>
      </c>
      <c r="CC26" t="s">
        <v>213</v>
      </c>
      <c r="CD26" t="s">
        <v>213</v>
      </c>
      <c r="CE26" t="s">
        <v>213</v>
      </c>
      <c r="CF26" t="s">
        <v>213</v>
      </c>
      <c r="CG26" t="s">
        <v>213</v>
      </c>
      <c r="CH26" s="11">
        <v>160</v>
      </c>
      <c r="CI26" s="10" t="s">
        <v>213</v>
      </c>
      <c r="CJ26" t="s">
        <v>213</v>
      </c>
      <c r="CK26" s="5" t="e">
        <f t="shared" si="20"/>
        <v>#VALUE!</v>
      </c>
      <c r="CL26" t="s">
        <v>213</v>
      </c>
      <c r="CM26" t="s">
        <v>213</v>
      </c>
      <c r="CN26" t="s">
        <v>213</v>
      </c>
      <c r="CO26" t="s">
        <v>213</v>
      </c>
      <c r="CP26" s="5" t="e">
        <f t="shared" si="21"/>
        <v>#VALUE!</v>
      </c>
      <c r="CQ26" s="10" t="s">
        <v>213</v>
      </c>
      <c r="CR26" t="s">
        <v>213</v>
      </c>
      <c r="CS26" s="5" t="e">
        <f t="shared" si="22"/>
        <v>#VALUE!</v>
      </c>
      <c r="CT26" t="s">
        <v>213</v>
      </c>
      <c r="CU26" t="s">
        <v>213</v>
      </c>
      <c r="CV26" t="s">
        <v>213</v>
      </c>
      <c r="CW26" t="s">
        <v>213</v>
      </c>
      <c r="CX26">
        <v>16</v>
      </c>
      <c r="CY26" s="10" t="s">
        <v>213</v>
      </c>
      <c r="CZ26" t="s">
        <v>213</v>
      </c>
      <c r="DA26" s="5" t="e">
        <f t="shared" si="23"/>
        <v>#VALUE!</v>
      </c>
      <c r="DB26" s="20" t="s">
        <v>213</v>
      </c>
      <c r="DC26" t="s">
        <v>213</v>
      </c>
      <c r="DD26" s="5" t="e">
        <f t="shared" si="24"/>
        <v>#VALUE!</v>
      </c>
      <c r="DE26">
        <v>3.48</v>
      </c>
      <c r="DF26">
        <v>2.11</v>
      </c>
      <c r="DG26" s="5">
        <f t="shared" si="25"/>
        <v>-0.39367816091954028</v>
      </c>
      <c r="DH26">
        <v>1.83</v>
      </c>
      <c r="DI26" t="s">
        <v>213</v>
      </c>
      <c r="DJ26" t="s">
        <v>213</v>
      </c>
      <c r="DK26" s="5" t="e">
        <f t="shared" si="26"/>
        <v>#VALUE!</v>
      </c>
      <c r="DL26" t="s">
        <v>213</v>
      </c>
      <c r="DM26" t="s">
        <v>213</v>
      </c>
      <c r="DN26">
        <v>8.43</v>
      </c>
      <c r="DO26" t="s">
        <v>213</v>
      </c>
      <c r="DP26">
        <v>42.2</v>
      </c>
      <c r="DQ26">
        <v>29.3</v>
      </c>
      <c r="DR26">
        <v>32.299999999999997</v>
      </c>
      <c r="DS26" t="s">
        <v>213</v>
      </c>
      <c r="DT26">
        <v>1.9</v>
      </c>
      <c r="DU26">
        <v>4.6399999999999997</v>
      </c>
      <c r="DV26" t="s">
        <v>213</v>
      </c>
      <c r="DW26" t="s">
        <v>213</v>
      </c>
      <c r="DX26">
        <v>364</v>
      </c>
      <c r="DY26">
        <v>3.09</v>
      </c>
      <c r="DZ26" t="s">
        <v>213</v>
      </c>
      <c r="EA26" s="5" t="e">
        <f t="shared" si="27"/>
        <v>#VALUE!</v>
      </c>
      <c r="EB26" t="s">
        <v>213</v>
      </c>
      <c r="EC26" t="s">
        <v>213</v>
      </c>
      <c r="ED26" t="s">
        <v>213</v>
      </c>
      <c r="EE26" s="5" t="e">
        <f t="shared" si="28"/>
        <v>#VALUE!</v>
      </c>
      <c r="EF26">
        <v>39.200000000000003</v>
      </c>
      <c r="EG26" t="s">
        <v>213</v>
      </c>
      <c r="EH26" t="s">
        <v>213</v>
      </c>
      <c r="EI26" t="s">
        <v>213</v>
      </c>
      <c r="EJ26" t="s">
        <v>213</v>
      </c>
      <c r="EK26" t="s">
        <v>213</v>
      </c>
      <c r="EL26" s="5" t="e">
        <f t="shared" si="32"/>
        <v>#VALUE!</v>
      </c>
      <c r="EM26" t="s">
        <v>213</v>
      </c>
      <c r="EN26" t="s">
        <v>213</v>
      </c>
      <c r="EO26" t="s">
        <v>213</v>
      </c>
      <c r="EP26">
        <v>8.7899999999999991</v>
      </c>
      <c r="EQ26" s="5" t="e">
        <f t="shared" si="30"/>
        <v>#VALUE!</v>
      </c>
      <c r="ER26">
        <v>2.84</v>
      </c>
      <c r="ES26">
        <v>1.82</v>
      </c>
      <c r="ET26" t="s">
        <v>213</v>
      </c>
      <c r="EU26" s="5">
        <f>(ER26-EV26)/EV26</f>
        <v>-6.2706270627062688E-2</v>
      </c>
      <c r="EV26">
        <v>3.03</v>
      </c>
      <c r="EW26">
        <v>39.1</v>
      </c>
      <c r="EX26">
        <v>2.79</v>
      </c>
      <c r="EY26">
        <v>2.68</v>
      </c>
      <c r="EZ26">
        <v>30.4</v>
      </c>
      <c r="FA26" t="s">
        <v>213</v>
      </c>
    </row>
    <row r="27" spans="1:157" x14ac:dyDescent="0.3">
      <c r="A27">
        <v>11</v>
      </c>
      <c r="B27" t="s">
        <v>11</v>
      </c>
      <c r="C27" t="s">
        <v>214</v>
      </c>
      <c r="D27" t="s">
        <v>214</v>
      </c>
      <c r="E27" s="5" t="e">
        <f t="shared" si="0"/>
        <v>#VALUE!</v>
      </c>
      <c r="F27" t="s">
        <v>214</v>
      </c>
      <c r="G27" t="s">
        <v>214</v>
      </c>
      <c r="H27" s="5" t="e">
        <f t="shared" si="1"/>
        <v>#VALUE!</v>
      </c>
      <c r="I27" s="10" t="s">
        <v>214</v>
      </c>
      <c r="J27" t="s">
        <v>214</v>
      </c>
      <c r="K27" s="5" t="e">
        <f t="shared" si="2"/>
        <v>#VALUE!</v>
      </c>
      <c r="L27" t="s">
        <v>214</v>
      </c>
      <c r="M27" t="s">
        <v>213</v>
      </c>
      <c r="N27" t="s">
        <v>213</v>
      </c>
      <c r="O27" s="10" t="s">
        <v>214</v>
      </c>
      <c r="P27" t="s">
        <v>214</v>
      </c>
      <c r="Q27" s="5" t="e">
        <f t="shared" si="3"/>
        <v>#VALUE!</v>
      </c>
      <c r="R27" s="10" t="s">
        <v>214</v>
      </c>
      <c r="S27" t="s">
        <v>214</v>
      </c>
      <c r="T27" s="5" t="e">
        <f t="shared" si="4"/>
        <v>#VALUE!</v>
      </c>
      <c r="U27" s="10" t="s">
        <v>214</v>
      </c>
      <c r="V27" t="s">
        <v>214</v>
      </c>
      <c r="W27" s="5" t="e">
        <f t="shared" si="5"/>
        <v>#VALUE!</v>
      </c>
      <c r="X27" s="10" t="s">
        <v>214</v>
      </c>
      <c r="Y27" t="s">
        <v>214</v>
      </c>
      <c r="Z27" s="5" t="e">
        <f t="shared" si="6"/>
        <v>#VALUE!</v>
      </c>
      <c r="AA27" t="s">
        <v>214</v>
      </c>
      <c r="AB27" t="s">
        <v>213</v>
      </c>
      <c r="AC27" t="s">
        <v>213</v>
      </c>
      <c r="AD27" s="10" t="s">
        <v>214</v>
      </c>
      <c r="AE27" t="s">
        <v>214</v>
      </c>
      <c r="AF27" s="5" t="e">
        <f t="shared" si="7"/>
        <v>#VALUE!</v>
      </c>
      <c r="AG27" s="4" t="s">
        <v>214</v>
      </c>
      <c r="AH27" t="s">
        <v>214</v>
      </c>
      <c r="AI27" s="10" t="s">
        <v>214</v>
      </c>
      <c r="AJ27" t="s">
        <v>214</v>
      </c>
      <c r="AK27" s="5" t="e">
        <f t="shared" si="8"/>
        <v>#VALUE!</v>
      </c>
      <c r="AL27" s="10" t="s">
        <v>214</v>
      </c>
      <c r="AM27" t="s">
        <v>214</v>
      </c>
      <c r="AN27" s="5" t="e">
        <f t="shared" si="9"/>
        <v>#VALUE!</v>
      </c>
      <c r="AO27" s="11" t="s">
        <v>214</v>
      </c>
      <c r="AP27" s="10" t="s">
        <v>214</v>
      </c>
      <c r="AQ27" t="s">
        <v>214</v>
      </c>
      <c r="AR27" s="5" t="e">
        <f t="shared" si="10"/>
        <v>#VALUE!</v>
      </c>
      <c r="AS27" t="s">
        <v>213</v>
      </c>
      <c r="AT27" t="s">
        <v>213</v>
      </c>
      <c r="AU27" t="s">
        <v>213</v>
      </c>
      <c r="AV27" t="s">
        <v>214</v>
      </c>
      <c r="AW27" t="s">
        <v>214</v>
      </c>
      <c r="AX27" s="5" t="e">
        <f t="shared" si="11"/>
        <v>#VALUE!</v>
      </c>
      <c r="AY27" t="s">
        <v>213</v>
      </c>
      <c r="AZ27" s="10" t="s">
        <v>214</v>
      </c>
      <c r="BA27" t="s">
        <v>214</v>
      </c>
      <c r="BB27" s="5" t="e">
        <f t="shared" si="12"/>
        <v>#VALUE!</v>
      </c>
      <c r="BC27" s="10" t="s">
        <v>213</v>
      </c>
      <c r="BD27" t="s">
        <v>214</v>
      </c>
      <c r="BE27" s="5" t="e">
        <f t="shared" si="13"/>
        <v>#VALUE!</v>
      </c>
      <c r="BF27" s="10" t="s">
        <v>214</v>
      </c>
      <c r="BG27" t="s">
        <v>214</v>
      </c>
      <c r="BH27" s="5" t="e">
        <f t="shared" si="14"/>
        <v>#VALUE!</v>
      </c>
      <c r="BI27" s="10" t="s">
        <v>214</v>
      </c>
      <c r="BJ27" t="s">
        <v>214</v>
      </c>
      <c r="BK27" s="5" t="e">
        <f t="shared" si="15"/>
        <v>#VALUE!</v>
      </c>
      <c r="BL27" s="10" t="s">
        <v>214</v>
      </c>
      <c r="BM27" s="12" t="s">
        <v>214</v>
      </c>
      <c r="BN27" s="5" t="e">
        <f t="shared" si="16"/>
        <v>#VALUE!</v>
      </c>
      <c r="BO27" s="10" t="s">
        <v>219</v>
      </c>
      <c r="BP27" t="s">
        <v>214</v>
      </c>
      <c r="BQ27" s="5" t="e">
        <f t="shared" si="17"/>
        <v>#VALUE!</v>
      </c>
      <c r="BR27" s="10" t="s">
        <v>214</v>
      </c>
      <c r="BS27" t="s">
        <v>214</v>
      </c>
      <c r="BT27" s="5" t="e">
        <f t="shared" si="18"/>
        <v>#VALUE!</v>
      </c>
      <c r="BU27" s="10" t="s">
        <v>214</v>
      </c>
      <c r="BV27" t="s">
        <v>214</v>
      </c>
      <c r="BW27" s="5" t="e">
        <f t="shared" si="19"/>
        <v>#VALUE!</v>
      </c>
      <c r="BX27" s="20" t="s">
        <v>214</v>
      </c>
      <c r="BY27" t="s">
        <v>213</v>
      </c>
      <c r="BZ27" t="s">
        <v>213</v>
      </c>
      <c r="CA27" t="s">
        <v>213</v>
      </c>
      <c r="CB27" t="s">
        <v>213</v>
      </c>
      <c r="CC27" t="s">
        <v>213</v>
      </c>
      <c r="CD27" t="s">
        <v>213</v>
      </c>
      <c r="CE27" t="s">
        <v>213</v>
      </c>
      <c r="CF27" t="s">
        <v>213</v>
      </c>
      <c r="CG27" t="s">
        <v>214</v>
      </c>
      <c r="CH27" s="11" t="s">
        <v>214</v>
      </c>
      <c r="CI27" s="10" t="s">
        <v>214</v>
      </c>
      <c r="CJ27" t="s">
        <v>214</v>
      </c>
      <c r="CK27" s="5" t="e">
        <f t="shared" si="20"/>
        <v>#VALUE!</v>
      </c>
      <c r="CL27" t="s">
        <v>214</v>
      </c>
      <c r="CM27" t="s">
        <v>214</v>
      </c>
      <c r="CN27" t="s">
        <v>214</v>
      </c>
      <c r="CO27" t="s">
        <v>214</v>
      </c>
      <c r="CP27" s="5" t="e">
        <f t="shared" si="21"/>
        <v>#VALUE!</v>
      </c>
      <c r="CQ27" s="10" t="s">
        <v>214</v>
      </c>
      <c r="CR27" t="s">
        <v>214</v>
      </c>
      <c r="CS27" s="5" t="e">
        <f t="shared" si="22"/>
        <v>#VALUE!</v>
      </c>
      <c r="CT27" t="s">
        <v>214</v>
      </c>
      <c r="CU27" t="s">
        <v>214</v>
      </c>
      <c r="CV27" t="s">
        <v>214</v>
      </c>
      <c r="CW27" t="s">
        <v>214</v>
      </c>
      <c r="CX27" t="s">
        <v>214</v>
      </c>
      <c r="CY27" s="10" t="s">
        <v>214</v>
      </c>
      <c r="CZ27" t="s">
        <v>214</v>
      </c>
      <c r="DA27" s="5" t="e">
        <f t="shared" si="23"/>
        <v>#VALUE!</v>
      </c>
      <c r="DB27" s="20" t="s">
        <v>214</v>
      </c>
      <c r="DC27" t="s">
        <v>214</v>
      </c>
      <c r="DD27" s="5" t="e">
        <f t="shared" si="24"/>
        <v>#VALUE!</v>
      </c>
      <c r="DE27" t="s">
        <v>213</v>
      </c>
      <c r="DF27" t="s">
        <v>213</v>
      </c>
      <c r="DG27" s="5" t="e">
        <f t="shared" si="25"/>
        <v>#VALUE!</v>
      </c>
      <c r="DH27" t="s">
        <v>213</v>
      </c>
      <c r="DI27" t="s">
        <v>213</v>
      </c>
      <c r="DJ27" t="s">
        <v>213</v>
      </c>
      <c r="DK27" s="5" t="e">
        <f t="shared" si="26"/>
        <v>#VALUE!</v>
      </c>
      <c r="DL27" t="s">
        <v>213</v>
      </c>
      <c r="DM27" t="s">
        <v>213</v>
      </c>
      <c r="DN27">
        <v>1.62</v>
      </c>
      <c r="DO27" t="s">
        <v>213</v>
      </c>
      <c r="DP27">
        <v>2.3199999999999998</v>
      </c>
      <c r="DQ27">
        <v>4.08</v>
      </c>
      <c r="DR27">
        <v>4.76</v>
      </c>
      <c r="DS27" t="s">
        <v>213</v>
      </c>
      <c r="DT27" t="s">
        <v>213</v>
      </c>
      <c r="DU27" t="s">
        <v>213</v>
      </c>
      <c r="DV27" t="s">
        <v>213</v>
      </c>
      <c r="DW27" t="s">
        <v>213</v>
      </c>
      <c r="DX27">
        <v>3.59</v>
      </c>
      <c r="DY27" t="s">
        <v>213</v>
      </c>
      <c r="DZ27" t="s">
        <v>213</v>
      </c>
      <c r="EA27" s="5" t="e">
        <f t="shared" si="27"/>
        <v>#VALUE!</v>
      </c>
      <c r="EB27" t="s">
        <v>213</v>
      </c>
      <c r="EC27" t="s">
        <v>213</v>
      </c>
      <c r="ED27" t="s">
        <v>213</v>
      </c>
      <c r="EE27" s="5" t="e">
        <f t="shared" si="28"/>
        <v>#VALUE!</v>
      </c>
      <c r="EF27">
        <v>46.6</v>
      </c>
      <c r="EG27" t="s">
        <v>213</v>
      </c>
      <c r="EH27" t="s">
        <v>213</v>
      </c>
      <c r="EI27" t="s">
        <v>213</v>
      </c>
      <c r="EJ27" t="s">
        <v>213</v>
      </c>
      <c r="EK27" t="s">
        <v>213</v>
      </c>
      <c r="EL27" s="5" t="e">
        <f t="shared" si="32"/>
        <v>#VALUE!</v>
      </c>
      <c r="EM27" t="s">
        <v>213</v>
      </c>
      <c r="EN27" t="s">
        <v>213</v>
      </c>
      <c r="EO27" t="s">
        <v>213</v>
      </c>
      <c r="EP27" t="s">
        <v>213</v>
      </c>
      <c r="EQ27" s="5" t="e">
        <f t="shared" si="30"/>
        <v>#VALUE!</v>
      </c>
      <c r="ER27" t="s">
        <v>213</v>
      </c>
      <c r="ES27" t="s">
        <v>213</v>
      </c>
      <c r="ET27" t="s">
        <v>213</v>
      </c>
      <c r="EU27" s="5" t="e">
        <f>(ER27-ET27)/ET27</f>
        <v>#VALUE!</v>
      </c>
      <c r="EV27" t="s">
        <v>213</v>
      </c>
      <c r="EW27">
        <v>44.6</v>
      </c>
      <c r="EX27" t="s">
        <v>213</v>
      </c>
      <c r="EY27" t="s">
        <v>213</v>
      </c>
      <c r="EZ27">
        <v>33</v>
      </c>
      <c r="FA27" t="s">
        <v>214</v>
      </c>
    </row>
    <row r="28" spans="1:157" x14ac:dyDescent="0.3">
      <c r="A28">
        <v>10</v>
      </c>
      <c r="B28" t="s">
        <v>2</v>
      </c>
      <c r="C28">
        <v>11</v>
      </c>
      <c r="D28">
        <v>15</v>
      </c>
      <c r="E28" s="5">
        <f t="shared" si="0"/>
        <v>0.36363636363636365</v>
      </c>
      <c r="F28">
        <v>13</v>
      </c>
      <c r="G28">
        <v>12</v>
      </c>
      <c r="H28" s="5">
        <f t="shared" si="1"/>
        <v>-7.6923076923076927E-2</v>
      </c>
      <c r="I28" s="10">
        <v>1.9</v>
      </c>
      <c r="J28">
        <v>17</v>
      </c>
      <c r="K28" s="5">
        <f t="shared" si="2"/>
        <v>7.9473684210526319</v>
      </c>
      <c r="L28">
        <v>17</v>
      </c>
      <c r="M28">
        <v>20</v>
      </c>
      <c r="N28">
        <v>10</v>
      </c>
      <c r="O28" s="10">
        <v>7.8</v>
      </c>
      <c r="P28">
        <v>27</v>
      </c>
      <c r="Q28" s="5">
        <f t="shared" si="3"/>
        <v>2.4615384615384617</v>
      </c>
      <c r="R28" s="10">
        <v>1.9</v>
      </c>
      <c r="S28">
        <v>22</v>
      </c>
      <c r="T28" s="5">
        <f t="shared" si="4"/>
        <v>10.578947368421053</v>
      </c>
      <c r="U28" s="10">
        <v>2</v>
      </c>
      <c r="V28">
        <v>30</v>
      </c>
      <c r="W28" s="5">
        <f t="shared" si="5"/>
        <v>14</v>
      </c>
      <c r="X28" s="10">
        <v>1.9</v>
      </c>
      <c r="Y28">
        <v>22</v>
      </c>
      <c r="Z28" s="5">
        <f t="shared" si="6"/>
        <v>10.578947368421053</v>
      </c>
      <c r="AA28">
        <v>22</v>
      </c>
      <c r="AB28">
        <v>20</v>
      </c>
      <c r="AC28">
        <v>20</v>
      </c>
      <c r="AD28" s="10">
        <v>2</v>
      </c>
      <c r="AE28">
        <v>26</v>
      </c>
      <c r="AF28" s="5">
        <f t="shared" si="7"/>
        <v>12</v>
      </c>
      <c r="AG28" s="4">
        <v>30</v>
      </c>
      <c r="AH28">
        <v>23</v>
      </c>
      <c r="AI28" s="10">
        <v>1.1000000000000001</v>
      </c>
      <c r="AJ28">
        <v>6.7</v>
      </c>
      <c r="AK28" s="5">
        <f t="shared" si="8"/>
        <v>5.0909090909090899</v>
      </c>
      <c r="AL28" s="10">
        <v>1.4</v>
      </c>
      <c r="AM28">
        <v>25</v>
      </c>
      <c r="AN28" s="5">
        <f t="shared" si="9"/>
        <v>16.857142857142858</v>
      </c>
      <c r="AO28" s="11">
        <v>120</v>
      </c>
      <c r="AP28" s="10">
        <v>1.3</v>
      </c>
      <c r="AQ28">
        <v>18</v>
      </c>
      <c r="AR28" s="5">
        <f t="shared" si="10"/>
        <v>12.846153846153845</v>
      </c>
      <c r="AS28">
        <v>10</v>
      </c>
      <c r="AT28" t="s">
        <v>213</v>
      </c>
      <c r="AU28">
        <v>10</v>
      </c>
      <c r="AV28">
        <v>3.4</v>
      </c>
      <c r="AW28">
        <v>21</v>
      </c>
      <c r="AX28" s="5">
        <f t="shared" si="11"/>
        <v>5.1764705882352944</v>
      </c>
      <c r="AY28">
        <v>12.49</v>
      </c>
      <c r="AZ28" s="10">
        <v>1.4</v>
      </c>
      <c r="BA28">
        <v>17</v>
      </c>
      <c r="BB28" s="5">
        <f t="shared" si="12"/>
        <v>11.142857142857144</v>
      </c>
      <c r="BC28" s="10">
        <v>1.4</v>
      </c>
      <c r="BD28">
        <v>18</v>
      </c>
      <c r="BE28" s="5">
        <f t="shared" si="13"/>
        <v>11.857142857142859</v>
      </c>
      <c r="BF28" s="10">
        <v>1.4</v>
      </c>
      <c r="BG28">
        <v>18</v>
      </c>
      <c r="BH28" s="5">
        <f t="shared" si="14"/>
        <v>11.857142857142859</v>
      </c>
      <c r="BI28" s="10">
        <v>1.4</v>
      </c>
      <c r="BJ28">
        <v>16</v>
      </c>
      <c r="BK28" s="5">
        <f t="shared" si="15"/>
        <v>10.428571428571429</v>
      </c>
      <c r="BL28" s="10">
        <v>1.4</v>
      </c>
      <c r="BM28" s="12">
        <v>6.7</v>
      </c>
      <c r="BN28" s="5">
        <f t="shared" si="16"/>
        <v>3.7857142857142865</v>
      </c>
      <c r="BO28" s="10">
        <v>1.4</v>
      </c>
      <c r="BP28">
        <v>17</v>
      </c>
      <c r="BQ28" s="5">
        <f t="shared" si="17"/>
        <v>11.142857142857144</v>
      </c>
      <c r="BR28" s="10">
        <v>1.4</v>
      </c>
      <c r="BS28">
        <v>21</v>
      </c>
      <c r="BT28" s="5">
        <f t="shared" si="18"/>
        <v>14.000000000000002</v>
      </c>
      <c r="BU28" s="10">
        <v>1.4</v>
      </c>
      <c r="BV28">
        <v>18</v>
      </c>
      <c r="BW28" s="5">
        <f t="shared" si="19"/>
        <v>11.857142857142859</v>
      </c>
      <c r="BX28" s="20" t="s">
        <v>213</v>
      </c>
      <c r="BY28">
        <v>18.899999999999999</v>
      </c>
      <c r="BZ28">
        <v>10.6</v>
      </c>
      <c r="CA28">
        <v>9.02</v>
      </c>
      <c r="CB28">
        <v>1.07</v>
      </c>
      <c r="CC28" t="s">
        <v>213</v>
      </c>
      <c r="CD28">
        <v>1.64</v>
      </c>
      <c r="CE28">
        <v>1.32</v>
      </c>
      <c r="CF28" t="s">
        <v>213</v>
      </c>
      <c r="CG28">
        <v>17</v>
      </c>
      <c r="CH28" s="11">
        <v>220</v>
      </c>
      <c r="CI28" s="10">
        <v>10</v>
      </c>
      <c r="CJ28">
        <v>16</v>
      </c>
      <c r="CK28" s="5">
        <f t="shared" si="20"/>
        <v>0.6</v>
      </c>
      <c r="CL28">
        <v>16</v>
      </c>
      <c r="CM28">
        <v>17</v>
      </c>
      <c r="CN28" t="s">
        <v>213</v>
      </c>
      <c r="CO28">
        <v>13</v>
      </c>
      <c r="CP28" s="5" t="e">
        <f t="shared" si="21"/>
        <v>#VALUE!</v>
      </c>
      <c r="CQ28" s="10">
        <v>6.9</v>
      </c>
      <c r="CR28">
        <v>18</v>
      </c>
      <c r="CS28" s="5">
        <f t="shared" si="22"/>
        <v>1.6086956521739129</v>
      </c>
      <c r="CT28" t="s">
        <v>213</v>
      </c>
      <c r="CU28">
        <v>13</v>
      </c>
      <c r="CV28">
        <v>16</v>
      </c>
      <c r="CW28" t="s">
        <v>213</v>
      </c>
      <c r="CX28">
        <v>16</v>
      </c>
      <c r="CY28" s="10">
        <v>1.3</v>
      </c>
      <c r="CZ28">
        <v>14</v>
      </c>
      <c r="DA28" s="5">
        <f t="shared" si="23"/>
        <v>9.7692307692307683</v>
      </c>
      <c r="DB28" s="20">
        <v>1.4</v>
      </c>
      <c r="DC28">
        <v>12</v>
      </c>
      <c r="DD28" s="5">
        <f t="shared" si="24"/>
        <v>7.5714285714285721</v>
      </c>
      <c r="DE28">
        <v>7.46</v>
      </c>
      <c r="DF28">
        <v>12.4</v>
      </c>
      <c r="DG28" s="5">
        <f t="shared" si="25"/>
        <v>0.66219839142091164</v>
      </c>
      <c r="DH28">
        <v>3.21</v>
      </c>
      <c r="DI28">
        <v>6.34</v>
      </c>
      <c r="DJ28">
        <v>5.07</v>
      </c>
      <c r="DK28" s="5">
        <f t="shared" si="26"/>
        <v>0.57943925233644866</v>
      </c>
      <c r="DL28">
        <v>10.6</v>
      </c>
      <c r="DM28">
        <v>5.84</v>
      </c>
      <c r="DN28">
        <v>12.8</v>
      </c>
      <c r="DO28">
        <v>6.53</v>
      </c>
      <c r="DP28">
        <v>25</v>
      </c>
      <c r="DQ28">
        <v>27.3</v>
      </c>
      <c r="DR28">
        <v>26.1</v>
      </c>
      <c r="DS28">
        <v>3.25</v>
      </c>
      <c r="DT28">
        <v>12.4</v>
      </c>
      <c r="DU28">
        <v>15.7</v>
      </c>
      <c r="DV28">
        <v>6.66</v>
      </c>
      <c r="DW28">
        <v>5.93</v>
      </c>
      <c r="DX28">
        <v>1310</v>
      </c>
      <c r="DY28">
        <v>20.7</v>
      </c>
      <c r="DZ28">
        <v>20.100000000000001</v>
      </c>
      <c r="EA28" s="5">
        <f t="shared" si="27"/>
        <v>2.5445205479452055</v>
      </c>
      <c r="EB28">
        <v>29.9</v>
      </c>
      <c r="EC28">
        <v>29.2</v>
      </c>
      <c r="ED28">
        <v>10.6</v>
      </c>
      <c r="EE28" s="5">
        <f t="shared" si="28"/>
        <v>1.7547169811320757</v>
      </c>
      <c r="EF28">
        <v>38.799999999999997</v>
      </c>
      <c r="EG28">
        <v>6.19</v>
      </c>
      <c r="EH28">
        <v>6.12</v>
      </c>
      <c r="EI28">
        <v>6.67</v>
      </c>
      <c r="EJ28">
        <v>5.71</v>
      </c>
      <c r="EK28">
        <v>25.8</v>
      </c>
      <c r="EL28" s="5">
        <f t="shared" si="32"/>
        <v>3.5183887915936953</v>
      </c>
      <c r="EM28">
        <v>24.9</v>
      </c>
      <c r="EN28">
        <v>24.3</v>
      </c>
      <c r="EO28">
        <v>22.7</v>
      </c>
      <c r="EP28">
        <v>36.9</v>
      </c>
      <c r="EQ28" s="5">
        <f t="shared" si="30"/>
        <v>-0.38482384823848237</v>
      </c>
      <c r="ER28">
        <v>7.76</v>
      </c>
      <c r="ES28">
        <v>7.69</v>
      </c>
      <c r="ET28">
        <v>26</v>
      </c>
      <c r="EU28" s="5">
        <f>(ER28-ET28)/ET28</f>
        <v>-0.70153846153846167</v>
      </c>
      <c r="EV28">
        <v>27.8</v>
      </c>
      <c r="EW28">
        <v>40.5</v>
      </c>
      <c r="EX28">
        <v>28.5</v>
      </c>
      <c r="EY28">
        <v>26.3</v>
      </c>
      <c r="EZ28">
        <v>31.8</v>
      </c>
      <c r="FA28" t="s">
        <v>213</v>
      </c>
    </row>
    <row r="29" spans="1:157" x14ac:dyDescent="0.3">
      <c r="A29">
        <v>9</v>
      </c>
      <c r="B29" t="s">
        <v>10</v>
      </c>
      <c r="C29">
        <v>5.0999999999999996</v>
      </c>
      <c r="D29">
        <v>5</v>
      </c>
      <c r="E29" s="5">
        <f t="shared" si="0"/>
        <v>-1.9607843137254832E-2</v>
      </c>
      <c r="F29">
        <v>4.5999999999999996</v>
      </c>
      <c r="G29">
        <v>4.5</v>
      </c>
      <c r="H29" s="5">
        <f t="shared" si="1"/>
        <v>-2.1739130434782532E-2</v>
      </c>
      <c r="I29" s="10">
        <v>3.1</v>
      </c>
      <c r="J29">
        <v>3.7</v>
      </c>
      <c r="K29" s="5">
        <f t="shared" si="2"/>
        <v>0.19354838709677422</v>
      </c>
      <c r="L29">
        <v>3.6</v>
      </c>
      <c r="M29" t="s">
        <v>213</v>
      </c>
      <c r="N29" t="s">
        <v>213</v>
      </c>
      <c r="O29" s="10">
        <v>13</v>
      </c>
      <c r="P29" t="s">
        <v>213</v>
      </c>
      <c r="Q29" s="5" t="e">
        <f t="shared" si="3"/>
        <v>#VALUE!</v>
      </c>
      <c r="R29" s="10">
        <v>3.1</v>
      </c>
      <c r="S29">
        <v>3.9</v>
      </c>
      <c r="T29" s="5">
        <f t="shared" si="4"/>
        <v>0.2580645161290322</v>
      </c>
      <c r="U29" s="10">
        <v>3.2</v>
      </c>
      <c r="V29">
        <v>6.6</v>
      </c>
      <c r="W29" s="5">
        <f t="shared" si="5"/>
        <v>1.0624999999999998</v>
      </c>
      <c r="X29" s="10">
        <v>3.1</v>
      </c>
      <c r="Y29">
        <v>5.8</v>
      </c>
      <c r="Z29" s="5">
        <f t="shared" si="6"/>
        <v>0.87096774193548376</v>
      </c>
      <c r="AA29">
        <v>5.7</v>
      </c>
      <c r="AB29">
        <v>10</v>
      </c>
      <c r="AC29">
        <v>10</v>
      </c>
      <c r="AD29" s="10">
        <v>3.2</v>
      </c>
      <c r="AE29">
        <v>6.1</v>
      </c>
      <c r="AF29" s="5">
        <f t="shared" si="7"/>
        <v>0.90624999999999978</v>
      </c>
      <c r="AG29" s="4">
        <v>39</v>
      </c>
      <c r="AH29" t="s">
        <v>213</v>
      </c>
      <c r="AI29" s="10" t="s">
        <v>213</v>
      </c>
      <c r="AJ29" t="s">
        <v>213</v>
      </c>
      <c r="AK29" s="5" t="e">
        <f t="shared" si="8"/>
        <v>#VALUE!</v>
      </c>
      <c r="AL29" s="10" t="s">
        <v>213</v>
      </c>
      <c r="AM29" t="s">
        <v>213</v>
      </c>
      <c r="AN29" s="5" t="e">
        <f t="shared" si="9"/>
        <v>#VALUE!</v>
      </c>
      <c r="AO29" s="11">
        <v>290</v>
      </c>
      <c r="AP29" s="10">
        <v>3.2</v>
      </c>
      <c r="AQ29">
        <v>3.5</v>
      </c>
      <c r="AR29" s="5">
        <f t="shared" si="10"/>
        <v>9.3749999999999944E-2</v>
      </c>
      <c r="AS29" t="s">
        <v>213</v>
      </c>
      <c r="AT29" t="s">
        <v>213</v>
      </c>
      <c r="AU29" t="s">
        <v>213</v>
      </c>
      <c r="AV29" t="s">
        <v>213</v>
      </c>
      <c r="AW29" t="s">
        <v>213</v>
      </c>
      <c r="AX29" s="5" t="e">
        <f t="shared" si="11"/>
        <v>#VALUE!</v>
      </c>
      <c r="AY29" t="s">
        <v>213</v>
      </c>
      <c r="AZ29" s="10">
        <v>3.3</v>
      </c>
      <c r="BA29">
        <v>5.4</v>
      </c>
      <c r="BB29" s="5">
        <f t="shared" si="12"/>
        <v>0.63636363636363658</v>
      </c>
      <c r="BC29" s="10" t="s">
        <v>213</v>
      </c>
      <c r="BD29" t="s">
        <v>213</v>
      </c>
      <c r="BE29" s="5" t="e">
        <f t="shared" si="13"/>
        <v>#VALUE!</v>
      </c>
      <c r="BF29" s="10" t="s">
        <v>213</v>
      </c>
      <c r="BG29" t="s">
        <v>213</v>
      </c>
      <c r="BH29" s="5" t="e">
        <f t="shared" si="14"/>
        <v>#VALUE!</v>
      </c>
      <c r="BI29" s="10" t="s">
        <v>213</v>
      </c>
      <c r="BJ29" t="s">
        <v>213</v>
      </c>
      <c r="BK29" s="5" t="e">
        <f t="shared" si="15"/>
        <v>#VALUE!</v>
      </c>
      <c r="BL29" s="10" t="s">
        <v>213</v>
      </c>
      <c r="BM29" s="12" t="s">
        <v>213</v>
      </c>
      <c r="BN29" s="5" t="e">
        <f t="shared" si="16"/>
        <v>#VALUE!</v>
      </c>
      <c r="BO29" s="10" t="s">
        <v>213</v>
      </c>
      <c r="BP29" t="s">
        <v>213</v>
      </c>
      <c r="BQ29" s="5" t="e">
        <f t="shared" si="17"/>
        <v>#VALUE!</v>
      </c>
      <c r="BR29" s="10" t="s">
        <v>213</v>
      </c>
      <c r="BS29" t="s">
        <v>213</v>
      </c>
      <c r="BT29" s="5" t="e">
        <f t="shared" si="18"/>
        <v>#VALUE!</v>
      </c>
      <c r="BU29" s="10" t="s">
        <v>213</v>
      </c>
      <c r="BV29" t="s">
        <v>213</v>
      </c>
      <c r="BW29" s="5" t="e">
        <f t="shared" si="19"/>
        <v>#VALUE!</v>
      </c>
      <c r="BX29" s="20" t="s">
        <v>213</v>
      </c>
      <c r="BY29">
        <v>3.49</v>
      </c>
      <c r="BZ29">
        <v>4.54</v>
      </c>
      <c r="CA29">
        <v>5.21</v>
      </c>
      <c r="CB29" t="s">
        <v>213</v>
      </c>
      <c r="CC29" t="s">
        <v>213</v>
      </c>
      <c r="CD29" t="s">
        <v>213</v>
      </c>
      <c r="CE29" t="s">
        <v>213</v>
      </c>
      <c r="CF29" t="s">
        <v>213</v>
      </c>
      <c r="CG29" t="s">
        <v>213</v>
      </c>
      <c r="CH29" s="11">
        <v>420</v>
      </c>
      <c r="CI29" s="10" t="s">
        <v>213</v>
      </c>
      <c r="CJ29" t="s">
        <v>213</v>
      </c>
      <c r="CK29" s="5" t="e">
        <f t="shared" si="20"/>
        <v>#VALUE!</v>
      </c>
      <c r="CL29" t="s">
        <v>213</v>
      </c>
      <c r="CM29" t="s">
        <v>213</v>
      </c>
      <c r="CN29" t="s">
        <v>213</v>
      </c>
      <c r="CO29" t="s">
        <v>213</v>
      </c>
      <c r="CP29" s="5" t="e">
        <f t="shared" si="21"/>
        <v>#VALUE!</v>
      </c>
      <c r="CQ29" s="10" t="s">
        <v>213</v>
      </c>
      <c r="CR29" t="s">
        <v>213</v>
      </c>
      <c r="CS29" s="5" t="e">
        <f t="shared" si="22"/>
        <v>#VALUE!</v>
      </c>
      <c r="CT29" t="s">
        <v>213</v>
      </c>
      <c r="CU29" t="s">
        <v>213</v>
      </c>
      <c r="CV29" t="s">
        <v>213</v>
      </c>
      <c r="CW29" t="s">
        <v>213</v>
      </c>
      <c r="CX29" t="s">
        <v>213</v>
      </c>
      <c r="CY29" s="10" t="s">
        <v>213</v>
      </c>
      <c r="CZ29" t="s">
        <v>213</v>
      </c>
      <c r="DA29" s="5" t="e">
        <f t="shared" si="23"/>
        <v>#VALUE!</v>
      </c>
      <c r="DB29" s="20" t="s">
        <v>213</v>
      </c>
      <c r="DC29" t="s">
        <v>213</v>
      </c>
      <c r="DD29" s="5" t="e">
        <f t="shared" si="24"/>
        <v>#VALUE!</v>
      </c>
      <c r="DE29">
        <v>2.64</v>
      </c>
      <c r="DF29">
        <v>2.31</v>
      </c>
      <c r="DG29" s="5">
        <f t="shared" si="25"/>
        <v>-0.12500000000000003</v>
      </c>
      <c r="DH29">
        <v>3.14</v>
      </c>
      <c r="DI29">
        <v>2.4700000000000002</v>
      </c>
      <c r="DJ29">
        <v>2.59</v>
      </c>
      <c r="DK29" s="5">
        <f t="shared" si="26"/>
        <v>-0.17515923566878988</v>
      </c>
      <c r="DL29">
        <v>3.37</v>
      </c>
      <c r="DM29">
        <v>4.53</v>
      </c>
      <c r="DN29">
        <v>9.24</v>
      </c>
      <c r="DO29">
        <v>6.69</v>
      </c>
      <c r="DP29">
        <v>6.05</v>
      </c>
      <c r="DQ29">
        <v>7.93</v>
      </c>
      <c r="DR29">
        <v>10.5</v>
      </c>
      <c r="DS29">
        <v>3.07</v>
      </c>
      <c r="DT29">
        <v>5.39</v>
      </c>
      <c r="DU29">
        <v>2.97</v>
      </c>
      <c r="DV29">
        <v>3.66</v>
      </c>
      <c r="DW29">
        <v>3.96</v>
      </c>
      <c r="DX29">
        <v>889</v>
      </c>
      <c r="DY29">
        <v>7.24</v>
      </c>
      <c r="DZ29">
        <v>4.83</v>
      </c>
      <c r="EA29" s="5">
        <f t="shared" si="27"/>
        <v>0.59823399558498891</v>
      </c>
      <c r="EB29">
        <v>2.97</v>
      </c>
      <c r="EC29">
        <v>3.61</v>
      </c>
      <c r="ED29" t="s">
        <v>213</v>
      </c>
      <c r="EE29" s="5" t="e">
        <f t="shared" si="28"/>
        <v>#VALUE!</v>
      </c>
      <c r="EF29">
        <v>41.6</v>
      </c>
      <c r="EG29">
        <v>3.15</v>
      </c>
      <c r="EH29" t="s">
        <v>213</v>
      </c>
      <c r="EI29">
        <v>3.52</v>
      </c>
      <c r="EJ29">
        <v>3.06</v>
      </c>
      <c r="EK29">
        <v>3.18</v>
      </c>
      <c r="EL29" s="5">
        <f t="shared" si="32"/>
        <v>3.9215686274509838E-2</v>
      </c>
      <c r="EM29">
        <v>2.91</v>
      </c>
      <c r="EN29">
        <v>2.93</v>
      </c>
      <c r="EO29">
        <v>3.13</v>
      </c>
      <c r="EP29">
        <v>22</v>
      </c>
      <c r="EQ29" s="5">
        <f t="shared" si="30"/>
        <v>-0.85772727272727278</v>
      </c>
      <c r="ER29">
        <v>3.71</v>
      </c>
      <c r="ES29">
        <v>2.99</v>
      </c>
      <c r="ET29">
        <v>3.05</v>
      </c>
      <c r="EU29" s="5">
        <f>(ER29-ET29)/ET29</f>
        <v>0.21639344262295088</v>
      </c>
      <c r="EV29">
        <v>3.1</v>
      </c>
      <c r="EW29">
        <v>41.4</v>
      </c>
      <c r="EX29">
        <v>3.13</v>
      </c>
      <c r="EY29">
        <v>2.89</v>
      </c>
      <c r="EZ29">
        <v>33.700000000000003</v>
      </c>
      <c r="FA29" t="s">
        <v>213</v>
      </c>
    </row>
    <row r="30" spans="1:157" x14ac:dyDescent="0.3">
      <c r="A30">
        <v>8</v>
      </c>
      <c r="B30" t="s">
        <v>19</v>
      </c>
      <c r="C30" t="s">
        <v>214</v>
      </c>
      <c r="D30" t="s">
        <v>214</v>
      </c>
      <c r="E30" s="5" t="e">
        <f t="shared" si="0"/>
        <v>#VALUE!</v>
      </c>
      <c r="F30" t="s">
        <v>214</v>
      </c>
      <c r="G30" t="s">
        <v>214</v>
      </c>
      <c r="H30" s="5" t="e">
        <f t="shared" si="1"/>
        <v>#VALUE!</v>
      </c>
      <c r="I30" s="10" t="s">
        <v>214</v>
      </c>
      <c r="J30" t="s">
        <v>214</v>
      </c>
      <c r="K30" s="5" t="e">
        <f t="shared" si="2"/>
        <v>#VALUE!</v>
      </c>
      <c r="L30" t="s">
        <v>214</v>
      </c>
      <c r="M30" t="s">
        <v>213</v>
      </c>
      <c r="N30" t="s">
        <v>213</v>
      </c>
      <c r="O30" s="10" t="s">
        <v>214</v>
      </c>
      <c r="P30" t="s">
        <v>214</v>
      </c>
      <c r="Q30" s="5" t="e">
        <f t="shared" si="3"/>
        <v>#VALUE!</v>
      </c>
      <c r="R30" s="10" t="s">
        <v>214</v>
      </c>
      <c r="S30" t="s">
        <v>214</v>
      </c>
      <c r="T30" s="5" t="e">
        <f t="shared" si="4"/>
        <v>#VALUE!</v>
      </c>
      <c r="U30" s="10" t="s">
        <v>214</v>
      </c>
      <c r="V30" t="s">
        <v>214</v>
      </c>
      <c r="W30" s="5" t="e">
        <f t="shared" si="5"/>
        <v>#VALUE!</v>
      </c>
      <c r="X30" s="10" t="s">
        <v>214</v>
      </c>
      <c r="Y30" t="s">
        <v>214</v>
      </c>
      <c r="Z30" s="5" t="e">
        <f t="shared" si="6"/>
        <v>#VALUE!</v>
      </c>
      <c r="AA30" t="s">
        <v>214</v>
      </c>
      <c r="AB30" t="s">
        <v>213</v>
      </c>
      <c r="AC30" t="s">
        <v>213</v>
      </c>
      <c r="AD30" s="10" t="s">
        <v>214</v>
      </c>
      <c r="AE30" t="s">
        <v>214</v>
      </c>
      <c r="AF30" s="5" t="e">
        <f t="shared" si="7"/>
        <v>#VALUE!</v>
      </c>
      <c r="AG30" s="4" t="s">
        <v>214</v>
      </c>
      <c r="AH30" t="s">
        <v>214</v>
      </c>
      <c r="AI30" s="10" t="s">
        <v>214</v>
      </c>
      <c r="AJ30" t="s">
        <v>214</v>
      </c>
      <c r="AK30" s="5" t="e">
        <f t="shared" si="8"/>
        <v>#VALUE!</v>
      </c>
      <c r="AL30" s="10" t="s">
        <v>214</v>
      </c>
      <c r="AM30" t="s">
        <v>214</v>
      </c>
      <c r="AN30" s="5" t="e">
        <f t="shared" si="9"/>
        <v>#VALUE!</v>
      </c>
      <c r="AO30" s="11" t="s">
        <v>214</v>
      </c>
      <c r="AP30" s="10" t="s">
        <v>214</v>
      </c>
      <c r="AQ30" t="s">
        <v>214</v>
      </c>
      <c r="AR30" s="5" t="e">
        <f t="shared" si="10"/>
        <v>#VALUE!</v>
      </c>
      <c r="AS30" t="s">
        <v>213</v>
      </c>
      <c r="AT30" t="s">
        <v>213</v>
      </c>
      <c r="AU30" t="s">
        <v>213</v>
      </c>
      <c r="AV30" t="s">
        <v>214</v>
      </c>
      <c r="AW30" t="s">
        <v>214</v>
      </c>
      <c r="AX30" s="5" t="e">
        <f t="shared" si="11"/>
        <v>#VALUE!</v>
      </c>
      <c r="AY30" t="s">
        <v>213</v>
      </c>
      <c r="AZ30" s="10" t="s">
        <v>214</v>
      </c>
      <c r="BA30" t="s">
        <v>214</v>
      </c>
      <c r="BB30" s="5" t="e">
        <f t="shared" si="12"/>
        <v>#VALUE!</v>
      </c>
      <c r="BC30" s="10" t="s">
        <v>214</v>
      </c>
      <c r="BD30" t="s">
        <v>214</v>
      </c>
      <c r="BE30" s="5" t="e">
        <f t="shared" si="13"/>
        <v>#VALUE!</v>
      </c>
      <c r="BF30" s="10" t="s">
        <v>214</v>
      </c>
      <c r="BG30" t="s">
        <v>214</v>
      </c>
      <c r="BH30" s="5" t="e">
        <f t="shared" si="14"/>
        <v>#VALUE!</v>
      </c>
      <c r="BI30" s="10" t="s">
        <v>214</v>
      </c>
      <c r="BJ30" t="s">
        <v>214</v>
      </c>
      <c r="BK30" s="5" t="e">
        <f t="shared" si="15"/>
        <v>#VALUE!</v>
      </c>
      <c r="BL30" s="10" t="s">
        <v>214</v>
      </c>
      <c r="BM30" s="12" t="s">
        <v>214</v>
      </c>
      <c r="BN30" s="5" t="e">
        <f t="shared" si="16"/>
        <v>#VALUE!</v>
      </c>
      <c r="BO30" s="10" t="s">
        <v>214</v>
      </c>
      <c r="BP30" t="s">
        <v>214</v>
      </c>
      <c r="BQ30" s="5" t="e">
        <f t="shared" si="17"/>
        <v>#VALUE!</v>
      </c>
      <c r="BR30" s="10" t="s">
        <v>214</v>
      </c>
      <c r="BS30" t="s">
        <v>214</v>
      </c>
      <c r="BT30" s="5" t="e">
        <f t="shared" si="18"/>
        <v>#VALUE!</v>
      </c>
      <c r="BU30" s="10" t="s">
        <v>214</v>
      </c>
      <c r="BV30" t="s">
        <v>214</v>
      </c>
      <c r="BW30" s="5" t="e">
        <f t="shared" si="19"/>
        <v>#VALUE!</v>
      </c>
      <c r="BX30" s="20" t="s">
        <v>214</v>
      </c>
      <c r="BY30" t="s">
        <v>213</v>
      </c>
      <c r="BZ30">
        <v>9.74</v>
      </c>
      <c r="CA30">
        <v>9</v>
      </c>
      <c r="CB30" t="s">
        <v>213</v>
      </c>
      <c r="CC30" t="s">
        <v>213</v>
      </c>
      <c r="CD30" t="s">
        <v>213</v>
      </c>
      <c r="CE30" t="s">
        <v>213</v>
      </c>
      <c r="CF30" t="s">
        <v>213</v>
      </c>
      <c r="CG30" t="s">
        <v>214</v>
      </c>
      <c r="CH30" s="11" t="s">
        <v>214</v>
      </c>
      <c r="CI30" s="10" t="s">
        <v>214</v>
      </c>
      <c r="CJ30" t="s">
        <v>214</v>
      </c>
      <c r="CK30" s="5" t="e">
        <f t="shared" si="20"/>
        <v>#VALUE!</v>
      </c>
      <c r="CL30" t="s">
        <v>214</v>
      </c>
      <c r="CM30" t="s">
        <v>214</v>
      </c>
      <c r="CN30" t="s">
        <v>214</v>
      </c>
      <c r="CO30" t="s">
        <v>214</v>
      </c>
      <c r="CP30" s="5" t="e">
        <f t="shared" si="21"/>
        <v>#VALUE!</v>
      </c>
      <c r="CQ30" s="10" t="s">
        <v>214</v>
      </c>
      <c r="CR30" t="s">
        <v>214</v>
      </c>
      <c r="CS30" s="5" t="e">
        <f t="shared" si="22"/>
        <v>#VALUE!</v>
      </c>
      <c r="CT30" t="s">
        <v>214</v>
      </c>
      <c r="CU30" t="s">
        <v>214</v>
      </c>
      <c r="CV30" t="s">
        <v>214</v>
      </c>
      <c r="CW30" t="s">
        <v>214</v>
      </c>
      <c r="CX30" t="s">
        <v>214</v>
      </c>
      <c r="CY30" s="10" t="s">
        <v>214</v>
      </c>
      <c r="CZ30" t="s">
        <v>214</v>
      </c>
      <c r="DA30" s="5" t="e">
        <f t="shared" si="23"/>
        <v>#VALUE!</v>
      </c>
      <c r="DB30" s="20" t="s">
        <v>214</v>
      </c>
      <c r="DC30" t="s">
        <v>214</v>
      </c>
      <c r="DD30" s="5" t="e">
        <f t="shared" si="24"/>
        <v>#VALUE!</v>
      </c>
      <c r="DE30" t="s">
        <v>213</v>
      </c>
      <c r="DF30" t="s">
        <v>213</v>
      </c>
      <c r="DG30" s="5" t="e">
        <f t="shared" si="25"/>
        <v>#VALUE!</v>
      </c>
      <c r="DH30">
        <v>1.42</v>
      </c>
      <c r="DI30">
        <v>1.84</v>
      </c>
      <c r="DJ30">
        <v>2.02</v>
      </c>
      <c r="DK30" s="5">
        <f t="shared" si="26"/>
        <v>0.42253521126760574</v>
      </c>
      <c r="DL30" t="s">
        <v>213</v>
      </c>
      <c r="DM30">
        <v>1.71</v>
      </c>
      <c r="DN30" t="s">
        <v>213</v>
      </c>
      <c r="DO30" t="s">
        <v>213</v>
      </c>
      <c r="DP30" t="s">
        <v>213</v>
      </c>
      <c r="DQ30" t="s">
        <v>213</v>
      </c>
      <c r="DR30" t="s">
        <v>213</v>
      </c>
      <c r="DS30" t="s">
        <v>213</v>
      </c>
      <c r="DT30">
        <v>2.2400000000000002</v>
      </c>
      <c r="DU30" t="s">
        <v>213</v>
      </c>
      <c r="DV30" t="s">
        <v>213</v>
      </c>
      <c r="DW30" t="s">
        <v>213</v>
      </c>
      <c r="DX30">
        <v>168</v>
      </c>
      <c r="DY30">
        <v>1.4</v>
      </c>
      <c r="DZ30" t="s">
        <v>213</v>
      </c>
      <c r="EA30" s="5">
        <f t="shared" si="27"/>
        <v>-0.18128654970760238</v>
      </c>
      <c r="EB30">
        <v>4.6399999999999997</v>
      </c>
      <c r="EC30">
        <v>5.27</v>
      </c>
      <c r="ED30">
        <v>3.15</v>
      </c>
      <c r="EE30" s="5">
        <f t="shared" si="28"/>
        <v>0.67301587301587296</v>
      </c>
      <c r="EF30">
        <v>38.299999999999997</v>
      </c>
      <c r="EG30">
        <v>3.36</v>
      </c>
      <c r="EH30">
        <v>1.91</v>
      </c>
      <c r="EI30">
        <v>3.24</v>
      </c>
      <c r="EJ30">
        <v>2.65</v>
      </c>
      <c r="EK30">
        <v>7.3</v>
      </c>
      <c r="EL30" s="5">
        <f t="shared" si="32"/>
        <v>1.7547169811320757</v>
      </c>
      <c r="EM30">
        <v>6.79</v>
      </c>
      <c r="EN30">
        <v>7.01</v>
      </c>
      <c r="EO30">
        <v>5.57</v>
      </c>
      <c r="EP30">
        <v>6.77</v>
      </c>
      <c r="EQ30" s="5">
        <f t="shared" si="30"/>
        <v>-0.17725258493353019</v>
      </c>
      <c r="ER30">
        <v>1.83</v>
      </c>
      <c r="ES30">
        <v>2.66</v>
      </c>
      <c r="ET30">
        <v>6.06</v>
      </c>
      <c r="EU30" s="5">
        <f>(ER30-ET30)/ET30</f>
        <v>-0.69801980198019797</v>
      </c>
      <c r="EV30">
        <v>5.57</v>
      </c>
      <c r="EW30">
        <v>37.4</v>
      </c>
      <c r="EX30">
        <v>8.2100000000000009</v>
      </c>
      <c r="EY30">
        <v>9.5</v>
      </c>
      <c r="EZ30">
        <v>34.799999999999997</v>
      </c>
      <c r="FA30" t="s">
        <v>214</v>
      </c>
    </row>
    <row r="31" spans="1:157" x14ac:dyDescent="0.3">
      <c r="A31">
        <v>7</v>
      </c>
      <c r="B31" t="s">
        <v>1</v>
      </c>
      <c r="C31">
        <v>7.2</v>
      </c>
      <c r="D31">
        <v>18</v>
      </c>
      <c r="E31" s="5">
        <f t="shared" si="0"/>
        <v>1.5</v>
      </c>
      <c r="F31">
        <v>17</v>
      </c>
      <c r="G31">
        <v>14</v>
      </c>
      <c r="H31" s="5">
        <f t="shared" si="1"/>
        <v>-0.17647058823529413</v>
      </c>
      <c r="I31" s="10">
        <v>1.8</v>
      </c>
      <c r="J31">
        <v>19</v>
      </c>
      <c r="K31" s="5">
        <f t="shared" si="2"/>
        <v>9.5555555555555554</v>
      </c>
      <c r="L31">
        <v>19</v>
      </c>
      <c r="M31">
        <v>30</v>
      </c>
      <c r="N31">
        <v>30</v>
      </c>
      <c r="O31" s="10">
        <v>7.4</v>
      </c>
      <c r="P31">
        <v>34</v>
      </c>
      <c r="Q31" s="5">
        <f t="shared" si="3"/>
        <v>3.5945945945945947</v>
      </c>
      <c r="R31" s="10">
        <v>1.8</v>
      </c>
      <c r="S31">
        <v>28</v>
      </c>
      <c r="T31" s="5">
        <f t="shared" si="4"/>
        <v>14.555555555555555</v>
      </c>
      <c r="U31" s="10">
        <v>1.9</v>
      </c>
      <c r="V31">
        <v>27</v>
      </c>
      <c r="W31" s="5">
        <f t="shared" si="5"/>
        <v>13.210526315789474</v>
      </c>
      <c r="X31" s="10">
        <v>1.8</v>
      </c>
      <c r="Y31">
        <v>20</v>
      </c>
      <c r="Z31" s="5">
        <f t="shared" si="6"/>
        <v>10.111111111111111</v>
      </c>
      <c r="AA31">
        <v>21</v>
      </c>
      <c r="AB31">
        <v>10</v>
      </c>
      <c r="AC31">
        <v>40</v>
      </c>
      <c r="AD31" s="10">
        <v>1.9</v>
      </c>
      <c r="AE31">
        <v>32</v>
      </c>
      <c r="AF31" s="5">
        <f t="shared" si="7"/>
        <v>15.842105263157896</v>
      </c>
      <c r="AG31" s="4">
        <v>23</v>
      </c>
      <c r="AH31">
        <v>26</v>
      </c>
      <c r="AI31" s="4">
        <v>8.9</v>
      </c>
      <c r="AJ31">
        <v>14</v>
      </c>
      <c r="AK31" s="5">
        <f t="shared" si="8"/>
        <v>0.5730337078651685</v>
      </c>
      <c r="AL31" s="10">
        <v>2</v>
      </c>
      <c r="AM31">
        <v>40</v>
      </c>
      <c r="AN31" s="5">
        <f t="shared" si="9"/>
        <v>19</v>
      </c>
      <c r="AO31" s="11" t="s">
        <v>213</v>
      </c>
      <c r="AP31" s="10">
        <v>1.9</v>
      </c>
      <c r="AQ31">
        <v>18</v>
      </c>
      <c r="AR31" s="5">
        <f t="shared" si="10"/>
        <v>8.4736842105263168</v>
      </c>
      <c r="AS31">
        <v>10</v>
      </c>
      <c r="AT31">
        <v>458.92</v>
      </c>
      <c r="AU31">
        <v>20</v>
      </c>
      <c r="AV31">
        <v>5</v>
      </c>
      <c r="AW31">
        <v>21</v>
      </c>
      <c r="AX31" s="5">
        <f t="shared" si="11"/>
        <v>3.2</v>
      </c>
      <c r="AY31">
        <v>13.49</v>
      </c>
      <c r="AZ31" s="10">
        <v>2</v>
      </c>
      <c r="BA31">
        <v>18</v>
      </c>
      <c r="BB31" s="5">
        <f t="shared" si="12"/>
        <v>8</v>
      </c>
      <c r="BC31" s="10">
        <v>2</v>
      </c>
      <c r="BD31">
        <v>17</v>
      </c>
      <c r="BE31" s="5">
        <f t="shared" si="13"/>
        <v>7.5</v>
      </c>
      <c r="BF31" s="10">
        <v>2</v>
      </c>
      <c r="BG31">
        <v>22</v>
      </c>
      <c r="BH31" s="5">
        <f t="shared" si="14"/>
        <v>10</v>
      </c>
      <c r="BI31" s="10">
        <v>2</v>
      </c>
      <c r="BJ31">
        <v>21</v>
      </c>
      <c r="BK31" s="5">
        <f t="shared" si="15"/>
        <v>9.5</v>
      </c>
      <c r="BL31" s="10">
        <v>2</v>
      </c>
      <c r="BM31" s="12">
        <v>14</v>
      </c>
      <c r="BN31" s="5">
        <f t="shared" si="16"/>
        <v>6</v>
      </c>
      <c r="BO31" s="10">
        <v>2</v>
      </c>
      <c r="BP31">
        <v>26</v>
      </c>
      <c r="BQ31" s="5">
        <f t="shared" si="17"/>
        <v>12</v>
      </c>
      <c r="BR31" s="10">
        <v>2</v>
      </c>
      <c r="BS31">
        <v>27</v>
      </c>
      <c r="BT31" s="5">
        <f t="shared" si="18"/>
        <v>12.5</v>
      </c>
      <c r="BU31" s="4">
        <v>11</v>
      </c>
      <c r="BV31">
        <v>29</v>
      </c>
      <c r="BW31" s="5">
        <f t="shared" si="19"/>
        <v>1.6363636363636365</v>
      </c>
      <c r="BX31" s="20" t="s">
        <v>213</v>
      </c>
      <c r="BY31">
        <v>31.8</v>
      </c>
      <c r="BZ31">
        <v>8.8800000000000008</v>
      </c>
      <c r="CA31">
        <v>7.53</v>
      </c>
      <c r="CB31" t="s">
        <v>213</v>
      </c>
      <c r="CC31" t="s">
        <v>213</v>
      </c>
      <c r="CD31">
        <v>1.26</v>
      </c>
      <c r="CE31" t="s">
        <v>213</v>
      </c>
      <c r="CF31">
        <v>4.79</v>
      </c>
      <c r="CG31">
        <v>28</v>
      </c>
      <c r="CH31" s="11">
        <v>64</v>
      </c>
      <c r="CI31" s="4">
        <v>11</v>
      </c>
      <c r="CJ31">
        <v>30</v>
      </c>
      <c r="CK31" s="5">
        <f t="shared" si="20"/>
        <v>1.7272727272727273</v>
      </c>
      <c r="CL31">
        <v>30</v>
      </c>
      <c r="CM31">
        <v>31</v>
      </c>
      <c r="CN31">
        <v>10</v>
      </c>
      <c r="CO31">
        <v>23</v>
      </c>
      <c r="CP31" s="5">
        <f t="shared" si="21"/>
        <v>1.3</v>
      </c>
      <c r="CQ31" s="10">
        <v>10</v>
      </c>
      <c r="CR31">
        <v>51</v>
      </c>
      <c r="CS31" s="5">
        <f t="shared" si="22"/>
        <v>4.0999999999999996</v>
      </c>
      <c r="CT31">
        <v>18</v>
      </c>
      <c r="CU31">
        <v>25</v>
      </c>
      <c r="CV31">
        <v>50</v>
      </c>
      <c r="CW31">
        <v>12</v>
      </c>
      <c r="CX31">
        <v>43</v>
      </c>
      <c r="CY31" s="4">
        <v>12</v>
      </c>
      <c r="CZ31">
        <v>29</v>
      </c>
      <c r="DA31" s="5">
        <f t="shared" si="23"/>
        <v>1.4166666666666667</v>
      </c>
      <c r="DB31" s="20">
        <v>2</v>
      </c>
      <c r="DC31">
        <v>29</v>
      </c>
      <c r="DD31" s="5">
        <f t="shared" si="24"/>
        <v>13.5</v>
      </c>
      <c r="DE31">
        <v>7.96</v>
      </c>
      <c r="DF31">
        <v>15.1</v>
      </c>
      <c r="DG31" s="5">
        <f t="shared" si="25"/>
        <v>0.89698492462311552</v>
      </c>
      <c r="DH31">
        <v>3.08</v>
      </c>
      <c r="DI31" t="s">
        <v>213</v>
      </c>
      <c r="DJ31">
        <v>4.5199999999999996</v>
      </c>
      <c r="DK31" s="5">
        <f t="shared" si="26"/>
        <v>0.46753246753246736</v>
      </c>
      <c r="DL31" t="s">
        <v>213</v>
      </c>
      <c r="DM31">
        <v>4.45</v>
      </c>
      <c r="DN31">
        <v>5.47</v>
      </c>
      <c r="DO31">
        <v>2.95</v>
      </c>
      <c r="DP31">
        <v>8.91</v>
      </c>
      <c r="DQ31">
        <v>8.32</v>
      </c>
      <c r="DR31">
        <v>8.73</v>
      </c>
      <c r="DS31">
        <v>2.2400000000000002</v>
      </c>
      <c r="DT31">
        <v>8.73</v>
      </c>
      <c r="DU31">
        <v>16.100000000000001</v>
      </c>
      <c r="DV31">
        <v>3.08</v>
      </c>
      <c r="DW31">
        <v>3.03</v>
      </c>
      <c r="DX31">
        <v>528</v>
      </c>
      <c r="DY31">
        <v>27.8</v>
      </c>
      <c r="DZ31">
        <v>24.6</v>
      </c>
      <c r="EA31" s="5">
        <f t="shared" si="27"/>
        <v>5.2471910112359552</v>
      </c>
      <c r="EB31">
        <v>51.7</v>
      </c>
      <c r="EC31">
        <v>49.2</v>
      </c>
      <c r="ED31">
        <v>8.1300000000000008</v>
      </c>
      <c r="EE31" s="5">
        <f t="shared" si="28"/>
        <v>5.0516605166051658</v>
      </c>
      <c r="EF31">
        <v>38.799999999999997</v>
      </c>
      <c r="EG31">
        <v>5.55</v>
      </c>
      <c r="EH31">
        <v>5.54</v>
      </c>
      <c r="EI31">
        <v>6.85</v>
      </c>
      <c r="EJ31">
        <v>5.68</v>
      </c>
      <c r="EK31">
        <v>37.6</v>
      </c>
      <c r="EL31" s="5">
        <f t="shared" si="32"/>
        <v>5.6197183098591559</v>
      </c>
      <c r="EM31">
        <v>37.9</v>
      </c>
      <c r="EN31">
        <v>34.5</v>
      </c>
      <c r="EO31">
        <v>33.700000000000003</v>
      </c>
      <c r="EP31">
        <v>18.399999999999999</v>
      </c>
      <c r="EQ31" s="5">
        <f t="shared" si="30"/>
        <v>0.83152173913043503</v>
      </c>
      <c r="ER31" t="s">
        <v>213</v>
      </c>
      <c r="ES31">
        <v>7.19</v>
      </c>
      <c r="ET31">
        <v>29.7</v>
      </c>
      <c r="EU31" s="5">
        <f>(ES31-ET31)/ET31</f>
        <v>-0.75791245791245787</v>
      </c>
      <c r="EV31">
        <v>37</v>
      </c>
      <c r="EW31">
        <v>40.200000000000003</v>
      </c>
      <c r="EX31">
        <v>43.8</v>
      </c>
      <c r="EY31">
        <v>37</v>
      </c>
      <c r="EZ31">
        <v>33.1</v>
      </c>
      <c r="FA31" t="s">
        <v>213</v>
      </c>
    </row>
    <row r="32" spans="1:157" x14ac:dyDescent="0.3">
      <c r="A32">
        <v>6</v>
      </c>
      <c r="B32" t="s">
        <v>9</v>
      </c>
      <c r="C32" t="s">
        <v>214</v>
      </c>
      <c r="D32" t="s">
        <v>214</v>
      </c>
      <c r="E32" s="5" t="e">
        <f t="shared" si="0"/>
        <v>#VALUE!</v>
      </c>
      <c r="F32" t="s">
        <v>214</v>
      </c>
      <c r="G32" t="s">
        <v>214</v>
      </c>
      <c r="H32" s="5" t="e">
        <f t="shared" si="1"/>
        <v>#VALUE!</v>
      </c>
      <c r="I32" s="10" t="s">
        <v>214</v>
      </c>
      <c r="J32" t="s">
        <v>214</v>
      </c>
      <c r="K32" s="5" t="e">
        <f t="shared" si="2"/>
        <v>#VALUE!</v>
      </c>
      <c r="L32" t="s">
        <v>214</v>
      </c>
      <c r="M32" t="s">
        <v>213</v>
      </c>
      <c r="N32" t="s">
        <v>213</v>
      </c>
      <c r="O32" s="10" t="s">
        <v>214</v>
      </c>
      <c r="P32" t="s">
        <v>214</v>
      </c>
      <c r="Q32" s="5" t="e">
        <f t="shared" si="3"/>
        <v>#VALUE!</v>
      </c>
      <c r="R32" s="10" t="s">
        <v>214</v>
      </c>
      <c r="S32" t="s">
        <v>214</v>
      </c>
      <c r="T32" s="5" t="e">
        <f t="shared" si="4"/>
        <v>#VALUE!</v>
      </c>
      <c r="U32" s="10" t="s">
        <v>214</v>
      </c>
      <c r="V32" t="s">
        <v>214</v>
      </c>
      <c r="W32" s="5" t="e">
        <f t="shared" si="5"/>
        <v>#VALUE!</v>
      </c>
      <c r="X32" s="10" t="s">
        <v>214</v>
      </c>
      <c r="Y32" t="s">
        <v>214</v>
      </c>
      <c r="Z32" s="5" t="e">
        <f t="shared" si="6"/>
        <v>#VALUE!</v>
      </c>
      <c r="AA32" t="s">
        <v>214</v>
      </c>
      <c r="AB32" t="s">
        <v>213</v>
      </c>
      <c r="AC32" t="s">
        <v>213</v>
      </c>
      <c r="AD32" s="10" t="s">
        <v>214</v>
      </c>
      <c r="AE32" t="s">
        <v>214</v>
      </c>
      <c r="AF32" s="5" t="e">
        <f t="shared" si="7"/>
        <v>#VALUE!</v>
      </c>
      <c r="AG32" s="4" t="s">
        <v>214</v>
      </c>
      <c r="AH32" t="s">
        <v>214</v>
      </c>
      <c r="AI32" s="10" t="s">
        <v>214</v>
      </c>
      <c r="AJ32" t="s">
        <v>214</v>
      </c>
      <c r="AK32" s="5" t="e">
        <f t="shared" si="8"/>
        <v>#VALUE!</v>
      </c>
      <c r="AL32" s="10" t="s">
        <v>214</v>
      </c>
      <c r="AM32" t="s">
        <v>214</v>
      </c>
      <c r="AN32" s="5" t="e">
        <f t="shared" si="9"/>
        <v>#VALUE!</v>
      </c>
      <c r="AO32" s="11" t="s">
        <v>214</v>
      </c>
      <c r="AP32" s="10" t="s">
        <v>214</v>
      </c>
      <c r="AQ32" t="s">
        <v>214</v>
      </c>
      <c r="AR32" s="5" t="e">
        <f t="shared" si="10"/>
        <v>#VALUE!</v>
      </c>
      <c r="AS32">
        <v>10</v>
      </c>
      <c r="AT32" t="s">
        <v>213</v>
      </c>
      <c r="AU32" t="s">
        <v>213</v>
      </c>
      <c r="AV32" t="s">
        <v>214</v>
      </c>
      <c r="AW32" t="s">
        <v>214</v>
      </c>
      <c r="AX32" s="5" t="e">
        <f t="shared" si="11"/>
        <v>#VALUE!</v>
      </c>
      <c r="AY32" t="s">
        <v>213</v>
      </c>
      <c r="AZ32" s="10" t="s">
        <v>214</v>
      </c>
      <c r="BA32" t="s">
        <v>214</v>
      </c>
      <c r="BB32" s="5" t="e">
        <f t="shared" si="12"/>
        <v>#VALUE!</v>
      </c>
      <c r="BC32" s="10" t="s">
        <v>214</v>
      </c>
      <c r="BD32" t="s">
        <v>214</v>
      </c>
      <c r="BE32" s="5" t="e">
        <f t="shared" si="13"/>
        <v>#VALUE!</v>
      </c>
      <c r="BF32" s="10" t="s">
        <v>214</v>
      </c>
      <c r="BG32" t="s">
        <v>214</v>
      </c>
      <c r="BH32" s="5" t="e">
        <f t="shared" si="14"/>
        <v>#VALUE!</v>
      </c>
      <c r="BI32" s="10" t="s">
        <v>214</v>
      </c>
      <c r="BJ32" t="s">
        <v>214</v>
      </c>
      <c r="BK32" s="5" t="e">
        <f t="shared" si="15"/>
        <v>#VALUE!</v>
      </c>
      <c r="BL32" s="10" t="s">
        <v>214</v>
      </c>
      <c r="BM32" s="12" t="s">
        <v>214</v>
      </c>
      <c r="BN32" s="5" t="e">
        <f t="shared" si="16"/>
        <v>#VALUE!</v>
      </c>
      <c r="BO32" s="10" t="s">
        <v>214</v>
      </c>
      <c r="BP32" t="s">
        <v>214</v>
      </c>
      <c r="BQ32" s="5" t="e">
        <f t="shared" si="17"/>
        <v>#VALUE!</v>
      </c>
      <c r="BR32" s="10" t="s">
        <v>214</v>
      </c>
      <c r="BS32" t="s">
        <v>214</v>
      </c>
      <c r="BT32" s="5" t="e">
        <f t="shared" si="18"/>
        <v>#VALUE!</v>
      </c>
      <c r="BU32" s="10" t="s">
        <v>214</v>
      </c>
      <c r="BV32" t="s">
        <v>214</v>
      </c>
      <c r="BW32" s="5" t="e">
        <f t="shared" si="19"/>
        <v>#VALUE!</v>
      </c>
      <c r="BX32" s="20" t="s">
        <v>214</v>
      </c>
      <c r="BY32" t="s">
        <v>213</v>
      </c>
      <c r="BZ32" t="s">
        <v>213</v>
      </c>
      <c r="CA32" t="s">
        <v>213</v>
      </c>
      <c r="CB32" t="s">
        <v>213</v>
      </c>
      <c r="CC32" t="s">
        <v>213</v>
      </c>
      <c r="CD32" t="s">
        <v>213</v>
      </c>
      <c r="CE32" t="s">
        <v>213</v>
      </c>
      <c r="CF32" t="s">
        <v>213</v>
      </c>
      <c r="CG32" t="s">
        <v>214</v>
      </c>
      <c r="CH32" s="11" t="s">
        <v>214</v>
      </c>
      <c r="CI32" s="10" t="s">
        <v>214</v>
      </c>
      <c r="CJ32" t="s">
        <v>214</v>
      </c>
      <c r="CK32" s="5" t="e">
        <f t="shared" si="20"/>
        <v>#VALUE!</v>
      </c>
      <c r="CL32" t="s">
        <v>214</v>
      </c>
      <c r="CM32" t="s">
        <v>214</v>
      </c>
      <c r="CN32" t="s">
        <v>214</v>
      </c>
      <c r="CO32" t="s">
        <v>214</v>
      </c>
      <c r="CP32" s="5" t="e">
        <f t="shared" si="21"/>
        <v>#VALUE!</v>
      </c>
      <c r="CQ32" s="10" t="s">
        <v>214</v>
      </c>
      <c r="CR32" t="s">
        <v>214</v>
      </c>
      <c r="CS32" s="5" t="e">
        <f t="shared" si="22"/>
        <v>#VALUE!</v>
      </c>
      <c r="CT32" t="s">
        <v>214</v>
      </c>
      <c r="CU32" t="s">
        <v>214</v>
      </c>
      <c r="CV32" t="s">
        <v>214</v>
      </c>
      <c r="CW32" t="s">
        <v>214</v>
      </c>
      <c r="CX32" t="s">
        <v>214</v>
      </c>
      <c r="CY32" s="10" t="s">
        <v>214</v>
      </c>
      <c r="CZ32" t="s">
        <v>214</v>
      </c>
      <c r="DA32" s="5" t="e">
        <f t="shared" si="23"/>
        <v>#VALUE!</v>
      </c>
      <c r="DB32" s="20" t="s">
        <v>214</v>
      </c>
      <c r="DC32" t="s">
        <v>214</v>
      </c>
      <c r="DD32" s="5" t="e">
        <f t="shared" si="24"/>
        <v>#VALUE!</v>
      </c>
      <c r="DE32" t="s">
        <v>213</v>
      </c>
      <c r="DF32" t="s">
        <v>213</v>
      </c>
      <c r="DG32" s="5" t="e">
        <f t="shared" si="25"/>
        <v>#VALUE!</v>
      </c>
      <c r="DH32" t="s">
        <v>213</v>
      </c>
      <c r="DI32" t="s">
        <v>213</v>
      </c>
      <c r="DJ32" t="s">
        <v>213</v>
      </c>
      <c r="DK32" s="5" t="e">
        <f t="shared" si="26"/>
        <v>#VALUE!</v>
      </c>
      <c r="DL32" t="s">
        <v>213</v>
      </c>
      <c r="DM32" t="s">
        <v>213</v>
      </c>
      <c r="DN32">
        <v>1.93</v>
      </c>
      <c r="DO32" t="s">
        <v>213</v>
      </c>
      <c r="DP32" t="s">
        <v>213</v>
      </c>
      <c r="DQ32" t="s">
        <v>213</v>
      </c>
      <c r="DR32" t="s">
        <v>213</v>
      </c>
      <c r="DS32">
        <v>1.93</v>
      </c>
      <c r="DT32" t="s">
        <v>213</v>
      </c>
      <c r="DU32" t="s">
        <v>213</v>
      </c>
      <c r="DV32" t="s">
        <v>213</v>
      </c>
      <c r="DW32" t="s">
        <v>213</v>
      </c>
      <c r="DX32">
        <v>36.799999999999997</v>
      </c>
      <c r="DY32" t="s">
        <v>213</v>
      </c>
      <c r="DZ32" t="s">
        <v>213</v>
      </c>
      <c r="EA32" s="5" t="e">
        <f t="shared" si="27"/>
        <v>#VALUE!</v>
      </c>
      <c r="EB32" t="s">
        <v>213</v>
      </c>
      <c r="EC32" t="s">
        <v>213</v>
      </c>
      <c r="ED32" t="s">
        <v>213</v>
      </c>
      <c r="EE32" s="5" t="e">
        <f t="shared" si="28"/>
        <v>#VALUE!</v>
      </c>
      <c r="EF32">
        <v>35.4</v>
      </c>
      <c r="EG32" t="s">
        <v>213</v>
      </c>
      <c r="EH32" t="s">
        <v>213</v>
      </c>
      <c r="EI32" t="s">
        <v>213</v>
      </c>
      <c r="EJ32" t="s">
        <v>213</v>
      </c>
      <c r="EK32" t="s">
        <v>213</v>
      </c>
      <c r="EL32" s="5" t="e">
        <f t="shared" si="32"/>
        <v>#VALUE!</v>
      </c>
      <c r="EM32" t="s">
        <v>213</v>
      </c>
      <c r="EN32" t="s">
        <v>213</v>
      </c>
      <c r="EO32" t="s">
        <v>213</v>
      </c>
      <c r="EP32" t="s">
        <v>213</v>
      </c>
      <c r="EQ32" s="5" t="e">
        <f t="shared" si="30"/>
        <v>#VALUE!</v>
      </c>
      <c r="ER32" t="s">
        <v>213</v>
      </c>
      <c r="ES32" t="s">
        <v>213</v>
      </c>
      <c r="ET32" t="s">
        <v>213</v>
      </c>
      <c r="EU32" s="5" t="e">
        <f t="shared" ref="EU32:EU37" si="33">(ER32-ET32)/ET32</f>
        <v>#VALUE!</v>
      </c>
      <c r="EV32" t="s">
        <v>213</v>
      </c>
      <c r="EW32">
        <v>40.299999999999997</v>
      </c>
      <c r="EX32" t="s">
        <v>213</v>
      </c>
      <c r="EY32" t="s">
        <v>213</v>
      </c>
      <c r="EZ32">
        <v>36.6</v>
      </c>
      <c r="FA32" t="s">
        <v>214</v>
      </c>
    </row>
    <row r="33" spans="1:157" x14ac:dyDescent="0.3">
      <c r="A33">
        <v>5</v>
      </c>
      <c r="B33" t="s">
        <v>0</v>
      </c>
      <c r="C33">
        <v>6.7</v>
      </c>
      <c r="D33">
        <v>8.6999999999999993</v>
      </c>
      <c r="E33" s="5">
        <f t="shared" si="0"/>
        <v>0.29850746268656703</v>
      </c>
      <c r="F33">
        <v>8.4</v>
      </c>
      <c r="G33">
        <v>10</v>
      </c>
      <c r="H33" s="5">
        <f t="shared" si="1"/>
        <v>0.19047619047619044</v>
      </c>
      <c r="I33" s="10">
        <v>3</v>
      </c>
      <c r="J33">
        <v>10</v>
      </c>
      <c r="K33" s="5">
        <f t="shared" si="2"/>
        <v>2.3333333333333335</v>
      </c>
      <c r="L33">
        <v>10</v>
      </c>
      <c r="M33" t="s">
        <v>213</v>
      </c>
      <c r="N33" t="s">
        <v>213</v>
      </c>
      <c r="O33" s="10">
        <v>12</v>
      </c>
      <c r="P33">
        <v>30</v>
      </c>
      <c r="Q33" s="5">
        <f t="shared" si="3"/>
        <v>1.5</v>
      </c>
      <c r="R33" s="10">
        <v>3.1</v>
      </c>
      <c r="S33">
        <v>11</v>
      </c>
      <c r="T33" s="5">
        <f t="shared" si="4"/>
        <v>2.5483870967741935</v>
      </c>
      <c r="U33" s="4">
        <v>48</v>
      </c>
      <c r="V33">
        <v>79</v>
      </c>
      <c r="W33" s="5">
        <f t="shared" si="5"/>
        <v>0.64583333333333337</v>
      </c>
      <c r="X33" s="4">
        <v>14</v>
      </c>
      <c r="Y33">
        <v>16</v>
      </c>
      <c r="Z33" s="5">
        <f t="shared" si="6"/>
        <v>0.14285714285714285</v>
      </c>
      <c r="AA33">
        <v>17</v>
      </c>
      <c r="AB33" t="s">
        <v>213</v>
      </c>
      <c r="AC33" t="s">
        <v>213</v>
      </c>
      <c r="AD33" s="10">
        <v>3.2</v>
      </c>
      <c r="AE33">
        <v>10</v>
      </c>
      <c r="AF33" s="5">
        <f t="shared" si="7"/>
        <v>2.125</v>
      </c>
      <c r="AG33" s="4" t="s">
        <v>213</v>
      </c>
      <c r="AH33">
        <v>12</v>
      </c>
      <c r="AI33" s="10">
        <v>2.9</v>
      </c>
      <c r="AJ33">
        <v>5.2</v>
      </c>
      <c r="AK33" s="5">
        <f t="shared" si="8"/>
        <v>0.79310344827586221</v>
      </c>
      <c r="AL33" s="10">
        <v>3.8</v>
      </c>
      <c r="AM33">
        <v>18</v>
      </c>
      <c r="AN33" s="5">
        <f t="shared" si="9"/>
        <v>3.736842105263158</v>
      </c>
      <c r="AO33" s="11" t="s">
        <v>213</v>
      </c>
      <c r="AP33" s="10">
        <v>3.6</v>
      </c>
      <c r="AQ33">
        <v>10</v>
      </c>
      <c r="AR33" s="5">
        <f t="shared" si="10"/>
        <v>1.7777777777777779</v>
      </c>
      <c r="AS33">
        <v>50</v>
      </c>
      <c r="AT33">
        <v>104.77</v>
      </c>
      <c r="AU33" t="s">
        <v>213</v>
      </c>
      <c r="AV33">
        <v>9.3000000000000007</v>
      </c>
      <c r="AW33">
        <v>15</v>
      </c>
      <c r="AX33" s="5">
        <f t="shared" si="11"/>
        <v>0.61290322580645151</v>
      </c>
      <c r="AY33" t="s">
        <v>213</v>
      </c>
      <c r="AZ33" s="10">
        <v>380</v>
      </c>
      <c r="BA33">
        <v>9.1</v>
      </c>
      <c r="BB33" s="5">
        <f t="shared" si="12"/>
        <v>-0.97605263157894728</v>
      </c>
      <c r="BC33" s="10" t="s">
        <v>213</v>
      </c>
      <c r="BD33" t="s">
        <v>213</v>
      </c>
      <c r="BE33" s="5" t="e">
        <f t="shared" si="13"/>
        <v>#VALUE!</v>
      </c>
      <c r="BF33" s="4">
        <v>12</v>
      </c>
      <c r="BG33">
        <v>11</v>
      </c>
      <c r="BH33" s="5">
        <f t="shared" si="14"/>
        <v>-8.3333333333333329E-2</v>
      </c>
      <c r="BI33" s="10">
        <v>3.7</v>
      </c>
      <c r="BJ33">
        <v>13</v>
      </c>
      <c r="BK33" s="5">
        <f t="shared" si="15"/>
        <v>2.5135135135135136</v>
      </c>
      <c r="BL33" s="10">
        <v>3.7</v>
      </c>
      <c r="BM33" s="12">
        <v>5.2</v>
      </c>
      <c r="BN33" s="5">
        <f t="shared" si="16"/>
        <v>0.40540540540540537</v>
      </c>
      <c r="BO33" s="10" t="s">
        <v>213</v>
      </c>
      <c r="BP33" t="s">
        <v>213</v>
      </c>
      <c r="BQ33" s="5" t="e">
        <f t="shared" si="17"/>
        <v>#VALUE!</v>
      </c>
      <c r="BR33" s="10">
        <v>3.8</v>
      </c>
      <c r="BS33">
        <v>22</v>
      </c>
      <c r="BT33" s="5">
        <f t="shared" si="18"/>
        <v>4.7894736842105265</v>
      </c>
      <c r="BU33" s="10" t="s">
        <v>213</v>
      </c>
      <c r="BV33" t="s">
        <v>213</v>
      </c>
      <c r="BW33" s="5" t="e">
        <f t="shared" si="19"/>
        <v>#VALUE!</v>
      </c>
      <c r="BX33" s="20" t="s">
        <v>213</v>
      </c>
      <c r="BY33">
        <v>11.9</v>
      </c>
      <c r="BZ33">
        <v>10.1</v>
      </c>
      <c r="CA33">
        <v>11.5</v>
      </c>
      <c r="CB33" t="s">
        <v>213</v>
      </c>
      <c r="CC33" t="s">
        <v>213</v>
      </c>
      <c r="CD33" t="s">
        <v>213</v>
      </c>
      <c r="CE33" t="s">
        <v>213</v>
      </c>
      <c r="CF33" t="s">
        <v>213</v>
      </c>
      <c r="CG33" t="s">
        <v>213</v>
      </c>
      <c r="CH33" s="11" t="s">
        <v>213</v>
      </c>
      <c r="CI33" s="4">
        <v>14</v>
      </c>
      <c r="CJ33">
        <v>15</v>
      </c>
      <c r="CK33" s="5">
        <f t="shared" si="20"/>
        <v>7.1428571428571425E-2</v>
      </c>
      <c r="CL33">
        <v>15</v>
      </c>
      <c r="CM33">
        <v>21</v>
      </c>
      <c r="CN33" t="s">
        <v>213</v>
      </c>
      <c r="CO33" t="s">
        <v>213</v>
      </c>
      <c r="CP33" s="5" t="e">
        <f t="shared" si="21"/>
        <v>#VALUE!</v>
      </c>
      <c r="CQ33" s="10">
        <v>19</v>
      </c>
      <c r="CR33">
        <v>19</v>
      </c>
      <c r="CS33" s="5">
        <f t="shared" si="22"/>
        <v>0</v>
      </c>
      <c r="CT33" t="s">
        <v>213</v>
      </c>
      <c r="CU33">
        <v>45</v>
      </c>
      <c r="CV33">
        <v>13</v>
      </c>
      <c r="CW33" t="s">
        <v>213</v>
      </c>
      <c r="CX33">
        <v>20</v>
      </c>
      <c r="CY33" s="10">
        <v>3.6</v>
      </c>
      <c r="CZ33">
        <v>15</v>
      </c>
      <c r="DA33" s="5">
        <f t="shared" si="23"/>
        <v>3.1666666666666665</v>
      </c>
      <c r="DB33" s="20" t="s">
        <v>213</v>
      </c>
      <c r="DC33" t="s">
        <v>213</v>
      </c>
      <c r="DD33" s="5" t="e">
        <f t="shared" si="24"/>
        <v>#VALUE!</v>
      </c>
      <c r="DE33">
        <v>9.91</v>
      </c>
      <c r="DF33">
        <v>9.31</v>
      </c>
      <c r="DG33" s="5">
        <f t="shared" si="25"/>
        <v>-6.0544904137235081E-2</v>
      </c>
      <c r="DH33">
        <v>2.46</v>
      </c>
      <c r="DI33">
        <v>3.13</v>
      </c>
      <c r="DJ33">
        <v>2.94</v>
      </c>
      <c r="DK33" s="5">
        <f t="shared" si="26"/>
        <v>0.1951219512195122</v>
      </c>
      <c r="DL33">
        <v>4.12</v>
      </c>
      <c r="DM33">
        <v>4.9000000000000004</v>
      </c>
      <c r="DN33">
        <v>4.24</v>
      </c>
      <c r="DO33">
        <v>4.32</v>
      </c>
      <c r="DP33">
        <v>11.4</v>
      </c>
      <c r="DQ33">
        <v>14</v>
      </c>
      <c r="DR33">
        <v>14.9</v>
      </c>
      <c r="DS33">
        <v>3.74</v>
      </c>
      <c r="DT33">
        <v>9.42</v>
      </c>
      <c r="DU33">
        <v>9.35</v>
      </c>
      <c r="DV33">
        <v>3.93</v>
      </c>
      <c r="DW33" t="s">
        <v>213</v>
      </c>
      <c r="DX33">
        <v>169</v>
      </c>
      <c r="DY33">
        <v>8.01</v>
      </c>
      <c r="DZ33">
        <v>8.2899999999999991</v>
      </c>
      <c r="EA33" s="5">
        <f t="shared" si="27"/>
        <v>0.63469387755102025</v>
      </c>
      <c r="EB33">
        <v>11.2</v>
      </c>
      <c r="EC33">
        <v>11.8</v>
      </c>
      <c r="ED33">
        <v>6.03</v>
      </c>
      <c r="EE33" s="5">
        <f t="shared" si="28"/>
        <v>0.95688225538971816</v>
      </c>
      <c r="EF33">
        <v>39.299999999999997</v>
      </c>
      <c r="EG33" t="s">
        <v>213</v>
      </c>
      <c r="EH33" t="s">
        <v>213</v>
      </c>
      <c r="EI33" t="s">
        <v>213</v>
      </c>
      <c r="EJ33" s="3" t="s">
        <v>213</v>
      </c>
      <c r="EK33">
        <v>9.08</v>
      </c>
      <c r="EL33" s="5" t="e">
        <f t="shared" si="32"/>
        <v>#VALUE!</v>
      </c>
      <c r="EM33">
        <v>9.61</v>
      </c>
      <c r="EN33">
        <v>9.56</v>
      </c>
      <c r="EO33">
        <v>9.17</v>
      </c>
      <c r="EP33" s="3" t="s">
        <v>213</v>
      </c>
      <c r="EQ33" s="5" t="e">
        <f t="shared" si="30"/>
        <v>#VALUE!</v>
      </c>
      <c r="ER33" s="3" t="s">
        <v>213</v>
      </c>
      <c r="ES33" t="s">
        <v>213</v>
      </c>
      <c r="ET33">
        <v>9.98</v>
      </c>
      <c r="EU33" s="5" t="e">
        <f t="shared" si="33"/>
        <v>#VALUE!</v>
      </c>
      <c r="EV33">
        <v>9.24</v>
      </c>
      <c r="EW33">
        <v>39.200000000000003</v>
      </c>
      <c r="EX33">
        <v>21.1</v>
      </c>
      <c r="EY33">
        <v>12.4</v>
      </c>
      <c r="EZ33">
        <v>32.6</v>
      </c>
      <c r="FA33" t="s">
        <v>213</v>
      </c>
    </row>
    <row r="34" spans="1:157" x14ac:dyDescent="0.3">
      <c r="A34">
        <v>4</v>
      </c>
      <c r="B34" t="s">
        <v>8</v>
      </c>
      <c r="C34">
        <v>4.3</v>
      </c>
      <c r="D34">
        <v>4.5999999999999996</v>
      </c>
      <c r="E34" s="5">
        <f t="shared" si="0"/>
        <v>6.9767441860465074E-2</v>
      </c>
      <c r="F34">
        <v>4.3</v>
      </c>
      <c r="G34">
        <v>5.3</v>
      </c>
      <c r="H34" s="5">
        <f t="shared" si="1"/>
        <v>0.23255813953488372</v>
      </c>
      <c r="I34" s="10">
        <v>1.6</v>
      </c>
      <c r="J34">
        <v>4.2</v>
      </c>
      <c r="K34" s="5">
        <f t="shared" si="2"/>
        <v>1.625</v>
      </c>
      <c r="L34">
        <v>4.0999999999999996</v>
      </c>
      <c r="M34" t="s">
        <v>213</v>
      </c>
      <c r="N34" t="s">
        <v>213</v>
      </c>
      <c r="O34" s="10">
        <v>6.5</v>
      </c>
      <c r="P34">
        <v>7.3</v>
      </c>
      <c r="Q34" s="5">
        <f t="shared" si="3"/>
        <v>0.12307692307692306</v>
      </c>
      <c r="R34" s="10">
        <v>1.6</v>
      </c>
      <c r="S34">
        <v>5.7</v>
      </c>
      <c r="T34" s="5">
        <f t="shared" si="4"/>
        <v>2.5624999999999996</v>
      </c>
      <c r="U34" s="10">
        <v>1.6</v>
      </c>
      <c r="V34">
        <v>7.1</v>
      </c>
      <c r="W34" s="5">
        <f t="shared" si="5"/>
        <v>3.4375</v>
      </c>
      <c r="X34" s="10">
        <v>1.6</v>
      </c>
      <c r="Y34">
        <v>6.3</v>
      </c>
      <c r="Z34" s="5">
        <f t="shared" si="6"/>
        <v>2.9374999999999996</v>
      </c>
      <c r="AA34">
        <v>6.4</v>
      </c>
      <c r="AB34" t="s">
        <v>213</v>
      </c>
      <c r="AC34" t="s">
        <v>213</v>
      </c>
      <c r="AD34" s="10">
        <v>1.7</v>
      </c>
      <c r="AE34">
        <v>4.8</v>
      </c>
      <c r="AF34" s="5">
        <f t="shared" si="7"/>
        <v>1.8235294117647056</v>
      </c>
      <c r="AG34" s="4">
        <v>49</v>
      </c>
      <c r="AH34" t="s">
        <v>213</v>
      </c>
      <c r="AI34" s="10">
        <v>1.1000000000000001</v>
      </c>
      <c r="AJ34">
        <v>2.8</v>
      </c>
      <c r="AK34" s="5">
        <f t="shared" si="8"/>
        <v>1.5454545454545452</v>
      </c>
      <c r="AL34" s="10">
        <v>1.4</v>
      </c>
      <c r="AM34" t="s">
        <v>213</v>
      </c>
      <c r="AN34" s="5" t="e">
        <f t="shared" si="9"/>
        <v>#VALUE!</v>
      </c>
      <c r="AO34" s="11" t="s">
        <v>213</v>
      </c>
      <c r="AP34" s="10">
        <v>1.3</v>
      </c>
      <c r="AQ34">
        <v>2.7</v>
      </c>
      <c r="AR34" s="5">
        <f t="shared" si="10"/>
        <v>1.0769230769230771</v>
      </c>
      <c r="AS34" t="s">
        <v>213</v>
      </c>
      <c r="AT34" t="s">
        <v>213</v>
      </c>
      <c r="AU34" t="s">
        <v>213</v>
      </c>
      <c r="AW34" t="s">
        <v>213</v>
      </c>
      <c r="AX34" s="5" t="e">
        <f t="shared" si="11"/>
        <v>#VALUE!</v>
      </c>
      <c r="AY34" t="s">
        <v>213</v>
      </c>
      <c r="AZ34" s="10">
        <v>1.3</v>
      </c>
      <c r="BA34">
        <v>4.0999999999999996</v>
      </c>
      <c r="BB34" s="5">
        <f t="shared" si="12"/>
        <v>2.1538461538461537</v>
      </c>
      <c r="BC34" s="10" t="s">
        <v>213</v>
      </c>
      <c r="BD34" t="s">
        <v>213</v>
      </c>
      <c r="BE34" s="5" t="e">
        <f t="shared" si="13"/>
        <v>#VALUE!</v>
      </c>
      <c r="BF34" s="10" t="s">
        <v>213</v>
      </c>
      <c r="BG34" t="s">
        <v>213</v>
      </c>
      <c r="BH34" s="5" t="e">
        <f t="shared" si="14"/>
        <v>#VALUE!</v>
      </c>
      <c r="BI34" s="10" t="s">
        <v>213</v>
      </c>
      <c r="BJ34" t="s">
        <v>213</v>
      </c>
      <c r="BK34" s="5" t="e">
        <f t="shared" si="15"/>
        <v>#VALUE!</v>
      </c>
      <c r="BL34" s="10">
        <v>1.3</v>
      </c>
      <c r="BM34" s="12">
        <v>2.8</v>
      </c>
      <c r="BN34" s="5">
        <f t="shared" si="16"/>
        <v>1.1538461538461537</v>
      </c>
      <c r="BO34" s="10" t="s">
        <v>213</v>
      </c>
      <c r="BP34" t="s">
        <v>213</v>
      </c>
      <c r="BQ34" s="5" t="e">
        <f t="shared" si="17"/>
        <v>#VALUE!</v>
      </c>
      <c r="BR34" s="10" t="s">
        <v>213</v>
      </c>
      <c r="BS34" t="s">
        <v>213</v>
      </c>
      <c r="BT34" s="5" t="e">
        <f t="shared" si="18"/>
        <v>#VALUE!</v>
      </c>
      <c r="BU34" s="10" t="s">
        <v>213</v>
      </c>
      <c r="BV34" t="s">
        <v>213</v>
      </c>
      <c r="BW34" s="5" t="e">
        <f t="shared" si="19"/>
        <v>#VALUE!</v>
      </c>
      <c r="BX34" s="20" t="s">
        <v>213</v>
      </c>
      <c r="BY34">
        <v>4.24</v>
      </c>
      <c r="BZ34">
        <v>4.87</v>
      </c>
      <c r="CA34">
        <v>3.55</v>
      </c>
      <c r="CB34" t="s">
        <v>213</v>
      </c>
      <c r="CC34" t="s">
        <v>213</v>
      </c>
      <c r="CD34" t="s">
        <v>213</v>
      </c>
      <c r="CE34" t="s">
        <v>213</v>
      </c>
      <c r="CF34" t="s">
        <v>213</v>
      </c>
      <c r="CG34" t="s">
        <v>213</v>
      </c>
      <c r="CH34" s="11" t="s">
        <v>213</v>
      </c>
      <c r="CI34" s="10" t="s">
        <v>213</v>
      </c>
      <c r="CJ34" t="s">
        <v>213</v>
      </c>
      <c r="CK34" s="5" t="e">
        <f t="shared" si="20"/>
        <v>#VALUE!</v>
      </c>
      <c r="CL34" t="s">
        <v>213</v>
      </c>
      <c r="CM34" t="s">
        <v>213</v>
      </c>
      <c r="CN34" t="s">
        <v>213</v>
      </c>
      <c r="CO34" t="s">
        <v>213</v>
      </c>
      <c r="CP34" s="5" t="e">
        <f t="shared" si="21"/>
        <v>#VALUE!</v>
      </c>
      <c r="CQ34" s="10" t="s">
        <v>213</v>
      </c>
      <c r="CR34" t="s">
        <v>213</v>
      </c>
      <c r="CS34" s="5" t="e">
        <f t="shared" si="22"/>
        <v>#VALUE!</v>
      </c>
      <c r="CT34" t="s">
        <v>213</v>
      </c>
      <c r="CU34" t="s">
        <v>213</v>
      </c>
      <c r="CV34" t="s">
        <v>213</v>
      </c>
      <c r="CW34" t="s">
        <v>213</v>
      </c>
      <c r="CX34" t="s">
        <v>213</v>
      </c>
      <c r="CY34" s="10" t="s">
        <v>213</v>
      </c>
      <c r="CZ34" t="s">
        <v>213</v>
      </c>
      <c r="DA34" s="5" t="e">
        <f t="shared" si="23"/>
        <v>#VALUE!</v>
      </c>
      <c r="DB34" s="20" t="s">
        <v>213</v>
      </c>
      <c r="DC34" t="s">
        <v>213</v>
      </c>
      <c r="DD34" s="5" t="e">
        <f t="shared" si="24"/>
        <v>#VALUE!</v>
      </c>
      <c r="DE34">
        <v>3.27</v>
      </c>
      <c r="DF34">
        <v>4.38</v>
      </c>
      <c r="DG34" s="5">
        <f t="shared" si="25"/>
        <v>0.33944954128440363</v>
      </c>
      <c r="DH34">
        <v>2.41</v>
      </c>
      <c r="DI34">
        <v>2.4900000000000002</v>
      </c>
      <c r="DJ34">
        <v>2.0699999999999998</v>
      </c>
      <c r="DK34" s="5">
        <f t="shared" si="26"/>
        <v>-0.14107883817427397</v>
      </c>
      <c r="DL34">
        <v>2.37</v>
      </c>
      <c r="DM34">
        <v>5.25</v>
      </c>
      <c r="DN34">
        <v>7.09</v>
      </c>
      <c r="DO34">
        <v>5.76</v>
      </c>
      <c r="DP34" t="s">
        <v>213</v>
      </c>
      <c r="DQ34">
        <v>5.13</v>
      </c>
      <c r="DR34">
        <v>5.63</v>
      </c>
      <c r="DS34">
        <v>4.22</v>
      </c>
      <c r="DT34">
        <v>2.63</v>
      </c>
      <c r="DU34">
        <v>2.54</v>
      </c>
      <c r="DV34">
        <v>6.08</v>
      </c>
      <c r="DW34">
        <v>8.14</v>
      </c>
      <c r="DX34">
        <v>433</v>
      </c>
      <c r="DY34">
        <v>5.5</v>
      </c>
      <c r="DZ34">
        <v>5.44</v>
      </c>
      <c r="EA34" s="5">
        <f t="shared" si="27"/>
        <v>4.7619047619047616E-2</v>
      </c>
      <c r="EB34">
        <v>6.5</v>
      </c>
      <c r="EC34">
        <v>6.42</v>
      </c>
      <c r="ED34">
        <v>4.1100000000000003</v>
      </c>
      <c r="EE34" s="5">
        <f t="shared" si="28"/>
        <v>0.56204379562043782</v>
      </c>
      <c r="EF34">
        <v>36.200000000000003</v>
      </c>
      <c r="EG34" t="s">
        <v>213</v>
      </c>
      <c r="EH34" t="s">
        <v>213</v>
      </c>
      <c r="EI34">
        <v>5.16</v>
      </c>
      <c r="EJ34" s="3" t="s">
        <v>213</v>
      </c>
      <c r="EK34">
        <v>5.49</v>
      </c>
      <c r="EL34" s="5" t="e">
        <f t="shared" si="32"/>
        <v>#VALUE!</v>
      </c>
      <c r="EM34">
        <v>5.86</v>
      </c>
      <c r="EN34">
        <v>5.29</v>
      </c>
      <c r="EO34">
        <v>4.45</v>
      </c>
      <c r="EP34">
        <v>16.5</v>
      </c>
      <c r="EQ34" s="5">
        <f t="shared" si="30"/>
        <v>-0.73030303030303034</v>
      </c>
      <c r="ER34">
        <v>4.13</v>
      </c>
      <c r="ES34">
        <v>3.21</v>
      </c>
      <c r="ET34">
        <v>4.24</v>
      </c>
      <c r="EU34" s="5">
        <f t="shared" si="33"/>
        <v>-2.5943396226415168E-2</v>
      </c>
      <c r="EV34">
        <v>3.83</v>
      </c>
      <c r="EW34">
        <v>45.2</v>
      </c>
      <c r="EX34">
        <v>7.13</v>
      </c>
      <c r="EY34">
        <v>6.23</v>
      </c>
      <c r="EZ34">
        <v>33.299999999999997</v>
      </c>
      <c r="FA34" t="s">
        <v>213</v>
      </c>
    </row>
    <row r="35" spans="1:157" x14ac:dyDescent="0.3">
      <c r="A35">
        <v>3</v>
      </c>
      <c r="B35" t="s">
        <v>18</v>
      </c>
      <c r="C35" t="s">
        <v>214</v>
      </c>
      <c r="D35" t="s">
        <v>214</v>
      </c>
      <c r="E35" s="5" t="e">
        <f t="shared" si="0"/>
        <v>#VALUE!</v>
      </c>
      <c r="F35" t="s">
        <v>214</v>
      </c>
      <c r="G35" t="s">
        <v>214</v>
      </c>
      <c r="H35" s="5" t="e">
        <f t="shared" si="1"/>
        <v>#VALUE!</v>
      </c>
      <c r="I35" s="10" t="s">
        <v>214</v>
      </c>
      <c r="J35" t="s">
        <v>214</v>
      </c>
      <c r="K35" s="5" t="e">
        <f t="shared" si="2"/>
        <v>#VALUE!</v>
      </c>
      <c r="L35" t="s">
        <v>214</v>
      </c>
      <c r="M35" t="s">
        <v>213</v>
      </c>
      <c r="N35" t="s">
        <v>213</v>
      </c>
      <c r="O35" s="10" t="s">
        <v>214</v>
      </c>
      <c r="P35" t="s">
        <v>214</v>
      </c>
      <c r="Q35" s="5" t="e">
        <f t="shared" si="3"/>
        <v>#VALUE!</v>
      </c>
      <c r="R35" s="10" t="s">
        <v>214</v>
      </c>
      <c r="S35" t="s">
        <v>214</v>
      </c>
      <c r="T35" s="5" t="e">
        <f t="shared" si="4"/>
        <v>#VALUE!</v>
      </c>
      <c r="U35" s="10" t="s">
        <v>214</v>
      </c>
      <c r="V35" t="s">
        <v>214</v>
      </c>
      <c r="W35" s="5" t="e">
        <f t="shared" si="5"/>
        <v>#VALUE!</v>
      </c>
      <c r="X35" s="10" t="s">
        <v>214</v>
      </c>
      <c r="Y35" t="s">
        <v>214</v>
      </c>
      <c r="Z35" s="5" t="e">
        <f t="shared" si="6"/>
        <v>#VALUE!</v>
      </c>
      <c r="AA35" t="s">
        <v>214</v>
      </c>
      <c r="AB35" t="s">
        <v>213</v>
      </c>
      <c r="AC35" t="s">
        <v>213</v>
      </c>
      <c r="AD35" s="10" t="s">
        <v>214</v>
      </c>
      <c r="AE35" t="s">
        <v>214</v>
      </c>
      <c r="AF35" s="5" t="e">
        <f t="shared" si="7"/>
        <v>#VALUE!</v>
      </c>
      <c r="AG35" s="4" t="s">
        <v>214</v>
      </c>
      <c r="AH35" t="s">
        <v>214</v>
      </c>
      <c r="AI35" s="10" t="s">
        <v>214</v>
      </c>
      <c r="AJ35" t="s">
        <v>214</v>
      </c>
      <c r="AK35" s="5" t="e">
        <f t="shared" si="8"/>
        <v>#VALUE!</v>
      </c>
      <c r="AL35" s="10" t="s">
        <v>214</v>
      </c>
      <c r="AM35" t="s">
        <v>214</v>
      </c>
      <c r="AN35" s="5" t="e">
        <f t="shared" si="9"/>
        <v>#VALUE!</v>
      </c>
      <c r="AO35" s="11" t="s">
        <v>214</v>
      </c>
      <c r="AP35" s="10" t="s">
        <v>214</v>
      </c>
      <c r="AQ35" t="s">
        <v>214</v>
      </c>
      <c r="AR35" s="5" t="e">
        <f t="shared" si="10"/>
        <v>#VALUE!</v>
      </c>
      <c r="AS35" t="s">
        <v>214</v>
      </c>
      <c r="AT35" t="s">
        <v>213</v>
      </c>
      <c r="AU35" t="s">
        <v>213</v>
      </c>
      <c r="AV35" t="s">
        <v>214</v>
      </c>
      <c r="AW35" t="s">
        <v>214</v>
      </c>
      <c r="AX35" s="5" t="e">
        <f t="shared" si="11"/>
        <v>#VALUE!</v>
      </c>
      <c r="AY35" t="s">
        <v>213</v>
      </c>
      <c r="AZ35" s="10" t="s">
        <v>214</v>
      </c>
      <c r="BA35" t="s">
        <v>214</v>
      </c>
      <c r="BB35" s="5" t="e">
        <f t="shared" si="12"/>
        <v>#VALUE!</v>
      </c>
      <c r="BC35" s="10" t="s">
        <v>214</v>
      </c>
      <c r="BD35" t="s">
        <v>214</v>
      </c>
      <c r="BE35" s="5" t="e">
        <f t="shared" si="13"/>
        <v>#VALUE!</v>
      </c>
      <c r="BF35" s="10" t="s">
        <v>214</v>
      </c>
      <c r="BG35" t="s">
        <v>214</v>
      </c>
      <c r="BH35" s="5" t="e">
        <f t="shared" si="14"/>
        <v>#VALUE!</v>
      </c>
      <c r="BI35" s="10" t="s">
        <v>214</v>
      </c>
      <c r="BJ35" t="s">
        <v>214</v>
      </c>
      <c r="BK35" s="5" t="e">
        <f t="shared" si="15"/>
        <v>#VALUE!</v>
      </c>
      <c r="BL35" s="10" t="s">
        <v>214</v>
      </c>
      <c r="BM35" s="12" t="s">
        <v>214</v>
      </c>
      <c r="BN35" s="5" t="e">
        <f t="shared" si="16"/>
        <v>#VALUE!</v>
      </c>
      <c r="BO35" s="10" t="s">
        <v>214</v>
      </c>
      <c r="BP35" t="s">
        <v>214</v>
      </c>
      <c r="BQ35" s="5" t="e">
        <f t="shared" si="17"/>
        <v>#VALUE!</v>
      </c>
      <c r="BR35" s="10" t="s">
        <v>214</v>
      </c>
      <c r="BS35" t="s">
        <v>214</v>
      </c>
      <c r="BT35" s="5" t="e">
        <f t="shared" si="18"/>
        <v>#VALUE!</v>
      </c>
      <c r="BU35" s="10" t="s">
        <v>214</v>
      </c>
      <c r="BV35" t="s">
        <v>214</v>
      </c>
      <c r="BW35" s="5" t="e">
        <f t="shared" si="19"/>
        <v>#VALUE!</v>
      </c>
      <c r="BX35" s="20" t="s">
        <v>214</v>
      </c>
      <c r="BY35" t="s">
        <v>213</v>
      </c>
      <c r="BZ35" t="s">
        <v>213</v>
      </c>
      <c r="CA35" t="s">
        <v>213</v>
      </c>
      <c r="CB35" t="s">
        <v>213</v>
      </c>
      <c r="CC35" t="s">
        <v>213</v>
      </c>
      <c r="CD35" t="s">
        <v>213</v>
      </c>
      <c r="CE35" t="s">
        <v>213</v>
      </c>
      <c r="CF35" t="s">
        <v>213</v>
      </c>
      <c r="CG35" t="s">
        <v>214</v>
      </c>
      <c r="CH35" s="11" t="s">
        <v>214</v>
      </c>
      <c r="CI35" s="10" t="s">
        <v>214</v>
      </c>
      <c r="CJ35" t="s">
        <v>214</v>
      </c>
      <c r="CK35" s="5" t="e">
        <f t="shared" si="20"/>
        <v>#VALUE!</v>
      </c>
      <c r="CL35" t="s">
        <v>214</v>
      </c>
      <c r="CM35" t="s">
        <v>214</v>
      </c>
      <c r="CN35" t="s">
        <v>214</v>
      </c>
      <c r="CO35" t="s">
        <v>214</v>
      </c>
      <c r="CP35" s="5" t="e">
        <f t="shared" si="21"/>
        <v>#VALUE!</v>
      </c>
      <c r="CQ35" s="10" t="s">
        <v>214</v>
      </c>
      <c r="CR35" t="s">
        <v>214</v>
      </c>
      <c r="CS35" s="5" t="e">
        <f t="shared" si="22"/>
        <v>#VALUE!</v>
      </c>
      <c r="CT35" t="s">
        <v>214</v>
      </c>
      <c r="CU35" t="s">
        <v>214</v>
      </c>
      <c r="CV35" t="s">
        <v>214</v>
      </c>
      <c r="CW35" t="s">
        <v>214</v>
      </c>
      <c r="CX35" t="s">
        <v>214</v>
      </c>
      <c r="CY35" s="10" t="s">
        <v>214</v>
      </c>
      <c r="CZ35" t="s">
        <v>214</v>
      </c>
      <c r="DA35" s="5" t="e">
        <f t="shared" si="23"/>
        <v>#VALUE!</v>
      </c>
      <c r="DB35" s="20" t="s">
        <v>214</v>
      </c>
      <c r="DC35" t="s">
        <v>214</v>
      </c>
      <c r="DD35" s="5" t="e">
        <f t="shared" si="24"/>
        <v>#VALUE!</v>
      </c>
      <c r="DE35" t="s">
        <v>213</v>
      </c>
      <c r="DF35" t="s">
        <v>213</v>
      </c>
      <c r="DG35" s="5" t="e">
        <f t="shared" si="25"/>
        <v>#VALUE!</v>
      </c>
      <c r="DH35" t="s">
        <v>213</v>
      </c>
      <c r="DI35" t="s">
        <v>213</v>
      </c>
      <c r="DJ35" t="s">
        <v>213</v>
      </c>
      <c r="DK35" s="5" t="e">
        <f t="shared" si="26"/>
        <v>#VALUE!</v>
      </c>
      <c r="DL35" t="s">
        <v>213</v>
      </c>
      <c r="DM35" t="s">
        <v>213</v>
      </c>
      <c r="DN35" t="s">
        <v>213</v>
      </c>
      <c r="DO35" t="s">
        <v>213</v>
      </c>
      <c r="DP35" t="s">
        <v>213</v>
      </c>
      <c r="DQ35" t="s">
        <v>213</v>
      </c>
      <c r="DR35" t="s">
        <v>213</v>
      </c>
      <c r="DS35" t="s">
        <v>213</v>
      </c>
      <c r="DT35" t="s">
        <v>213</v>
      </c>
      <c r="DU35" t="s">
        <v>213</v>
      </c>
      <c r="DV35" t="s">
        <v>213</v>
      </c>
      <c r="DW35" t="s">
        <v>213</v>
      </c>
      <c r="DX35">
        <v>4.79</v>
      </c>
      <c r="DY35" t="s">
        <v>213</v>
      </c>
      <c r="DZ35" t="s">
        <v>213</v>
      </c>
      <c r="EA35" s="5" t="e">
        <f t="shared" si="27"/>
        <v>#VALUE!</v>
      </c>
      <c r="EB35" t="s">
        <v>213</v>
      </c>
      <c r="EC35" t="s">
        <v>213</v>
      </c>
      <c r="ED35" t="s">
        <v>213</v>
      </c>
      <c r="EE35" s="5" t="e">
        <f t="shared" si="28"/>
        <v>#VALUE!</v>
      </c>
      <c r="EF35">
        <v>39.4</v>
      </c>
      <c r="EG35" t="s">
        <v>213</v>
      </c>
      <c r="EH35" t="s">
        <v>213</v>
      </c>
      <c r="EI35" t="s">
        <v>213</v>
      </c>
      <c r="EJ35" t="s">
        <v>213</v>
      </c>
      <c r="EK35" t="s">
        <v>213</v>
      </c>
      <c r="EL35" s="5" t="e">
        <f t="shared" si="32"/>
        <v>#VALUE!</v>
      </c>
      <c r="EM35" t="s">
        <v>213</v>
      </c>
      <c r="EN35" t="s">
        <v>213</v>
      </c>
      <c r="EO35" t="s">
        <v>213</v>
      </c>
      <c r="EP35" t="s">
        <v>213</v>
      </c>
      <c r="EQ35" s="5" t="e">
        <f t="shared" si="30"/>
        <v>#VALUE!</v>
      </c>
      <c r="ER35" t="s">
        <v>213</v>
      </c>
      <c r="ES35" t="s">
        <v>213</v>
      </c>
      <c r="ET35" t="s">
        <v>213</v>
      </c>
      <c r="EU35" s="5" t="e">
        <f t="shared" si="33"/>
        <v>#VALUE!</v>
      </c>
      <c r="EV35" t="s">
        <v>213</v>
      </c>
      <c r="EW35">
        <v>43</v>
      </c>
      <c r="EX35" t="s">
        <v>213</v>
      </c>
      <c r="EY35" t="s">
        <v>213</v>
      </c>
      <c r="EZ35">
        <v>28.1</v>
      </c>
      <c r="FA35" t="s">
        <v>214</v>
      </c>
    </row>
    <row r="36" spans="1:157" x14ac:dyDescent="0.3">
      <c r="A36">
        <v>2</v>
      </c>
      <c r="B36" t="s">
        <v>220</v>
      </c>
      <c r="C36" t="s">
        <v>214</v>
      </c>
      <c r="D36" t="s">
        <v>214</v>
      </c>
      <c r="E36" s="5" t="e">
        <f t="shared" si="0"/>
        <v>#VALUE!</v>
      </c>
      <c r="F36" t="s">
        <v>214</v>
      </c>
      <c r="G36" t="s">
        <v>214</v>
      </c>
      <c r="H36" s="5" t="e">
        <f t="shared" si="1"/>
        <v>#VALUE!</v>
      </c>
      <c r="I36" s="10" t="s">
        <v>214</v>
      </c>
      <c r="J36" t="s">
        <v>214</v>
      </c>
      <c r="K36" s="5" t="e">
        <f t="shared" si="2"/>
        <v>#VALUE!</v>
      </c>
      <c r="L36" t="s">
        <v>214</v>
      </c>
      <c r="M36" t="s">
        <v>214</v>
      </c>
      <c r="N36" t="s">
        <v>214</v>
      </c>
      <c r="O36" s="10" t="s">
        <v>214</v>
      </c>
      <c r="P36" t="s">
        <v>214</v>
      </c>
      <c r="Q36" s="5" t="e">
        <f t="shared" si="3"/>
        <v>#VALUE!</v>
      </c>
      <c r="R36" s="10" t="s">
        <v>214</v>
      </c>
      <c r="S36" t="s">
        <v>214</v>
      </c>
      <c r="T36" s="5" t="e">
        <f t="shared" si="4"/>
        <v>#VALUE!</v>
      </c>
      <c r="U36" s="10" t="s">
        <v>214</v>
      </c>
      <c r="V36" t="s">
        <v>214</v>
      </c>
      <c r="W36" s="5" t="e">
        <f t="shared" si="5"/>
        <v>#VALUE!</v>
      </c>
      <c r="X36" s="10" t="s">
        <v>214</v>
      </c>
      <c r="Y36" t="s">
        <v>214</v>
      </c>
      <c r="Z36" s="5" t="e">
        <f t="shared" si="6"/>
        <v>#VALUE!</v>
      </c>
      <c r="AA36" t="s">
        <v>214</v>
      </c>
      <c r="AB36" t="s">
        <v>214</v>
      </c>
      <c r="AC36" t="s">
        <v>214</v>
      </c>
      <c r="AD36" s="10" t="s">
        <v>214</v>
      </c>
      <c r="AE36" t="s">
        <v>214</v>
      </c>
      <c r="AF36" s="5" t="e">
        <f t="shared" si="7"/>
        <v>#VALUE!</v>
      </c>
      <c r="AG36" s="4" t="s">
        <v>214</v>
      </c>
      <c r="AH36" t="s">
        <v>214</v>
      </c>
      <c r="AI36" s="10" t="s">
        <v>214</v>
      </c>
      <c r="AJ36" t="s">
        <v>214</v>
      </c>
      <c r="AK36" s="5" t="e">
        <f t="shared" si="8"/>
        <v>#VALUE!</v>
      </c>
      <c r="AL36" s="10" t="s">
        <v>214</v>
      </c>
      <c r="AM36" t="s">
        <v>214</v>
      </c>
      <c r="AN36" s="5" t="e">
        <f t="shared" si="9"/>
        <v>#VALUE!</v>
      </c>
      <c r="AO36" s="11" t="s">
        <v>214</v>
      </c>
      <c r="AP36" s="10" t="s">
        <v>214</v>
      </c>
      <c r="AQ36" t="s">
        <v>214</v>
      </c>
      <c r="AR36" s="5" t="e">
        <f t="shared" si="10"/>
        <v>#VALUE!</v>
      </c>
      <c r="AS36" t="s">
        <v>214</v>
      </c>
      <c r="AT36" t="s">
        <v>214</v>
      </c>
      <c r="AU36" t="s">
        <v>214</v>
      </c>
      <c r="AV36" t="s">
        <v>214</v>
      </c>
      <c r="AW36" t="s">
        <v>214</v>
      </c>
      <c r="AX36" s="5" t="e">
        <f t="shared" si="11"/>
        <v>#VALUE!</v>
      </c>
      <c r="AY36" t="s">
        <v>214</v>
      </c>
      <c r="AZ36" s="10" t="s">
        <v>214</v>
      </c>
      <c r="BA36" t="s">
        <v>214</v>
      </c>
      <c r="BB36" s="5" t="e">
        <f t="shared" si="12"/>
        <v>#VALUE!</v>
      </c>
      <c r="BC36" s="10" t="s">
        <v>214</v>
      </c>
      <c r="BD36" t="s">
        <v>214</v>
      </c>
      <c r="BE36" s="5" t="e">
        <f t="shared" si="13"/>
        <v>#VALUE!</v>
      </c>
      <c r="BF36" s="10" t="s">
        <v>214</v>
      </c>
      <c r="BG36" t="s">
        <v>214</v>
      </c>
      <c r="BH36" s="5" t="e">
        <f t="shared" si="14"/>
        <v>#VALUE!</v>
      </c>
      <c r="BI36" s="10" t="s">
        <v>214</v>
      </c>
      <c r="BJ36" t="s">
        <v>214</v>
      </c>
      <c r="BK36" s="5" t="e">
        <f t="shared" si="15"/>
        <v>#VALUE!</v>
      </c>
      <c r="BL36" s="10" t="s">
        <v>214</v>
      </c>
      <c r="BM36" s="12" t="s">
        <v>214</v>
      </c>
      <c r="BN36" s="5" t="e">
        <f t="shared" si="16"/>
        <v>#VALUE!</v>
      </c>
      <c r="BO36" s="10" t="s">
        <v>214</v>
      </c>
      <c r="BP36" t="s">
        <v>214</v>
      </c>
      <c r="BQ36" s="5" t="e">
        <f t="shared" si="17"/>
        <v>#VALUE!</v>
      </c>
      <c r="BR36" s="10" t="s">
        <v>214</v>
      </c>
      <c r="BS36" t="s">
        <v>214</v>
      </c>
      <c r="BT36" s="5" t="e">
        <f t="shared" si="18"/>
        <v>#VALUE!</v>
      </c>
      <c r="BU36" s="10" t="s">
        <v>214</v>
      </c>
      <c r="BV36" t="s">
        <v>214</v>
      </c>
      <c r="BW36" s="5" t="e">
        <f t="shared" si="19"/>
        <v>#VALUE!</v>
      </c>
      <c r="BX36" s="20" t="s">
        <v>214</v>
      </c>
      <c r="BY36" t="s">
        <v>214</v>
      </c>
      <c r="BZ36" t="s">
        <v>213</v>
      </c>
      <c r="CA36" t="s">
        <v>214</v>
      </c>
      <c r="CB36" t="s">
        <v>213</v>
      </c>
      <c r="CC36" t="s">
        <v>213</v>
      </c>
      <c r="CD36" t="s">
        <v>213</v>
      </c>
      <c r="CE36" t="s">
        <v>213</v>
      </c>
      <c r="CF36" t="s">
        <v>213</v>
      </c>
      <c r="CG36" t="s">
        <v>214</v>
      </c>
      <c r="CH36" s="11" t="s">
        <v>214</v>
      </c>
      <c r="CI36" s="10" t="s">
        <v>214</v>
      </c>
      <c r="CJ36" t="s">
        <v>214</v>
      </c>
      <c r="CK36" s="5" t="e">
        <f t="shared" si="20"/>
        <v>#VALUE!</v>
      </c>
      <c r="CL36" t="s">
        <v>214</v>
      </c>
      <c r="CM36" t="s">
        <v>214</v>
      </c>
      <c r="CN36" t="s">
        <v>214</v>
      </c>
      <c r="CO36" t="s">
        <v>214</v>
      </c>
      <c r="CP36" s="5" t="e">
        <f t="shared" si="21"/>
        <v>#VALUE!</v>
      </c>
      <c r="CQ36" s="10" t="s">
        <v>214</v>
      </c>
      <c r="CR36" t="s">
        <v>214</v>
      </c>
      <c r="CS36" s="5" t="e">
        <f t="shared" si="22"/>
        <v>#VALUE!</v>
      </c>
      <c r="CT36" t="s">
        <v>214</v>
      </c>
      <c r="CU36" t="s">
        <v>214</v>
      </c>
      <c r="CV36" t="s">
        <v>214</v>
      </c>
      <c r="CW36" t="s">
        <v>214</v>
      </c>
      <c r="CX36" t="s">
        <v>214</v>
      </c>
      <c r="CY36" s="10" t="s">
        <v>214</v>
      </c>
      <c r="CZ36" t="s">
        <v>214</v>
      </c>
      <c r="DA36" s="5" t="e">
        <f t="shared" si="23"/>
        <v>#VALUE!</v>
      </c>
      <c r="DB36" s="20" t="s">
        <v>214</v>
      </c>
      <c r="DC36" t="s">
        <v>214</v>
      </c>
      <c r="DD36" s="5" t="e">
        <f t="shared" si="24"/>
        <v>#VALUE!</v>
      </c>
      <c r="DE36" t="s">
        <v>214</v>
      </c>
      <c r="DF36" t="s">
        <v>214</v>
      </c>
      <c r="DG36" s="5" t="e">
        <f t="shared" si="25"/>
        <v>#VALUE!</v>
      </c>
      <c r="DH36" t="s">
        <v>213</v>
      </c>
      <c r="DI36" t="s">
        <v>213</v>
      </c>
      <c r="DJ36" t="s">
        <v>213</v>
      </c>
      <c r="DK36" s="5" t="e">
        <f t="shared" si="26"/>
        <v>#VALUE!</v>
      </c>
      <c r="DL36" t="s">
        <v>213</v>
      </c>
      <c r="DM36" t="s">
        <v>213</v>
      </c>
      <c r="DN36" t="s">
        <v>213</v>
      </c>
      <c r="DO36" t="s">
        <v>213</v>
      </c>
      <c r="DP36" t="s">
        <v>213</v>
      </c>
      <c r="DQ36" t="s">
        <v>213</v>
      </c>
      <c r="DR36" t="s">
        <v>213</v>
      </c>
      <c r="DS36" t="s">
        <v>213</v>
      </c>
      <c r="DT36" t="s">
        <v>213</v>
      </c>
      <c r="DU36" t="s">
        <v>213</v>
      </c>
      <c r="DV36" t="s">
        <v>213</v>
      </c>
      <c r="DW36" t="s">
        <v>213</v>
      </c>
      <c r="DX36" t="s">
        <v>213</v>
      </c>
      <c r="DY36" t="s">
        <v>213</v>
      </c>
      <c r="DZ36" t="s">
        <v>213</v>
      </c>
      <c r="EA36" s="5" t="e">
        <f t="shared" si="27"/>
        <v>#VALUE!</v>
      </c>
      <c r="EB36" t="s">
        <v>213</v>
      </c>
      <c r="EC36" t="s">
        <v>213</v>
      </c>
      <c r="ED36" t="s">
        <v>213</v>
      </c>
      <c r="EE36" s="5" t="e">
        <f t="shared" si="28"/>
        <v>#VALUE!</v>
      </c>
      <c r="EF36">
        <v>38.299999999999997</v>
      </c>
      <c r="EG36" t="s">
        <v>213</v>
      </c>
      <c r="EH36" t="s">
        <v>213</v>
      </c>
      <c r="EI36" t="s">
        <v>213</v>
      </c>
      <c r="EJ36" t="s">
        <v>213</v>
      </c>
      <c r="EK36" t="s">
        <v>213</v>
      </c>
      <c r="EL36" s="5" t="e">
        <f t="shared" si="32"/>
        <v>#VALUE!</v>
      </c>
      <c r="EM36" t="s">
        <v>213</v>
      </c>
      <c r="EN36" t="s">
        <v>213</v>
      </c>
      <c r="EO36" t="s">
        <v>213</v>
      </c>
      <c r="EP36" t="s">
        <v>213</v>
      </c>
      <c r="EQ36" s="5" t="e">
        <f t="shared" si="30"/>
        <v>#VALUE!</v>
      </c>
      <c r="ER36" t="s">
        <v>213</v>
      </c>
      <c r="ES36" t="s">
        <v>213</v>
      </c>
      <c r="ET36" t="s">
        <v>213</v>
      </c>
      <c r="EU36" s="5" t="e">
        <f t="shared" si="33"/>
        <v>#VALUE!</v>
      </c>
      <c r="EV36" t="s">
        <v>213</v>
      </c>
      <c r="EW36">
        <v>43</v>
      </c>
      <c r="EX36" t="s">
        <v>213</v>
      </c>
      <c r="EY36" t="s">
        <v>213</v>
      </c>
      <c r="EZ36">
        <v>28.1</v>
      </c>
      <c r="FA36" t="s">
        <v>214</v>
      </c>
    </row>
    <row r="37" spans="1:157" x14ac:dyDescent="0.3">
      <c r="A37">
        <v>1</v>
      </c>
      <c r="B37" t="s">
        <v>221</v>
      </c>
      <c r="C37" t="s">
        <v>214</v>
      </c>
      <c r="D37" t="s">
        <v>214</v>
      </c>
      <c r="E37" s="5" t="e">
        <f t="shared" si="0"/>
        <v>#VALUE!</v>
      </c>
      <c r="F37" t="s">
        <v>214</v>
      </c>
      <c r="G37" t="s">
        <v>214</v>
      </c>
      <c r="H37" s="5" t="e">
        <f t="shared" si="1"/>
        <v>#VALUE!</v>
      </c>
      <c r="I37" s="10" t="s">
        <v>214</v>
      </c>
      <c r="J37" t="s">
        <v>214</v>
      </c>
      <c r="K37" s="5" t="e">
        <f t="shared" si="2"/>
        <v>#VALUE!</v>
      </c>
      <c r="L37" t="s">
        <v>214</v>
      </c>
      <c r="M37" t="s">
        <v>214</v>
      </c>
      <c r="N37" t="s">
        <v>214</v>
      </c>
      <c r="O37" s="10" t="s">
        <v>214</v>
      </c>
      <c r="P37" t="s">
        <v>214</v>
      </c>
      <c r="Q37" s="5" t="e">
        <f t="shared" si="3"/>
        <v>#VALUE!</v>
      </c>
      <c r="R37" s="10" t="s">
        <v>214</v>
      </c>
      <c r="S37" t="s">
        <v>214</v>
      </c>
      <c r="T37" s="5" t="e">
        <f t="shared" si="4"/>
        <v>#VALUE!</v>
      </c>
      <c r="U37" s="10" t="s">
        <v>214</v>
      </c>
      <c r="V37" t="s">
        <v>214</v>
      </c>
      <c r="W37" s="5" t="e">
        <f t="shared" si="5"/>
        <v>#VALUE!</v>
      </c>
      <c r="X37" s="10" t="s">
        <v>214</v>
      </c>
      <c r="Y37" t="s">
        <v>214</v>
      </c>
      <c r="Z37" s="5" t="e">
        <f t="shared" si="6"/>
        <v>#VALUE!</v>
      </c>
      <c r="AA37" t="s">
        <v>214</v>
      </c>
      <c r="AB37" t="s">
        <v>214</v>
      </c>
      <c r="AC37" t="s">
        <v>214</v>
      </c>
      <c r="AD37" s="10" t="s">
        <v>214</v>
      </c>
      <c r="AE37" t="s">
        <v>214</v>
      </c>
      <c r="AF37" s="5" t="e">
        <f t="shared" si="7"/>
        <v>#VALUE!</v>
      </c>
      <c r="AG37" s="4" t="s">
        <v>214</v>
      </c>
      <c r="AH37" t="s">
        <v>214</v>
      </c>
      <c r="AI37" s="10" t="s">
        <v>214</v>
      </c>
      <c r="AJ37" t="s">
        <v>214</v>
      </c>
      <c r="AK37" s="5" t="e">
        <f t="shared" si="8"/>
        <v>#VALUE!</v>
      </c>
      <c r="AL37" s="10" t="s">
        <v>214</v>
      </c>
      <c r="AM37" t="s">
        <v>214</v>
      </c>
      <c r="AN37" s="5" t="e">
        <f t="shared" si="9"/>
        <v>#VALUE!</v>
      </c>
      <c r="AO37" s="11" t="s">
        <v>214</v>
      </c>
      <c r="AP37" s="10" t="s">
        <v>214</v>
      </c>
      <c r="AQ37" t="s">
        <v>214</v>
      </c>
      <c r="AR37" s="5" t="e">
        <f t="shared" si="10"/>
        <v>#VALUE!</v>
      </c>
      <c r="AS37" t="s">
        <v>214</v>
      </c>
      <c r="AT37" t="s">
        <v>214</v>
      </c>
      <c r="AU37" t="s">
        <v>214</v>
      </c>
      <c r="AV37" t="s">
        <v>214</v>
      </c>
      <c r="AW37" t="s">
        <v>214</v>
      </c>
      <c r="AX37" s="5" t="e">
        <f t="shared" si="11"/>
        <v>#VALUE!</v>
      </c>
      <c r="AY37" t="s">
        <v>214</v>
      </c>
      <c r="AZ37" s="10" t="s">
        <v>214</v>
      </c>
      <c r="BA37" t="s">
        <v>214</v>
      </c>
      <c r="BB37" s="5" t="e">
        <f t="shared" si="12"/>
        <v>#VALUE!</v>
      </c>
      <c r="BC37" s="10" t="s">
        <v>214</v>
      </c>
      <c r="BD37" t="s">
        <v>214</v>
      </c>
      <c r="BE37" s="5" t="e">
        <f t="shared" si="13"/>
        <v>#VALUE!</v>
      </c>
      <c r="BF37" s="10" t="s">
        <v>214</v>
      </c>
      <c r="BG37" t="s">
        <v>214</v>
      </c>
      <c r="BH37" s="5" t="e">
        <f t="shared" si="14"/>
        <v>#VALUE!</v>
      </c>
      <c r="BI37" s="10" t="s">
        <v>214</v>
      </c>
      <c r="BJ37" t="s">
        <v>214</v>
      </c>
      <c r="BK37" s="5" t="e">
        <f t="shared" si="15"/>
        <v>#VALUE!</v>
      </c>
      <c r="BL37" s="10" t="s">
        <v>214</v>
      </c>
      <c r="BM37" s="12" t="s">
        <v>214</v>
      </c>
      <c r="BN37" s="5" t="e">
        <f t="shared" si="16"/>
        <v>#VALUE!</v>
      </c>
      <c r="BO37" s="10" t="s">
        <v>214</v>
      </c>
      <c r="BP37" t="s">
        <v>214</v>
      </c>
      <c r="BQ37" s="5" t="e">
        <f t="shared" si="17"/>
        <v>#VALUE!</v>
      </c>
      <c r="BR37" s="10" t="s">
        <v>214</v>
      </c>
      <c r="BS37" t="s">
        <v>214</v>
      </c>
      <c r="BT37" s="5" t="e">
        <f t="shared" si="18"/>
        <v>#VALUE!</v>
      </c>
      <c r="BU37" s="10" t="s">
        <v>214</v>
      </c>
      <c r="BV37" t="s">
        <v>214</v>
      </c>
      <c r="BW37" s="5" t="e">
        <f t="shared" si="19"/>
        <v>#VALUE!</v>
      </c>
      <c r="BX37" s="20" t="s">
        <v>214</v>
      </c>
      <c r="BY37" t="s">
        <v>213</v>
      </c>
      <c r="BZ37" t="s">
        <v>213</v>
      </c>
      <c r="CA37" t="s">
        <v>214</v>
      </c>
      <c r="CB37" t="s">
        <v>214</v>
      </c>
      <c r="CC37" t="s">
        <v>214</v>
      </c>
      <c r="CD37" t="s">
        <v>214</v>
      </c>
      <c r="CE37" t="s">
        <v>214</v>
      </c>
      <c r="CF37" t="s">
        <v>214</v>
      </c>
      <c r="CG37" t="s">
        <v>214</v>
      </c>
      <c r="CH37" s="11" t="s">
        <v>214</v>
      </c>
      <c r="CI37" s="10" t="s">
        <v>214</v>
      </c>
      <c r="CJ37" t="s">
        <v>214</v>
      </c>
      <c r="CK37" s="5" t="e">
        <f t="shared" si="20"/>
        <v>#VALUE!</v>
      </c>
      <c r="CL37" t="s">
        <v>214</v>
      </c>
      <c r="CM37" t="s">
        <v>214</v>
      </c>
      <c r="CN37" t="s">
        <v>214</v>
      </c>
      <c r="CO37" t="s">
        <v>214</v>
      </c>
      <c r="CP37" s="5" t="e">
        <f t="shared" si="21"/>
        <v>#VALUE!</v>
      </c>
      <c r="CQ37" s="10" t="s">
        <v>214</v>
      </c>
      <c r="CR37" t="s">
        <v>214</v>
      </c>
      <c r="CS37" s="5" t="e">
        <f t="shared" si="22"/>
        <v>#VALUE!</v>
      </c>
      <c r="CT37" t="s">
        <v>214</v>
      </c>
      <c r="CU37" t="s">
        <v>214</v>
      </c>
      <c r="CV37" t="s">
        <v>214</v>
      </c>
      <c r="CW37" t="s">
        <v>214</v>
      </c>
      <c r="CX37" t="s">
        <v>214</v>
      </c>
      <c r="CY37" s="10" t="s">
        <v>214</v>
      </c>
      <c r="CZ37" t="s">
        <v>214</v>
      </c>
      <c r="DA37" s="5" t="e">
        <f t="shared" si="23"/>
        <v>#VALUE!</v>
      </c>
      <c r="DB37" s="20" t="s">
        <v>214</v>
      </c>
      <c r="DC37" t="s">
        <v>214</v>
      </c>
      <c r="DD37" s="5" t="e">
        <f t="shared" si="24"/>
        <v>#VALUE!</v>
      </c>
      <c r="DE37" t="s">
        <v>214</v>
      </c>
      <c r="DF37" t="s">
        <v>214</v>
      </c>
      <c r="DG37" s="5" t="e">
        <f t="shared" si="25"/>
        <v>#VALUE!</v>
      </c>
      <c r="DH37" t="s">
        <v>213</v>
      </c>
      <c r="DI37" t="s">
        <v>213</v>
      </c>
      <c r="DJ37" t="s">
        <v>213</v>
      </c>
      <c r="DK37" s="5" t="e">
        <f t="shared" si="26"/>
        <v>#VALUE!</v>
      </c>
      <c r="DL37" t="s">
        <v>213</v>
      </c>
      <c r="DM37" t="s">
        <v>213</v>
      </c>
      <c r="DN37" t="s">
        <v>213</v>
      </c>
      <c r="DO37" t="s">
        <v>213</v>
      </c>
      <c r="DP37" t="s">
        <v>213</v>
      </c>
      <c r="DQ37" t="s">
        <v>213</v>
      </c>
      <c r="DR37" t="s">
        <v>213</v>
      </c>
      <c r="DS37" t="s">
        <v>213</v>
      </c>
      <c r="DT37" t="s">
        <v>213</v>
      </c>
      <c r="DU37" t="s">
        <v>213</v>
      </c>
      <c r="DV37" t="s">
        <v>213</v>
      </c>
      <c r="DW37" t="s">
        <v>213</v>
      </c>
      <c r="DX37" t="s">
        <v>213</v>
      </c>
      <c r="DY37" t="s">
        <v>213</v>
      </c>
      <c r="DZ37" t="s">
        <v>213</v>
      </c>
      <c r="EA37" s="5" t="e">
        <f t="shared" si="27"/>
        <v>#VALUE!</v>
      </c>
      <c r="EB37" t="s">
        <v>213</v>
      </c>
      <c r="EC37" t="s">
        <v>213</v>
      </c>
      <c r="ED37" t="s">
        <v>213</v>
      </c>
      <c r="EE37" s="5" t="e">
        <f t="shared" si="28"/>
        <v>#VALUE!</v>
      </c>
      <c r="EF37">
        <v>40.1</v>
      </c>
      <c r="EG37" t="s">
        <v>213</v>
      </c>
      <c r="EH37" t="s">
        <v>213</v>
      </c>
      <c r="EI37" t="s">
        <v>213</v>
      </c>
      <c r="EJ37" t="s">
        <v>213</v>
      </c>
      <c r="EK37" t="s">
        <v>213</v>
      </c>
      <c r="EL37" s="5" t="e">
        <f t="shared" si="32"/>
        <v>#VALUE!</v>
      </c>
      <c r="EM37" t="s">
        <v>213</v>
      </c>
      <c r="EN37" t="s">
        <v>213</v>
      </c>
      <c r="EO37" t="s">
        <v>213</v>
      </c>
      <c r="EP37" t="s">
        <v>213</v>
      </c>
      <c r="EQ37" s="5" t="e">
        <f t="shared" si="30"/>
        <v>#VALUE!</v>
      </c>
      <c r="ER37" t="s">
        <v>213</v>
      </c>
      <c r="ES37" t="s">
        <v>213</v>
      </c>
      <c r="ET37" t="s">
        <v>213</v>
      </c>
      <c r="EU37" s="5" t="e">
        <f t="shared" si="33"/>
        <v>#VALUE!</v>
      </c>
      <c r="EV37" t="s">
        <v>213</v>
      </c>
      <c r="EW37">
        <v>39.5</v>
      </c>
      <c r="EX37" t="s">
        <v>213</v>
      </c>
      <c r="EY37" t="s">
        <v>213</v>
      </c>
      <c r="EZ37">
        <v>28.6</v>
      </c>
      <c r="FA37" t="s">
        <v>214</v>
      </c>
    </row>
    <row r="43" spans="1:157" x14ac:dyDescent="0.3">
      <c r="E43" s="5"/>
      <c r="H43" s="5"/>
      <c r="K43" s="5"/>
      <c r="Q43" s="5"/>
      <c r="T43" s="5"/>
      <c r="W43" s="5"/>
      <c r="Z43" s="5"/>
      <c r="AF43" s="5"/>
      <c r="AK43" s="5"/>
      <c r="AN43" s="5"/>
      <c r="AO43" s="11"/>
      <c r="AR43" s="5"/>
      <c r="AX43" s="5"/>
      <c r="BB43" s="5"/>
      <c r="BE43" s="5"/>
      <c r="BH43" s="5"/>
      <c r="BK43" s="5"/>
      <c r="BM43" s="12"/>
      <c r="BN43" s="5"/>
      <c r="BQ43" s="5"/>
      <c r="BT43" s="5"/>
      <c r="BU43" s="10"/>
      <c r="BW43" s="5"/>
      <c r="BX43" s="20"/>
      <c r="CK43" s="5"/>
      <c r="CP43" s="5"/>
      <c r="CS43" s="5"/>
      <c r="DA43" s="5"/>
      <c r="DB43" s="20"/>
      <c r="DD43" s="5"/>
      <c r="DG43" s="5"/>
      <c r="DK43" s="5"/>
      <c r="EA43" s="5"/>
      <c r="EE43" s="5"/>
      <c r="EL43" s="5"/>
      <c r="EQ43" s="5"/>
      <c r="EU43" s="5"/>
    </row>
    <row r="51" spans="5:151" x14ac:dyDescent="0.3">
      <c r="E51" s="5"/>
      <c r="H51" s="5"/>
      <c r="K51" s="5"/>
      <c r="Q51" s="5"/>
      <c r="T51" s="5"/>
      <c r="W51" s="5"/>
      <c r="Z51" s="5"/>
      <c r="AF51" s="5"/>
      <c r="AK51" s="5"/>
      <c r="AN51" s="5"/>
      <c r="AO51" s="11"/>
      <c r="AR51" s="5"/>
      <c r="AX51" s="5"/>
      <c r="BB51" s="5"/>
      <c r="BE51" s="5"/>
      <c r="BH51" s="5"/>
      <c r="BK51" s="5"/>
      <c r="BM51" s="12"/>
      <c r="BN51" s="5"/>
      <c r="BQ51" s="5"/>
      <c r="BT51" s="5"/>
      <c r="BU51" s="10"/>
      <c r="BW51" s="5"/>
      <c r="BX51" s="20"/>
      <c r="CK51" s="5"/>
      <c r="CP51" s="5"/>
      <c r="CS51" s="5"/>
      <c r="DA51" s="5"/>
      <c r="DB51" s="20"/>
      <c r="DD51" s="5"/>
      <c r="DG51" s="5"/>
      <c r="DK51" s="5"/>
      <c r="EA51" s="5"/>
      <c r="EE51" s="5"/>
      <c r="EL51" s="5"/>
      <c r="EQ51" s="5"/>
      <c r="EU51" s="5"/>
    </row>
    <row r="55" spans="5:151" x14ac:dyDescent="0.3">
      <c r="G55">
        <f>3.3-0</f>
        <v>3.3</v>
      </c>
    </row>
    <row r="56" spans="5:151" ht="144" x14ac:dyDescent="0.3">
      <c r="I56" s="10" t="s">
        <v>222</v>
      </c>
      <c r="AG56" s="14" t="s">
        <v>223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81BA-1D02-4FE6-8E10-3F42B7B223E1}">
  <dimension ref="AA30:AA32"/>
  <sheetViews>
    <sheetView zoomScale="70" zoomScaleNormal="70" workbookViewId="0">
      <selection activeCell="AG39" sqref="AG39"/>
    </sheetView>
  </sheetViews>
  <sheetFormatPr defaultRowHeight="14.4" x14ac:dyDescent="0.3"/>
  <sheetData>
    <row r="30" spans="27:27" ht="23.4" x14ac:dyDescent="0.3">
      <c r="AA30" s="21" t="s">
        <v>224</v>
      </c>
    </row>
    <row r="31" spans="27:27" ht="23.4" x14ac:dyDescent="0.3">
      <c r="AA31" s="21" t="s">
        <v>225</v>
      </c>
    </row>
    <row r="32" spans="27:27" ht="23.4" x14ac:dyDescent="0.3">
      <c r="AA32" s="21" t="s">
        <v>226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FAD05-2FC0-46B0-ABE9-E4D330A9CF40}">
  <dimension ref="A1:AZ48"/>
  <sheetViews>
    <sheetView topLeftCell="L48" zoomScaleNormal="100" workbookViewId="0">
      <selection activeCell="R62" sqref="R62"/>
    </sheetView>
  </sheetViews>
  <sheetFormatPr defaultRowHeight="14.4" x14ac:dyDescent="0.3"/>
  <cols>
    <col min="2" max="8" width="11" bestFit="1" customWidth="1"/>
    <col min="9" max="9" width="9.5546875" bestFit="1" customWidth="1"/>
    <col min="10" max="13" width="11" bestFit="1" customWidth="1"/>
    <col min="14" max="14" width="9.5546875" bestFit="1" customWidth="1"/>
    <col min="15" max="21" width="11" bestFit="1" customWidth="1"/>
    <col min="22" max="22" width="12" bestFit="1" customWidth="1"/>
    <col min="23" max="29" width="11" bestFit="1" customWidth="1"/>
    <col min="30" max="30" width="10.77734375" bestFit="1" customWidth="1"/>
    <col min="31" max="31" width="12.44140625" bestFit="1" customWidth="1"/>
    <col min="32" max="32" width="9.77734375" bestFit="1" customWidth="1"/>
    <col min="33" max="33" width="12.21875" customWidth="1"/>
    <col min="34" max="34" width="9.77734375" bestFit="1" customWidth="1"/>
    <col min="35" max="39" width="12.6640625" bestFit="1" customWidth="1"/>
    <col min="40" max="41" width="9.5546875" bestFit="1" customWidth="1"/>
    <col min="42" max="42" width="10.5546875" bestFit="1" customWidth="1"/>
    <col min="43" max="43" width="11" bestFit="1" customWidth="1"/>
    <col min="44" max="44" width="11.21875" customWidth="1"/>
    <col min="45" max="45" width="12.109375" customWidth="1"/>
    <col min="46" max="46" width="12.77734375" customWidth="1"/>
    <col min="47" max="47" width="11.21875" customWidth="1"/>
    <col min="48" max="48" width="10" customWidth="1"/>
    <col min="49" max="49" width="10.44140625" customWidth="1"/>
    <col min="50" max="50" width="10.88671875" customWidth="1"/>
    <col min="51" max="51" width="10.5546875" customWidth="1"/>
    <col min="52" max="52" width="10.77734375" customWidth="1"/>
  </cols>
  <sheetData>
    <row r="1" spans="1:43" ht="129.6" x14ac:dyDescent="0.3">
      <c r="B1" s="12" t="s">
        <v>101</v>
      </c>
      <c r="C1" s="12" t="s">
        <v>101</v>
      </c>
      <c r="D1" s="12" t="s">
        <v>102</v>
      </c>
      <c r="E1" s="12" t="s">
        <v>104</v>
      </c>
      <c r="F1" s="12" t="s">
        <v>105</v>
      </c>
      <c r="G1" s="12" t="s">
        <v>106</v>
      </c>
      <c r="H1" s="12" t="s">
        <v>107</v>
      </c>
      <c r="I1" s="12" t="s">
        <v>108</v>
      </c>
      <c r="J1" s="12" t="s">
        <v>109</v>
      </c>
      <c r="K1" s="12" t="s">
        <v>111</v>
      </c>
      <c r="L1" s="12" t="s">
        <v>112</v>
      </c>
      <c r="M1" s="12" t="s">
        <v>114</v>
      </c>
      <c r="N1" s="12" t="s">
        <v>115</v>
      </c>
      <c r="O1" s="12" t="s">
        <v>117</v>
      </c>
      <c r="P1" s="12" t="s">
        <v>119</v>
      </c>
      <c r="Q1" s="12" t="s">
        <v>120</v>
      </c>
      <c r="R1" s="12" t="s">
        <v>121</v>
      </c>
      <c r="S1" s="12" t="s">
        <v>122</v>
      </c>
      <c r="T1" s="12" t="s">
        <v>123</v>
      </c>
      <c r="U1" s="12" t="s">
        <v>124</v>
      </c>
      <c r="V1" s="12" t="s">
        <v>125</v>
      </c>
      <c r="W1" s="12" t="s">
        <v>126</v>
      </c>
      <c r="X1" s="12" t="s">
        <v>127</v>
      </c>
      <c r="Y1" s="12" t="s">
        <v>129</v>
      </c>
      <c r="Z1" s="12" t="s">
        <v>130</v>
      </c>
      <c r="AA1" s="12" t="s">
        <v>131</v>
      </c>
      <c r="AB1" s="12" t="s">
        <v>132</v>
      </c>
      <c r="AC1" s="12" t="s">
        <v>134</v>
      </c>
      <c r="AD1" s="12" t="s">
        <v>135</v>
      </c>
      <c r="AE1" s="12" t="s">
        <v>136</v>
      </c>
      <c r="AF1" s="12" t="s">
        <v>128</v>
      </c>
      <c r="AG1" s="12" t="s">
        <v>137</v>
      </c>
      <c r="AH1" s="12" t="s">
        <v>128</v>
      </c>
      <c r="AI1" s="12" t="s">
        <v>100</v>
      </c>
      <c r="AJ1" s="12" t="s">
        <v>100</v>
      </c>
      <c r="AK1" s="12" t="s">
        <v>100</v>
      </c>
      <c r="AL1" s="12" t="s">
        <v>100</v>
      </c>
      <c r="AM1" s="12" t="s">
        <v>100</v>
      </c>
      <c r="AN1" s="12" t="s">
        <v>100</v>
      </c>
      <c r="AO1" s="12" t="s">
        <v>100</v>
      </c>
      <c r="AP1" s="12" t="s">
        <v>100</v>
      </c>
      <c r="AQ1" s="12" t="s">
        <v>133</v>
      </c>
    </row>
    <row r="2" spans="1:43" ht="57.6" x14ac:dyDescent="0.3">
      <c r="B2" s="12" t="s">
        <v>45</v>
      </c>
      <c r="C2" s="12" t="s">
        <v>140</v>
      </c>
      <c r="D2" s="12" t="s">
        <v>141</v>
      </c>
      <c r="E2" s="12" t="s">
        <v>144</v>
      </c>
      <c r="F2" s="12" t="s">
        <v>140</v>
      </c>
      <c r="G2" s="12" t="s">
        <v>145</v>
      </c>
      <c r="H2" s="12" t="s">
        <v>145</v>
      </c>
      <c r="I2" s="12" t="s">
        <v>145</v>
      </c>
      <c r="J2" s="12" t="s">
        <v>140</v>
      </c>
      <c r="K2" s="12" t="s">
        <v>145</v>
      </c>
      <c r="L2" s="12" t="s">
        <v>145</v>
      </c>
      <c r="M2" s="12" t="s">
        <v>145</v>
      </c>
      <c r="N2" s="12" t="s">
        <v>140</v>
      </c>
      <c r="O2" s="12" t="s">
        <v>145</v>
      </c>
      <c r="P2" s="12" t="s">
        <v>145</v>
      </c>
      <c r="Q2" s="12" t="s">
        <v>145</v>
      </c>
      <c r="R2" s="12" t="s">
        <v>145</v>
      </c>
      <c r="S2" s="12" t="s">
        <v>145</v>
      </c>
      <c r="T2" s="12" t="s">
        <v>145</v>
      </c>
      <c r="U2" s="12" t="s">
        <v>145</v>
      </c>
      <c r="V2" s="12" t="s">
        <v>145</v>
      </c>
      <c r="W2" s="12" t="s">
        <v>145</v>
      </c>
      <c r="X2" s="12" t="s">
        <v>145</v>
      </c>
      <c r="Y2" s="12" t="s">
        <v>145</v>
      </c>
      <c r="Z2" s="12" t="s">
        <v>145</v>
      </c>
      <c r="AA2" s="12" t="s">
        <v>145</v>
      </c>
      <c r="AB2" s="12" t="s">
        <v>145</v>
      </c>
      <c r="AC2" s="12" t="s">
        <v>145</v>
      </c>
      <c r="AD2" s="12" t="s">
        <v>145</v>
      </c>
      <c r="AE2" s="12" t="s">
        <v>145</v>
      </c>
      <c r="AF2" s="12" t="s">
        <v>165</v>
      </c>
      <c r="AG2" t="s">
        <v>145</v>
      </c>
      <c r="AH2" s="12" t="s">
        <v>67</v>
      </c>
      <c r="AI2" s="12" t="s">
        <v>185</v>
      </c>
      <c r="AJ2" s="12" t="s">
        <v>186</v>
      </c>
      <c r="AK2" s="12" t="s">
        <v>187</v>
      </c>
      <c r="AL2" s="12" t="s">
        <v>188</v>
      </c>
      <c r="AM2" s="12" t="s">
        <v>193</v>
      </c>
      <c r="AN2" s="12" t="s">
        <v>194</v>
      </c>
      <c r="AO2" s="12" t="s">
        <v>195</v>
      </c>
      <c r="AP2" s="12" t="s">
        <v>183</v>
      </c>
      <c r="AQ2" s="12" t="s">
        <v>145</v>
      </c>
    </row>
    <row r="3" spans="1:43" x14ac:dyDescent="0.3">
      <c r="A3" t="s">
        <v>51</v>
      </c>
      <c r="B3">
        <v>4612790001</v>
      </c>
      <c r="C3">
        <v>4612790003</v>
      </c>
      <c r="D3">
        <v>4612957001</v>
      </c>
      <c r="E3">
        <v>4614291001</v>
      </c>
      <c r="F3">
        <v>4614445001</v>
      </c>
      <c r="G3">
        <v>4614747001</v>
      </c>
      <c r="H3">
        <v>4615009002</v>
      </c>
      <c r="I3" t="s">
        <v>55</v>
      </c>
      <c r="J3">
        <v>4615397001</v>
      </c>
      <c r="K3">
        <v>4616049001</v>
      </c>
      <c r="L3">
        <v>4616495001</v>
      </c>
      <c r="M3">
        <v>4616870001</v>
      </c>
      <c r="N3" t="s">
        <v>57</v>
      </c>
      <c r="O3">
        <v>4617011001</v>
      </c>
      <c r="P3">
        <v>4617233001</v>
      </c>
      <c r="Q3">
        <v>4617547001</v>
      </c>
      <c r="R3">
        <v>4618051001</v>
      </c>
      <c r="S3">
        <v>4618287001</v>
      </c>
      <c r="T3">
        <v>4618614001</v>
      </c>
      <c r="U3">
        <v>4618933001</v>
      </c>
      <c r="V3">
        <v>4619440001</v>
      </c>
      <c r="W3">
        <v>4619448001</v>
      </c>
      <c r="X3">
        <v>4619781001</v>
      </c>
      <c r="Y3">
        <v>4620160001</v>
      </c>
      <c r="Z3">
        <v>4620548001</v>
      </c>
      <c r="AA3">
        <v>4620835001</v>
      </c>
      <c r="AB3">
        <v>4620834001</v>
      </c>
      <c r="AC3">
        <v>4621170001</v>
      </c>
      <c r="AD3" t="s">
        <v>65</v>
      </c>
      <c r="AE3">
        <v>50213522001</v>
      </c>
      <c r="AF3" t="s">
        <v>67</v>
      </c>
      <c r="AI3" t="s">
        <v>85</v>
      </c>
      <c r="AJ3" t="s">
        <v>86</v>
      </c>
      <c r="AK3" t="s">
        <v>87</v>
      </c>
      <c r="AL3" t="s">
        <v>88</v>
      </c>
      <c r="AM3" t="s">
        <v>93</v>
      </c>
      <c r="AN3" t="s">
        <v>94</v>
      </c>
      <c r="AO3" t="s">
        <v>95</v>
      </c>
      <c r="AP3" t="s">
        <v>83</v>
      </c>
      <c r="AQ3">
        <v>4621171001</v>
      </c>
    </row>
    <row r="4" spans="1:43" x14ac:dyDescent="0.3">
      <c r="B4" t="s">
        <v>203</v>
      </c>
      <c r="C4" t="s">
        <v>203</v>
      </c>
      <c r="D4" t="s">
        <v>203</v>
      </c>
      <c r="E4" t="s">
        <v>205</v>
      </c>
      <c r="F4" t="s">
        <v>206</v>
      </c>
      <c r="G4" t="s">
        <v>205</v>
      </c>
      <c r="H4" t="s">
        <v>205</v>
      </c>
      <c r="I4" t="s">
        <v>205</v>
      </c>
      <c r="J4" t="s">
        <v>206</v>
      </c>
      <c r="K4" t="s">
        <v>203</v>
      </c>
      <c r="L4" t="s">
        <v>205</v>
      </c>
      <c r="M4" t="s">
        <v>205</v>
      </c>
      <c r="N4" t="s">
        <v>205</v>
      </c>
      <c r="O4" t="s">
        <v>205</v>
      </c>
      <c r="P4" t="s">
        <v>206</v>
      </c>
      <c r="Q4" t="s">
        <v>205</v>
      </c>
      <c r="R4" t="s">
        <v>208</v>
      </c>
      <c r="S4" t="s">
        <v>205</v>
      </c>
      <c r="T4" t="s">
        <v>205</v>
      </c>
      <c r="U4" t="s">
        <v>205</v>
      </c>
      <c r="V4" t="s">
        <v>206</v>
      </c>
      <c r="W4" t="s">
        <v>206</v>
      </c>
      <c r="X4" t="s">
        <v>205</v>
      </c>
      <c r="Y4" t="s">
        <v>206</v>
      </c>
      <c r="Z4" t="s">
        <v>205</v>
      </c>
      <c r="AA4" t="s">
        <v>205</v>
      </c>
      <c r="AB4" t="s">
        <v>205</v>
      </c>
      <c r="AC4" t="s">
        <v>206</v>
      </c>
      <c r="AD4" t="s">
        <v>205</v>
      </c>
      <c r="AE4" t="s">
        <v>205</v>
      </c>
      <c r="AF4" t="s">
        <v>204</v>
      </c>
      <c r="AG4" t="s">
        <v>204</v>
      </c>
      <c r="AH4" t="s">
        <v>204</v>
      </c>
      <c r="AI4" t="s">
        <v>212</v>
      </c>
      <c r="AJ4" t="s">
        <v>212</v>
      </c>
      <c r="AK4" t="s">
        <v>212</v>
      </c>
      <c r="AL4" t="s">
        <v>212</v>
      </c>
      <c r="AM4" t="s">
        <v>212</v>
      </c>
      <c r="AN4" t="s">
        <v>212</v>
      </c>
      <c r="AO4" t="s">
        <v>212</v>
      </c>
      <c r="AP4" t="s">
        <v>212</v>
      </c>
      <c r="AQ4" t="s">
        <v>206</v>
      </c>
    </row>
    <row r="5" spans="1:43" x14ac:dyDescent="0.3">
      <c r="A5" t="s">
        <v>227</v>
      </c>
      <c r="B5" s="22" t="s">
        <v>228</v>
      </c>
      <c r="C5" s="1">
        <v>43242</v>
      </c>
      <c r="D5" s="1">
        <v>43251</v>
      </c>
      <c r="E5" s="1">
        <v>43277</v>
      </c>
      <c r="F5" s="1">
        <v>43283</v>
      </c>
      <c r="G5" s="1">
        <v>43291</v>
      </c>
      <c r="H5" s="1">
        <v>43297</v>
      </c>
      <c r="I5" s="1">
        <v>43305</v>
      </c>
      <c r="J5" s="1">
        <v>43305</v>
      </c>
      <c r="K5" s="1">
        <v>43319</v>
      </c>
      <c r="L5" s="1">
        <v>43326</v>
      </c>
      <c r="M5" s="1">
        <v>43333</v>
      </c>
      <c r="N5" s="1">
        <v>43340</v>
      </c>
      <c r="O5" s="1">
        <v>43340</v>
      </c>
      <c r="P5" s="1">
        <v>43348</v>
      </c>
      <c r="Q5" s="1">
        <v>43355</v>
      </c>
      <c r="R5" s="1">
        <v>43361</v>
      </c>
      <c r="S5" s="1">
        <v>43368</v>
      </c>
      <c r="T5" s="1">
        <v>43375</v>
      </c>
      <c r="U5" s="1">
        <v>43382</v>
      </c>
      <c r="V5" s="1">
        <v>43389</v>
      </c>
      <c r="W5" s="1">
        <v>43396</v>
      </c>
      <c r="X5" s="1">
        <v>43403</v>
      </c>
      <c r="Y5" s="1">
        <v>43410</v>
      </c>
      <c r="Z5" s="1">
        <v>43418</v>
      </c>
      <c r="AA5" s="1">
        <v>43424</v>
      </c>
      <c r="AB5" s="1">
        <v>43431</v>
      </c>
      <c r="AC5" s="1">
        <v>43445</v>
      </c>
      <c r="AD5" s="1">
        <v>43452</v>
      </c>
      <c r="AE5" s="1">
        <v>43460</v>
      </c>
      <c r="AF5" s="1">
        <v>43495</v>
      </c>
      <c r="AG5" s="1">
        <v>43754</v>
      </c>
      <c r="AH5" s="1">
        <v>43963</v>
      </c>
      <c r="AI5" s="1">
        <v>44090</v>
      </c>
      <c r="AJ5" s="1">
        <v>44090</v>
      </c>
      <c r="AK5" s="1">
        <v>44091</v>
      </c>
      <c r="AL5" s="1">
        <v>44091</v>
      </c>
      <c r="AM5" s="1">
        <v>44092</v>
      </c>
      <c r="AN5" s="1">
        <v>44093</v>
      </c>
      <c r="AO5" s="1">
        <v>44094</v>
      </c>
      <c r="AP5" s="1">
        <v>44117</v>
      </c>
      <c r="AQ5" s="1">
        <v>44169</v>
      </c>
    </row>
    <row r="6" spans="1:43" x14ac:dyDescent="0.3">
      <c r="A6" t="s">
        <v>0</v>
      </c>
      <c r="B6">
        <v>6.7</v>
      </c>
      <c r="C6">
        <v>8.4</v>
      </c>
      <c r="D6" t="s">
        <v>213</v>
      </c>
      <c r="E6" t="s">
        <v>213</v>
      </c>
      <c r="F6" t="s">
        <v>213</v>
      </c>
      <c r="G6">
        <v>48</v>
      </c>
      <c r="H6">
        <v>14</v>
      </c>
      <c r="I6" t="s">
        <v>213</v>
      </c>
      <c r="J6" t="s">
        <v>213</v>
      </c>
      <c r="K6" t="s">
        <v>213</v>
      </c>
      <c r="L6" t="s">
        <v>213</v>
      </c>
      <c r="M6" t="s">
        <v>213</v>
      </c>
      <c r="N6">
        <v>50</v>
      </c>
      <c r="O6">
        <v>19</v>
      </c>
      <c r="P6">
        <v>380</v>
      </c>
      <c r="Q6" t="s">
        <v>213</v>
      </c>
      <c r="R6">
        <v>12</v>
      </c>
      <c r="S6" t="s">
        <v>213</v>
      </c>
      <c r="T6" t="s">
        <v>213</v>
      </c>
      <c r="U6" t="s">
        <v>213</v>
      </c>
      <c r="V6" t="s">
        <v>213</v>
      </c>
      <c r="W6" t="s">
        <v>213</v>
      </c>
      <c r="X6" s="20" t="s">
        <v>213</v>
      </c>
      <c r="Y6">
        <v>14</v>
      </c>
      <c r="Z6" t="s">
        <v>213</v>
      </c>
      <c r="AA6" s="20" t="s">
        <v>213</v>
      </c>
      <c r="AB6" t="s">
        <v>213</v>
      </c>
      <c r="AC6" t="s">
        <v>213</v>
      </c>
      <c r="AD6" t="s">
        <v>213</v>
      </c>
      <c r="AE6" s="20" t="s">
        <v>213</v>
      </c>
      <c r="AF6">
        <v>9.91</v>
      </c>
      <c r="AG6">
        <v>2.46</v>
      </c>
      <c r="AH6">
        <v>4.9000000000000004</v>
      </c>
      <c r="AI6" t="s">
        <v>213</v>
      </c>
      <c r="AJ6" t="s">
        <v>213</v>
      </c>
      <c r="AK6" t="s">
        <v>213</v>
      </c>
      <c r="AL6" t="s">
        <v>213</v>
      </c>
      <c r="AM6" t="s">
        <v>213</v>
      </c>
      <c r="AN6" t="s">
        <v>213</v>
      </c>
      <c r="AO6" t="s">
        <v>213</v>
      </c>
      <c r="AP6">
        <v>6.03</v>
      </c>
      <c r="AQ6" t="s">
        <v>213</v>
      </c>
    </row>
    <row r="7" spans="1:43" x14ac:dyDescent="0.3">
      <c r="A7" t="s">
        <v>1</v>
      </c>
      <c r="B7">
        <v>7.2</v>
      </c>
      <c r="C7">
        <v>17</v>
      </c>
      <c r="D7" t="s">
        <v>213</v>
      </c>
      <c r="E7" t="s">
        <v>213</v>
      </c>
      <c r="F7" t="s">
        <v>213</v>
      </c>
      <c r="G7" t="s">
        <v>213</v>
      </c>
      <c r="H7" t="s">
        <v>213</v>
      </c>
      <c r="I7">
        <v>10</v>
      </c>
      <c r="J7" t="s">
        <v>213</v>
      </c>
      <c r="K7">
        <v>8.9</v>
      </c>
      <c r="L7" t="s">
        <v>213</v>
      </c>
      <c r="M7" t="s">
        <v>213</v>
      </c>
      <c r="N7">
        <v>10</v>
      </c>
      <c r="O7">
        <v>17</v>
      </c>
      <c r="P7" t="s">
        <v>213</v>
      </c>
      <c r="Q7" t="s">
        <v>213</v>
      </c>
      <c r="R7" t="s">
        <v>213</v>
      </c>
      <c r="S7" t="s">
        <v>213</v>
      </c>
      <c r="T7" t="s">
        <v>213</v>
      </c>
      <c r="U7" t="s">
        <v>213</v>
      </c>
      <c r="V7" t="s">
        <v>213</v>
      </c>
      <c r="W7">
        <v>11</v>
      </c>
      <c r="X7" s="20" t="s">
        <v>213</v>
      </c>
      <c r="Y7">
        <v>11</v>
      </c>
      <c r="Z7">
        <v>10</v>
      </c>
      <c r="AA7" s="20" t="s">
        <v>213</v>
      </c>
      <c r="AB7">
        <v>18</v>
      </c>
      <c r="AC7">
        <v>12</v>
      </c>
      <c r="AD7">
        <v>12</v>
      </c>
      <c r="AE7" s="20" t="s">
        <v>213</v>
      </c>
      <c r="AF7">
        <v>7.96</v>
      </c>
      <c r="AG7">
        <v>3.08</v>
      </c>
      <c r="AH7">
        <v>4.45</v>
      </c>
      <c r="AI7">
        <v>5.55</v>
      </c>
      <c r="AJ7">
        <v>5.54</v>
      </c>
      <c r="AK7">
        <v>6.85</v>
      </c>
      <c r="AL7">
        <v>5.68</v>
      </c>
      <c r="AM7">
        <v>18.399999999999999</v>
      </c>
      <c r="AN7" t="s">
        <v>213</v>
      </c>
      <c r="AO7">
        <v>7.19</v>
      </c>
      <c r="AP7">
        <v>8.1300000000000008</v>
      </c>
      <c r="AQ7" t="s">
        <v>213</v>
      </c>
    </row>
    <row r="8" spans="1:43" x14ac:dyDescent="0.3">
      <c r="A8" t="s">
        <v>8</v>
      </c>
      <c r="B8">
        <v>4.3</v>
      </c>
      <c r="C8">
        <v>4.3</v>
      </c>
      <c r="D8" t="s">
        <v>213</v>
      </c>
      <c r="E8" t="s">
        <v>213</v>
      </c>
      <c r="F8" t="s">
        <v>213</v>
      </c>
      <c r="G8" t="s">
        <v>213</v>
      </c>
      <c r="H8" t="s">
        <v>213</v>
      </c>
      <c r="I8" t="s">
        <v>213</v>
      </c>
      <c r="J8" t="s">
        <v>213</v>
      </c>
      <c r="K8" t="s">
        <v>213</v>
      </c>
      <c r="L8" t="s">
        <v>213</v>
      </c>
      <c r="M8" t="s">
        <v>213</v>
      </c>
      <c r="N8" t="s">
        <v>213</v>
      </c>
      <c r="O8" t="s">
        <v>213</v>
      </c>
      <c r="P8" t="s">
        <v>213</v>
      </c>
      <c r="Q8" t="s">
        <v>213</v>
      </c>
      <c r="R8" t="s">
        <v>213</v>
      </c>
      <c r="S8" t="s">
        <v>213</v>
      </c>
      <c r="T8" t="s">
        <v>213</v>
      </c>
      <c r="U8" t="s">
        <v>213</v>
      </c>
      <c r="V8" t="s">
        <v>213</v>
      </c>
      <c r="W8" t="s">
        <v>213</v>
      </c>
      <c r="X8" s="20" t="s">
        <v>213</v>
      </c>
      <c r="Y8" t="s">
        <v>213</v>
      </c>
      <c r="Z8" t="s">
        <v>213</v>
      </c>
      <c r="AA8" s="20" t="s">
        <v>213</v>
      </c>
      <c r="AB8" t="s">
        <v>213</v>
      </c>
      <c r="AC8" t="s">
        <v>213</v>
      </c>
      <c r="AD8" t="s">
        <v>213</v>
      </c>
      <c r="AE8" s="20" t="s">
        <v>213</v>
      </c>
      <c r="AF8">
        <v>3.27</v>
      </c>
      <c r="AG8">
        <v>2.41</v>
      </c>
      <c r="AH8">
        <v>5.25</v>
      </c>
      <c r="AI8" t="s">
        <v>213</v>
      </c>
      <c r="AJ8" t="s">
        <v>213</v>
      </c>
      <c r="AK8">
        <v>5.16</v>
      </c>
      <c r="AL8" t="s">
        <v>213</v>
      </c>
      <c r="AM8">
        <v>16.5</v>
      </c>
      <c r="AN8">
        <v>4.13</v>
      </c>
      <c r="AO8">
        <v>3.21</v>
      </c>
      <c r="AP8">
        <v>4.1100000000000003</v>
      </c>
      <c r="AQ8" t="s">
        <v>213</v>
      </c>
    </row>
    <row r="9" spans="1:43" x14ac:dyDescent="0.3">
      <c r="A9" t="s">
        <v>18</v>
      </c>
      <c r="B9" t="s">
        <v>214</v>
      </c>
      <c r="C9" t="s">
        <v>214</v>
      </c>
      <c r="D9" t="s">
        <v>214</v>
      </c>
      <c r="E9" t="s">
        <v>214</v>
      </c>
      <c r="F9" t="s">
        <v>214</v>
      </c>
      <c r="G9" t="s">
        <v>214</v>
      </c>
      <c r="H9" t="s">
        <v>214</v>
      </c>
      <c r="I9" t="s">
        <v>213</v>
      </c>
      <c r="J9" t="s">
        <v>214</v>
      </c>
      <c r="K9" t="s">
        <v>214</v>
      </c>
      <c r="L9" t="s">
        <v>214</v>
      </c>
      <c r="M9" t="s">
        <v>214</v>
      </c>
      <c r="N9" t="s">
        <v>214</v>
      </c>
      <c r="O9" t="s">
        <v>214</v>
      </c>
      <c r="P9" t="s">
        <v>214</v>
      </c>
      <c r="Q9" t="s">
        <v>214</v>
      </c>
      <c r="R9" t="s">
        <v>214</v>
      </c>
      <c r="S9" t="s">
        <v>214</v>
      </c>
      <c r="T9" t="s">
        <v>214</v>
      </c>
      <c r="U9" t="s">
        <v>214</v>
      </c>
      <c r="V9" t="s">
        <v>214</v>
      </c>
      <c r="W9" t="s">
        <v>214</v>
      </c>
      <c r="X9" s="20" t="s">
        <v>214</v>
      </c>
      <c r="Y9" t="s">
        <v>214</v>
      </c>
      <c r="Z9" t="s">
        <v>214</v>
      </c>
      <c r="AA9" s="20" t="s">
        <v>214</v>
      </c>
      <c r="AB9" t="s">
        <v>214</v>
      </c>
      <c r="AC9" t="s">
        <v>214</v>
      </c>
      <c r="AD9" t="s">
        <v>214</v>
      </c>
      <c r="AE9" s="20" t="s">
        <v>214</v>
      </c>
      <c r="AF9" t="s">
        <v>213</v>
      </c>
      <c r="AG9" t="s">
        <v>213</v>
      </c>
      <c r="AH9" t="s">
        <v>213</v>
      </c>
      <c r="AI9" t="s">
        <v>213</v>
      </c>
      <c r="AJ9" t="s">
        <v>213</v>
      </c>
      <c r="AK9" t="s">
        <v>213</v>
      </c>
      <c r="AL9" t="s">
        <v>213</v>
      </c>
      <c r="AM9" t="s">
        <v>213</v>
      </c>
      <c r="AN9" t="s">
        <v>213</v>
      </c>
      <c r="AO9" t="s">
        <v>213</v>
      </c>
      <c r="AP9" t="s">
        <v>213</v>
      </c>
      <c r="AQ9" t="s">
        <v>214</v>
      </c>
    </row>
    <row r="10" spans="1:43" x14ac:dyDescent="0.3">
      <c r="A10" t="s">
        <v>2</v>
      </c>
      <c r="B10">
        <v>11</v>
      </c>
      <c r="C10">
        <v>13</v>
      </c>
      <c r="D10" t="s">
        <v>213</v>
      </c>
      <c r="E10" t="s">
        <v>213</v>
      </c>
      <c r="F10" t="s">
        <v>213</v>
      </c>
      <c r="G10" t="s">
        <v>213</v>
      </c>
      <c r="H10" t="s">
        <v>213</v>
      </c>
      <c r="I10">
        <v>20</v>
      </c>
      <c r="J10" t="s">
        <v>213</v>
      </c>
      <c r="K10" t="s">
        <v>213</v>
      </c>
      <c r="L10" t="s">
        <v>213</v>
      </c>
      <c r="M10" t="s">
        <v>213</v>
      </c>
      <c r="N10">
        <v>10</v>
      </c>
      <c r="O10">
        <v>29</v>
      </c>
      <c r="P10" t="s">
        <v>213</v>
      </c>
      <c r="Q10" t="s">
        <v>213</v>
      </c>
      <c r="R10" t="s">
        <v>213</v>
      </c>
      <c r="S10" t="s">
        <v>213</v>
      </c>
      <c r="T10" t="s">
        <v>213</v>
      </c>
      <c r="U10" t="s">
        <v>213</v>
      </c>
      <c r="V10" t="s">
        <v>213</v>
      </c>
      <c r="W10" t="s">
        <v>213</v>
      </c>
      <c r="X10" s="20" t="s">
        <v>213</v>
      </c>
      <c r="Y10" t="s">
        <v>213</v>
      </c>
      <c r="Z10" t="s">
        <v>213</v>
      </c>
      <c r="AA10" s="20" t="s">
        <v>213</v>
      </c>
      <c r="AB10" t="s">
        <v>213</v>
      </c>
      <c r="AC10" t="s">
        <v>213</v>
      </c>
      <c r="AD10" t="s">
        <v>213</v>
      </c>
      <c r="AE10" s="20" t="s">
        <v>213</v>
      </c>
      <c r="AF10">
        <v>7.46</v>
      </c>
      <c r="AG10">
        <v>3.21</v>
      </c>
      <c r="AH10">
        <v>5.84</v>
      </c>
      <c r="AI10">
        <v>6.19</v>
      </c>
      <c r="AJ10">
        <v>6.12</v>
      </c>
      <c r="AK10">
        <v>6.67</v>
      </c>
      <c r="AL10">
        <v>5.71</v>
      </c>
      <c r="AM10">
        <v>36.9</v>
      </c>
      <c r="AN10">
        <v>7.76</v>
      </c>
      <c r="AO10">
        <v>7.69</v>
      </c>
      <c r="AP10">
        <v>10.6</v>
      </c>
      <c r="AQ10" t="s">
        <v>213</v>
      </c>
    </row>
    <row r="11" spans="1:43" x14ac:dyDescent="0.3">
      <c r="A11" t="s">
        <v>9</v>
      </c>
      <c r="B11" t="s">
        <v>214</v>
      </c>
      <c r="C11" t="s">
        <v>214</v>
      </c>
      <c r="D11" t="s">
        <v>214</v>
      </c>
      <c r="E11" t="s">
        <v>214</v>
      </c>
      <c r="F11" t="s">
        <v>214</v>
      </c>
      <c r="G11" t="s">
        <v>214</v>
      </c>
      <c r="H11" t="s">
        <v>214</v>
      </c>
      <c r="I11" t="s">
        <v>213</v>
      </c>
      <c r="J11" t="s">
        <v>214</v>
      </c>
      <c r="K11" t="s">
        <v>214</v>
      </c>
      <c r="L11" t="s">
        <v>214</v>
      </c>
      <c r="M11" t="s">
        <v>214</v>
      </c>
      <c r="N11">
        <v>10</v>
      </c>
      <c r="O11" t="s">
        <v>214</v>
      </c>
      <c r="P11" t="s">
        <v>214</v>
      </c>
      <c r="Q11" t="s">
        <v>214</v>
      </c>
      <c r="R11" t="s">
        <v>214</v>
      </c>
      <c r="S11" t="s">
        <v>214</v>
      </c>
      <c r="T11" t="s">
        <v>214</v>
      </c>
      <c r="U11" t="s">
        <v>214</v>
      </c>
      <c r="V11" t="s">
        <v>214</v>
      </c>
      <c r="W11" t="s">
        <v>214</v>
      </c>
      <c r="X11" s="20" t="s">
        <v>214</v>
      </c>
      <c r="Y11" t="s">
        <v>214</v>
      </c>
      <c r="Z11" t="s">
        <v>214</v>
      </c>
      <c r="AA11" s="20" t="s">
        <v>214</v>
      </c>
      <c r="AB11" t="s">
        <v>214</v>
      </c>
      <c r="AC11" t="s">
        <v>214</v>
      </c>
      <c r="AD11" t="s">
        <v>214</v>
      </c>
      <c r="AE11" s="20" t="s">
        <v>214</v>
      </c>
      <c r="AF11" t="s">
        <v>213</v>
      </c>
      <c r="AG11" t="s">
        <v>213</v>
      </c>
      <c r="AH11" t="s">
        <v>213</v>
      </c>
      <c r="AI11" t="s">
        <v>213</v>
      </c>
      <c r="AJ11" t="s">
        <v>213</v>
      </c>
      <c r="AK11" t="s">
        <v>213</v>
      </c>
      <c r="AL11" t="s">
        <v>213</v>
      </c>
      <c r="AM11" t="s">
        <v>213</v>
      </c>
      <c r="AN11" t="s">
        <v>213</v>
      </c>
      <c r="AO11" t="s">
        <v>213</v>
      </c>
      <c r="AP11" t="s">
        <v>213</v>
      </c>
      <c r="AQ11" t="s">
        <v>214</v>
      </c>
    </row>
    <row r="12" spans="1:43" x14ac:dyDescent="0.3">
      <c r="A12" t="s">
        <v>220</v>
      </c>
      <c r="B12" t="s">
        <v>214</v>
      </c>
      <c r="C12" t="s">
        <v>214</v>
      </c>
      <c r="D12" t="s">
        <v>214</v>
      </c>
      <c r="E12" t="s">
        <v>214</v>
      </c>
      <c r="F12" t="s">
        <v>214</v>
      </c>
      <c r="G12" t="s">
        <v>214</v>
      </c>
      <c r="H12" t="s">
        <v>214</v>
      </c>
      <c r="I12" t="s">
        <v>214</v>
      </c>
      <c r="J12" t="s">
        <v>214</v>
      </c>
      <c r="K12" t="s">
        <v>214</v>
      </c>
      <c r="L12" t="s">
        <v>214</v>
      </c>
      <c r="M12" t="s">
        <v>214</v>
      </c>
      <c r="N12" t="s">
        <v>214</v>
      </c>
      <c r="O12" t="s">
        <v>214</v>
      </c>
      <c r="P12" t="s">
        <v>214</v>
      </c>
      <c r="Q12" t="s">
        <v>214</v>
      </c>
      <c r="R12" t="s">
        <v>214</v>
      </c>
      <c r="S12" t="s">
        <v>214</v>
      </c>
      <c r="T12" t="s">
        <v>214</v>
      </c>
      <c r="U12" t="s">
        <v>214</v>
      </c>
      <c r="V12" t="s">
        <v>214</v>
      </c>
      <c r="W12" t="s">
        <v>214</v>
      </c>
      <c r="X12" s="20" t="s">
        <v>214</v>
      </c>
      <c r="Y12" t="s">
        <v>214</v>
      </c>
      <c r="Z12" t="s">
        <v>214</v>
      </c>
      <c r="AA12" s="20" t="s">
        <v>214</v>
      </c>
      <c r="AB12" t="s">
        <v>214</v>
      </c>
      <c r="AC12" t="s">
        <v>214</v>
      </c>
      <c r="AD12" t="s">
        <v>214</v>
      </c>
      <c r="AE12" s="20" t="s">
        <v>214</v>
      </c>
      <c r="AF12" t="s">
        <v>214</v>
      </c>
      <c r="AG12" t="s">
        <v>213</v>
      </c>
      <c r="AH12" t="s">
        <v>213</v>
      </c>
      <c r="AI12" t="s">
        <v>213</v>
      </c>
      <c r="AJ12" t="s">
        <v>213</v>
      </c>
      <c r="AK12" t="s">
        <v>213</v>
      </c>
      <c r="AL12" t="s">
        <v>213</v>
      </c>
      <c r="AM12" t="s">
        <v>213</v>
      </c>
      <c r="AN12" t="s">
        <v>213</v>
      </c>
      <c r="AO12" t="s">
        <v>213</v>
      </c>
      <c r="AP12" t="s">
        <v>213</v>
      </c>
      <c r="AQ12" t="s">
        <v>214</v>
      </c>
    </row>
    <row r="13" spans="1:43" x14ac:dyDescent="0.3">
      <c r="A13" t="s">
        <v>3</v>
      </c>
      <c r="B13" t="s">
        <v>213</v>
      </c>
      <c r="C13" t="s">
        <v>213</v>
      </c>
      <c r="D13" t="s">
        <v>213</v>
      </c>
      <c r="E13" t="s">
        <v>213</v>
      </c>
      <c r="F13" t="s">
        <v>213</v>
      </c>
      <c r="G13" t="s">
        <v>213</v>
      </c>
      <c r="H13" t="s">
        <v>213</v>
      </c>
      <c r="I13" t="s">
        <v>213</v>
      </c>
      <c r="J13" t="s">
        <v>213</v>
      </c>
      <c r="K13" t="s">
        <v>214</v>
      </c>
      <c r="L13" t="s">
        <v>213</v>
      </c>
      <c r="M13" t="s">
        <v>213</v>
      </c>
      <c r="N13" t="s">
        <v>213</v>
      </c>
      <c r="O13">
        <v>10</v>
      </c>
      <c r="P13" t="s">
        <v>213</v>
      </c>
      <c r="Q13" t="s">
        <v>213</v>
      </c>
      <c r="R13" t="s">
        <v>213</v>
      </c>
      <c r="S13" t="s">
        <v>213</v>
      </c>
      <c r="T13" t="s">
        <v>213</v>
      </c>
      <c r="U13" t="s">
        <v>213</v>
      </c>
      <c r="V13" t="s">
        <v>213</v>
      </c>
      <c r="W13" t="s">
        <v>213</v>
      </c>
      <c r="X13" s="20" t="s">
        <v>213</v>
      </c>
      <c r="Y13" t="s">
        <v>213</v>
      </c>
      <c r="Z13" t="s">
        <v>213</v>
      </c>
      <c r="AA13" s="20" t="s">
        <v>213</v>
      </c>
      <c r="AB13" t="s">
        <v>213</v>
      </c>
      <c r="AC13" t="s">
        <v>213</v>
      </c>
      <c r="AD13" t="s">
        <v>213</v>
      </c>
      <c r="AE13" s="20" t="s">
        <v>213</v>
      </c>
      <c r="AF13">
        <v>3.48</v>
      </c>
      <c r="AG13">
        <v>1.83</v>
      </c>
      <c r="AH13" t="s">
        <v>213</v>
      </c>
      <c r="AI13" t="s">
        <v>213</v>
      </c>
      <c r="AJ13" t="s">
        <v>213</v>
      </c>
      <c r="AK13" t="s">
        <v>213</v>
      </c>
      <c r="AL13" t="s">
        <v>213</v>
      </c>
      <c r="AM13">
        <v>8.7899999999999991</v>
      </c>
      <c r="AN13">
        <v>2.84</v>
      </c>
      <c r="AO13">
        <v>1.82</v>
      </c>
      <c r="AP13" t="s">
        <v>213</v>
      </c>
      <c r="AQ13" t="s">
        <v>213</v>
      </c>
    </row>
    <row r="14" spans="1:43" x14ac:dyDescent="0.3">
      <c r="A14" t="s">
        <v>221</v>
      </c>
      <c r="B14" t="s">
        <v>214</v>
      </c>
      <c r="C14" t="s">
        <v>214</v>
      </c>
      <c r="D14" t="s">
        <v>214</v>
      </c>
      <c r="E14" t="s">
        <v>214</v>
      </c>
      <c r="F14" t="s">
        <v>214</v>
      </c>
      <c r="G14" t="s">
        <v>214</v>
      </c>
      <c r="H14" t="s">
        <v>214</v>
      </c>
      <c r="I14" t="s">
        <v>214</v>
      </c>
      <c r="J14" t="s">
        <v>214</v>
      </c>
      <c r="K14" t="s">
        <v>214</v>
      </c>
      <c r="L14" t="s">
        <v>214</v>
      </c>
      <c r="M14" t="s">
        <v>214</v>
      </c>
      <c r="N14" t="s">
        <v>214</v>
      </c>
      <c r="O14" t="s">
        <v>214</v>
      </c>
      <c r="P14" t="s">
        <v>214</v>
      </c>
      <c r="Q14" t="s">
        <v>214</v>
      </c>
      <c r="R14" t="s">
        <v>214</v>
      </c>
      <c r="S14" t="s">
        <v>214</v>
      </c>
      <c r="T14" t="s">
        <v>214</v>
      </c>
      <c r="U14" t="s">
        <v>214</v>
      </c>
      <c r="V14" t="s">
        <v>214</v>
      </c>
      <c r="W14" t="s">
        <v>214</v>
      </c>
      <c r="X14" s="20" t="s">
        <v>214</v>
      </c>
      <c r="Y14" t="s">
        <v>214</v>
      </c>
      <c r="Z14" t="s">
        <v>214</v>
      </c>
      <c r="AA14" s="20" t="s">
        <v>214</v>
      </c>
      <c r="AB14" t="s">
        <v>214</v>
      </c>
      <c r="AC14" t="s">
        <v>214</v>
      </c>
      <c r="AD14" t="s">
        <v>214</v>
      </c>
      <c r="AE14" s="20" t="s">
        <v>214</v>
      </c>
      <c r="AF14" t="s">
        <v>214</v>
      </c>
      <c r="AG14" t="s">
        <v>213</v>
      </c>
      <c r="AH14" t="s">
        <v>213</v>
      </c>
      <c r="AI14" t="s">
        <v>213</v>
      </c>
      <c r="AJ14" t="s">
        <v>213</v>
      </c>
      <c r="AK14" t="s">
        <v>213</v>
      </c>
      <c r="AL14" t="s">
        <v>213</v>
      </c>
      <c r="AM14" t="s">
        <v>213</v>
      </c>
      <c r="AN14" t="s">
        <v>213</v>
      </c>
      <c r="AO14" t="s">
        <v>213</v>
      </c>
      <c r="AP14" t="s">
        <v>213</v>
      </c>
      <c r="AQ14" t="s">
        <v>214</v>
      </c>
    </row>
    <row r="15" spans="1:43" x14ac:dyDescent="0.3">
      <c r="A15" t="s">
        <v>10</v>
      </c>
      <c r="B15">
        <v>5.0999999999999996</v>
      </c>
      <c r="C15">
        <v>4.5999999999999996</v>
      </c>
      <c r="D15" t="s">
        <v>213</v>
      </c>
      <c r="E15" t="s">
        <v>213</v>
      </c>
      <c r="F15" t="s">
        <v>213</v>
      </c>
      <c r="G15" t="s">
        <v>213</v>
      </c>
      <c r="H15" t="s">
        <v>213</v>
      </c>
      <c r="I15">
        <v>10</v>
      </c>
      <c r="J15" t="s">
        <v>213</v>
      </c>
      <c r="K15" t="s">
        <v>213</v>
      </c>
      <c r="L15" t="s">
        <v>213</v>
      </c>
      <c r="M15" t="s">
        <v>213</v>
      </c>
      <c r="N15" t="s">
        <v>213</v>
      </c>
      <c r="O15" t="s">
        <v>213</v>
      </c>
      <c r="P15" t="s">
        <v>213</v>
      </c>
      <c r="Q15" t="s">
        <v>213</v>
      </c>
      <c r="R15" t="s">
        <v>213</v>
      </c>
      <c r="S15" t="s">
        <v>213</v>
      </c>
      <c r="T15" t="s">
        <v>213</v>
      </c>
      <c r="U15" t="s">
        <v>213</v>
      </c>
      <c r="V15" t="s">
        <v>213</v>
      </c>
      <c r="W15" t="s">
        <v>213</v>
      </c>
      <c r="X15" s="20" t="s">
        <v>213</v>
      </c>
      <c r="Y15" t="s">
        <v>213</v>
      </c>
      <c r="Z15" t="s">
        <v>213</v>
      </c>
      <c r="AA15" s="20" t="s">
        <v>213</v>
      </c>
      <c r="AB15" t="s">
        <v>213</v>
      </c>
      <c r="AC15" t="s">
        <v>213</v>
      </c>
      <c r="AD15" t="s">
        <v>213</v>
      </c>
      <c r="AE15" s="20" t="s">
        <v>213</v>
      </c>
      <c r="AF15">
        <v>2.64</v>
      </c>
      <c r="AG15">
        <v>3.14</v>
      </c>
      <c r="AH15">
        <v>4.53</v>
      </c>
      <c r="AI15">
        <v>3.15</v>
      </c>
      <c r="AJ15" t="s">
        <v>213</v>
      </c>
      <c r="AK15">
        <v>3.52</v>
      </c>
      <c r="AL15">
        <v>3.06</v>
      </c>
      <c r="AM15">
        <v>22</v>
      </c>
      <c r="AN15">
        <v>3.71</v>
      </c>
      <c r="AO15">
        <v>2.99</v>
      </c>
      <c r="AP15" t="s">
        <v>213</v>
      </c>
      <c r="AQ15" t="s">
        <v>213</v>
      </c>
    </row>
    <row r="16" spans="1:43" x14ac:dyDescent="0.3">
      <c r="A16" t="s">
        <v>19</v>
      </c>
      <c r="B16" t="s">
        <v>214</v>
      </c>
      <c r="C16" t="s">
        <v>214</v>
      </c>
      <c r="D16" t="s">
        <v>214</v>
      </c>
      <c r="E16" t="s">
        <v>214</v>
      </c>
      <c r="F16" t="s">
        <v>214</v>
      </c>
      <c r="G16" t="s">
        <v>214</v>
      </c>
      <c r="H16" t="s">
        <v>214</v>
      </c>
      <c r="I16" t="s">
        <v>213</v>
      </c>
      <c r="J16" t="s">
        <v>214</v>
      </c>
      <c r="K16" t="s">
        <v>214</v>
      </c>
      <c r="L16" t="s">
        <v>214</v>
      </c>
      <c r="M16" t="s">
        <v>214</v>
      </c>
      <c r="N16" t="s">
        <v>213</v>
      </c>
      <c r="O16" t="s">
        <v>214</v>
      </c>
      <c r="P16" t="s">
        <v>214</v>
      </c>
      <c r="Q16" t="s">
        <v>214</v>
      </c>
      <c r="R16" t="s">
        <v>214</v>
      </c>
      <c r="S16" t="s">
        <v>214</v>
      </c>
      <c r="T16" t="s">
        <v>214</v>
      </c>
      <c r="U16" t="s">
        <v>214</v>
      </c>
      <c r="V16" t="s">
        <v>214</v>
      </c>
      <c r="W16" t="s">
        <v>214</v>
      </c>
      <c r="X16" s="20" t="s">
        <v>214</v>
      </c>
      <c r="Y16" t="s">
        <v>214</v>
      </c>
      <c r="Z16" t="s">
        <v>214</v>
      </c>
      <c r="AA16" s="20" t="s">
        <v>214</v>
      </c>
      <c r="AB16" t="s">
        <v>214</v>
      </c>
      <c r="AC16" t="s">
        <v>214</v>
      </c>
      <c r="AD16" t="s">
        <v>214</v>
      </c>
      <c r="AE16" s="20" t="s">
        <v>214</v>
      </c>
      <c r="AF16" t="s">
        <v>213</v>
      </c>
      <c r="AG16" t="s">
        <v>213</v>
      </c>
      <c r="AH16">
        <v>1.71</v>
      </c>
      <c r="AI16">
        <v>3.36</v>
      </c>
      <c r="AJ16">
        <v>1.91</v>
      </c>
      <c r="AK16">
        <v>3.24</v>
      </c>
      <c r="AL16">
        <v>2.65</v>
      </c>
      <c r="AM16">
        <v>6.77</v>
      </c>
      <c r="AN16">
        <v>1.83</v>
      </c>
      <c r="AO16">
        <v>2.66</v>
      </c>
      <c r="AP16">
        <v>3.15</v>
      </c>
      <c r="AQ16" t="s">
        <v>214</v>
      </c>
    </row>
    <row r="17" spans="1:43" x14ac:dyDescent="0.3">
      <c r="A17" t="s">
        <v>4</v>
      </c>
      <c r="B17">
        <v>10</v>
      </c>
      <c r="C17">
        <v>13</v>
      </c>
      <c r="D17" t="s">
        <v>213</v>
      </c>
      <c r="E17" t="s">
        <v>213</v>
      </c>
      <c r="F17" t="s">
        <v>213</v>
      </c>
      <c r="G17" t="s">
        <v>213</v>
      </c>
      <c r="H17" t="s">
        <v>213</v>
      </c>
      <c r="I17">
        <v>10</v>
      </c>
      <c r="J17" t="s">
        <v>213</v>
      </c>
      <c r="K17" t="s">
        <v>213</v>
      </c>
      <c r="L17" t="s">
        <v>213</v>
      </c>
      <c r="M17" t="s">
        <v>213</v>
      </c>
      <c r="N17">
        <v>20</v>
      </c>
      <c r="O17">
        <v>29</v>
      </c>
      <c r="P17" t="s">
        <v>213</v>
      </c>
      <c r="Q17" t="s">
        <v>213</v>
      </c>
      <c r="R17" t="s">
        <v>213</v>
      </c>
      <c r="S17" t="s">
        <v>213</v>
      </c>
      <c r="T17" t="s">
        <v>213</v>
      </c>
      <c r="U17">
        <v>13</v>
      </c>
      <c r="V17" t="s">
        <v>213</v>
      </c>
      <c r="W17" t="s">
        <v>213</v>
      </c>
      <c r="X17" s="20" t="s">
        <v>213</v>
      </c>
      <c r="Y17" t="s">
        <v>213</v>
      </c>
      <c r="Z17" t="s">
        <v>213</v>
      </c>
      <c r="AA17" s="20" t="s">
        <v>213</v>
      </c>
      <c r="AB17" t="s">
        <v>213</v>
      </c>
      <c r="AC17" t="s">
        <v>213</v>
      </c>
      <c r="AD17" t="s">
        <v>213</v>
      </c>
      <c r="AE17" s="20" t="s">
        <v>213</v>
      </c>
      <c r="AF17">
        <v>6.89</v>
      </c>
      <c r="AG17">
        <v>3.15</v>
      </c>
      <c r="AH17">
        <v>4.82</v>
      </c>
      <c r="AI17">
        <v>10.4</v>
      </c>
      <c r="AJ17">
        <v>12</v>
      </c>
      <c r="AK17">
        <v>7.2</v>
      </c>
      <c r="AL17">
        <v>5.84</v>
      </c>
      <c r="AM17">
        <v>20</v>
      </c>
      <c r="AN17">
        <v>7.06</v>
      </c>
      <c r="AO17">
        <v>4.91</v>
      </c>
      <c r="AP17">
        <v>8.27</v>
      </c>
      <c r="AQ17" t="s">
        <v>213</v>
      </c>
    </row>
    <row r="18" spans="1:43" x14ac:dyDescent="0.3">
      <c r="A18" t="s">
        <v>11</v>
      </c>
      <c r="B18" t="s">
        <v>214</v>
      </c>
      <c r="C18" t="s">
        <v>214</v>
      </c>
      <c r="D18" t="s">
        <v>214</v>
      </c>
      <c r="E18" t="s">
        <v>214</v>
      </c>
      <c r="F18" t="s">
        <v>214</v>
      </c>
      <c r="G18" t="s">
        <v>214</v>
      </c>
      <c r="H18" t="s">
        <v>214</v>
      </c>
      <c r="I18" t="s">
        <v>213</v>
      </c>
      <c r="J18" t="s">
        <v>214</v>
      </c>
      <c r="K18" t="s">
        <v>214</v>
      </c>
      <c r="L18" t="s">
        <v>214</v>
      </c>
      <c r="M18" t="s">
        <v>214</v>
      </c>
      <c r="N18" t="s">
        <v>213</v>
      </c>
      <c r="O18" t="s">
        <v>214</v>
      </c>
      <c r="P18" t="s">
        <v>214</v>
      </c>
      <c r="Q18" t="s">
        <v>214</v>
      </c>
      <c r="R18" t="s">
        <v>214</v>
      </c>
      <c r="S18" t="s">
        <v>214</v>
      </c>
      <c r="T18" t="s">
        <v>214</v>
      </c>
      <c r="U18" t="s">
        <v>219</v>
      </c>
      <c r="V18" t="s">
        <v>214</v>
      </c>
      <c r="W18" t="s">
        <v>214</v>
      </c>
      <c r="X18" s="20" t="s">
        <v>214</v>
      </c>
      <c r="Y18" t="s">
        <v>214</v>
      </c>
      <c r="Z18" t="s">
        <v>214</v>
      </c>
      <c r="AA18" s="20" t="s">
        <v>214</v>
      </c>
      <c r="AB18" t="s">
        <v>214</v>
      </c>
      <c r="AC18" t="s">
        <v>214</v>
      </c>
      <c r="AD18" t="s">
        <v>214</v>
      </c>
      <c r="AE18" s="20" t="s">
        <v>214</v>
      </c>
      <c r="AF18" t="s">
        <v>213</v>
      </c>
      <c r="AG18" t="s">
        <v>213</v>
      </c>
      <c r="AH18" t="s">
        <v>213</v>
      </c>
      <c r="AI18" t="s">
        <v>213</v>
      </c>
      <c r="AJ18" t="s">
        <v>213</v>
      </c>
      <c r="AK18" t="s">
        <v>213</v>
      </c>
      <c r="AL18" t="s">
        <v>213</v>
      </c>
      <c r="AM18" t="s">
        <v>213</v>
      </c>
      <c r="AN18" t="s">
        <v>213</v>
      </c>
      <c r="AO18" t="s">
        <v>213</v>
      </c>
      <c r="AP18" t="s">
        <v>213</v>
      </c>
      <c r="AQ18" t="s">
        <v>214</v>
      </c>
    </row>
    <row r="19" spans="1:43" x14ac:dyDescent="0.3">
      <c r="A19" t="s">
        <v>5</v>
      </c>
      <c r="B19" t="s">
        <v>213</v>
      </c>
      <c r="C19" t="s">
        <v>213</v>
      </c>
      <c r="D19" t="s">
        <v>213</v>
      </c>
      <c r="E19" t="s">
        <v>213</v>
      </c>
      <c r="F19" t="s">
        <v>213</v>
      </c>
      <c r="G19" t="s">
        <v>213</v>
      </c>
      <c r="H19" t="s">
        <v>213</v>
      </c>
      <c r="I19" t="s">
        <v>213</v>
      </c>
      <c r="J19" t="s">
        <v>213</v>
      </c>
      <c r="K19" t="s">
        <v>213</v>
      </c>
      <c r="L19" t="s">
        <v>213</v>
      </c>
      <c r="M19" t="s">
        <v>213</v>
      </c>
      <c r="N19" t="s">
        <v>213</v>
      </c>
      <c r="O19" t="s">
        <v>213</v>
      </c>
      <c r="P19" t="s">
        <v>213</v>
      </c>
      <c r="Q19" t="s">
        <v>213</v>
      </c>
      <c r="R19" t="s">
        <v>213</v>
      </c>
      <c r="S19" t="s">
        <v>213</v>
      </c>
      <c r="T19" t="s">
        <v>213</v>
      </c>
      <c r="U19" t="s">
        <v>213</v>
      </c>
      <c r="V19" t="s">
        <v>213</v>
      </c>
      <c r="W19" t="s">
        <v>213</v>
      </c>
      <c r="X19" s="20" t="s">
        <v>213</v>
      </c>
      <c r="Y19" t="s">
        <v>213</v>
      </c>
      <c r="Z19" t="s">
        <v>213</v>
      </c>
      <c r="AA19" s="20" t="s">
        <v>213</v>
      </c>
      <c r="AB19" t="s">
        <v>213</v>
      </c>
      <c r="AC19" t="s">
        <v>213</v>
      </c>
      <c r="AD19" t="s">
        <v>213</v>
      </c>
      <c r="AE19" s="20" t="s">
        <v>213</v>
      </c>
      <c r="AF19" t="s">
        <v>213</v>
      </c>
      <c r="AG19" t="s">
        <v>213</v>
      </c>
      <c r="AH19" t="s">
        <v>213</v>
      </c>
      <c r="AI19" t="s">
        <v>213</v>
      </c>
      <c r="AJ19" t="s">
        <v>213</v>
      </c>
      <c r="AK19">
        <v>1.26</v>
      </c>
      <c r="AL19" t="s">
        <v>213</v>
      </c>
      <c r="AM19">
        <v>1.59</v>
      </c>
      <c r="AN19" t="s">
        <v>213</v>
      </c>
      <c r="AO19" t="s">
        <v>213</v>
      </c>
      <c r="AP19" t="s">
        <v>213</v>
      </c>
      <c r="AQ19" t="s">
        <v>213</v>
      </c>
    </row>
    <row r="20" spans="1:43" x14ac:dyDescent="0.3">
      <c r="A20" t="s">
        <v>216</v>
      </c>
      <c r="B20" t="s">
        <v>214</v>
      </c>
      <c r="C20" t="s">
        <v>214</v>
      </c>
      <c r="D20" t="s">
        <v>214</v>
      </c>
      <c r="E20" t="s">
        <v>214</v>
      </c>
      <c r="F20" t="s">
        <v>214</v>
      </c>
      <c r="G20" t="s">
        <v>214</v>
      </c>
      <c r="H20" t="s">
        <v>214</v>
      </c>
      <c r="I20" t="s">
        <v>214</v>
      </c>
      <c r="J20" t="s">
        <v>214</v>
      </c>
      <c r="K20" t="s">
        <v>214</v>
      </c>
      <c r="L20" t="s">
        <v>214</v>
      </c>
      <c r="M20" t="s">
        <v>214</v>
      </c>
      <c r="N20" t="s">
        <v>214</v>
      </c>
      <c r="O20" t="s">
        <v>214</v>
      </c>
      <c r="P20" t="s">
        <v>214</v>
      </c>
      <c r="Q20" t="s">
        <v>214</v>
      </c>
      <c r="R20" t="s">
        <v>214</v>
      </c>
      <c r="S20" t="s">
        <v>214</v>
      </c>
      <c r="T20" t="s">
        <v>214</v>
      </c>
      <c r="U20" t="s">
        <v>214</v>
      </c>
      <c r="V20" t="s">
        <v>214</v>
      </c>
      <c r="W20" t="s">
        <v>214</v>
      </c>
      <c r="X20" s="20" t="s">
        <v>214</v>
      </c>
      <c r="Y20" t="s">
        <v>214</v>
      </c>
      <c r="Z20" t="s">
        <v>214</v>
      </c>
      <c r="AA20" s="20" t="s">
        <v>214</v>
      </c>
      <c r="AB20" t="s">
        <v>214</v>
      </c>
      <c r="AC20" t="s">
        <v>214</v>
      </c>
      <c r="AD20" t="s">
        <v>214</v>
      </c>
      <c r="AE20" s="20" t="s">
        <v>214</v>
      </c>
      <c r="AF20" t="s">
        <v>213</v>
      </c>
      <c r="AG20" t="s">
        <v>213</v>
      </c>
      <c r="AH20" t="s">
        <v>213</v>
      </c>
      <c r="AI20" t="s">
        <v>213</v>
      </c>
      <c r="AJ20" t="s">
        <v>213</v>
      </c>
      <c r="AK20" t="s">
        <v>213</v>
      </c>
      <c r="AL20" t="s">
        <v>213</v>
      </c>
      <c r="AM20" t="s">
        <v>213</v>
      </c>
      <c r="AN20" t="s">
        <v>213</v>
      </c>
      <c r="AO20" t="s">
        <v>213</v>
      </c>
      <c r="AP20" t="s">
        <v>213</v>
      </c>
      <c r="AQ20" t="s">
        <v>214</v>
      </c>
    </row>
    <row r="21" spans="1:43" x14ac:dyDescent="0.3">
      <c r="A21" t="s">
        <v>12</v>
      </c>
      <c r="B21">
        <v>38</v>
      </c>
      <c r="C21">
        <v>37</v>
      </c>
      <c r="D21">
        <v>50</v>
      </c>
      <c r="E21" t="s">
        <v>213</v>
      </c>
      <c r="F21">
        <v>15</v>
      </c>
      <c r="G21">
        <v>11</v>
      </c>
      <c r="H21">
        <v>36</v>
      </c>
      <c r="I21">
        <v>60</v>
      </c>
      <c r="J21" t="s">
        <v>213</v>
      </c>
      <c r="K21" t="s">
        <v>213</v>
      </c>
      <c r="L21" t="s">
        <v>213</v>
      </c>
      <c r="M21" t="s">
        <v>213</v>
      </c>
      <c r="N21">
        <v>40</v>
      </c>
      <c r="O21">
        <v>21</v>
      </c>
      <c r="P21" t="s">
        <v>213</v>
      </c>
      <c r="Q21" t="s">
        <v>213</v>
      </c>
      <c r="R21">
        <v>75</v>
      </c>
      <c r="S21" t="s">
        <v>213</v>
      </c>
      <c r="T21">
        <v>11</v>
      </c>
      <c r="U21">
        <v>11</v>
      </c>
      <c r="V21">
        <v>11</v>
      </c>
      <c r="W21" t="s">
        <v>213</v>
      </c>
      <c r="X21" s="20" t="s">
        <v>213</v>
      </c>
      <c r="Y21" t="s">
        <v>213</v>
      </c>
      <c r="Z21" t="s">
        <v>213</v>
      </c>
      <c r="AA21" s="20" t="s">
        <v>213</v>
      </c>
      <c r="AB21" t="s">
        <v>213</v>
      </c>
      <c r="AC21">
        <v>11</v>
      </c>
      <c r="AD21" t="s">
        <v>213</v>
      </c>
      <c r="AE21" s="20" t="s">
        <v>213</v>
      </c>
      <c r="AF21">
        <v>3.84</v>
      </c>
      <c r="AG21">
        <v>5.47</v>
      </c>
      <c r="AH21">
        <v>6.65</v>
      </c>
      <c r="AI21">
        <v>3.33</v>
      </c>
      <c r="AJ21">
        <v>6.31</v>
      </c>
      <c r="AK21">
        <v>5.79</v>
      </c>
      <c r="AL21">
        <v>3.12</v>
      </c>
      <c r="AM21">
        <v>9.5299999999999994</v>
      </c>
      <c r="AN21">
        <v>7.41</v>
      </c>
      <c r="AO21">
        <v>2.73</v>
      </c>
      <c r="AP21">
        <v>10.4</v>
      </c>
      <c r="AQ21">
        <v>10</v>
      </c>
    </row>
    <row r="22" spans="1:43" x14ac:dyDescent="0.3">
      <c r="A22" t="s">
        <v>229</v>
      </c>
      <c r="B22" t="s">
        <v>214</v>
      </c>
      <c r="C22" t="s">
        <v>214</v>
      </c>
      <c r="D22" t="s">
        <v>214</v>
      </c>
      <c r="E22" t="s">
        <v>214</v>
      </c>
      <c r="F22" t="s">
        <v>214</v>
      </c>
      <c r="G22" t="s">
        <v>214</v>
      </c>
      <c r="H22" t="s">
        <v>214</v>
      </c>
      <c r="I22" t="s">
        <v>214</v>
      </c>
      <c r="J22" t="s">
        <v>214</v>
      </c>
      <c r="K22" t="s">
        <v>214</v>
      </c>
      <c r="L22" t="s">
        <v>214</v>
      </c>
      <c r="M22" t="s">
        <v>214</v>
      </c>
      <c r="N22" t="s">
        <v>214</v>
      </c>
      <c r="O22" t="s">
        <v>214</v>
      </c>
      <c r="P22" t="s">
        <v>214</v>
      </c>
      <c r="Q22" t="s">
        <v>214</v>
      </c>
      <c r="R22" t="s">
        <v>214</v>
      </c>
      <c r="S22" t="s">
        <v>214</v>
      </c>
      <c r="T22" t="s">
        <v>214</v>
      </c>
      <c r="U22" t="s">
        <v>214</v>
      </c>
      <c r="V22" t="s">
        <v>214</v>
      </c>
      <c r="W22" t="s">
        <v>214</v>
      </c>
      <c r="X22" s="20" t="s">
        <v>214</v>
      </c>
      <c r="Y22" t="s">
        <v>214</v>
      </c>
      <c r="Z22" t="s">
        <v>214</v>
      </c>
      <c r="AA22" s="20" t="s">
        <v>214</v>
      </c>
      <c r="AB22" t="s">
        <v>214</v>
      </c>
      <c r="AC22" t="s">
        <v>214</v>
      </c>
      <c r="AD22" t="s">
        <v>214</v>
      </c>
      <c r="AE22" s="20" t="s">
        <v>214</v>
      </c>
      <c r="AF22" t="s">
        <v>214</v>
      </c>
      <c r="AG22" t="s">
        <v>213</v>
      </c>
      <c r="AH22" t="s">
        <v>213</v>
      </c>
      <c r="AI22" t="s">
        <v>213</v>
      </c>
      <c r="AJ22" t="s">
        <v>213</v>
      </c>
      <c r="AK22" t="s">
        <v>213</v>
      </c>
      <c r="AL22" t="s">
        <v>213</v>
      </c>
      <c r="AM22" t="s">
        <v>213</v>
      </c>
      <c r="AN22" t="s">
        <v>213</v>
      </c>
      <c r="AO22" t="s">
        <v>213</v>
      </c>
      <c r="AP22" t="s">
        <v>213</v>
      </c>
      <c r="AQ22" t="s">
        <v>214</v>
      </c>
    </row>
    <row r="23" spans="1:43" x14ac:dyDescent="0.3">
      <c r="A23" t="s">
        <v>6</v>
      </c>
      <c r="B23" t="s">
        <v>213</v>
      </c>
      <c r="C23" t="s">
        <v>213</v>
      </c>
      <c r="D23" t="s">
        <v>213</v>
      </c>
      <c r="E23" t="s">
        <v>213</v>
      </c>
      <c r="F23" t="s">
        <v>213</v>
      </c>
      <c r="G23" t="s">
        <v>213</v>
      </c>
      <c r="H23" t="s">
        <v>213</v>
      </c>
      <c r="I23" t="s">
        <v>213</v>
      </c>
      <c r="J23" t="s">
        <v>213</v>
      </c>
      <c r="K23" t="s">
        <v>213</v>
      </c>
      <c r="L23" t="s">
        <v>213</v>
      </c>
      <c r="M23" t="s">
        <v>213</v>
      </c>
      <c r="N23" t="s">
        <v>214</v>
      </c>
      <c r="O23" t="s">
        <v>213</v>
      </c>
      <c r="P23" t="s">
        <v>213</v>
      </c>
      <c r="Q23" t="s">
        <v>213</v>
      </c>
      <c r="R23" t="s">
        <v>213</v>
      </c>
      <c r="S23" t="s">
        <v>213</v>
      </c>
      <c r="T23" t="s">
        <v>213</v>
      </c>
      <c r="U23" t="s">
        <v>213</v>
      </c>
      <c r="V23" t="s">
        <v>213</v>
      </c>
      <c r="W23" t="s">
        <v>213</v>
      </c>
      <c r="X23" s="20" t="s">
        <v>213</v>
      </c>
      <c r="Y23" t="s">
        <v>213</v>
      </c>
      <c r="Z23" t="s">
        <v>213</v>
      </c>
      <c r="AA23" s="20" t="s">
        <v>213</v>
      </c>
      <c r="AB23" t="s">
        <v>213</v>
      </c>
      <c r="AC23" t="s">
        <v>213</v>
      </c>
      <c r="AD23" t="s">
        <v>213</v>
      </c>
      <c r="AE23" s="20" t="s">
        <v>213</v>
      </c>
      <c r="AF23" t="s">
        <v>213</v>
      </c>
      <c r="AG23" t="s">
        <v>213</v>
      </c>
      <c r="AH23" t="s">
        <v>213</v>
      </c>
      <c r="AI23" t="s">
        <v>213</v>
      </c>
      <c r="AJ23" t="s">
        <v>213</v>
      </c>
      <c r="AK23" t="s">
        <v>213</v>
      </c>
      <c r="AL23" t="s">
        <v>213</v>
      </c>
      <c r="AM23" t="s">
        <v>213</v>
      </c>
      <c r="AN23" t="s">
        <v>213</v>
      </c>
      <c r="AO23" t="s">
        <v>213</v>
      </c>
      <c r="AP23" t="s">
        <v>213</v>
      </c>
      <c r="AQ23" t="s">
        <v>213</v>
      </c>
    </row>
    <row r="24" spans="1:43" x14ac:dyDescent="0.3">
      <c r="A24" t="s">
        <v>20</v>
      </c>
      <c r="B24" t="s">
        <v>214</v>
      </c>
      <c r="C24" t="s">
        <v>214</v>
      </c>
      <c r="D24" t="s">
        <v>214</v>
      </c>
      <c r="E24" t="s">
        <v>214</v>
      </c>
      <c r="F24" t="s">
        <v>214</v>
      </c>
      <c r="G24" t="s">
        <v>214</v>
      </c>
      <c r="H24" t="s">
        <v>214</v>
      </c>
      <c r="I24" t="s">
        <v>213</v>
      </c>
      <c r="J24" t="s">
        <v>214</v>
      </c>
      <c r="K24" t="s">
        <v>214</v>
      </c>
      <c r="L24" t="s">
        <v>214</v>
      </c>
      <c r="M24" t="s">
        <v>214</v>
      </c>
      <c r="N24" t="s">
        <v>213</v>
      </c>
      <c r="O24" t="s">
        <v>214</v>
      </c>
      <c r="P24" t="s">
        <v>214</v>
      </c>
      <c r="Q24" t="s">
        <v>214</v>
      </c>
      <c r="R24" t="s">
        <v>214</v>
      </c>
      <c r="S24" t="s">
        <v>214</v>
      </c>
      <c r="T24" t="s">
        <v>214</v>
      </c>
      <c r="U24" t="s">
        <v>214</v>
      </c>
      <c r="V24" t="s">
        <v>214</v>
      </c>
      <c r="W24" t="s">
        <v>214</v>
      </c>
      <c r="X24" s="20" t="s">
        <v>214</v>
      </c>
      <c r="Y24" t="s">
        <v>214</v>
      </c>
      <c r="Z24" t="s">
        <v>214</v>
      </c>
      <c r="AA24" s="20" t="s">
        <v>214</v>
      </c>
      <c r="AB24" t="s">
        <v>214</v>
      </c>
      <c r="AC24" t="s">
        <v>214</v>
      </c>
      <c r="AD24" t="s">
        <v>214</v>
      </c>
      <c r="AE24" s="20" t="s">
        <v>214</v>
      </c>
      <c r="AF24" t="s">
        <v>213</v>
      </c>
      <c r="AG24" t="s">
        <v>213</v>
      </c>
      <c r="AH24" t="s">
        <v>213</v>
      </c>
      <c r="AI24" t="s">
        <v>213</v>
      </c>
      <c r="AJ24" t="s">
        <v>213</v>
      </c>
      <c r="AK24" t="s">
        <v>213</v>
      </c>
      <c r="AL24" t="s">
        <v>213</v>
      </c>
      <c r="AM24" t="s">
        <v>213</v>
      </c>
      <c r="AN24" t="s">
        <v>213</v>
      </c>
      <c r="AO24" t="s">
        <v>213</v>
      </c>
      <c r="AP24" t="s">
        <v>213</v>
      </c>
      <c r="AQ24" t="s">
        <v>214</v>
      </c>
    </row>
    <row r="25" spans="1:43" x14ac:dyDescent="0.3">
      <c r="A25" t="s">
        <v>13</v>
      </c>
      <c r="B25" t="s">
        <v>214</v>
      </c>
      <c r="C25" t="s">
        <v>214</v>
      </c>
      <c r="D25" t="s">
        <v>214</v>
      </c>
      <c r="E25" t="s">
        <v>214</v>
      </c>
      <c r="F25" t="s">
        <v>214</v>
      </c>
      <c r="G25" t="s">
        <v>214</v>
      </c>
      <c r="H25" t="s">
        <v>214</v>
      </c>
      <c r="I25" t="s">
        <v>213</v>
      </c>
      <c r="J25" t="s">
        <v>214</v>
      </c>
      <c r="K25" t="s">
        <v>214</v>
      </c>
      <c r="L25" t="s">
        <v>214</v>
      </c>
      <c r="M25" t="s">
        <v>214</v>
      </c>
      <c r="N25" t="s">
        <v>213</v>
      </c>
      <c r="O25" t="s">
        <v>214</v>
      </c>
      <c r="P25" t="s">
        <v>214</v>
      </c>
      <c r="Q25" t="s">
        <v>214</v>
      </c>
      <c r="R25" t="s">
        <v>214</v>
      </c>
      <c r="S25" t="s">
        <v>214</v>
      </c>
      <c r="T25" t="s">
        <v>214</v>
      </c>
      <c r="U25" t="s">
        <v>214</v>
      </c>
      <c r="V25" t="s">
        <v>214</v>
      </c>
      <c r="W25" t="s">
        <v>214</v>
      </c>
      <c r="X25" s="20" t="s">
        <v>214</v>
      </c>
      <c r="Y25" t="s">
        <v>214</v>
      </c>
      <c r="Z25" t="s">
        <v>214</v>
      </c>
      <c r="AA25" s="20" t="s">
        <v>214</v>
      </c>
      <c r="AB25" t="s">
        <v>214</v>
      </c>
      <c r="AC25" t="s">
        <v>214</v>
      </c>
      <c r="AD25" t="s">
        <v>214</v>
      </c>
      <c r="AE25" s="20" t="s">
        <v>214</v>
      </c>
      <c r="AF25" t="s">
        <v>213</v>
      </c>
      <c r="AG25" t="s">
        <v>213</v>
      </c>
      <c r="AH25" t="s">
        <v>213</v>
      </c>
      <c r="AI25" t="s">
        <v>213</v>
      </c>
      <c r="AJ25" t="s">
        <v>213</v>
      </c>
      <c r="AK25" t="s">
        <v>213</v>
      </c>
      <c r="AL25" t="s">
        <v>213</v>
      </c>
      <c r="AM25" t="s">
        <v>213</v>
      </c>
      <c r="AN25" t="s">
        <v>213</v>
      </c>
      <c r="AO25" t="s">
        <v>213</v>
      </c>
      <c r="AP25" t="s">
        <v>213</v>
      </c>
      <c r="AQ25" t="s">
        <v>214</v>
      </c>
    </row>
    <row r="26" spans="1:43" x14ac:dyDescent="0.3">
      <c r="A26" t="s">
        <v>217</v>
      </c>
      <c r="B26" t="s">
        <v>213</v>
      </c>
      <c r="C26" t="s">
        <v>213</v>
      </c>
      <c r="D26" t="s">
        <v>213</v>
      </c>
      <c r="E26" t="s">
        <v>213</v>
      </c>
      <c r="F26" t="s">
        <v>213</v>
      </c>
      <c r="G26" t="s">
        <v>213</v>
      </c>
      <c r="H26" t="s">
        <v>213</v>
      </c>
      <c r="I26" t="s">
        <v>213</v>
      </c>
      <c r="J26" t="s">
        <v>213</v>
      </c>
      <c r="K26" t="s">
        <v>213</v>
      </c>
      <c r="L26" t="s">
        <v>213</v>
      </c>
      <c r="M26" t="s">
        <v>213</v>
      </c>
      <c r="N26" t="s">
        <v>213</v>
      </c>
      <c r="O26" t="s">
        <v>213</v>
      </c>
      <c r="P26" t="s">
        <v>213</v>
      </c>
      <c r="Q26" t="s">
        <v>213</v>
      </c>
      <c r="R26" t="s">
        <v>213</v>
      </c>
      <c r="S26" t="s">
        <v>213</v>
      </c>
      <c r="T26" t="s">
        <v>213</v>
      </c>
      <c r="U26" t="s">
        <v>213</v>
      </c>
      <c r="V26" t="s">
        <v>213</v>
      </c>
      <c r="W26" t="s">
        <v>213</v>
      </c>
      <c r="X26" s="20" t="s">
        <v>213</v>
      </c>
      <c r="Y26" t="s">
        <v>213</v>
      </c>
      <c r="Z26" t="s">
        <v>213</v>
      </c>
      <c r="AA26" s="20" t="s">
        <v>213</v>
      </c>
      <c r="AB26" t="s">
        <v>213</v>
      </c>
      <c r="AC26" t="s">
        <v>213</v>
      </c>
      <c r="AD26" t="s">
        <v>213</v>
      </c>
      <c r="AE26" s="20" t="s">
        <v>213</v>
      </c>
      <c r="AF26" t="s">
        <v>213</v>
      </c>
      <c r="AG26" t="s">
        <v>213</v>
      </c>
      <c r="AH26" t="s">
        <v>213</v>
      </c>
      <c r="AI26" t="s">
        <v>213</v>
      </c>
      <c r="AJ26" t="s">
        <v>213</v>
      </c>
      <c r="AK26" t="s">
        <v>213</v>
      </c>
      <c r="AL26" t="s">
        <v>213</v>
      </c>
      <c r="AM26">
        <v>2.63</v>
      </c>
      <c r="AN26" t="s">
        <v>213</v>
      </c>
      <c r="AO26" t="s">
        <v>213</v>
      </c>
      <c r="AP26" t="s">
        <v>213</v>
      </c>
      <c r="AQ26" t="s">
        <v>213</v>
      </c>
    </row>
    <row r="27" spans="1:43" x14ac:dyDescent="0.3">
      <c r="A27" t="s">
        <v>218</v>
      </c>
      <c r="B27" t="s">
        <v>213</v>
      </c>
      <c r="C27" t="s">
        <v>213</v>
      </c>
      <c r="D27" t="s">
        <v>213</v>
      </c>
      <c r="E27" t="s">
        <v>213</v>
      </c>
      <c r="F27" t="s">
        <v>213</v>
      </c>
      <c r="G27" t="s">
        <v>213</v>
      </c>
      <c r="H27" t="s">
        <v>213</v>
      </c>
      <c r="I27" t="s">
        <v>213</v>
      </c>
      <c r="J27" t="s">
        <v>213</v>
      </c>
      <c r="K27" t="s">
        <v>213</v>
      </c>
      <c r="L27" t="s">
        <v>213</v>
      </c>
      <c r="M27" t="s">
        <v>213</v>
      </c>
      <c r="N27" t="s">
        <v>213</v>
      </c>
      <c r="O27" t="s">
        <v>213</v>
      </c>
      <c r="P27" t="s">
        <v>213</v>
      </c>
      <c r="Q27" t="s">
        <v>213</v>
      </c>
      <c r="R27" t="s">
        <v>213</v>
      </c>
      <c r="S27" t="s">
        <v>213</v>
      </c>
      <c r="T27" t="s">
        <v>213</v>
      </c>
      <c r="U27" t="s">
        <v>213</v>
      </c>
      <c r="V27" t="s">
        <v>213</v>
      </c>
      <c r="W27" t="s">
        <v>213</v>
      </c>
      <c r="X27" s="20" t="s">
        <v>213</v>
      </c>
      <c r="Y27" t="s">
        <v>213</v>
      </c>
      <c r="Z27" t="s">
        <v>213</v>
      </c>
      <c r="AA27" s="20" t="s">
        <v>213</v>
      </c>
      <c r="AB27" t="s">
        <v>213</v>
      </c>
      <c r="AC27" t="s">
        <v>213</v>
      </c>
      <c r="AD27" t="s">
        <v>213</v>
      </c>
      <c r="AE27" s="20" t="s">
        <v>213</v>
      </c>
      <c r="AF27" t="s">
        <v>213</v>
      </c>
      <c r="AG27" t="s">
        <v>213</v>
      </c>
      <c r="AH27" t="s">
        <v>213</v>
      </c>
      <c r="AI27" t="s">
        <v>213</v>
      </c>
      <c r="AJ27" t="s">
        <v>213</v>
      </c>
      <c r="AK27">
        <v>1.06</v>
      </c>
      <c r="AL27" t="s">
        <v>213</v>
      </c>
      <c r="AM27">
        <v>2.17</v>
      </c>
      <c r="AN27" t="s">
        <v>213</v>
      </c>
      <c r="AO27" t="s">
        <v>213</v>
      </c>
      <c r="AP27" t="s">
        <v>213</v>
      </c>
      <c r="AQ27" t="s">
        <v>213</v>
      </c>
    </row>
    <row r="28" spans="1:43" x14ac:dyDescent="0.3">
      <c r="A28" t="s">
        <v>215</v>
      </c>
      <c r="B28" t="s">
        <v>214</v>
      </c>
      <c r="C28" t="s">
        <v>214</v>
      </c>
      <c r="D28" t="s">
        <v>214</v>
      </c>
      <c r="E28" t="s">
        <v>214</v>
      </c>
      <c r="F28" t="s">
        <v>214</v>
      </c>
      <c r="G28" t="s">
        <v>214</v>
      </c>
      <c r="H28" t="s">
        <v>214</v>
      </c>
      <c r="I28" t="s">
        <v>213</v>
      </c>
      <c r="J28" t="s">
        <v>214</v>
      </c>
      <c r="K28" t="s">
        <v>214</v>
      </c>
      <c r="L28" t="s">
        <v>214</v>
      </c>
      <c r="M28" t="s">
        <v>214</v>
      </c>
      <c r="N28" t="s">
        <v>214</v>
      </c>
      <c r="O28" t="s">
        <v>214</v>
      </c>
      <c r="P28" t="s">
        <v>214</v>
      </c>
      <c r="Q28" t="s">
        <v>214</v>
      </c>
      <c r="R28" t="s">
        <v>214</v>
      </c>
      <c r="S28" t="s">
        <v>214</v>
      </c>
      <c r="T28" t="s">
        <v>214</v>
      </c>
      <c r="U28" t="s">
        <v>214</v>
      </c>
      <c r="V28" t="s">
        <v>214</v>
      </c>
      <c r="W28" t="s">
        <v>214</v>
      </c>
      <c r="X28" s="20" t="s">
        <v>214</v>
      </c>
      <c r="Y28" t="s">
        <v>214</v>
      </c>
      <c r="Z28" t="s">
        <v>214</v>
      </c>
      <c r="AA28" s="20" t="s">
        <v>214</v>
      </c>
      <c r="AB28" t="s">
        <v>214</v>
      </c>
      <c r="AC28" t="s">
        <v>214</v>
      </c>
      <c r="AD28" t="s">
        <v>214</v>
      </c>
      <c r="AE28" s="20" t="s">
        <v>214</v>
      </c>
      <c r="AF28" t="s">
        <v>213</v>
      </c>
      <c r="AG28" t="s">
        <v>213</v>
      </c>
      <c r="AH28" t="s">
        <v>213</v>
      </c>
      <c r="AI28" t="s">
        <v>213</v>
      </c>
      <c r="AJ28" t="s">
        <v>213</v>
      </c>
      <c r="AK28" t="s">
        <v>213</v>
      </c>
      <c r="AL28" t="s">
        <v>213</v>
      </c>
      <c r="AM28" t="s">
        <v>213</v>
      </c>
      <c r="AN28" t="s">
        <v>213</v>
      </c>
      <c r="AO28" t="s">
        <v>213</v>
      </c>
      <c r="AP28" t="s">
        <v>213</v>
      </c>
      <c r="AQ28" t="s">
        <v>214</v>
      </c>
    </row>
    <row r="29" spans="1:43" x14ac:dyDescent="0.3">
      <c r="A29" t="s">
        <v>14</v>
      </c>
      <c r="B29" t="s">
        <v>213</v>
      </c>
      <c r="C29" t="s">
        <v>213</v>
      </c>
      <c r="D29" t="s">
        <v>213</v>
      </c>
      <c r="E29" t="s">
        <v>213</v>
      </c>
      <c r="F29" t="s">
        <v>213</v>
      </c>
      <c r="G29" t="s">
        <v>213</v>
      </c>
      <c r="H29" t="s">
        <v>213</v>
      </c>
      <c r="I29" t="s">
        <v>213</v>
      </c>
      <c r="J29" t="s">
        <v>213</v>
      </c>
      <c r="K29" t="s">
        <v>213</v>
      </c>
      <c r="L29" t="s">
        <v>213</v>
      </c>
      <c r="M29" t="s">
        <v>213</v>
      </c>
      <c r="N29" t="s">
        <v>213</v>
      </c>
      <c r="O29" t="s">
        <v>213</v>
      </c>
      <c r="P29" t="s">
        <v>213</v>
      </c>
      <c r="Q29" t="s">
        <v>213</v>
      </c>
      <c r="R29" t="s">
        <v>213</v>
      </c>
      <c r="S29" t="s">
        <v>213</v>
      </c>
      <c r="T29" t="s">
        <v>213</v>
      </c>
      <c r="U29" t="s">
        <v>213</v>
      </c>
      <c r="V29" t="s">
        <v>213</v>
      </c>
      <c r="W29" t="s">
        <v>213</v>
      </c>
      <c r="X29" s="20" t="s">
        <v>213</v>
      </c>
      <c r="Y29" t="s">
        <v>213</v>
      </c>
      <c r="Z29" t="s">
        <v>213</v>
      </c>
      <c r="AA29" s="20" t="s">
        <v>213</v>
      </c>
      <c r="AB29" t="s">
        <v>213</v>
      </c>
      <c r="AC29" t="s">
        <v>213</v>
      </c>
      <c r="AD29" t="s">
        <v>213</v>
      </c>
      <c r="AE29" s="20" t="s">
        <v>213</v>
      </c>
      <c r="AF29" t="s">
        <v>213</v>
      </c>
      <c r="AG29" t="s">
        <v>213</v>
      </c>
      <c r="AH29" t="s">
        <v>213</v>
      </c>
      <c r="AI29" t="s">
        <v>213</v>
      </c>
      <c r="AJ29" t="s">
        <v>213</v>
      </c>
      <c r="AK29" t="s">
        <v>213</v>
      </c>
      <c r="AL29" t="s">
        <v>213</v>
      </c>
      <c r="AM29" t="s">
        <v>213</v>
      </c>
      <c r="AN29" t="s">
        <v>213</v>
      </c>
      <c r="AO29">
        <v>1.53</v>
      </c>
      <c r="AP29" t="s">
        <v>213</v>
      </c>
      <c r="AQ29" t="s">
        <v>213</v>
      </c>
    </row>
    <row r="30" spans="1:43" x14ac:dyDescent="0.3">
      <c r="A30" t="s">
        <v>230</v>
      </c>
      <c r="B30" t="s">
        <v>214</v>
      </c>
      <c r="C30" t="s">
        <v>214</v>
      </c>
      <c r="D30" t="s">
        <v>214</v>
      </c>
      <c r="E30" t="s">
        <v>214</v>
      </c>
      <c r="F30" t="s">
        <v>214</v>
      </c>
      <c r="G30" t="s">
        <v>214</v>
      </c>
      <c r="H30" t="s">
        <v>214</v>
      </c>
      <c r="I30" t="s">
        <v>214</v>
      </c>
      <c r="J30" t="s">
        <v>214</v>
      </c>
      <c r="K30" t="s">
        <v>214</v>
      </c>
      <c r="L30" t="s">
        <v>214</v>
      </c>
      <c r="M30" t="s">
        <v>214</v>
      </c>
      <c r="N30" t="s">
        <v>214</v>
      </c>
      <c r="O30" t="s">
        <v>214</v>
      </c>
      <c r="P30" t="s">
        <v>214</v>
      </c>
      <c r="Q30" t="s">
        <v>214</v>
      </c>
      <c r="R30" t="s">
        <v>214</v>
      </c>
      <c r="S30" t="s">
        <v>214</v>
      </c>
      <c r="T30" t="s">
        <v>214</v>
      </c>
      <c r="U30" t="s">
        <v>214</v>
      </c>
      <c r="V30" t="s">
        <v>214</v>
      </c>
      <c r="W30" t="s">
        <v>214</v>
      </c>
      <c r="X30" s="20" t="s">
        <v>214</v>
      </c>
      <c r="Y30" t="s">
        <v>214</v>
      </c>
      <c r="Z30" t="s">
        <v>214</v>
      </c>
      <c r="AA30" s="20" t="s">
        <v>214</v>
      </c>
      <c r="AB30" t="s">
        <v>214</v>
      </c>
      <c r="AC30" t="s">
        <v>214</v>
      </c>
      <c r="AD30" t="s">
        <v>214</v>
      </c>
      <c r="AE30" s="20" t="s">
        <v>214</v>
      </c>
      <c r="AF30" t="s">
        <v>213</v>
      </c>
      <c r="AG30" t="s">
        <v>213</v>
      </c>
      <c r="AH30" t="s">
        <v>213</v>
      </c>
      <c r="AI30" t="s">
        <v>213</v>
      </c>
      <c r="AJ30" t="s">
        <v>213</v>
      </c>
      <c r="AK30" t="s">
        <v>213</v>
      </c>
      <c r="AL30" t="s">
        <v>213</v>
      </c>
      <c r="AM30" t="s">
        <v>213</v>
      </c>
      <c r="AN30" t="s">
        <v>213</v>
      </c>
      <c r="AO30" t="s">
        <v>213</v>
      </c>
      <c r="AP30" t="s">
        <v>213</v>
      </c>
      <c r="AQ30" t="s">
        <v>214</v>
      </c>
    </row>
    <row r="31" spans="1:43" x14ac:dyDescent="0.3">
      <c r="A31" t="s">
        <v>7</v>
      </c>
      <c r="B31" t="s">
        <v>213</v>
      </c>
      <c r="C31" t="s">
        <v>213</v>
      </c>
      <c r="D31" t="s">
        <v>213</v>
      </c>
      <c r="E31" t="s">
        <v>213</v>
      </c>
      <c r="F31" t="s">
        <v>213</v>
      </c>
      <c r="G31" t="s">
        <v>213</v>
      </c>
      <c r="H31" t="s">
        <v>213</v>
      </c>
      <c r="I31" t="s">
        <v>213</v>
      </c>
      <c r="J31" t="s">
        <v>213</v>
      </c>
      <c r="K31" t="s">
        <v>213</v>
      </c>
      <c r="L31" t="s">
        <v>213</v>
      </c>
      <c r="M31" t="s">
        <v>213</v>
      </c>
      <c r="N31" t="s">
        <v>214</v>
      </c>
      <c r="O31" t="s">
        <v>213</v>
      </c>
      <c r="P31" t="s">
        <v>213</v>
      </c>
      <c r="Q31" t="s">
        <v>213</v>
      </c>
      <c r="R31" t="s">
        <v>213</v>
      </c>
      <c r="S31" t="s">
        <v>213</v>
      </c>
      <c r="T31" t="s">
        <v>213</v>
      </c>
      <c r="U31" t="s">
        <v>213</v>
      </c>
      <c r="V31" t="s">
        <v>213</v>
      </c>
      <c r="W31" t="s">
        <v>213</v>
      </c>
      <c r="X31" s="20" t="s">
        <v>213</v>
      </c>
      <c r="Y31" t="s">
        <v>213</v>
      </c>
      <c r="Z31" t="s">
        <v>213</v>
      </c>
      <c r="AA31" s="20" t="s">
        <v>213</v>
      </c>
      <c r="AB31" t="s">
        <v>213</v>
      </c>
      <c r="AC31" t="s">
        <v>213</v>
      </c>
      <c r="AD31" t="s">
        <v>213</v>
      </c>
      <c r="AE31" s="20" t="s">
        <v>213</v>
      </c>
      <c r="AF31" t="s">
        <v>213</v>
      </c>
      <c r="AG31" t="s">
        <v>213</v>
      </c>
      <c r="AH31" t="s">
        <v>213</v>
      </c>
      <c r="AI31" t="s">
        <v>213</v>
      </c>
      <c r="AJ31" t="s">
        <v>213</v>
      </c>
      <c r="AK31" t="s">
        <v>213</v>
      </c>
      <c r="AL31" t="s">
        <v>213</v>
      </c>
      <c r="AM31" t="s">
        <v>213</v>
      </c>
      <c r="AN31" t="s">
        <v>213</v>
      </c>
      <c r="AO31" t="s">
        <v>213</v>
      </c>
      <c r="AP31" t="s">
        <v>213</v>
      </c>
      <c r="AQ31" t="s">
        <v>213</v>
      </c>
    </row>
    <row r="32" spans="1:43" x14ac:dyDescent="0.3">
      <c r="A32" t="s">
        <v>25</v>
      </c>
      <c r="B32" t="s">
        <v>213</v>
      </c>
      <c r="C32" t="s">
        <v>213</v>
      </c>
      <c r="D32" t="s">
        <v>213</v>
      </c>
      <c r="E32" t="s">
        <v>213</v>
      </c>
      <c r="F32" t="s">
        <v>213</v>
      </c>
      <c r="G32" t="s">
        <v>213</v>
      </c>
      <c r="H32" t="s">
        <v>213</v>
      </c>
      <c r="I32" t="s">
        <v>213</v>
      </c>
      <c r="J32" t="s">
        <v>213</v>
      </c>
      <c r="K32" t="s">
        <v>213</v>
      </c>
      <c r="L32" t="s">
        <v>213</v>
      </c>
      <c r="M32" t="s">
        <v>213</v>
      </c>
      <c r="N32" t="s">
        <v>213</v>
      </c>
      <c r="O32" t="s">
        <v>213</v>
      </c>
      <c r="P32" t="s">
        <v>213</v>
      </c>
      <c r="Q32" t="s">
        <v>213</v>
      </c>
      <c r="R32" t="s">
        <v>213</v>
      </c>
      <c r="S32" t="s">
        <v>213</v>
      </c>
      <c r="T32" t="s">
        <v>213</v>
      </c>
      <c r="U32" t="s">
        <v>213</v>
      </c>
      <c r="V32" t="s">
        <v>213</v>
      </c>
      <c r="W32" t="s">
        <v>213</v>
      </c>
      <c r="X32" s="20" t="s">
        <v>213</v>
      </c>
      <c r="Y32" t="s">
        <v>213</v>
      </c>
      <c r="Z32" t="s">
        <v>213</v>
      </c>
      <c r="AA32" s="20" t="s">
        <v>213</v>
      </c>
      <c r="AB32" t="s">
        <v>213</v>
      </c>
      <c r="AC32" t="s">
        <v>213</v>
      </c>
      <c r="AD32" t="s">
        <v>213</v>
      </c>
      <c r="AE32" s="20" t="s">
        <v>213</v>
      </c>
      <c r="AF32" t="s">
        <v>213</v>
      </c>
      <c r="AG32" t="s">
        <v>213</v>
      </c>
      <c r="AH32" t="s">
        <v>213</v>
      </c>
      <c r="AI32" t="s">
        <v>213</v>
      </c>
      <c r="AJ32" t="s">
        <v>213</v>
      </c>
      <c r="AK32" t="s">
        <v>213</v>
      </c>
      <c r="AL32" t="s">
        <v>213</v>
      </c>
      <c r="AM32" t="s">
        <v>213</v>
      </c>
      <c r="AN32" t="s">
        <v>213</v>
      </c>
      <c r="AO32" t="s">
        <v>213</v>
      </c>
      <c r="AP32" t="s">
        <v>213</v>
      </c>
      <c r="AQ32" t="s">
        <v>213</v>
      </c>
    </row>
    <row r="33" spans="1:52" x14ac:dyDescent="0.3">
      <c r="A33" t="s">
        <v>26</v>
      </c>
      <c r="B33" t="s">
        <v>213</v>
      </c>
      <c r="C33" t="s">
        <v>213</v>
      </c>
      <c r="D33" t="s">
        <v>213</v>
      </c>
      <c r="E33" t="s">
        <v>213</v>
      </c>
      <c r="F33" t="s">
        <v>213</v>
      </c>
      <c r="G33" t="s">
        <v>213</v>
      </c>
      <c r="H33" t="s">
        <v>213</v>
      </c>
      <c r="I33" t="s">
        <v>213</v>
      </c>
      <c r="J33" t="s">
        <v>213</v>
      </c>
      <c r="K33" t="s">
        <v>213</v>
      </c>
      <c r="L33" t="s">
        <v>213</v>
      </c>
      <c r="M33" t="s">
        <v>213</v>
      </c>
      <c r="N33" t="s">
        <v>213</v>
      </c>
      <c r="O33" t="s">
        <v>213</v>
      </c>
      <c r="P33" t="s">
        <v>213</v>
      </c>
      <c r="Q33" t="s">
        <v>213</v>
      </c>
      <c r="R33" t="s">
        <v>213</v>
      </c>
      <c r="S33" t="s">
        <v>213</v>
      </c>
      <c r="T33" t="s">
        <v>213</v>
      </c>
      <c r="U33" t="s">
        <v>213</v>
      </c>
      <c r="V33" t="s">
        <v>213</v>
      </c>
      <c r="W33" t="s">
        <v>213</v>
      </c>
      <c r="X33" s="20" t="s">
        <v>213</v>
      </c>
      <c r="Y33" t="s">
        <v>213</v>
      </c>
      <c r="Z33" t="s">
        <v>213</v>
      </c>
      <c r="AA33" s="20" t="s">
        <v>213</v>
      </c>
      <c r="AB33" t="s">
        <v>213</v>
      </c>
      <c r="AC33" t="s">
        <v>213</v>
      </c>
      <c r="AD33" t="s">
        <v>213</v>
      </c>
      <c r="AE33" s="20" t="s">
        <v>213</v>
      </c>
      <c r="AF33" t="s">
        <v>213</v>
      </c>
      <c r="AG33" t="s">
        <v>213</v>
      </c>
      <c r="AH33" t="s">
        <v>213</v>
      </c>
      <c r="AI33" t="s">
        <v>213</v>
      </c>
      <c r="AJ33" t="s">
        <v>213</v>
      </c>
      <c r="AK33" t="s">
        <v>213</v>
      </c>
      <c r="AL33" t="s">
        <v>213</v>
      </c>
      <c r="AM33" t="s">
        <v>213</v>
      </c>
      <c r="AN33" t="s">
        <v>213</v>
      </c>
      <c r="AO33" t="s">
        <v>213</v>
      </c>
      <c r="AP33" t="s">
        <v>213</v>
      </c>
      <c r="AQ33" t="s">
        <v>213</v>
      </c>
    </row>
    <row r="36" spans="1:52" x14ac:dyDescent="0.3">
      <c r="A36" t="s">
        <v>231</v>
      </c>
      <c r="B36">
        <f>SUM(B6:B33)</f>
        <v>82.3</v>
      </c>
      <c r="C36">
        <f t="shared" ref="C36:AP36" si="0">SUM(C6:C33)</f>
        <v>97.300000000000011</v>
      </c>
      <c r="D36">
        <f t="shared" si="0"/>
        <v>50</v>
      </c>
      <c r="E36">
        <f t="shared" si="0"/>
        <v>0</v>
      </c>
      <c r="F36">
        <f t="shared" si="0"/>
        <v>15</v>
      </c>
      <c r="G36">
        <f t="shared" si="0"/>
        <v>59</v>
      </c>
      <c r="H36">
        <f t="shared" si="0"/>
        <v>50</v>
      </c>
      <c r="I36">
        <f t="shared" si="0"/>
        <v>110</v>
      </c>
      <c r="J36">
        <f t="shared" si="0"/>
        <v>0</v>
      </c>
      <c r="K36">
        <f t="shared" si="0"/>
        <v>8.9</v>
      </c>
      <c r="L36">
        <f t="shared" si="0"/>
        <v>0</v>
      </c>
      <c r="M36">
        <f t="shared" si="0"/>
        <v>0</v>
      </c>
      <c r="N36">
        <f t="shared" si="0"/>
        <v>140</v>
      </c>
      <c r="O36">
        <f>SUM(O6:O33)</f>
        <v>125</v>
      </c>
      <c r="P36">
        <f>SUM(P6:P33)</f>
        <v>380</v>
      </c>
      <c r="Q36">
        <f t="shared" si="0"/>
        <v>0</v>
      </c>
      <c r="R36">
        <f t="shared" si="0"/>
        <v>87</v>
      </c>
      <c r="S36">
        <f t="shared" si="0"/>
        <v>0</v>
      </c>
      <c r="T36">
        <f t="shared" si="0"/>
        <v>11</v>
      </c>
      <c r="U36">
        <f t="shared" si="0"/>
        <v>24</v>
      </c>
      <c r="V36">
        <f t="shared" si="0"/>
        <v>11</v>
      </c>
      <c r="W36">
        <f t="shared" si="0"/>
        <v>11</v>
      </c>
      <c r="X36">
        <f t="shared" si="0"/>
        <v>0</v>
      </c>
      <c r="Y36">
        <f t="shared" si="0"/>
        <v>25</v>
      </c>
      <c r="Z36">
        <f t="shared" si="0"/>
        <v>10</v>
      </c>
      <c r="AA36">
        <f t="shared" si="0"/>
        <v>0</v>
      </c>
      <c r="AB36">
        <f t="shared" si="0"/>
        <v>18</v>
      </c>
      <c r="AC36">
        <f t="shared" si="0"/>
        <v>23</v>
      </c>
      <c r="AD36">
        <f t="shared" si="0"/>
        <v>12</v>
      </c>
      <c r="AE36">
        <f t="shared" si="0"/>
        <v>0</v>
      </c>
      <c r="AF36">
        <f>SUM(AF6:AF33)</f>
        <v>45.45</v>
      </c>
      <c r="AG36">
        <f>SUM(AG6:AG33)</f>
        <v>24.749999999999996</v>
      </c>
      <c r="AH36">
        <f>SUM(AH6:AH33)</f>
        <v>38.150000000000006</v>
      </c>
      <c r="AI36">
        <f t="shared" si="0"/>
        <v>31.979999999999997</v>
      </c>
      <c r="AJ36">
        <f t="shared" si="0"/>
        <v>31.88</v>
      </c>
      <c r="AK36">
        <f t="shared" si="0"/>
        <v>40.75</v>
      </c>
      <c r="AL36">
        <f t="shared" si="0"/>
        <v>26.060000000000002</v>
      </c>
      <c r="AM36">
        <f t="shared" si="0"/>
        <v>145.28</v>
      </c>
      <c r="AN36">
        <f t="shared" si="0"/>
        <v>34.74</v>
      </c>
      <c r="AO36">
        <f t="shared" si="0"/>
        <v>34.729999999999997</v>
      </c>
      <c r="AP36">
        <f t="shared" si="0"/>
        <v>50.689999999999991</v>
      </c>
      <c r="AQ36">
        <f>SUM(AQ6:AQ33)</f>
        <v>10</v>
      </c>
    </row>
    <row r="37" spans="1:52" x14ac:dyDescent="0.3">
      <c r="A37" t="s">
        <v>232</v>
      </c>
      <c r="D37">
        <f>AVERAGE(B36,C36,D36,E36,F36,G36,H36,I36,J36,K36,L36,M36,N36,P36,Q36,R36,S36,T36,U36,V36,W36,X36,Y36,Z36,AA36,AB36,AQ36,AC36,AD36,AE36,AG36,AH36,AF36,AI36,AJ36,AK36,AL36,AM36,AN36,AO36,AP36)</f>
        <v>42.413658536585373</v>
      </c>
    </row>
    <row r="38" spans="1:52" x14ac:dyDescent="0.3">
      <c r="A38" t="s">
        <v>233</v>
      </c>
      <c r="D38">
        <v>79</v>
      </c>
      <c r="AJ38" s="1">
        <v>44090</v>
      </c>
      <c r="AK38" s="1">
        <v>44091</v>
      </c>
      <c r="AL38" s="1">
        <v>44091</v>
      </c>
      <c r="AM38" s="1">
        <v>44092</v>
      </c>
      <c r="AN38" s="1">
        <v>44093</v>
      </c>
      <c r="AO38" s="1">
        <v>44094</v>
      </c>
    </row>
    <row r="39" spans="1:52" x14ac:dyDescent="0.3">
      <c r="D39" s="52">
        <v>43221</v>
      </c>
      <c r="E39" s="52">
        <v>43252</v>
      </c>
      <c r="F39" s="52">
        <v>43282</v>
      </c>
      <c r="G39" s="52">
        <v>43313</v>
      </c>
      <c r="H39" s="52">
        <v>43344</v>
      </c>
      <c r="I39" s="52">
        <v>43374</v>
      </c>
      <c r="J39" s="52">
        <v>43405</v>
      </c>
      <c r="K39" s="52">
        <v>43435</v>
      </c>
      <c r="L39" s="52">
        <v>43466</v>
      </c>
      <c r="M39" s="52">
        <v>43739</v>
      </c>
      <c r="N39" s="52">
        <v>43952</v>
      </c>
      <c r="O39" s="52">
        <v>44075</v>
      </c>
      <c r="P39" s="52">
        <v>44105</v>
      </c>
      <c r="AK39">
        <v>40.75</v>
      </c>
      <c r="AL39">
        <v>26.060000000000002</v>
      </c>
      <c r="AM39">
        <v>145.28</v>
      </c>
      <c r="AN39">
        <v>34.74</v>
      </c>
      <c r="AO39">
        <v>34.729999999999997</v>
      </c>
    </row>
    <row r="40" spans="1:52" x14ac:dyDescent="0.3">
      <c r="C40" t="s">
        <v>45</v>
      </c>
      <c r="D40">
        <v>82.3</v>
      </c>
      <c r="E40">
        <v>50</v>
      </c>
      <c r="F40">
        <v>15</v>
      </c>
      <c r="G40">
        <v>8.9</v>
      </c>
      <c r="H40">
        <v>87</v>
      </c>
      <c r="I40">
        <v>11</v>
      </c>
      <c r="J40">
        <v>25</v>
      </c>
      <c r="K40">
        <v>23</v>
      </c>
      <c r="L40">
        <v>45.45</v>
      </c>
      <c r="M40">
        <v>24.749999999999996</v>
      </c>
      <c r="N40">
        <v>38.150000000000006</v>
      </c>
      <c r="O40">
        <v>31.979999999999997</v>
      </c>
      <c r="P40">
        <v>50.689999999999991</v>
      </c>
      <c r="AQ40" s="1">
        <v>44169</v>
      </c>
    </row>
    <row r="41" spans="1:52" x14ac:dyDescent="0.3">
      <c r="C41" t="s">
        <v>46</v>
      </c>
      <c r="D41">
        <v>109.7</v>
      </c>
      <c r="E41">
        <v>98.4</v>
      </c>
      <c r="F41">
        <v>92.7</v>
      </c>
      <c r="G41">
        <v>33.699999999999996</v>
      </c>
      <c r="H41">
        <v>74.3</v>
      </c>
      <c r="I41">
        <v>133</v>
      </c>
      <c r="J41">
        <v>61</v>
      </c>
      <c r="K41">
        <v>95</v>
      </c>
      <c r="L41">
        <v>54.47</v>
      </c>
      <c r="M41">
        <v>25.339999999999996</v>
      </c>
      <c r="N41">
        <v>83.62</v>
      </c>
      <c r="O41">
        <v>104.64999999999999</v>
      </c>
      <c r="P41">
        <v>118.23</v>
      </c>
      <c r="AQ41">
        <v>10</v>
      </c>
    </row>
    <row r="42" spans="1:52" x14ac:dyDescent="0.3">
      <c r="C42" s="1"/>
      <c r="D42" s="1"/>
      <c r="E42" s="1"/>
      <c r="F42" s="1"/>
      <c r="G42" s="1"/>
      <c r="H42" s="1"/>
      <c r="I42" s="1"/>
      <c r="J42" s="1"/>
      <c r="K42" s="1"/>
      <c r="L42" s="1"/>
      <c r="M42" s="1"/>
      <c r="N42" s="1"/>
      <c r="O42" s="1"/>
      <c r="P42" s="1"/>
      <c r="Q42" s="1"/>
      <c r="R42" s="1"/>
      <c r="S42" s="1"/>
      <c r="T42" s="19"/>
      <c r="U42" s="1"/>
      <c r="V42" s="1"/>
      <c r="W42" s="1"/>
      <c r="X42" s="1"/>
      <c r="Y42" s="1"/>
      <c r="Z42" s="1"/>
      <c r="AA42" s="1"/>
      <c r="AB42" s="1"/>
      <c r="AC42" s="1"/>
      <c r="AD42" s="1"/>
      <c r="AE42" s="1"/>
      <c r="AF42" s="1"/>
      <c r="AG42" s="1"/>
      <c r="AH42" s="1"/>
      <c r="AI42" s="1"/>
      <c r="AJ42" s="1"/>
      <c r="AR42" s="1">
        <v>43964</v>
      </c>
      <c r="AV42" s="1">
        <v>44091</v>
      </c>
      <c r="AW42" s="1">
        <v>44092</v>
      </c>
      <c r="AX42" s="1">
        <v>44092</v>
      </c>
      <c r="AY42" s="1">
        <v>44093</v>
      </c>
      <c r="AZ42" s="1">
        <v>44094</v>
      </c>
    </row>
    <row r="43" spans="1:52" x14ac:dyDescent="0.3">
      <c r="AR43">
        <v>74.38</v>
      </c>
      <c r="AV43">
        <v>102.27</v>
      </c>
      <c r="AW43">
        <v>98.36</v>
      </c>
      <c r="AX43">
        <v>89.860000000000014</v>
      </c>
      <c r="AY43">
        <v>88.45</v>
      </c>
      <c r="AZ43">
        <v>102.41999999999999</v>
      </c>
    </row>
    <row r="44" spans="1:52" x14ac:dyDescent="0.3">
      <c r="B44" s="22" t="s">
        <v>234</v>
      </c>
      <c r="N44" s="1">
        <v>43313</v>
      </c>
      <c r="T44" s="1">
        <v>43341</v>
      </c>
    </row>
    <row r="45" spans="1:52" x14ac:dyDescent="0.3">
      <c r="B45">
        <v>120.49</v>
      </c>
      <c r="N45">
        <v>99</v>
      </c>
      <c r="T45">
        <v>31.130000000000003</v>
      </c>
      <c r="AE45" s="1">
        <v>43411</v>
      </c>
      <c r="AF45" s="1">
        <v>43411</v>
      </c>
      <c r="AO45" s="1">
        <v>43754</v>
      </c>
      <c r="AP45" s="1">
        <v>43755</v>
      </c>
    </row>
    <row r="46" spans="1:52" x14ac:dyDescent="0.3">
      <c r="AE46">
        <v>61</v>
      </c>
      <c r="AF46">
        <v>69</v>
      </c>
      <c r="AJ46" s="1">
        <v>43439</v>
      </c>
      <c r="AO46">
        <v>28.900000000000002</v>
      </c>
      <c r="AP46">
        <v>29.040000000000003</v>
      </c>
    </row>
    <row r="47" spans="1:52" x14ac:dyDescent="0.3">
      <c r="G47" s="1">
        <v>43279</v>
      </c>
      <c r="H47" s="1">
        <v>43278</v>
      </c>
      <c r="AJ47">
        <v>79</v>
      </c>
    </row>
    <row r="48" spans="1:52" x14ac:dyDescent="0.3">
      <c r="G48">
        <v>70</v>
      </c>
      <c r="H48">
        <v>154.70000000000002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FD7-38C9-4B30-AF4E-A3073D658C64}">
  <dimension ref="B1:BB47"/>
  <sheetViews>
    <sheetView topLeftCell="AR1" workbookViewId="0">
      <selection activeCell="C3" sqref="C3:BA3"/>
    </sheetView>
  </sheetViews>
  <sheetFormatPr defaultRowHeight="14.4" x14ac:dyDescent="0.3"/>
  <cols>
    <col min="3" max="3" width="14.77734375" customWidth="1"/>
    <col min="4" max="6" width="15.88671875" bestFit="1" customWidth="1"/>
    <col min="7" max="8" width="12.77734375" bestFit="1" customWidth="1"/>
    <col min="9" max="12" width="11" bestFit="1" customWidth="1"/>
    <col min="13" max="13" width="9.5546875" bestFit="1" customWidth="1"/>
    <col min="14" max="18" width="11" bestFit="1" customWidth="1"/>
    <col min="19" max="19" width="9.5546875" bestFit="1" customWidth="1"/>
    <col min="20" max="20" width="11" bestFit="1" customWidth="1"/>
    <col min="21" max="21" width="9.5546875" bestFit="1" customWidth="1"/>
    <col min="22" max="36" width="11" bestFit="1" customWidth="1"/>
    <col min="37" max="37" width="10" bestFit="1" customWidth="1"/>
    <col min="38" max="38" width="11.33203125" bestFit="1" customWidth="1"/>
    <col min="39" max="39" width="10.77734375" bestFit="1" customWidth="1"/>
    <col min="40" max="40" width="12.44140625" bestFit="1" customWidth="1"/>
    <col min="41" max="43" width="12.21875" customWidth="1"/>
    <col min="44" max="46" width="9.77734375" bestFit="1" customWidth="1"/>
    <col min="47" max="47" width="12.6640625" bestFit="1" customWidth="1"/>
    <col min="48" max="53" width="9.5546875" bestFit="1" customWidth="1"/>
  </cols>
  <sheetData>
    <row r="1" spans="2:54" ht="115.2" x14ac:dyDescent="0.3">
      <c r="C1" s="12" t="s">
        <v>100</v>
      </c>
      <c r="D1" s="12" t="s">
        <v>101</v>
      </c>
      <c r="E1" s="12" t="s">
        <v>101</v>
      </c>
      <c r="F1" s="12" t="s">
        <v>102</v>
      </c>
      <c r="G1" s="12" t="s">
        <v>103</v>
      </c>
      <c r="H1" s="12" t="s">
        <v>103</v>
      </c>
      <c r="I1" s="12" t="s">
        <v>104</v>
      </c>
      <c r="J1" s="12" t="s">
        <v>105</v>
      </c>
      <c r="K1" s="12" t="s">
        <v>106</v>
      </c>
      <c r="L1" s="12" t="s">
        <v>107</v>
      </c>
      <c r="M1" s="12" t="s">
        <v>108</v>
      </c>
      <c r="N1" s="12" t="s">
        <v>109</v>
      </c>
      <c r="O1" s="12" t="s">
        <v>110</v>
      </c>
      <c r="P1" s="12" t="s">
        <v>111</v>
      </c>
      <c r="Q1" s="12" t="s">
        <v>113</v>
      </c>
      <c r="R1" s="12" t="s">
        <v>114</v>
      </c>
      <c r="S1" s="12" t="s">
        <v>115</v>
      </c>
      <c r="T1" s="12" t="s">
        <v>117</v>
      </c>
      <c r="U1" s="12" t="s">
        <v>118</v>
      </c>
      <c r="V1" s="12" t="s">
        <v>119</v>
      </c>
      <c r="W1" s="12" t="s">
        <v>120</v>
      </c>
      <c r="X1" s="12" t="s">
        <v>121</v>
      </c>
      <c r="Y1" s="12" t="s">
        <v>122</v>
      </c>
      <c r="Z1" s="12" t="s">
        <v>123</v>
      </c>
      <c r="AA1" s="12" t="s">
        <v>124</v>
      </c>
      <c r="AB1" s="12" t="s">
        <v>125</v>
      </c>
      <c r="AC1" s="12" t="s">
        <v>126</v>
      </c>
      <c r="AD1" s="12" t="s">
        <v>127</v>
      </c>
      <c r="AE1" s="12" t="s">
        <v>129</v>
      </c>
      <c r="AF1" s="12" t="s">
        <v>129</v>
      </c>
      <c r="AG1" s="12" t="s">
        <v>129</v>
      </c>
      <c r="AH1" s="12" t="s">
        <v>130</v>
      </c>
      <c r="AI1" s="12" t="s">
        <v>131</v>
      </c>
      <c r="AJ1" s="12" t="s">
        <v>132</v>
      </c>
      <c r="AK1" s="12" t="s">
        <v>133</v>
      </c>
      <c r="AL1" s="12" t="s">
        <v>134</v>
      </c>
      <c r="AM1" s="12" t="s">
        <v>135</v>
      </c>
      <c r="AN1" s="12" t="s">
        <v>136</v>
      </c>
      <c r="AO1" s="12" t="s">
        <v>137</v>
      </c>
      <c r="AP1" s="12" t="s">
        <v>137</v>
      </c>
      <c r="AQ1" s="12" t="s">
        <v>137</v>
      </c>
      <c r="AR1" s="12" t="s">
        <v>128</v>
      </c>
      <c r="AS1" s="12" t="s">
        <v>128</v>
      </c>
      <c r="AT1" s="12" t="s">
        <v>128</v>
      </c>
      <c r="AU1" s="12" t="s">
        <v>100</v>
      </c>
      <c r="AV1" s="12" t="s">
        <v>100</v>
      </c>
      <c r="AW1" s="12" t="s">
        <v>100</v>
      </c>
      <c r="AX1" s="12" t="s">
        <v>100</v>
      </c>
      <c r="AY1" s="12" t="s">
        <v>100</v>
      </c>
      <c r="AZ1" s="12" t="s">
        <v>100</v>
      </c>
      <c r="BA1" s="12" t="s">
        <v>100</v>
      </c>
    </row>
    <row r="2" spans="2:54" ht="57.6" x14ac:dyDescent="0.3">
      <c r="C2" s="12" t="s">
        <v>181</v>
      </c>
      <c r="D2" s="12" t="s">
        <v>138</v>
      </c>
      <c r="E2" s="12" t="s">
        <v>138</v>
      </c>
      <c r="F2" s="12" t="s">
        <v>138</v>
      </c>
      <c r="G2" s="12" t="s">
        <v>138</v>
      </c>
      <c r="H2" s="12" t="s">
        <v>143</v>
      </c>
      <c r="I2" s="12" t="s">
        <v>138</v>
      </c>
      <c r="J2" s="12" t="s">
        <v>138</v>
      </c>
      <c r="K2" s="12" t="s">
        <v>138</v>
      </c>
      <c r="L2" s="12" t="s">
        <v>138</v>
      </c>
      <c r="M2" s="12" t="s">
        <v>147</v>
      </c>
      <c r="N2" s="12" t="s">
        <v>138</v>
      </c>
      <c r="O2" s="12" t="s">
        <v>138</v>
      </c>
      <c r="P2" s="12" t="s">
        <v>138</v>
      </c>
      <c r="Q2" s="12" t="s">
        <v>138</v>
      </c>
      <c r="R2" s="12" t="s">
        <v>138</v>
      </c>
      <c r="S2" s="12" t="s">
        <v>138</v>
      </c>
      <c r="T2" s="12" t="s">
        <v>138</v>
      </c>
      <c r="U2" s="12" t="s">
        <v>138</v>
      </c>
      <c r="V2" s="12" t="s">
        <v>138</v>
      </c>
      <c r="W2" s="12" t="s">
        <v>138</v>
      </c>
      <c r="X2" s="12" t="s">
        <v>138</v>
      </c>
      <c r="Y2" s="12" t="s">
        <v>138</v>
      </c>
      <c r="Z2" s="12" t="s">
        <v>138</v>
      </c>
      <c r="AA2" s="12" t="s">
        <v>138</v>
      </c>
      <c r="AB2" s="12" t="s">
        <v>138</v>
      </c>
      <c r="AC2" s="12" t="s">
        <v>138</v>
      </c>
      <c r="AD2" s="12" t="s">
        <v>138</v>
      </c>
      <c r="AE2" s="12" t="s">
        <v>157</v>
      </c>
      <c r="AF2" s="12" t="s">
        <v>158</v>
      </c>
      <c r="AG2" s="12" t="s">
        <v>159</v>
      </c>
      <c r="AH2" s="12" t="s">
        <v>160</v>
      </c>
      <c r="AI2" s="12" t="s">
        <v>161</v>
      </c>
      <c r="AJ2" s="12" t="s">
        <v>162</v>
      </c>
      <c r="AK2" s="12" t="s">
        <v>163</v>
      </c>
      <c r="AL2" s="12" t="s">
        <v>164</v>
      </c>
      <c r="AM2" s="12" t="s">
        <v>157</v>
      </c>
      <c r="AN2" s="12" t="s">
        <v>157</v>
      </c>
      <c r="AO2" t="s">
        <v>168</v>
      </c>
      <c r="AP2" s="12" t="s">
        <v>169</v>
      </c>
      <c r="AQ2" s="12" t="s">
        <v>138</v>
      </c>
      <c r="AR2" s="12" t="s">
        <v>180</v>
      </c>
      <c r="AS2" s="12" t="s">
        <v>180</v>
      </c>
      <c r="AT2" s="12" t="s">
        <v>166</v>
      </c>
      <c r="AU2" s="12" t="s">
        <v>182</v>
      </c>
      <c r="AV2" s="12" t="s">
        <v>189</v>
      </c>
      <c r="AW2" s="12" t="s">
        <v>190</v>
      </c>
      <c r="AX2" s="12" t="s">
        <v>191</v>
      </c>
      <c r="AY2" s="12" t="s">
        <v>192</v>
      </c>
      <c r="AZ2" s="12" t="s">
        <v>196</v>
      </c>
      <c r="BA2" s="12" t="s">
        <v>197</v>
      </c>
    </row>
    <row r="3" spans="2:54" x14ac:dyDescent="0.3">
      <c r="C3" s="22" t="s">
        <v>234</v>
      </c>
      <c r="D3" s="1">
        <v>43241</v>
      </c>
      <c r="E3" s="1">
        <v>43243</v>
      </c>
      <c r="F3" s="1">
        <v>43252</v>
      </c>
      <c r="G3" s="1">
        <v>43278</v>
      </c>
      <c r="H3" s="1">
        <v>43279</v>
      </c>
      <c r="I3" s="1">
        <v>43278</v>
      </c>
      <c r="J3" s="1">
        <v>43283</v>
      </c>
      <c r="K3" s="1">
        <v>43292</v>
      </c>
      <c r="L3" s="1">
        <v>43298</v>
      </c>
      <c r="M3" s="1">
        <v>43306</v>
      </c>
      <c r="N3" s="1">
        <v>43306</v>
      </c>
      <c r="O3" s="1">
        <v>43313</v>
      </c>
      <c r="P3" s="1">
        <v>43319</v>
      </c>
      <c r="Q3" s="1">
        <v>43327</v>
      </c>
      <c r="R3" s="1">
        <v>43334</v>
      </c>
      <c r="S3" s="1">
        <v>43341</v>
      </c>
      <c r="T3" s="1">
        <v>43341</v>
      </c>
      <c r="U3" s="1">
        <v>43341</v>
      </c>
      <c r="V3" s="1">
        <v>43348</v>
      </c>
      <c r="W3" s="1">
        <v>43355</v>
      </c>
      <c r="X3" s="1">
        <v>43361</v>
      </c>
      <c r="Y3" s="1">
        <v>43369</v>
      </c>
      <c r="Z3" s="19">
        <v>43375</v>
      </c>
      <c r="AA3" s="1">
        <v>43383</v>
      </c>
      <c r="AB3" s="1">
        <v>43390</v>
      </c>
      <c r="AC3" s="1">
        <v>43397</v>
      </c>
      <c r="AD3" s="1">
        <v>43404</v>
      </c>
      <c r="AE3" s="1">
        <v>43411</v>
      </c>
      <c r="AF3" s="1">
        <v>43411</v>
      </c>
      <c r="AG3" s="1">
        <v>43411</v>
      </c>
      <c r="AH3" s="1">
        <v>43419</v>
      </c>
      <c r="AI3" s="1">
        <v>43425</v>
      </c>
      <c r="AJ3" s="1">
        <v>43432</v>
      </c>
      <c r="AK3" s="1">
        <v>43439</v>
      </c>
      <c r="AL3" s="1">
        <v>43446</v>
      </c>
      <c r="AM3" s="1">
        <v>43453</v>
      </c>
      <c r="AN3" s="1">
        <v>43461</v>
      </c>
      <c r="AO3" s="1">
        <v>43754</v>
      </c>
      <c r="AP3" s="1">
        <v>43754</v>
      </c>
      <c r="AQ3" s="1">
        <v>43755</v>
      </c>
      <c r="AR3" s="1">
        <v>43964</v>
      </c>
      <c r="AS3" s="1">
        <v>43964</v>
      </c>
      <c r="AT3" s="1">
        <v>43496</v>
      </c>
      <c r="AU3" s="1">
        <v>44117</v>
      </c>
      <c r="AV3" s="1">
        <v>44091</v>
      </c>
      <c r="AW3" s="1">
        <v>44091</v>
      </c>
      <c r="AX3" s="1">
        <v>44092</v>
      </c>
      <c r="AY3" s="1">
        <v>44092</v>
      </c>
      <c r="AZ3" s="1">
        <v>44093</v>
      </c>
      <c r="BA3" s="1">
        <v>44094</v>
      </c>
    </row>
    <row r="4" spans="2:54" x14ac:dyDescent="0.3">
      <c r="C4" t="s">
        <v>212</v>
      </c>
      <c r="D4" t="s">
        <v>203</v>
      </c>
      <c r="E4" t="s">
        <v>203</v>
      </c>
      <c r="F4" t="s">
        <v>203</v>
      </c>
      <c r="G4" t="s">
        <v>204</v>
      </c>
      <c r="H4" t="s">
        <v>204</v>
      </c>
      <c r="I4" t="s">
        <v>205</v>
      </c>
      <c r="J4" t="s">
        <v>206</v>
      </c>
      <c r="K4" t="s">
        <v>205</v>
      </c>
      <c r="L4" t="s">
        <v>205</v>
      </c>
      <c r="M4" t="s">
        <v>205</v>
      </c>
      <c r="N4" t="s">
        <v>206</v>
      </c>
      <c r="O4" t="s">
        <v>205</v>
      </c>
      <c r="P4" t="s">
        <v>203</v>
      </c>
      <c r="Q4" t="s">
        <v>205</v>
      </c>
      <c r="R4" t="s">
        <v>205</v>
      </c>
      <c r="S4" t="s">
        <v>205</v>
      </c>
      <c r="T4" t="s">
        <v>205</v>
      </c>
      <c r="V4" t="s">
        <v>206</v>
      </c>
      <c r="W4" t="s">
        <v>207</v>
      </c>
      <c r="Y4" t="s">
        <v>205</v>
      </c>
      <c r="Z4" s="12" t="s">
        <v>205</v>
      </c>
      <c r="AA4" t="s">
        <v>205</v>
      </c>
      <c r="AB4" t="s">
        <v>206</v>
      </c>
      <c r="AC4" t="s">
        <v>206</v>
      </c>
      <c r="AD4" t="s">
        <v>205</v>
      </c>
      <c r="AE4" t="s">
        <v>206</v>
      </c>
      <c r="AF4" t="s">
        <v>206</v>
      </c>
      <c r="AG4" t="s">
        <v>206</v>
      </c>
      <c r="AH4" t="s">
        <v>205</v>
      </c>
      <c r="AI4" t="s">
        <v>205</v>
      </c>
      <c r="AJ4" t="s">
        <v>205</v>
      </c>
      <c r="AK4" t="s">
        <v>206</v>
      </c>
      <c r="AL4" t="s">
        <v>211</v>
      </c>
      <c r="AM4" t="s">
        <v>205</v>
      </c>
      <c r="AN4" t="s">
        <v>205</v>
      </c>
      <c r="AO4" t="s">
        <v>204</v>
      </c>
      <c r="AP4" t="s">
        <v>204</v>
      </c>
      <c r="AQ4" t="s">
        <v>138</v>
      </c>
      <c r="AR4" t="s">
        <v>204</v>
      </c>
      <c r="AS4" t="s">
        <v>204</v>
      </c>
      <c r="AT4" t="s">
        <v>204</v>
      </c>
      <c r="AU4" t="s">
        <v>212</v>
      </c>
      <c r="AV4" t="s">
        <v>212</v>
      </c>
      <c r="AW4" t="s">
        <v>212</v>
      </c>
      <c r="AX4" t="s">
        <v>212</v>
      </c>
      <c r="AY4" t="s">
        <v>212</v>
      </c>
      <c r="AZ4" t="s">
        <v>212</v>
      </c>
    </row>
    <row r="5" spans="2:54" x14ac:dyDescent="0.3">
      <c r="B5" t="s">
        <v>51</v>
      </c>
      <c r="C5" t="s">
        <v>81</v>
      </c>
      <c r="D5">
        <v>4612790002</v>
      </c>
      <c r="E5">
        <v>4612790004</v>
      </c>
      <c r="F5">
        <v>4612957002</v>
      </c>
      <c r="G5" t="s">
        <v>53</v>
      </c>
      <c r="H5" t="s">
        <v>54</v>
      </c>
      <c r="I5">
        <v>4614291002</v>
      </c>
      <c r="J5">
        <v>4614445002</v>
      </c>
      <c r="K5">
        <v>4614747002</v>
      </c>
      <c r="L5">
        <v>4615009004</v>
      </c>
      <c r="M5" t="s">
        <v>56</v>
      </c>
      <c r="N5">
        <v>4615397002</v>
      </c>
      <c r="O5">
        <v>4615674002</v>
      </c>
      <c r="P5">
        <v>4616049002</v>
      </c>
      <c r="Q5">
        <v>4616495002</v>
      </c>
      <c r="R5">
        <v>4616870002</v>
      </c>
      <c r="S5">
        <v>93767.01</v>
      </c>
      <c r="T5">
        <v>4617011002</v>
      </c>
      <c r="U5" t="s">
        <v>59</v>
      </c>
      <c r="V5">
        <v>4617233002</v>
      </c>
      <c r="W5">
        <v>4617547002</v>
      </c>
      <c r="X5">
        <v>4618051002</v>
      </c>
      <c r="Y5">
        <v>4618287002</v>
      </c>
      <c r="Z5" s="12">
        <v>4618614002</v>
      </c>
      <c r="AA5">
        <v>4618933002</v>
      </c>
      <c r="AB5">
        <v>4619440002</v>
      </c>
      <c r="AC5">
        <v>4619448002</v>
      </c>
      <c r="AD5">
        <v>4619781002</v>
      </c>
      <c r="AE5">
        <v>4620160002</v>
      </c>
      <c r="AF5">
        <v>4620160003</v>
      </c>
      <c r="AG5">
        <v>4620160004</v>
      </c>
      <c r="AH5">
        <v>4620548002</v>
      </c>
      <c r="AI5">
        <v>4620835002</v>
      </c>
      <c r="AJ5">
        <v>4620834002</v>
      </c>
      <c r="AK5">
        <v>462117002</v>
      </c>
      <c r="AL5">
        <v>4621170002</v>
      </c>
      <c r="AM5" t="s">
        <v>66</v>
      </c>
      <c r="AN5">
        <v>50213522002</v>
      </c>
      <c r="AO5" t="s">
        <v>69</v>
      </c>
      <c r="AR5" t="s">
        <v>68</v>
      </c>
      <c r="AS5" t="s">
        <v>80</v>
      </c>
      <c r="AT5" t="s">
        <v>68</v>
      </c>
      <c r="AU5" t="s">
        <v>82</v>
      </c>
      <c r="AV5" t="s">
        <v>89</v>
      </c>
      <c r="AW5" t="s">
        <v>90</v>
      </c>
      <c r="AX5" t="s">
        <v>91</v>
      </c>
      <c r="AY5" t="s">
        <v>92</v>
      </c>
      <c r="AZ5" t="s">
        <v>96</v>
      </c>
      <c r="BA5" t="s">
        <v>97</v>
      </c>
    </row>
    <row r="6" spans="2:54" x14ac:dyDescent="0.3">
      <c r="B6" t="s">
        <v>23</v>
      </c>
    </row>
    <row r="7" spans="2:54" x14ac:dyDescent="0.3">
      <c r="B7" t="s">
        <v>24</v>
      </c>
    </row>
    <row r="8" spans="2:54" x14ac:dyDescent="0.3">
      <c r="B8" t="s">
        <v>25</v>
      </c>
      <c r="C8" t="s">
        <v>213</v>
      </c>
      <c r="D8" t="s">
        <v>213</v>
      </c>
      <c r="E8" t="s">
        <v>213</v>
      </c>
      <c r="F8" t="s">
        <v>213</v>
      </c>
      <c r="G8" t="s">
        <v>213</v>
      </c>
      <c r="H8" t="s">
        <v>213</v>
      </c>
      <c r="I8" t="s">
        <v>213</v>
      </c>
      <c r="J8" t="s">
        <v>213</v>
      </c>
      <c r="K8" t="s">
        <v>213</v>
      </c>
      <c r="L8" t="s">
        <v>213</v>
      </c>
      <c r="M8" t="s">
        <v>213</v>
      </c>
      <c r="N8" t="s">
        <v>213</v>
      </c>
      <c r="O8" t="s">
        <v>213</v>
      </c>
      <c r="P8" t="s">
        <v>213</v>
      </c>
      <c r="Q8" t="s">
        <v>213</v>
      </c>
      <c r="R8" t="s">
        <v>213</v>
      </c>
      <c r="S8" t="s">
        <v>213</v>
      </c>
      <c r="T8" t="s">
        <v>213</v>
      </c>
      <c r="U8" t="s">
        <v>213</v>
      </c>
      <c r="V8" t="s">
        <v>213</v>
      </c>
      <c r="W8" t="s">
        <v>213</v>
      </c>
      <c r="X8" t="s">
        <v>213</v>
      </c>
      <c r="Y8" t="s">
        <v>213</v>
      </c>
      <c r="Z8" s="12" t="s">
        <v>213</v>
      </c>
      <c r="AA8" t="s">
        <v>213</v>
      </c>
      <c r="AB8" t="s">
        <v>213</v>
      </c>
      <c r="AC8" t="s">
        <v>213</v>
      </c>
      <c r="AD8" t="s">
        <v>213</v>
      </c>
      <c r="AE8" t="s">
        <v>213</v>
      </c>
      <c r="AF8" t="s">
        <v>213</v>
      </c>
      <c r="AG8" t="s">
        <v>213</v>
      </c>
      <c r="AH8" t="s">
        <v>213</v>
      </c>
      <c r="AI8" t="s">
        <v>213</v>
      </c>
      <c r="AJ8" t="s">
        <v>213</v>
      </c>
      <c r="AK8" t="s">
        <v>213</v>
      </c>
      <c r="AL8" t="s">
        <v>213</v>
      </c>
      <c r="AM8" t="s">
        <v>213</v>
      </c>
      <c r="AN8" t="s">
        <v>213</v>
      </c>
      <c r="AO8" t="s">
        <v>213</v>
      </c>
      <c r="AP8" t="s">
        <v>213</v>
      </c>
      <c r="AQ8" t="s">
        <v>213</v>
      </c>
      <c r="AR8" t="s">
        <v>213</v>
      </c>
      <c r="AS8" t="s">
        <v>213</v>
      </c>
      <c r="AT8" t="s">
        <v>213</v>
      </c>
      <c r="AU8" t="s">
        <v>213</v>
      </c>
      <c r="AV8" t="s">
        <v>213</v>
      </c>
      <c r="AW8" t="s">
        <v>213</v>
      </c>
      <c r="AX8" t="s">
        <v>213</v>
      </c>
      <c r="AY8" t="s">
        <v>213</v>
      </c>
      <c r="AZ8" t="s">
        <v>213</v>
      </c>
      <c r="BA8" t="s">
        <v>213</v>
      </c>
      <c r="BB8" t="e">
        <f>AVERAGE(C8:BA8)</f>
        <v>#DIV/0!</v>
      </c>
    </row>
    <row r="9" spans="2:54" x14ac:dyDescent="0.3">
      <c r="B9" t="s">
        <v>26</v>
      </c>
      <c r="C9" t="s">
        <v>213</v>
      </c>
      <c r="D9" t="s">
        <v>213</v>
      </c>
      <c r="E9" t="s">
        <v>213</v>
      </c>
      <c r="F9" t="s">
        <v>213</v>
      </c>
      <c r="G9" t="s">
        <v>213</v>
      </c>
      <c r="H9" t="s">
        <v>213</v>
      </c>
      <c r="I9" t="s">
        <v>213</v>
      </c>
      <c r="J9" t="s">
        <v>213</v>
      </c>
      <c r="K9" t="s">
        <v>213</v>
      </c>
      <c r="L9" t="s">
        <v>213</v>
      </c>
      <c r="M9" t="s">
        <v>213</v>
      </c>
      <c r="N9" t="s">
        <v>213</v>
      </c>
      <c r="O9" t="s">
        <v>213</v>
      </c>
      <c r="P9" t="s">
        <v>213</v>
      </c>
      <c r="Q9" t="s">
        <v>213</v>
      </c>
      <c r="R9" t="s">
        <v>213</v>
      </c>
      <c r="S9" t="s">
        <v>213</v>
      </c>
      <c r="T9" t="s">
        <v>213</v>
      </c>
      <c r="U9" t="s">
        <v>213</v>
      </c>
      <c r="V9" t="s">
        <v>213</v>
      </c>
      <c r="W9" t="s">
        <v>213</v>
      </c>
      <c r="X9" t="s">
        <v>213</v>
      </c>
      <c r="Y9" t="s">
        <v>213</v>
      </c>
      <c r="Z9" s="12" t="s">
        <v>213</v>
      </c>
      <c r="AA9" t="s">
        <v>213</v>
      </c>
      <c r="AB9" t="s">
        <v>213</v>
      </c>
      <c r="AC9" t="s">
        <v>213</v>
      </c>
      <c r="AD9" t="s">
        <v>213</v>
      </c>
      <c r="AE9" t="s">
        <v>213</v>
      </c>
      <c r="AF9" t="s">
        <v>213</v>
      </c>
      <c r="AG9" t="s">
        <v>213</v>
      </c>
      <c r="AH9" t="s">
        <v>213</v>
      </c>
      <c r="AI9" t="s">
        <v>213</v>
      </c>
      <c r="AJ9" t="s">
        <v>213</v>
      </c>
      <c r="AK9" t="s">
        <v>213</v>
      </c>
      <c r="AL9" t="s">
        <v>213</v>
      </c>
      <c r="AM9" t="s">
        <v>213</v>
      </c>
      <c r="AN9" t="s">
        <v>213</v>
      </c>
      <c r="AO9" t="s">
        <v>213</v>
      </c>
      <c r="AP9" t="s">
        <v>213</v>
      </c>
      <c r="AQ9" t="s">
        <v>213</v>
      </c>
      <c r="AR9" t="s">
        <v>213</v>
      </c>
      <c r="AS9" t="s">
        <v>213</v>
      </c>
      <c r="AT9" t="s">
        <v>213</v>
      </c>
      <c r="AU9" t="s">
        <v>213</v>
      </c>
      <c r="AV9" t="s">
        <v>213</v>
      </c>
      <c r="AW9" t="s">
        <v>213</v>
      </c>
      <c r="AX9" t="s">
        <v>213</v>
      </c>
      <c r="AY9" t="s">
        <v>213</v>
      </c>
      <c r="AZ9" t="s">
        <v>213</v>
      </c>
      <c r="BA9" t="s">
        <v>213</v>
      </c>
      <c r="BB9" t="e">
        <f t="shared" ref="BB9:BB34" si="0">AVERAGE(C9:BA9)</f>
        <v>#DIV/0!</v>
      </c>
    </row>
    <row r="10" spans="2:54" x14ac:dyDescent="0.3">
      <c r="B10" t="s">
        <v>7</v>
      </c>
      <c r="C10" t="s">
        <v>213</v>
      </c>
      <c r="D10" t="s">
        <v>213</v>
      </c>
      <c r="E10" t="s">
        <v>213</v>
      </c>
      <c r="F10" t="s">
        <v>213</v>
      </c>
      <c r="G10" t="s">
        <v>214</v>
      </c>
      <c r="H10" t="s">
        <v>214</v>
      </c>
      <c r="I10" t="s">
        <v>213</v>
      </c>
      <c r="J10" t="s">
        <v>213</v>
      </c>
      <c r="K10" t="s">
        <v>213</v>
      </c>
      <c r="L10" t="s">
        <v>213</v>
      </c>
      <c r="M10" t="s">
        <v>213</v>
      </c>
      <c r="N10" t="s">
        <v>213</v>
      </c>
      <c r="O10" t="s">
        <v>213</v>
      </c>
      <c r="P10" t="s">
        <v>213</v>
      </c>
      <c r="Q10" t="s">
        <v>213</v>
      </c>
      <c r="R10" t="s">
        <v>213</v>
      </c>
      <c r="S10" t="s">
        <v>214</v>
      </c>
      <c r="T10" t="s">
        <v>213</v>
      </c>
      <c r="U10" t="s">
        <v>213</v>
      </c>
      <c r="V10" t="s">
        <v>213</v>
      </c>
      <c r="W10" t="s">
        <v>213</v>
      </c>
      <c r="X10" t="s">
        <v>213</v>
      </c>
      <c r="Y10" t="s">
        <v>213</v>
      </c>
      <c r="Z10" s="12" t="s">
        <v>213</v>
      </c>
      <c r="AA10" t="s">
        <v>213</v>
      </c>
      <c r="AB10" t="s">
        <v>213</v>
      </c>
      <c r="AC10" t="s">
        <v>213</v>
      </c>
      <c r="AD10" t="s">
        <v>213</v>
      </c>
      <c r="AE10" t="s">
        <v>213</v>
      </c>
      <c r="AF10" t="s">
        <v>213</v>
      </c>
      <c r="AG10" t="s">
        <v>213</v>
      </c>
      <c r="AH10" t="s">
        <v>213</v>
      </c>
      <c r="AI10" t="s">
        <v>213</v>
      </c>
      <c r="AJ10" t="s">
        <v>213</v>
      </c>
      <c r="AK10" t="s">
        <v>213</v>
      </c>
      <c r="AL10" t="s">
        <v>213</v>
      </c>
      <c r="AM10" t="s">
        <v>213</v>
      </c>
      <c r="AN10" t="s">
        <v>213</v>
      </c>
      <c r="AO10" t="s">
        <v>213</v>
      </c>
      <c r="AP10" t="s">
        <v>213</v>
      </c>
      <c r="AQ10" t="s">
        <v>213</v>
      </c>
      <c r="AR10" t="s">
        <v>213</v>
      </c>
      <c r="AS10" t="s">
        <v>213</v>
      </c>
      <c r="AT10" t="s">
        <v>213</v>
      </c>
      <c r="AU10" t="s">
        <v>213</v>
      </c>
      <c r="AV10" t="s">
        <v>213</v>
      </c>
      <c r="AW10" t="s">
        <v>213</v>
      </c>
      <c r="AX10" t="s">
        <v>213</v>
      </c>
      <c r="AY10" t="s">
        <v>213</v>
      </c>
      <c r="AZ10" t="s">
        <v>213</v>
      </c>
      <c r="BA10" t="s">
        <v>213</v>
      </c>
      <c r="BB10" t="e">
        <f t="shared" si="0"/>
        <v>#DIV/0!</v>
      </c>
    </row>
    <row r="11" spans="2:54" x14ac:dyDescent="0.3">
      <c r="B11" t="s">
        <v>215</v>
      </c>
      <c r="C11" t="s">
        <v>213</v>
      </c>
      <c r="D11" t="s">
        <v>214</v>
      </c>
      <c r="E11" t="s">
        <v>214</v>
      </c>
      <c r="F11" t="s">
        <v>214</v>
      </c>
      <c r="G11" t="s">
        <v>214</v>
      </c>
      <c r="H11" t="s">
        <v>214</v>
      </c>
      <c r="I11" t="s">
        <v>214</v>
      </c>
      <c r="J11" t="s">
        <v>214</v>
      </c>
      <c r="K11" t="s">
        <v>214</v>
      </c>
      <c r="L11" t="s">
        <v>214</v>
      </c>
      <c r="M11" t="s">
        <v>213</v>
      </c>
      <c r="N11" t="s">
        <v>214</v>
      </c>
      <c r="O11" t="s">
        <v>214</v>
      </c>
      <c r="P11" t="s">
        <v>214</v>
      </c>
      <c r="Q11" t="s">
        <v>214</v>
      </c>
      <c r="R11" t="s">
        <v>214</v>
      </c>
      <c r="S11" t="s">
        <v>214</v>
      </c>
      <c r="T11" t="s">
        <v>214</v>
      </c>
      <c r="U11" t="s">
        <v>213</v>
      </c>
      <c r="V11" t="s">
        <v>214</v>
      </c>
      <c r="W11" t="s">
        <v>214</v>
      </c>
      <c r="X11" t="s">
        <v>214</v>
      </c>
      <c r="Y11" t="s">
        <v>214</v>
      </c>
      <c r="Z11" s="12" t="s">
        <v>214</v>
      </c>
      <c r="AA11" t="s">
        <v>214</v>
      </c>
      <c r="AB11" t="s">
        <v>214</v>
      </c>
      <c r="AC11" t="s">
        <v>214</v>
      </c>
      <c r="AD11" t="s">
        <v>214</v>
      </c>
      <c r="AE11" t="s">
        <v>214</v>
      </c>
      <c r="AF11" t="s">
        <v>214</v>
      </c>
      <c r="AG11" t="s">
        <v>214</v>
      </c>
      <c r="AH11" t="s">
        <v>214</v>
      </c>
      <c r="AI11" t="s">
        <v>214</v>
      </c>
      <c r="AJ11" t="s">
        <v>214</v>
      </c>
      <c r="AK11" t="s">
        <v>214</v>
      </c>
      <c r="AL11" t="s">
        <v>214</v>
      </c>
      <c r="AM11" t="s">
        <v>214</v>
      </c>
      <c r="AN11" t="s">
        <v>214</v>
      </c>
      <c r="AO11" t="s">
        <v>213</v>
      </c>
      <c r="AP11" t="s">
        <v>213</v>
      </c>
      <c r="AQ11" t="s">
        <v>213</v>
      </c>
      <c r="AR11" t="s">
        <v>213</v>
      </c>
      <c r="AS11" t="s">
        <v>213</v>
      </c>
      <c r="AT11" t="s">
        <v>213</v>
      </c>
      <c r="AU11" t="s">
        <v>213</v>
      </c>
      <c r="AV11" t="s">
        <v>213</v>
      </c>
      <c r="AW11" t="s">
        <v>213</v>
      </c>
      <c r="AX11" t="s">
        <v>213</v>
      </c>
      <c r="AY11" t="s">
        <v>213</v>
      </c>
      <c r="AZ11" t="s">
        <v>213</v>
      </c>
      <c r="BA11" t="s">
        <v>213</v>
      </c>
      <c r="BB11" t="e">
        <f t="shared" si="0"/>
        <v>#DIV/0!</v>
      </c>
    </row>
    <row r="12" spans="2:54" x14ac:dyDescent="0.3">
      <c r="B12" t="s">
        <v>6</v>
      </c>
      <c r="C12" t="s">
        <v>213</v>
      </c>
      <c r="D12" t="s">
        <v>213</v>
      </c>
      <c r="E12" t="s">
        <v>213</v>
      </c>
      <c r="F12" t="s">
        <v>213</v>
      </c>
      <c r="G12" t="s">
        <v>213</v>
      </c>
      <c r="H12" t="s">
        <v>213</v>
      </c>
      <c r="I12" t="s">
        <v>213</v>
      </c>
      <c r="J12" t="s">
        <v>213</v>
      </c>
      <c r="K12" t="s">
        <v>213</v>
      </c>
      <c r="L12" t="s">
        <v>213</v>
      </c>
      <c r="M12" t="s">
        <v>213</v>
      </c>
      <c r="N12" t="s">
        <v>213</v>
      </c>
      <c r="O12" t="s">
        <v>213</v>
      </c>
      <c r="P12" t="s">
        <v>213</v>
      </c>
      <c r="Q12" t="s">
        <v>213</v>
      </c>
      <c r="R12" t="s">
        <v>213</v>
      </c>
      <c r="S12" t="s">
        <v>214</v>
      </c>
      <c r="T12" t="s">
        <v>213</v>
      </c>
      <c r="U12" t="s">
        <v>213</v>
      </c>
      <c r="V12" t="s">
        <v>213</v>
      </c>
      <c r="W12" t="s">
        <v>213</v>
      </c>
      <c r="X12" t="s">
        <v>213</v>
      </c>
      <c r="Y12" t="s">
        <v>213</v>
      </c>
      <c r="Z12" s="12" t="s">
        <v>213</v>
      </c>
      <c r="AA12" t="s">
        <v>213</v>
      </c>
      <c r="AB12" t="s">
        <v>213</v>
      </c>
      <c r="AC12" t="s">
        <v>213</v>
      </c>
      <c r="AD12" t="s">
        <v>213</v>
      </c>
      <c r="AE12" t="s">
        <v>213</v>
      </c>
      <c r="AF12" t="s">
        <v>213</v>
      </c>
      <c r="AG12" t="s">
        <v>213</v>
      </c>
      <c r="AH12" t="s">
        <v>213</v>
      </c>
      <c r="AI12" t="s">
        <v>213</v>
      </c>
      <c r="AJ12" t="s">
        <v>213</v>
      </c>
      <c r="AK12" t="s">
        <v>213</v>
      </c>
      <c r="AL12" t="s">
        <v>213</v>
      </c>
      <c r="AM12" t="s">
        <v>213</v>
      </c>
      <c r="AN12" t="s">
        <v>213</v>
      </c>
      <c r="AO12" t="s">
        <v>213</v>
      </c>
      <c r="AP12" t="s">
        <v>213</v>
      </c>
      <c r="AQ12" t="s">
        <v>213</v>
      </c>
      <c r="AR12" t="s">
        <v>213</v>
      </c>
      <c r="AS12" t="s">
        <v>213</v>
      </c>
      <c r="AT12" t="s">
        <v>213</v>
      </c>
      <c r="AU12" t="s">
        <v>213</v>
      </c>
      <c r="AV12" t="s">
        <v>213</v>
      </c>
      <c r="AW12" t="s">
        <v>213</v>
      </c>
      <c r="AX12" t="s">
        <v>213</v>
      </c>
      <c r="AY12" t="s">
        <v>213</v>
      </c>
      <c r="AZ12" t="s">
        <v>213</v>
      </c>
      <c r="BA12" t="s">
        <v>213</v>
      </c>
      <c r="BB12" t="e">
        <f t="shared" si="0"/>
        <v>#DIV/0!</v>
      </c>
    </row>
    <row r="13" spans="2:54" x14ac:dyDescent="0.3">
      <c r="B13" t="s">
        <v>14</v>
      </c>
      <c r="C13" t="s">
        <v>213</v>
      </c>
      <c r="D13" t="s">
        <v>213</v>
      </c>
      <c r="E13" t="s">
        <v>213</v>
      </c>
      <c r="F13" t="s">
        <v>213</v>
      </c>
      <c r="G13" t="s">
        <v>213</v>
      </c>
      <c r="H13" t="s">
        <v>213</v>
      </c>
      <c r="I13" t="s">
        <v>213</v>
      </c>
      <c r="J13" t="s">
        <v>213</v>
      </c>
      <c r="K13" t="s">
        <v>213</v>
      </c>
      <c r="L13" t="s">
        <v>213</v>
      </c>
      <c r="M13" t="s">
        <v>213</v>
      </c>
      <c r="N13" t="s">
        <v>213</v>
      </c>
      <c r="O13" t="s">
        <v>213</v>
      </c>
      <c r="P13" t="s">
        <v>213</v>
      </c>
      <c r="Q13" t="s">
        <v>213</v>
      </c>
      <c r="R13" t="s">
        <v>213</v>
      </c>
      <c r="S13" t="s">
        <v>213</v>
      </c>
      <c r="T13" t="s">
        <v>213</v>
      </c>
      <c r="U13" t="s">
        <v>213</v>
      </c>
      <c r="V13" t="s">
        <v>213</v>
      </c>
      <c r="W13" t="s">
        <v>213</v>
      </c>
      <c r="X13" t="s">
        <v>213</v>
      </c>
      <c r="Y13" t="s">
        <v>213</v>
      </c>
      <c r="Z13" s="12" t="s">
        <v>213</v>
      </c>
      <c r="AA13" t="s">
        <v>213</v>
      </c>
      <c r="AB13" t="s">
        <v>213</v>
      </c>
      <c r="AC13" t="s">
        <v>213</v>
      </c>
      <c r="AD13" t="s">
        <v>213</v>
      </c>
      <c r="AE13" t="s">
        <v>213</v>
      </c>
      <c r="AF13" t="s">
        <v>213</v>
      </c>
      <c r="AG13" t="s">
        <v>213</v>
      </c>
      <c r="AH13" t="s">
        <v>213</v>
      </c>
      <c r="AI13" t="s">
        <v>213</v>
      </c>
      <c r="AJ13" t="s">
        <v>213</v>
      </c>
      <c r="AK13" t="s">
        <v>213</v>
      </c>
      <c r="AL13" t="s">
        <v>213</v>
      </c>
      <c r="AM13" t="s">
        <v>213</v>
      </c>
      <c r="AN13" t="s">
        <v>213</v>
      </c>
      <c r="AO13" t="s">
        <v>213</v>
      </c>
      <c r="AP13" t="s">
        <v>213</v>
      </c>
      <c r="AQ13" t="s">
        <v>213</v>
      </c>
      <c r="AR13" t="s">
        <v>213</v>
      </c>
      <c r="AS13" t="s">
        <v>213</v>
      </c>
      <c r="AT13" t="s">
        <v>213</v>
      </c>
      <c r="AU13" t="s">
        <v>213</v>
      </c>
      <c r="AV13" t="s">
        <v>213</v>
      </c>
      <c r="AW13" t="s">
        <v>213</v>
      </c>
      <c r="AX13" t="s">
        <v>213</v>
      </c>
      <c r="AY13" t="s">
        <v>213</v>
      </c>
      <c r="AZ13" t="s">
        <v>213</v>
      </c>
      <c r="BA13" t="s">
        <v>213</v>
      </c>
      <c r="BB13" t="e">
        <f t="shared" si="0"/>
        <v>#DIV/0!</v>
      </c>
    </row>
    <row r="14" spans="2:54" x14ac:dyDescent="0.3">
      <c r="B14" t="s">
        <v>5</v>
      </c>
      <c r="C14" t="s">
        <v>213</v>
      </c>
      <c r="D14">
        <v>2.1</v>
      </c>
      <c r="E14" t="s">
        <v>213</v>
      </c>
      <c r="F14" t="s">
        <v>213</v>
      </c>
      <c r="G14" t="s">
        <v>213</v>
      </c>
      <c r="H14" t="s">
        <v>213</v>
      </c>
      <c r="I14" t="s">
        <v>213</v>
      </c>
      <c r="J14" t="s">
        <v>213</v>
      </c>
      <c r="K14" t="s">
        <v>213</v>
      </c>
      <c r="L14" t="s">
        <v>213</v>
      </c>
      <c r="M14" t="s">
        <v>213</v>
      </c>
      <c r="N14" t="s">
        <v>213</v>
      </c>
      <c r="O14" t="s">
        <v>213</v>
      </c>
      <c r="P14" t="s">
        <v>213</v>
      </c>
      <c r="Q14" t="s">
        <v>213</v>
      </c>
      <c r="R14" t="s">
        <v>213</v>
      </c>
      <c r="S14" t="s">
        <v>213</v>
      </c>
      <c r="T14" t="s">
        <v>213</v>
      </c>
      <c r="U14" t="s">
        <v>213</v>
      </c>
      <c r="V14" t="s">
        <v>213</v>
      </c>
      <c r="W14" t="s">
        <v>213</v>
      </c>
      <c r="X14" t="s">
        <v>213</v>
      </c>
      <c r="Y14" t="s">
        <v>213</v>
      </c>
      <c r="Z14" s="12" t="s">
        <v>213</v>
      </c>
      <c r="AA14" t="s">
        <v>213</v>
      </c>
      <c r="AB14" t="s">
        <v>213</v>
      </c>
      <c r="AC14" t="s">
        <v>213</v>
      </c>
      <c r="AD14" t="s">
        <v>213</v>
      </c>
      <c r="AE14" t="s">
        <v>213</v>
      </c>
      <c r="AF14" t="s">
        <v>213</v>
      </c>
      <c r="AG14" t="s">
        <v>213</v>
      </c>
      <c r="AH14" t="s">
        <v>213</v>
      </c>
      <c r="AI14" t="s">
        <v>213</v>
      </c>
      <c r="AJ14" t="s">
        <v>213</v>
      </c>
      <c r="AK14" t="s">
        <v>213</v>
      </c>
      <c r="AL14" t="s">
        <v>213</v>
      </c>
      <c r="AM14" t="s">
        <v>213</v>
      </c>
      <c r="AN14" t="s">
        <v>213</v>
      </c>
      <c r="AO14" t="s">
        <v>213</v>
      </c>
      <c r="AP14" t="s">
        <v>213</v>
      </c>
      <c r="AQ14" t="s">
        <v>213</v>
      </c>
      <c r="AR14" t="s">
        <v>213</v>
      </c>
      <c r="AS14" t="s">
        <v>213</v>
      </c>
      <c r="AT14" t="s">
        <v>213</v>
      </c>
      <c r="AU14" t="s">
        <v>213</v>
      </c>
      <c r="AV14" t="s">
        <v>213</v>
      </c>
      <c r="AW14">
        <v>1.06</v>
      </c>
      <c r="AX14" t="s">
        <v>213</v>
      </c>
      <c r="AY14" t="s">
        <v>213</v>
      </c>
      <c r="AZ14" t="s">
        <v>213</v>
      </c>
      <c r="BA14" t="s">
        <v>213</v>
      </c>
      <c r="BB14">
        <f t="shared" si="0"/>
        <v>1.58</v>
      </c>
    </row>
    <row r="15" spans="2:54" x14ac:dyDescent="0.3">
      <c r="B15" t="s">
        <v>13</v>
      </c>
      <c r="C15" t="s">
        <v>213</v>
      </c>
      <c r="D15" t="s">
        <v>214</v>
      </c>
      <c r="E15" t="s">
        <v>214</v>
      </c>
      <c r="F15" t="s">
        <v>214</v>
      </c>
      <c r="G15" t="s">
        <v>213</v>
      </c>
      <c r="H15" t="s">
        <v>213</v>
      </c>
      <c r="I15" t="s">
        <v>214</v>
      </c>
      <c r="J15" t="s">
        <v>214</v>
      </c>
      <c r="K15" t="s">
        <v>214</v>
      </c>
      <c r="L15" t="s">
        <v>214</v>
      </c>
      <c r="M15" t="s">
        <v>213</v>
      </c>
      <c r="N15" t="s">
        <v>214</v>
      </c>
      <c r="O15" t="s">
        <v>214</v>
      </c>
      <c r="P15" t="s">
        <v>214</v>
      </c>
      <c r="Q15" t="s">
        <v>214</v>
      </c>
      <c r="R15" t="s">
        <v>214</v>
      </c>
      <c r="S15" t="s">
        <v>213</v>
      </c>
      <c r="T15" t="s">
        <v>214</v>
      </c>
      <c r="U15" t="s">
        <v>213</v>
      </c>
      <c r="V15" t="s">
        <v>214</v>
      </c>
      <c r="W15" t="s">
        <v>214</v>
      </c>
      <c r="X15" t="s">
        <v>214</v>
      </c>
      <c r="Y15" t="s">
        <v>214</v>
      </c>
      <c r="Z15" s="12" t="s">
        <v>214</v>
      </c>
      <c r="AA15" t="s">
        <v>214</v>
      </c>
      <c r="AB15" t="s">
        <v>214</v>
      </c>
      <c r="AC15" t="s">
        <v>214</v>
      </c>
      <c r="AD15" t="s">
        <v>214</v>
      </c>
      <c r="AE15" t="s">
        <v>214</v>
      </c>
      <c r="AF15" t="s">
        <v>214</v>
      </c>
      <c r="AG15" t="s">
        <v>214</v>
      </c>
      <c r="AH15" t="s">
        <v>214</v>
      </c>
      <c r="AI15" t="s">
        <v>214</v>
      </c>
      <c r="AJ15" t="s">
        <v>214</v>
      </c>
      <c r="AK15" t="s">
        <v>214</v>
      </c>
      <c r="AL15" t="s">
        <v>214</v>
      </c>
      <c r="AM15" t="s">
        <v>214</v>
      </c>
      <c r="AN15" t="s">
        <v>214</v>
      </c>
      <c r="AO15" t="s">
        <v>213</v>
      </c>
      <c r="AP15" t="s">
        <v>213</v>
      </c>
      <c r="AQ15" t="s">
        <v>213</v>
      </c>
      <c r="AR15" t="s">
        <v>213</v>
      </c>
      <c r="AS15" t="s">
        <v>213</v>
      </c>
      <c r="AT15" t="s">
        <v>213</v>
      </c>
      <c r="AU15" t="s">
        <v>213</v>
      </c>
      <c r="AV15" t="s">
        <v>213</v>
      </c>
      <c r="AW15" t="s">
        <v>213</v>
      </c>
      <c r="AX15" t="s">
        <v>213</v>
      </c>
      <c r="AY15" t="s">
        <v>213</v>
      </c>
      <c r="AZ15" t="s">
        <v>213</v>
      </c>
      <c r="BA15" t="s">
        <v>213</v>
      </c>
      <c r="BB15" t="e">
        <f t="shared" si="0"/>
        <v>#DIV/0!</v>
      </c>
    </row>
    <row r="16" spans="2:54" x14ac:dyDescent="0.3">
      <c r="B16" t="s">
        <v>4</v>
      </c>
      <c r="C16">
        <v>8.74</v>
      </c>
      <c r="D16">
        <v>15</v>
      </c>
      <c r="E16">
        <v>13</v>
      </c>
      <c r="F16">
        <v>12</v>
      </c>
      <c r="G16">
        <v>10</v>
      </c>
      <c r="H16">
        <v>10</v>
      </c>
      <c r="I16">
        <v>19</v>
      </c>
      <c r="J16">
        <v>11</v>
      </c>
      <c r="K16">
        <v>11</v>
      </c>
      <c r="L16">
        <v>13</v>
      </c>
      <c r="M16" t="s">
        <v>213</v>
      </c>
      <c r="N16">
        <v>9.8000000000000007</v>
      </c>
      <c r="O16">
        <v>13</v>
      </c>
      <c r="P16" t="s">
        <v>213</v>
      </c>
      <c r="Q16">
        <v>10</v>
      </c>
      <c r="R16">
        <v>7.5</v>
      </c>
      <c r="S16" t="s">
        <v>213</v>
      </c>
      <c r="T16" t="s">
        <v>213</v>
      </c>
      <c r="U16" t="s">
        <v>213</v>
      </c>
      <c r="V16">
        <v>9.4</v>
      </c>
      <c r="W16" t="s">
        <v>213</v>
      </c>
      <c r="X16" t="s">
        <v>213</v>
      </c>
      <c r="Y16" t="s">
        <v>213</v>
      </c>
      <c r="Z16" s="12" t="s">
        <v>213</v>
      </c>
      <c r="AA16" t="s">
        <v>213</v>
      </c>
      <c r="AB16">
        <v>31</v>
      </c>
      <c r="AC16">
        <v>11</v>
      </c>
      <c r="AD16" t="s">
        <v>213</v>
      </c>
      <c r="AE16" t="s">
        <v>213</v>
      </c>
      <c r="AF16" t="s">
        <v>213</v>
      </c>
      <c r="AG16" t="s">
        <v>213</v>
      </c>
      <c r="AH16" t="s">
        <v>213</v>
      </c>
      <c r="AI16" t="s">
        <v>213</v>
      </c>
      <c r="AJ16" t="s">
        <v>213</v>
      </c>
      <c r="AK16" t="s">
        <v>213</v>
      </c>
      <c r="AL16" t="s">
        <v>213</v>
      </c>
      <c r="AM16" t="s">
        <v>213</v>
      </c>
      <c r="AN16" t="s">
        <v>213</v>
      </c>
      <c r="AO16">
        <v>4.21</v>
      </c>
      <c r="AP16">
        <v>4.16</v>
      </c>
      <c r="AQ16">
        <v>4.6900000000000004</v>
      </c>
      <c r="AR16">
        <v>6.6</v>
      </c>
      <c r="AS16">
        <v>8.2100000000000009</v>
      </c>
      <c r="AT16">
        <v>5.77</v>
      </c>
      <c r="AU16">
        <v>8.4600000000000009</v>
      </c>
      <c r="AV16">
        <v>12.1</v>
      </c>
      <c r="AW16">
        <v>11.7</v>
      </c>
      <c r="AX16">
        <v>10.6</v>
      </c>
      <c r="AY16">
        <v>10.1</v>
      </c>
      <c r="AZ16">
        <v>9.42</v>
      </c>
      <c r="BA16">
        <v>8.8800000000000008</v>
      </c>
      <c r="BB16">
        <f t="shared" si="0"/>
        <v>10.644666666666669</v>
      </c>
    </row>
    <row r="17" spans="2:54" x14ac:dyDescent="0.3">
      <c r="B17" t="s">
        <v>12</v>
      </c>
      <c r="C17">
        <v>4.84</v>
      </c>
      <c r="D17">
        <v>38</v>
      </c>
      <c r="E17">
        <v>35</v>
      </c>
      <c r="F17">
        <v>29</v>
      </c>
      <c r="G17">
        <v>20</v>
      </c>
      <c r="H17">
        <v>20</v>
      </c>
      <c r="I17">
        <v>28</v>
      </c>
      <c r="J17">
        <v>8.4</v>
      </c>
      <c r="K17">
        <v>12</v>
      </c>
      <c r="L17">
        <v>22</v>
      </c>
      <c r="M17">
        <v>40</v>
      </c>
      <c r="N17">
        <v>24</v>
      </c>
      <c r="O17">
        <v>25</v>
      </c>
      <c r="P17" t="s">
        <v>213</v>
      </c>
      <c r="Q17">
        <v>12</v>
      </c>
      <c r="R17">
        <v>6.8</v>
      </c>
      <c r="S17" t="s">
        <v>213</v>
      </c>
      <c r="T17" t="s">
        <v>213</v>
      </c>
      <c r="U17">
        <v>5.15</v>
      </c>
      <c r="V17">
        <v>8.8000000000000007</v>
      </c>
      <c r="W17" t="s">
        <v>213</v>
      </c>
      <c r="X17" t="s">
        <v>213</v>
      </c>
      <c r="Y17" t="s">
        <v>213</v>
      </c>
      <c r="Z17" s="12" t="s">
        <v>213</v>
      </c>
      <c r="AA17">
        <v>11</v>
      </c>
      <c r="AB17">
        <v>11</v>
      </c>
      <c r="AC17" t="s">
        <v>213</v>
      </c>
      <c r="AD17" t="s">
        <v>213</v>
      </c>
      <c r="AE17" t="s">
        <v>213</v>
      </c>
      <c r="AF17" t="s">
        <v>213</v>
      </c>
      <c r="AG17" t="s">
        <v>213</v>
      </c>
      <c r="AH17" t="s">
        <v>213</v>
      </c>
      <c r="AI17" t="s">
        <v>213</v>
      </c>
      <c r="AJ17" t="s">
        <v>213</v>
      </c>
      <c r="AK17" t="s">
        <v>213</v>
      </c>
      <c r="AL17" t="s">
        <v>213</v>
      </c>
      <c r="AM17" t="s">
        <v>213</v>
      </c>
      <c r="AN17" t="s">
        <v>213</v>
      </c>
      <c r="AO17">
        <v>4.8600000000000003</v>
      </c>
      <c r="AP17">
        <v>5.53</v>
      </c>
      <c r="AQ17">
        <v>3.89</v>
      </c>
      <c r="AR17">
        <v>4.68</v>
      </c>
      <c r="AS17">
        <v>2.91</v>
      </c>
      <c r="AT17">
        <v>3.09</v>
      </c>
      <c r="AU17">
        <v>4.2699999999999996</v>
      </c>
      <c r="AV17">
        <v>4.0999999999999996</v>
      </c>
      <c r="AW17">
        <v>1.54</v>
      </c>
      <c r="AX17">
        <v>4.17</v>
      </c>
      <c r="AY17">
        <v>1.04</v>
      </c>
      <c r="AZ17" t="s">
        <v>213</v>
      </c>
      <c r="BA17">
        <v>3.97</v>
      </c>
      <c r="BB17">
        <f t="shared" si="0"/>
        <v>13.065806451612906</v>
      </c>
    </row>
    <row r="18" spans="2:54" x14ac:dyDescent="0.3">
      <c r="B18" t="s">
        <v>20</v>
      </c>
      <c r="C18" t="s">
        <v>213</v>
      </c>
      <c r="D18" t="s">
        <v>214</v>
      </c>
      <c r="E18" t="s">
        <v>214</v>
      </c>
      <c r="F18" t="s">
        <v>214</v>
      </c>
      <c r="G18" t="s">
        <v>213</v>
      </c>
      <c r="H18" t="s">
        <v>213</v>
      </c>
      <c r="I18" t="s">
        <v>214</v>
      </c>
      <c r="J18" t="s">
        <v>214</v>
      </c>
      <c r="K18" t="s">
        <v>214</v>
      </c>
      <c r="L18" t="s">
        <v>214</v>
      </c>
      <c r="M18" t="s">
        <v>213</v>
      </c>
      <c r="N18" t="s">
        <v>214</v>
      </c>
      <c r="O18" t="s">
        <v>214</v>
      </c>
      <c r="P18" t="s">
        <v>214</v>
      </c>
      <c r="Q18" t="s">
        <v>214</v>
      </c>
      <c r="R18" t="s">
        <v>214</v>
      </c>
      <c r="S18" t="s">
        <v>213</v>
      </c>
      <c r="T18" t="s">
        <v>214</v>
      </c>
      <c r="U18" t="s">
        <v>214</v>
      </c>
      <c r="V18" t="s">
        <v>214</v>
      </c>
      <c r="W18" t="s">
        <v>214</v>
      </c>
      <c r="X18" t="s">
        <v>214</v>
      </c>
      <c r="Y18" t="s">
        <v>214</v>
      </c>
      <c r="Z18" s="12" t="s">
        <v>214</v>
      </c>
      <c r="AA18" t="s">
        <v>214</v>
      </c>
      <c r="AB18" t="s">
        <v>214</v>
      </c>
      <c r="AC18" t="s">
        <v>214</v>
      </c>
      <c r="AD18" t="s">
        <v>214</v>
      </c>
      <c r="AE18" t="s">
        <v>214</v>
      </c>
      <c r="AF18" t="s">
        <v>214</v>
      </c>
      <c r="AG18" t="s">
        <v>214</v>
      </c>
      <c r="AH18" t="s">
        <v>214</v>
      </c>
      <c r="AI18" t="s">
        <v>214</v>
      </c>
      <c r="AJ18" t="s">
        <v>214</v>
      </c>
      <c r="AK18" t="s">
        <v>214</v>
      </c>
      <c r="AL18" t="s">
        <v>214</v>
      </c>
      <c r="AM18" t="s">
        <v>214</v>
      </c>
      <c r="AN18" t="s">
        <v>214</v>
      </c>
      <c r="AO18" t="s">
        <v>213</v>
      </c>
      <c r="AP18" t="s">
        <v>213</v>
      </c>
      <c r="AQ18" t="s">
        <v>213</v>
      </c>
      <c r="AR18" t="s">
        <v>213</v>
      </c>
      <c r="AS18" t="s">
        <v>213</v>
      </c>
      <c r="AT18" t="s">
        <v>213</v>
      </c>
      <c r="AU18" t="s">
        <v>213</v>
      </c>
      <c r="AV18" t="s">
        <v>213</v>
      </c>
      <c r="AW18" t="s">
        <v>213</v>
      </c>
      <c r="AX18" t="s">
        <v>213</v>
      </c>
      <c r="AY18" t="s">
        <v>213</v>
      </c>
      <c r="AZ18" t="s">
        <v>213</v>
      </c>
      <c r="BA18" t="s">
        <v>213</v>
      </c>
      <c r="BB18" t="e">
        <f t="shared" si="0"/>
        <v>#DIV/0!</v>
      </c>
    </row>
    <row r="19" spans="2:54" x14ac:dyDescent="0.3">
      <c r="B19" t="s">
        <v>216</v>
      </c>
      <c r="C19" t="s">
        <v>213</v>
      </c>
      <c r="D19" t="s">
        <v>214</v>
      </c>
      <c r="E19" t="s">
        <v>214</v>
      </c>
      <c r="F19" t="s">
        <v>214</v>
      </c>
      <c r="G19" t="s">
        <v>214</v>
      </c>
      <c r="H19" t="s">
        <v>214</v>
      </c>
      <c r="I19" t="s">
        <v>214</v>
      </c>
      <c r="J19" t="s">
        <v>214</v>
      </c>
      <c r="K19" t="s">
        <v>214</v>
      </c>
      <c r="L19" t="s">
        <v>214</v>
      </c>
      <c r="M19" t="s">
        <v>214</v>
      </c>
      <c r="N19" t="s">
        <v>214</v>
      </c>
      <c r="O19" t="s">
        <v>214</v>
      </c>
      <c r="P19" t="s">
        <v>214</v>
      </c>
      <c r="Q19" t="s">
        <v>214</v>
      </c>
      <c r="R19" t="s">
        <v>214</v>
      </c>
      <c r="S19" t="s">
        <v>214</v>
      </c>
      <c r="T19" t="s">
        <v>214</v>
      </c>
      <c r="U19" t="s">
        <v>213</v>
      </c>
      <c r="V19" t="s">
        <v>214</v>
      </c>
      <c r="W19" t="s">
        <v>214</v>
      </c>
      <c r="X19" t="s">
        <v>214</v>
      </c>
      <c r="Y19" t="s">
        <v>214</v>
      </c>
      <c r="Z19" s="12" t="s">
        <v>214</v>
      </c>
      <c r="AA19" t="s">
        <v>214</v>
      </c>
      <c r="AB19" t="s">
        <v>214</v>
      </c>
      <c r="AC19" t="s">
        <v>214</v>
      </c>
      <c r="AD19" t="s">
        <v>214</v>
      </c>
      <c r="AE19" t="s">
        <v>214</v>
      </c>
      <c r="AF19" t="s">
        <v>214</v>
      </c>
      <c r="AG19" t="s">
        <v>214</v>
      </c>
      <c r="AH19" t="s">
        <v>214</v>
      </c>
      <c r="AI19" t="s">
        <v>214</v>
      </c>
      <c r="AJ19" t="s">
        <v>214</v>
      </c>
      <c r="AK19" t="s">
        <v>214</v>
      </c>
      <c r="AL19" t="s">
        <v>214</v>
      </c>
      <c r="AM19" t="s">
        <v>214</v>
      </c>
      <c r="AN19" t="s">
        <v>214</v>
      </c>
      <c r="AO19" t="s">
        <v>213</v>
      </c>
      <c r="AP19" t="s">
        <v>213</v>
      </c>
      <c r="AQ19" t="s">
        <v>213</v>
      </c>
      <c r="AR19" t="s">
        <v>213</v>
      </c>
      <c r="AS19" t="s">
        <v>213</v>
      </c>
      <c r="AT19" t="s">
        <v>213</v>
      </c>
      <c r="AU19" t="s">
        <v>213</v>
      </c>
      <c r="AV19" t="s">
        <v>213</v>
      </c>
      <c r="AW19" t="s">
        <v>213</v>
      </c>
      <c r="AX19" t="s">
        <v>213</v>
      </c>
      <c r="AY19" t="s">
        <v>213</v>
      </c>
      <c r="AZ19" t="s">
        <v>213</v>
      </c>
      <c r="BA19" t="s">
        <v>213</v>
      </c>
      <c r="BB19" t="e">
        <f t="shared" si="0"/>
        <v>#DIV/0!</v>
      </c>
    </row>
    <row r="20" spans="2:54" x14ac:dyDescent="0.3">
      <c r="B20" t="s">
        <v>218</v>
      </c>
      <c r="C20" t="s">
        <v>213</v>
      </c>
      <c r="D20" t="s">
        <v>213</v>
      </c>
      <c r="E20" t="s">
        <v>213</v>
      </c>
      <c r="F20" t="s">
        <v>213</v>
      </c>
      <c r="G20" t="s">
        <v>213</v>
      </c>
      <c r="H20" t="s">
        <v>213</v>
      </c>
      <c r="I20" t="s">
        <v>213</v>
      </c>
      <c r="J20" t="s">
        <v>213</v>
      </c>
      <c r="K20" t="s">
        <v>213</v>
      </c>
      <c r="L20" t="s">
        <v>213</v>
      </c>
      <c r="M20" t="s">
        <v>213</v>
      </c>
      <c r="N20" t="s">
        <v>213</v>
      </c>
      <c r="O20" t="s">
        <v>213</v>
      </c>
      <c r="P20" t="s">
        <v>213</v>
      </c>
      <c r="Q20" t="s">
        <v>213</v>
      </c>
      <c r="R20" t="s">
        <v>213</v>
      </c>
      <c r="S20" t="s">
        <v>213</v>
      </c>
      <c r="T20" t="s">
        <v>213</v>
      </c>
      <c r="U20" t="s">
        <v>213</v>
      </c>
      <c r="V20" t="s">
        <v>213</v>
      </c>
      <c r="W20" t="s">
        <v>213</v>
      </c>
      <c r="X20" t="s">
        <v>213</v>
      </c>
      <c r="Y20" t="s">
        <v>213</v>
      </c>
      <c r="Z20" s="12" t="s">
        <v>213</v>
      </c>
      <c r="AA20" t="s">
        <v>213</v>
      </c>
      <c r="AB20" t="s">
        <v>213</v>
      </c>
      <c r="AC20" t="s">
        <v>213</v>
      </c>
      <c r="AD20" t="s">
        <v>213</v>
      </c>
      <c r="AE20" t="s">
        <v>213</v>
      </c>
      <c r="AF20" t="s">
        <v>213</v>
      </c>
      <c r="AG20" t="s">
        <v>213</v>
      </c>
      <c r="AH20" t="s">
        <v>213</v>
      </c>
      <c r="AI20" t="s">
        <v>213</v>
      </c>
      <c r="AJ20" t="s">
        <v>213</v>
      </c>
      <c r="AK20" t="s">
        <v>213</v>
      </c>
      <c r="AL20" t="s">
        <v>213</v>
      </c>
      <c r="AM20" t="s">
        <v>213</v>
      </c>
      <c r="AN20" t="s">
        <v>213</v>
      </c>
      <c r="AO20" t="s">
        <v>213</v>
      </c>
      <c r="AP20" t="s">
        <v>213</v>
      </c>
      <c r="AQ20" t="s">
        <v>213</v>
      </c>
      <c r="AR20" t="s">
        <v>213</v>
      </c>
      <c r="AS20" t="s">
        <v>213</v>
      </c>
      <c r="AT20" t="s">
        <v>213</v>
      </c>
      <c r="AU20" t="s">
        <v>213</v>
      </c>
      <c r="AV20" t="s">
        <v>213</v>
      </c>
      <c r="AW20" t="s">
        <v>213</v>
      </c>
      <c r="AX20" t="s">
        <v>213</v>
      </c>
      <c r="AY20" t="s">
        <v>213</v>
      </c>
      <c r="AZ20" t="s">
        <v>213</v>
      </c>
      <c r="BA20" t="s">
        <v>213</v>
      </c>
      <c r="BB20" t="e">
        <f t="shared" si="0"/>
        <v>#DIV/0!</v>
      </c>
    </row>
    <row r="21" spans="2:54" x14ac:dyDescent="0.3">
      <c r="B21" t="s">
        <v>217</v>
      </c>
      <c r="C21" t="s">
        <v>213</v>
      </c>
      <c r="D21" t="s">
        <v>213</v>
      </c>
      <c r="E21" t="s">
        <v>213</v>
      </c>
      <c r="F21" t="s">
        <v>213</v>
      </c>
      <c r="G21" t="s">
        <v>213</v>
      </c>
      <c r="H21" t="s">
        <v>213</v>
      </c>
      <c r="I21" t="s">
        <v>213</v>
      </c>
      <c r="J21" t="s">
        <v>213</v>
      </c>
      <c r="K21" t="s">
        <v>213</v>
      </c>
      <c r="L21" t="s">
        <v>213</v>
      </c>
      <c r="M21" t="s">
        <v>213</v>
      </c>
      <c r="N21" t="s">
        <v>213</v>
      </c>
      <c r="O21" t="s">
        <v>213</v>
      </c>
      <c r="P21" t="s">
        <v>213</v>
      </c>
      <c r="Q21" t="s">
        <v>213</v>
      </c>
      <c r="R21" t="s">
        <v>213</v>
      </c>
      <c r="S21" t="s">
        <v>213</v>
      </c>
      <c r="T21" t="s">
        <v>213</v>
      </c>
      <c r="U21" t="s">
        <v>213</v>
      </c>
      <c r="V21" t="s">
        <v>213</v>
      </c>
      <c r="W21" t="s">
        <v>213</v>
      </c>
      <c r="X21" t="s">
        <v>213</v>
      </c>
      <c r="Y21" t="s">
        <v>213</v>
      </c>
      <c r="Z21" s="12" t="s">
        <v>213</v>
      </c>
      <c r="AA21" t="s">
        <v>213</v>
      </c>
      <c r="AB21" t="s">
        <v>213</v>
      </c>
      <c r="AC21" t="s">
        <v>213</v>
      </c>
      <c r="AD21" t="s">
        <v>213</v>
      </c>
      <c r="AE21" t="s">
        <v>213</v>
      </c>
      <c r="AF21" t="s">
        <v>213</v>
      </c>
      <c r="AG21" t="s">
        <v>213</v>
      </c>
      <c r="AH21" t="s">
        <v>213</v>
      </c>
      <c r="AI21" t="s">
        <v>213</v>
      </c>
      <c r="AJ21" t="s">
        <v>213</v>
      </c>
      <c r="AK21" t="s">
        <v>213</v>
      </c>
      <c r="AL21" t="s">
        <v>213</v>
      </c>
      <c r="AM21" t="s">
        <v>213</v>
      </c>
      <c r="AN21" t="s">
        <v>213</v>
      </c>
      <c r="AO21" t="s">
        <v>213</v>
      </c>
      <c r="AP21" t="s">
        <v>213</v>
      </c>
      <c r="AQ21" t="s">
        <v>213</v>
      </c>
      <c r="AR21" t="s">
        <v>213</v>
      </c>
      <c r="AS21" t="s">
        <v>213</v>
      </c>
      <c r="AT21" t="s">
        <v>213</v>
      </c>
      <c r="AU21" t="s">
        <v>213</v>
      </c>
      <c r="AV21" t="s">
        <v>213</v>
      </c>
      <c r="AW21" t="s">
        <v>213</v>
      </c>
      <c r="AX21" t="s">
        <v>213</v>
      </c>
      <c r="AY21" t="s">
        <v>213</v>
      </c>
      <c r="AZ21" t="s">
        <v>213</v>
      </c>
      <c r="BA21" t="s">
        <v>213</v>
      </c>
      <c r="BB21" t="e">
        <f t="shared" si="0"/>
        <v>#DIV/0!</v>
      </c>
    </row>
    <row r="22" spans="2:54" x14ac:dyDescent="0.3">
      <c r="B22" t="s">
        <v>3</v>
      </c>
      <c r="C22" t="s">
        <v>213</v>
      </c>
      <c r="D22">
        <v>3.3</v>
      </c>
      <c r="E22">
        <v>2.9</v>
      </c>
      <c r="F22">
        <v>3.5</v>
      </c>
      <c r="G22" t="s">
        <v>213</v>
      </c>
      <c r="H22" t="s">
        <v>213</v>
      </c>
      <c r="I22">
        <v>9.4</v>
      </c>
      <c r="J22">
        <v>2.7</v>
      </c>
      <c r="K22">
        <v>3</v>
      </c>
      <c r="L22">
        <v>3.3</v>
      </c>
      <c r="M22" t="s">
        <v>213</v>
      </c>
      <c r="N22">
        <v>2.8</v>
      </c>
      <c r="O22" t="s">
        <v>214</v>
      </c>
      <c r="P22">
        <v>5</v>
      </c>
      <c r="Q22" t="s">
        <v>213</v>
      </c>
      <c r="R22">
        <v>2.1</v>
      </c>
      <c r="S22" t="s">
        <v>213</v>
      </c>
      <c r="T22" t="s">
        <v>213</v>
      </c>
      <c r="U22" t="s">
        <v>213</v>
      </c>
      <c r="V22">
        <v>2.5</v>
      </c>
      <c r="W22" t="s">
        <v>213</v>
      </c>
      <c r="X22" t="s">
        <v>213</v>
      </c>
      <c r="Y22" t="s">
        <v>213</v>
      </c>
      <c r="Z22" s="12">
        <v>5</v>
      </c>
      <c r="AA22">
        <v>36</v>
      </c>
      <c r="AB22">
        <v>21</v>
      </c>
      <c r="AC22" t="s">
        <v>213</v>
      </c>
      <c r="AD22" t="s">
        <v>213</v>
      </c>
      <c r="AE22" t="s">
        <v>213</v>
      </c>
      <c r="AF22" t="s">
        <v>213</v>
      </c>
      <c r="AG22" t="s">
        <v>213</v>
      </c>
      <c r="AH22" t="s">
        <v>213</v>
      </c>
      <c r="AI22" t="s">
        <v>213</v>
      </c>
      <c r="AJ22" t="s">
        <v>213</v>
      </c>
      <c r="AK22" t="s">
        <v>213</v>
      </c>
      <c r="AL22">
        <v>16</v>
      </c>
      <c r="AM22" t="s">
        <v>213</v>
      </c>
      <c r="AN22" t="s">
        <v>213</v>
      </c>
      <c r="AO22" t="s">
        <v>213</v>
      </c>
      <c r="AP22" t="s">
        <v>213</v>
      </c>
      <c r="AQ22" t="s">
        <v>213</v>
      </c>
      <c r="AR22">
        <v>3.09</v>
      </c>
      <c r="AS22" t="s">
        <v>213</v>
      </c>
      <c r="AT22">
        <v>2.11</v>
      </c>
      <c r="AU22" t="s">
        <v>213</v>
      </c>
      <c r="AV22" t="s">
        <v>213</v>
      </c>
      <c r="AW22" t="s">
        <v>213</v>
      </c>
      <c r="AX22" t="s">
        <v>213</v>
      </c>
      <c r="AY22" t="s">
        <v>213</v>
      </c>
      <c r="AZ22" t="s">
        <v>213</v>
      </c>
      <c r="BA22">
        <v>3.03</v>
      </c>
      <c r="BB22">
        <f t="shared" si="0"/>
        <v>7.0405555555555557</v>
      </c>
    </row>
    <row r="23" spans="2:54" x14ac:dyDescent="0.3">
      <c r="B23" t="s">
        <v>11</v>
      </c>
      <c r="C23" t="s">
        <v>213</v>
      </c>
      <c r="D23" t="s">
        <v>214</v>
      </c>
      <c r="E23" t="s">
        <v>214</v>
      </c>
      <c r="F23" t="s">
        <v>214</v>
      </c>
      <c r="G23" t="s">
        <v>213</v>
      </c>
      <c r="H23" t="s">
        <v>213</v>
      </c>
      <c r="I23" t="s">
        <v>214</v>
      </c>
      <c r="J23" t="s">
        <v>214</v>
      </c>
      <c r="K23" t="s">
        <v>214</v>
      </c>
      <c r="L23" t="s">
        <v>214</v>
      </c>
      <c r="M23" t="s">
        <v>213</v>
      </c>
      <c r="N23" t="s">
        <v>214</v>
      </c>
      <c r="O23" t="s">
        <v>214</v>
      </c>
      <c r="P23" t="s">
        <v>214</v>
      </c>
      <c r="Q23" t="s">
        <v>214</v>
      </c>
      <c r="R23" t="s">
        <v>214</v>
      </c>
      <c r="S23" t="s">
        <v>213</v>
      </c>
      <c r="T23" t="s">
        <v>214</v>
      </c>
      <c r="U23" t="s">
        <v>213</v>
      </c>
      <c r="V23" t="s">
        <v>214</v>
      </c>
      <c r="W23" t="s">
        <v>214</v>
      </c>
      <c r="X23" t="s">
        <v>214</v>
      </c>
      <c r="Y23" t="s">
        <v>214</v>
      </c>
      <c r="Z23" s="12" t="s">
        <v>214</v>
      </c>
      <c r="AA23" t="s">
        <v>214</v>
      </c>
      <c r="AB23" t="s">
        <v>214</v>
      </c>
      <c r="AC23" t="s">
        <v>214</v>
      </c>
      <c r="AD23" t="s">
        <v>214</v>
      </c>
      <c r="AE23" t="s">
        <v>214</v>
      </c>
      <c r="AF23" t="s">
        <v>214</v>
      </c>
      <c r="AG23" t="s">
        <v>214</v>
      </c>
      <c r="AH23" t="s">
        <v>214</v>
      </c>
      <c r="AI23" t="s">
        <v>214</v>
      </c>
      <c r="AJ23" t="s">
        <v>214</v>
      </c>
      <c r="AK23" t="s">
        <v>214</v>
      </c>
      <c r="AL23" t="s">
        <v>214</v>
      </c>
      <c r="AM23" t="s">
        <v>214</v>
      </c>
      <c r="AN23" t="s">
        <v>214</v>
      </c>
      <c r="AO23" t="s">
        <v>213</v>
      </c>
      <c r="AP23" t="s">
        <v>213</v>
      </c>
      <c r="AQ23" t="s">
        <v>213</v>
      </c>
      <c r="AR23" t="s">
        <v>213</v>
      </c>
      <c r="AS23" t="s">
        <v>213</v>
      </c>
      <c r="AT23" t="s">
        <v>213</v>
      </c>
      <c r="AU23" t="s">
        <v>213</v>
      </c>
      <c r="AV23" t="s">
        <v>213</v>
      </c>
      <c r="AW23" t="s">
        <v>213</v>
      </c>
      <c r="AX23" t="s">
        <v>213</v>
      </c>
      <c r="AY23" t="s">
        <v>213</v>
      </c>
      <c r="AZ23" t="s">
        <v>213</v>
      </c>
      <c r="BA23" t="s">
        <v>213</v>
      </c>
      <c r="BB23" t="e">
        <f t="shared" si="0"/>
        <v>#DIV/0!</v>
      </c>
    </row>
    <row r="24" spans="2:54" x14ac:dyDescent="0.3">
      <c r="B24" t="s">
        <v>2</v>
      </c>
      <c r="C24">
        <v>29.9</v>
      </c>
      <c r="D24">
        <v>15</v>
      </c>
      <c r="E24">
        <v>12</v>
      </c>
      <c r="F24">
        <v>17</v>
      </c>
      <c r="G24">
        <v>20</v>
      </c>
      <c r="H24">
        <v>10</v>
      </c>
      <c r="I24">
        <v>27</v>
      </c>
      <c r="J24">
        <v>22</v>
      </c>
      <c r="K24">
        <v>30</v>
      </c>
      <c r="L24">
        <v>22</v>
      </c>
      <c r="M24">
        <v>20</v>
      </c>
      <c r="N24">
        <v>26</v>
      </c>
      <c r="O24">
        <v>23</v>
      </c>
      <c r="P24">
        <v>6.7</v>
      </c>
      <c r="Q24">
        <v>25</v>
      </c>
      <c r="R24">
        <v>18</v>
      </c>
      <c r="S24">
        <v>10</v>
      </c>
      <c r="T24">
        <v>21</v>
      </c>
      <c r="U24">
        <v>12.49</v>
      </c>
      <c r="V24">
        <v>17</v>
      </c>
      <c r="W24">
        <v>18</v>
      </c>
      <c r="X24">
        <v>18</v>
      </c>
      <c r="Y24">
        <v>16</v>
      </c>
      <c r="Z24" s="12">
        <v>6.7</v>
      </c>
      <c r="AA24">
        <v>17</v>
      </c>
      <c r="AB24">
        <v>21</v>
      </c>
      <c r="AC24">
        <v>18</v>
      </c>
      <c r="AD24">
        <v>17</v>
      </c>
      <c r="AE24">
        <v>16</v>
      </c>
      <c r="AF24">
        <v>16</v>
      </c>
      <c r="AG24">
        <v>17</v>
      </c>
      <c r="AH24">
        <v>13</v>
      </c>
      <c r="AI24">
        <v>18</v>
      </c>
      <c r="AJ24">
        <v>13</v>
      </c>
      <c r="AK24">
        <v>16</v>
      </c>
      <c r="AL24">
        <v>16</v>
      </c>
      <c r="AM24">
        <v>14</v>
      </c>
      <c r="AN24">
        <v>12</v>
      </c>
      <c r="AO24">
        <v>6.34</v>
      </c>
      <c r="AP24">
        <v>5.07</v>
      </c>
      <c r="AQ24">
        <v>10.6</v>
      </c>
      <c r="AR24">
        <v>20.7</v>
      </c>
      <c r="AS24">
        <v>20.100000000000001</v>
      </c>
      <c r="AT24">
        <v>12.4</v>
      </c>
      <c r="AU24">
        <v>29.2</v>
      </c>
      <c r="AV24">
        <v>25.8</v>
      </c>
      <c r="AW24">
        <v>24.9</v>
      </c>
      <c r="AX24">
        <v>24.3</v>
      </c>
      <c r="AY24">
        <v>22.7</v>
      </c>
      <c r="AZ24">
        <v>26</v>
      </c>
      <c r="BA24">
        <v>27.8</v>
      </c>
      <c r="BB24">
        <f t="shared" si="0"/>
        <v>18.092156862745099</v>
      </c>
    </row>
    <row r="25" spans="2:54" x14ac:dyDescent="0.3">
      <c r="B25" t="s">
        <v>10</v>
      </c>
      <c r="C25">
        <v>2.97</v>
      </c>
      <c r="D25">
        <v>5</v>
      </c>
      <c r="E25">
        <v>4.5</v>
      </c>
      <c r="F25">
        <v>3.7</v>
      </c>
      <c r="G25" t="s">
        <v>213</v>
      </c>
      <c r="H25" t="s">
        <v>213</v>
      </c>
      <c r="I25" t="s">
        <v>213</v>
      </c>
      <c r="J25">
        <v>3.9</v>
      </c>
      <c r="K25">
        <v>6.6</v>
      </c>
      <c r="L25">
        <v>5.8</v>
      </c>
      <c r="M25">
        <v>10</v>
      </c>
      <c r="N25">
        <v>6.1</v>
      </c>
      <c r="O25" t="s">
        <v>213</v>
      </c>
      <c r="P25" t="s">
        <v>213</v>
      </c>
      <c r="Q25" t="s">
        <v>213</v>
      </c>
      <c r="R25">
        <v>3.5</v>
      </c>
      <c r="S25" t="s">
        <v>213</v>
      </c>
      <c r="T25" t="s">
        <v>213</v>
      </c>
      <c r="U25" t="s">
        <v>213</v>
      </c>
      <c r="V25">
        <v>5.4</v>
      </c>
      <c r="W25" t="s">
        <v>213</v>
      </c>
      <c r="X25" t="s">
        <v>213</v>
      </c>
      <c r="Y25" t="s">
        <v>213</v>
      </c>
      <c r="Z25" s="12" t="s">
        <v>213</v>
      </c>
      <c r="AA25" t="s">
        <v>213</v>
      </c>
      <c r="AB25" t="s">
        <v>213</v>
      </c>
      <c r="AC25" t="s">
        <v>213</v>
      </c>
      <c r="AD25" t="s">
        <v>213</v>
      </c>
      <c r="AE25" t="s">
        <v>213</v>
      </c>
      <c r="AF25" t="s">
        <v>213</v>
      </c>
      <c r="AG25" t="s">
        <v>213</v>
      </c>
      <c r="AH25" t="s">
        <v>213</v>
      </c>
      <c r="AI25" t="s">
        <v>213</v>
      </c>
      <c r="AJ25" t="s">
        <v>213</v>
      </c>
      <c r="AK25" t="s">
        <v>213</v>
      </c>
      <c r="AL25" t="s">
        <v>213</v>
      </c>
      <c r="AM25" t="s">
        <v>213</v>
      </c>
      <c r="AN25" t="s">
        <v>213</v>
      </c>
      <c r="AO25">
        <v>2.4700000000000002</v>
      </c>
      <c r="AP25">
        <v>2.59</v>
      </c>
      <c r="AQ25">
        <v>3.37</v>
      </c>
      <c r="AR25">
        <v>7.24</v>
      </c>
      <c r="AS25">
        <v>4.83</v>
      </c>
      <c r="AT25">
        <v>2.31</v>
      </c>
      <c r="AU25">
        <v>3.61</v>
      </c>
      <c r="AV25">
        <v>3.18</v>
      </c>
      <c r="AW25">
        <v>2.91</v>
      </c>
      <c r="AX25">
        <v>2.93</v>
      </c>
      <c r="AY25">
        <v>3.13</v>
      </c>
      <c r="AZ25">
        <v>3.05</v>
      </c>
      <c r="BA25">
        <v>3.1</v>
      </c>
      <c r="BB25">
        <f t="shared" si="0"/>
        <v>4.2579166666666666</v>
      </c>
    </row>
    <row r="26" spans="2:54" x14ac:dyDescent="0.3">
      <c r="B26" t="s">
        <v>19</v>
      </c>
      <c r="C26">
        <v>4.6399999999999997</v>
      </c>
      <c r="D26" t="s">
        <v>214</v>
      </c>
      <c r="E26" t="s">
        <v>214</v>
      </c>
      <c r="F26" t="s">
        <v>214</v>
      </c>
      <c r="G26" t="s">
        <v>213</v>
      </c>
      <c r="H26" t="s">
        <v>213</v>
      </c>
      <c r="I26" t="s">
        <v>214</v>
      </c>
      <c r="J26" t="s">
        <v>214</v>
      </c>
      <c r="K26" t="s">
        <v>214</v>
      </c>
      <c r="L26" t="s">
        <v>214</v>
      </c>
      <c r="M26" t="s">
        <v>213</v>
      </c>
      <c r="N26" t="s">
        <v>214</v>
      </c>
      <c r="O26" t="s">
        <v>214</v>
      </c>
      <c r="P26" t="s">
        <v>214</v>
      </c>
      <c r="Q26" t="s">
        <v>214</v>
      </c>
      <c r="R26" t="s">
        <v>214</v>
      </c>
      <c r="S26" t="s">
        <v>213</v>
      </c>
      <c r="T26" t="s">
        <v>214</v>
      </c>
      <c r="U26" t="s">
        <v>213</v>
      </c>
      <c r="V26" t="s">
        <v>214</v>
      </c>
      <c r="W26" t="s">
        <v>214</v>
      </c>
      <c r="X26" t="s">
        <v>214</v>
      </c>
      <c r="Y26" t="s">
        <v>214</v>
      </c>
      <c r="Z26" s="12" t="s">
        <v>214</v>
      </c>
      <c r="AA26" t="s">
        <v>214</v>
      </c>
      <c r="AB26" t="s">
        <v>214</v>
      </c>
      <c r="AC26" t="s">
        <v>214</v>
      </c>
      <c r="AD26" t="s">
        <v>214</v>
      </c>
      <c r="AE26" t="s">
        <v>214</v>
      </c>
      <c r="AF26" t="s">
        <v>214</v>
      </c>
      <c r="AG26" t="s">
        <v>214</v>
      </c>
      <c r="AH26" t="s">
        <v>214</v>
      </c>
      <c r="AI26" t="s">
        <v>214</v>
      </c>
      <c r="AJ26" t="s">
        <v>214</v>
      </c>
      <c r="AK26" t="s">
        <v>214</v>
      </c>
      <c r="AL26" t="s">
        <v>214</v>
      </c>
      <c r="AM26" t="s">
        <v>214</v>
      </c>
      <c r="AN26" t="s">
        <v>214</v>
      </c>
      <c r="AO26">
        <v>1.84</v>
      </c>
      <c r="AP26">
        <v>2.02</v>
      </c>
      <c r="AQ26" t="s">
        <v>213</v>
      </c>
      <c r="AR26" t="s">
        <v>213</v>
      </c>
      <c r="AS26" t="s">
        <v>213</v>
      </c>
      <c r="AT26" t="s">
        <v>213</v>
      </c>
      <c r="AU26">
        <v>5.27</v>
      </c>
      <c r="AV26">
        <v>7.3</v>
      </c>
      <c r="AW26">
        <v>6.79</v>
      </c>
      <c r="AX26">
        <v>7.01</v>
      </c>
      <c r="AY26">
        <v>5.57</v>
      </c>
      <c r="AZ26">
        <v>6.06</v>
      </c>
      <c r="BA26">
        <v>5.57</v>
      </c>
      <c r="BB26">
        <f t="shared" si="0"/>
        <v>5.2069999999999999</v>
      </c>
    </row>
    <row r="27" spans="2:54" x14ac:dyDescent="0.3">
      <c r="B27" t="s">
        <v>1</v>
      </c>
      <c r="C27">
        <v>51.7</v>
      </c>
      <c r="D27">
        <v>18</v>
      </c>
      <c r="E27">
        <v>14</v>
      </c>
      <c r="F27">
        <v>19</v>
      </c>
      <c r="G27">
        <v>30</v>
      </c>
      <c r="H27">
        <v>30</v>
      </c>
      <c r="I27">
        <v>34</v>
      </c>
      <c r="J27">
        <v>28</v>
      </c>
      <c r="K27">
        <v>27</v>
      </c>
      <c r="L27">
        <v>20</v>
      </c>
      <c r="M27">
        <v>40</v>
      </c>
      <c r="N27">
        <v>32</v>
      </c>
      <c r="O27">
        <v>26</v>
      </c>
      <c r="P27">
        <v>14</v>
      </c>
      <c r="Q27">
        <v>40</v>
      </c>
      <c r="R27">
        <v>18</v>
      </c>
      <c r="S27">
        <v>20</v>
      </c>
      <c r="T27">
        <v>21</v>
      </c>
      <c r="U27">
        <v>13.49</v>
      </c>
      <c r="V27">
        <v>18</v>
      </c>
      <c r="W27">
        <v>17</v>
      </c>
      <c r="X27">
        <v>22</v>
      </c>
      <c r="Y27">
        <v>21</v>
      </c>
      <c r="Z27" s="12">
        <v>14</v>
      </c>
      <c r="AA27">
        <v>26</v>
      </c>
      <c r="AB27">
        <v>27</v>
      </c>
      <c r="AC27">
        <v>29</v>
      </c>
      <c r="AD27">
        <v>28</v>
      </c>
      <c r="AE27">
        <v>30</v>
      </c>
      <c r="AF27">
        <v>30</v>
      </c>
      <c r="AG27">
        <v>31</v>
      </c>
      <c r="AH27">
        <v>23</v>
      </c>
      <c r="AI27">
        <v>51</v>
      </c>
      <c r="AJ27">
        <v>25</v>
      </c>
      <c r="AK27">
        <v>50</v>
      </c>
      <c r="AL27">
        <v>43</v>
      </c>
      <c r="AM27">
        <v>29</v>
      </c>
      <c r="AN27">
        <v>29</v>
      </c>
      <c r="AO27">
        <v>0</v>
      </c>
      <c r="AP27">
        <v>4.5199999999999996</v>
      </c>
      <c r="AQ27">
        <v>0</v>
      </c>
      <c r="AR27">
        <v>27.8</v>
      </c>
      <c r="AS27">
        <v>24.6</v>
      </c>
      <c r="AT27">
        <v>15.1</v>
      </c>
      <c r="AU27">
        <v>49.2</v>
      </c>
      <c r="AV27">
        <v>37.6</v>
      </c>
      <c r="AW27">
        <v>37.9</v>
      </c>
      <c r="AX27">
        <v>34.5</v>
      </c>
      <c r="AY27">
        <v>33.700000000000003</v>
      </c>
      <c r="AZ27">
        <v>29.7</v>
      </c>
      <c r="BA27">
        <v>37</v>
      </c>
      <c r="BB27">
        <f t="shared" si="0"/>
        <v>26.878627450980392</v>
      </c>
    </row>
    <row r="28" spans="2:54" x14ac:dyDescent="0.3">
      <c r="B28" t="s">
        <v>9</v>
      </c>
      <c r="C28" t="s">
        <v>213</v>
      </c>
      <c r="D28" t="s">
        <v>214</v>
      </c>
      <c r="E28" t="s">
        <v>214</v>
      </c>
      <c r="F28" t="s">
        <v>214</v>
      </c>
      <c r="G28" t="s">
        <v>213</v>
      </c>
      <c r="H28" t="s">
        <v>213</v>
      </c>
      <c r="I28" t="s">
        <v>214</v>
      </c>
      <c r="J28" t="s">
        <v>214</v>
      </c>
      <c r="K28" t="s">
        <v>214</v>
      </c>
      <c r="L28" t="s">
        <v>214</v>
      </c>
      <c r="M28" t="s">
        <v>213</v>
      </c>
      <c r="N28" t="s">
        <v>214</v>
      </c>
      <c r="O28" t="s">
        <v>214</v>
      </c>
      <c r="P28" t="s">
        <v>214</v>
      </c>
      <c r="Q28" t="s">
        <v>214</v>
      </c>
      <c r="R28" t="s">
        <v>214</v>
      </c>
      <c r="S28" t="s">
        <v>213</v>
      </c>
      <c r="T28" t="s">
        <v>214</v>
      </c>
      <c r="U28" t="s">
        <v>213</v>
      </c>
      <c r="V28" t="s">
        <v>214</v>
      </c>
      <c r="W28" t="s">
        <v>214</v>
      </c>
      <c r="X28" t="s">
        <v>214</v>
      </c>
      <c r="Y28" t="s">
        <v>214</v>
      </c>
      <c r="Z28" s="12" t="s">
        <v>214</v>
      </c>
      <c r="AA28" t="s">
        <v>214</v>
      </c>
      <c r="AB28" t="s">
        <v>214</v>
      </c>
      <c r="AC28" t="s">
        <v>214</v>
      </c>
      <c r="AD28" t="s">
        <v>214</v>
      </c>
      <c r="AE28" t="s">
        <v>214</v>
      </c>
      <c r="AF28" t="s">
        <v>214</v>
      </c>
      <c r="AG28" t="s">
        <v>214</v>
      </c>
      <c r="AH28" t="s">
        <v>214</v>
      </c>
      <c r="AI28" t="s">
        <v>214</v>
      </c>
      <c r="AJ28" t="s">
        <v>214</v>
      </c>
      <c r="AK28" t="s">
        <v>214</v>
      </c>
      <c r="AL28" t="s">
        <v>214</v>
      </c>
      <c r="AM28" t="s">
        <v>214</v>
      </c>
      <c r="AN28" t="s">
        <v>214</v>
      </c>
      <c r="AO28" t="s">
        <v>213</v>
      </c>
      <c r="AP28" t="s">
        <v>213</v>
      </c>
      <c r="AQ28" t="s">
        <v>213</v>
      </c>
      <c r="AR28" t="s">
        <v>213</v>
      </c>
      <c r="AS28" t="s">
        <v>213</v>
      </c>
      <c r="AT28" t="s">
        <v>213</v>
      </c>
      <c r="AU28" t="s">
        <v>213</v>
      </c>
      <c r="AV28" t="s">
        <v>213</v>
      </c>
      <c r="AW28" t="s">
        <v>213</v>
      </c>
      <c r="AX28" t="s">
        <v>213</v>
      </c>
      <c r="AY28" t="s">
        <v>213</v>
      </c>
      <c r="AZ28" t="s">
        <v>213</v>
      </c>
      <c r="BA28" t="s">
        <v>213</v>
      </c>
      <c r="BB28" t="e">
        <f t="shared" si="0"/>
        <v>#DIV/0!</v>
      </c>
    </row>
    <row r="29" spans="2:54" x14ac:dyDescent="0.3">
      <c r="B29" t="s">
        <v>0</v>
      </c>
      <c r="C29">
        <v>11.2</v>
      </c>
      <c r="D29">
        <v>8.6999999999999993</v>
      </c>
      <c r="E29">
        <v>10</v>
      </c>
      <c r="F29">
        <v>10</v>
      </c>
      <c r="G29">
        <v>0</v>
      </c>
      <c r="H29">
        <v>0</v>
      </c>
      <c r="I29">
        <v>30</v>
      </c>
      <c r="J29">
        <v>11</v>
      </c>
      <c r="K29">
        <v>79</v>
      </c>
      <c r="L29">
        <v>16</v>
      </c>
      <c r="M29">
        <v>0</v>
      </c>
      <c r="N29">
        <v>10</v>
      </c>
      <c r="O29">
        <v>12</v>
      </c>
      <c r="P29">
        <v>5.2</v>
      </c>
      <c r="Q29">
        <v>18</v>
      </c>
      <c r="R29">
        <v>10</v>
      </c>
      <c r="S29">
        <v>0</v>
      </c>
      <c r="T29">
        <v>15</v>
      </c>
      <c r="U29">
        <v>0</v>
      </c>
      <c r="V29">
        <v>9.1</v>
      </c>
      <c r="W29">
        <v>0</v>
      </c>
      <c r="X29">
        <v>11</v>
      </c>
      <c r="Y29">
        <v>13</v>
      </c>
      <c r="Z29" s="12">
        <v>5.2</v>
      </c>
      <c r="AA29">
        <v>0</v>
      </c>
      <c r="AB29">
        <v>22</v>
      </c>
      <c r="AC29">
        <v>0</v>
      </c>
      <c r="AD29">
        <v>0</v>
      </c>
      <c r="AE29">
        <v>15</v>
      </c>
      <c r="AF29">
        <v>15</v>
      </c>
      <c r="AG29">
        <v>21</v>
      </c>
      <c r="AH29">
        <v>0</v>
      </c>
      <c r="AI29">
        <v>19</v>
      </c>
      <c r="AJ29">
        <v>45</v>
      </c>
      <c r="AK29">
        <v>13</v>
      </c>
      <c r="AL29">
        <v>20</v>
      </c>
      <c r="AM29">
        <v>15</v>
      </c>
      <c r="AN29">
        <v>0</v>
      </c>
      <c r="AO29">
        <v>3.13</v>
      </c>
      <c r="AP29">
        <v>2.94</v>
      </c>
      <c r="AQ29">
        <v>4.12</v>
      </c>
      <c r="AR29">
        <v>8.01</v>
      </c>
      <c r="AS29">
        <v>8.2899999999999991</v>
      </c>
      <c r="AT29">
        <v>9.31</v>
      </c>
      <c r="AU29">
        <v>11.8</v>
      </c>
      <c r="AV29">
        <v>9.08</v>
      </c>
      <c r="AW29">
        <v>9.61</v>
      </c>
      <c r="AX29">
        <v>9.56</v>
      </c>
      <c r="AY29">
        <v>9.17</v>
      </c>
      <c r="AZ29">
        <v>9.98</v>
      </c>
      <c r="BA29">
        <v>9.24</v>
      </c>
      <c r="BB29">
        <f t="shared" si="0"/>
        <v>11.247843137254902</v>
      </c>
    </row>
    <row r="30" spans="2:54" x14ac:dyDescent="0.3">
      <c r="B30" t="s">
        <v>8</v>
      </c>
      <c r="C30">
        <v>6.5</v>
      </c>
      <c r="D30">
        <v>4.5999999999999996</v>
      </c>
      <c r="E30">
        <v>5.3</v>
      </c>
      <c r="F30">
        <v>4.2</v>
      </c>
      <c r="G30" t="s">
        <v>213</v>
      </c>
      <c r="H30" t="s">
        <v>213</v>
      </c>
      <c r="I30">
        <v>7.3</v>
      </c>
      <c r="J30">
        <v>5.7</v>
      </c>
      <c r="K30">
        <v>7.1</v>
      </c>
      <c r="L30">
        <v>6.3</v>
      </c>
      <c r="M30" t="s">
        <v>213</v>
      </c>
      <c r="N30">
        <v>4.8</v>
      </c>
      <c r="O30" t="s">
        <v>213</v>
      </c>
      <c r="P30">
        <v>2.8</v>
      </c>
      <c r="Q30" t="s">
        <v>213</v>
      </c>
      <c r="R30">
        <v>2.7</v>
      </c>
      <c r="S30" t="s">
        <v>213</v>
      </c>
      <c r="T30" t="s">
        <v>213</v>
      </c>
      <c r="U30" t="s">
        <v>213</v>
      </c>
      <c r="V30">
        <v>4.0999999999999996</v>
      </c>
      <c r="W30" t="s">
        <v>213</v>
      </c>
      <c r="X30" t="s">
        <v>213</v>
      </c>
      <c r="Y30" t="s">
        <v>213</v>
      </c>
      <c r="Z30" s="12">
        <v>2.8</v>
      </c>
      <c r="AA30" t="s">
        <v>213</v>
      </c>
      <c r="AB30" t="s">
        <v>213</v>
      </c>
      <c r="AC30" t="s">
        <v>213</v>
      </c>
      <c r="AD30" t="s">
        <v>213</v>
      </c>
      <c r="AE30" t="s">
        <v>213</v>
      </c>
      <c r="AF30" t="s">
        <v>213</v>
      </c>
      <c r="AG30" t="s">
        <v>213</v>
      </c>
      <c r="AH30" t="s">
        <v>213</v>
      </c>
      <c r="AI30" t="s">
        <v>213</v>
      </c>
      <c r="AJ30" t="s">
        <v>213</v>
      </c>
      <c r="AK30" t="s">
        <v>213</v>
      </c>
      <c r="AL30" t="s">
        <v>213</v>
      </c>
      <c r="AM30" t="s">
        <v>213</v>
      </c>
      <c r="AN30" t="s">
        <v>213</v>
      </c>
      <c r="AO30">
        <v>2.4900000000000002</v>
      </c>
      <c r="AP30">
        <v>2.0699999999999998</v>
      </c>
      <c r="AQ30">
        <v>2.37</v>
      </c>
      <c r="AR30">
        <v>5.5</v>
      </c>
      <c r="AS30">
        <v>5.44</v>
      </c>
      <c r="AT30">
        <v>4.38</v>
      </c>
      <c r="AU30">
        <v>6.42</v>
      </c>
      <c r="AV30">
        <v>5.49</v>
      </c>
      <c r="AW30">
        <v>5.86</v>
      </c>
      <c r="AX30">
        <v>5.29</v>
      </c>
      <c r="AY30">
        <v>4.45</v>
      </c>
      <c r="AZ30">
        <v>4.24</v>
      </c>
      <c r="BA30">
        <v>3.83</v>
      </c>
      <c r="BB30">
        <f t="shared" si="0"/>
        <v>4.6934615384615377</v>
      </c>
    </row>
    <row r="31" spans="2:54" x14ac:dyDescent="0.3">
      <c r="B31" t="s">
        <v>18</v>
      </c>
      <c r="C31" t="s">
        <v>213</v>
      </c>
      <c r="D31" t="s">
        <v>214</v>
      </c>
      <c r="E31" t="s">
        <v>214</v>
      </c>
      <c r="F31" t="s">
        <v>214</v>
      </c>
      <c r="G31" t="s">
        <v>213</v>
      </c>
      <c r="H31" t="s">
        <v>213</v>
      </c>
      <c r="I31" t="s">
        <v>214</v>
      </c>
      <c r="J31" t="s">
        <v>214</v>
      </c>
      <c r="K31" t="s">
        <v>214</v>
      </c>
      <c r="L31" t="s">
        <v>214</v>
      </c>
      <c r="M31" t="s">
        <v>213</v>
      </c>
      <c r="N31" t="s">
        <v>214</v>
      </c>
      <c r="O31" t="s">
        <v>214</v>
      </c>
      <c r="P31" t="s">
        <v>214</v>
      </c>
      <c r="Q31" t="s">
        <v>214</v>
      </c>
      <c r="R31" t="s">
        <v>214</v>
      </c>
      <c r="S31" t="s">
        <v>213</v>
      </c>
      <c r="T31" t="s">
        <v>214</v>
      </c>
      <c r="U31" t="s">
        <v>213</v>
      </c>
      <c r="V31" t="s">
        <v>214</v>
      </c>
      <c r="W31" t="s">
        <v>214</v>
      </c>
      <c r="X31" t="s">
        <v>214</v>
      </c>
      <c r="Y31" t="s">
        <v>214</v>
      </c>
      <c r="Z31" s="12" t="s">
        <v>214</v>
      </c>
      <c r="AA31" t="s">
        <v>214</v>
      </c>
      <c r="AB31" t="s">
        <v>214</v>
      </c>
      <c r="AC31" t="s">
        <v>214</v>
      </c>
      <c r="AD31" t="s">
        <v>214</v>
      </c>
      <c r="AE31" t="s">
        <v>214</v>
      </c>
      <c r="AF31" t="s">
        <v>214</v>
      </c>
      <c r="AG31" t="s">
        <v>214</v>
      </c>
      <c r="AH31" t="s">
        <v>214</v>
      </c>
      <c r="AI31" t="s">
        <v>214</v>
      </c>
      <c r="AJ31" t="s">
        <v>214</v>
      </c>
      <c r="AK31" t="s">
        <v>214</v>
      </c>
      <c r="AL31" t="s">
        <v>214</v>
      </c>
      <c r="AM31" t="s">
        <v>214</v>
      </c>
      <c r="AN31" t="s">
        <v>214</v>
      </c>
      <c r="AO31" t="s">
        <v>213</v>
      </c>
      <c r="AP31" t="s">
        <v>213</v>
      </c>
      <c r="AQ31" t="s">
        <v>213</v>
      </c>
      <c r="AR31" t="s">
        <v>213</v>
      </c>
      <c r="AS31" t="s">
        <v>213</v>
      </c>
      <c r="AT31" t="s">
        <v>213</v>
      </c>
      <c r="AU31" t="s">
        <v>213</v>
      </c>
      <c r="AV31" t="s">
        <v>213</v>
      </c>
      <c r="AW31" t="s">
        <v>213</v>
      </c>
      <c r="AX31" t="s">
        <v>213</v>
      </c>
      <c r="AY31" t="s">
        <v>213</v>
      </c>
      <c r="AZ31" t="s">
        <v>213</v>
      </c>
      <c r="BA31" t="s">
        <v>213</v>
      </c>
      <c r="BB31" t="e">
        <f t="shared" si="0"/>
        <v>#DIV/0!</v>
      </c>
    </row>
    <row r="32" spans="2:54" x14ac:dyDescent="0.3">
      <c r="B32" t="s">
        <v>28</v>
      </c>
      <c r="BB32" t="e">
        <f t="shared" si="0"/>
        <v>#DIV/0!</v>
      </c>
    </row>
    <row r="33" spans="2:54" x14ac:dyDescent="0.3">
      <c r="B33" t="s">
        <v>221</v>
      </c>
      <c r="C33" t="s">
        <v>213</v>
      </c>
      <c r="D33" t="s">
        <v>214</v>
      </c>
      <c r="E33" t="s">
        <v>214</v>
      </c>
      <c r="F33" t="s">
        <v>214</v>
      </c>
      <c r="G33" t="s">
        <v>214</v>
      </c>
      <c r="H33" t="s">
        <v>214</v>
      </c>
      <c r="I33" t="s">
        <v>214</v>
      </c>
      <c r="J33" t="s">
        <v>214</v>
      </c>
      <c r="K33" t="s">
        <v>214</v>
      </c>
      <c r="L33" t="s">
        <v>214</v>
      </c>
      <c r="M33" t="s">
        <v>214</v>
      </c>
      <c r="N33" t="s">
        <v>214</v>
      </c>
      <c r="O33" t="s">
        <v>214</v>
      </c>
      <c r="P33" t="s">
        <v>214</v>
      </c>
      <c r="Q33" t="s">
        <v>214</v>
      </c>
      <c r="R33" t="s">
        <v>214</v>
      </c>
      <c r="S33" t="s">
        <v>214</v>
      </c>
      <c r="T33" t="s">
        <v>214</v>
      </c>
      <c r="U33" t="s">
        <v>214</v>
      </c>
      <c r="V33" t="s">
        <v>214</v>
      </c>
      <c r="W33" t="s">
        <v>214</v>
      </c>
      <c r="X33" t="s">
        <v>214</v>
      </c>
      <c r="Y33" t="s">
        <v>214</v>
      </c>
      <c r="Z33" s="12" t="s">
        <v>214</v>
      </c>
      <c r="AA33" t="s">
        <v>214</v>
      </c>
      <c r="AB33" t="s">
        <v>214</v>
      </c>
      <c r="AC33" t="s">
        <v>214</v>
      </c>
      <c r="AD33" t="s">
        <v>214</v>
      </c>
      <c r="AE33" t="s">
        <v>214</v>
      </c>
      <c r="AF33" t="s">
        <v>214</v>
      </c>
      <c r="AG33" t="s">
        <v>214</v>
      </c>
      <c r="AH33" t="s">
        <v>214</v>
      </c>
      <c r="AI33" t="s">
        <v>214</v>
      </c>
      <c r="AJ33" t="s">
        <v>214</v>
      </c>
      <c r="AK33" t="s">
        <v>214</v>
      </c>
      <c r="AL33" t="s">
        <v>214</v>
      </c>
      <c r="AM33" t="s">
        <v>214</v>
      </c>
      <c r="AN33" t="s">
        <v>214</v>
      </c>
      <c r="AO33" t="s">
        <v>213</v>
      </c>
      <c r="AP33" t="s">
        <v>213</v>
      </c>
      <c r="AQ33" t="s">
        <v>213</v>
      </c>
      <c r="AR33" t="s">
        <v>213</v>
      </c>
      <c r="AS33" t="s">
        <v>213</v>
      </c>
      <c r="AT33" t="s">
        <v>214</v>
      </c>
      <c r="AU33" t="s">
        <v>213</v>
      </c>
      <c r="AV33" t="s">
        <v>213</v>
      </c>
      <c r="AW33" t="s">
        <v>213</v>
      </c>
      <c r="AX33" t="s">
        <v>213</v>
      </c>
      <c r="AY33" t="s">
        <v>213</v>
      </c>
      <c r="AZ33" t="s">
        <v>213</v>
      </c>
      <c r="BA33" t="s">
        <v>213</v>
      </c>
      <c r="BB33" t="e">
        <f t="shared" si="0"/>
        <v>#DIV/0!</v>
      </c>
    </row>
    <row r="34" spans="2:54" x14ac:dyDescent="0.3">
      <c r="B34" t="s">
        <v>235</v>
      </c>
      <c r="C34">
        <f>SUM(C6:C33)</f>
        <v>120.49</v>
      </c>
      <c r="D34">
        <f t="shared" ref="D34:BA34" si="1">SUM(D6:D33)</f>
        <v>109.7</v>
      </c>
      <c r="E34">
        <f t="shared" si="1"/>
        <v>96.7</v>
      </c>
      <c r="F34">
        <f t="shared" si="1"/>
        <v>98.4</v>
      </c>
      <c r="G34">
        <f t="shared" si="1"/>
        <v>80</v>
      </c>
      <c r="H34">
        <f t="shared" si="1"/>
        <v>70</v>
      </c>
      <c r="I34">
        <f t="shared" si="1"/>
        <v>154.70000000000002</v>
      </c>
      <c r="J34">
        <f t="shared" si="1"/>
        <v>92.7</v>
      </c>
      <c r="K34">
        <f t="shared" si="1"/>
        <v>175.7</v>
      </c>
      <c r="L34">
        <f t="shared" si="1"/>
        <v>108.39999999999999</v>
      </c>
      <c r="M34">
        <f t="shared" si="1"/>
        <v>110</v>
      </c>
      <c r="N34">
        <f t="shared" si="1"/>
        <v>115.49999999999999</v>
      </c>
      <c r="O34">
        <f t="shared" si="1"/>
        <v>99</v>
      </c>
      <c r="P34">
        <f t="shared" si="1"/>
        <v>33.699999999999996</v>
      </c>
      <c r="Q34">
        <f t="shared" si="1"/>
        <v>105</v>
      </c>
      <c r="R34">
        <f t="shared" si="1"/>
        <v>68.600000000000009</v>
      </c>
      <c r="S34">
        <f t="shared" si="1"/>
        <v>30</v>
      </c>
      <c r="T34">
        <f t="shared" si="1"/>
        <v>57</v>
      </c>
      <c r="U34">
        <f t="shared" si="1"/>
        <v>31.130000000000003</v>
      </c>
      <c r="V34">
        <f t="shared" si="1"/>
        <v>74.3</v>
      </c>
      <c r="W34">
        <f t="shared" si="1"/>
        <v>35</v>
      </c>
      <c r="X34">
        <f t="shared" si="1"/>
        <v>51</v>
      </c>
      <c r="Y34">
        <f t="shared" si="1"/>
        <v>50</v>
      </c>
      <c r="Z34">
        <f t="shared" si="1"/>
        <v>33.699999999999996</v>
      </c>
      <c r="AA34">
        <f t="shared" si="1"/>
        <v>90</v>
      </c>
      <c r="AB34">
        <f t="shared" si="1"/>
        <v>133</v>
      </c>
      <c r="AC34">
        <f t="shared" si="1"/>
        <v>58</v>
      </c>
      <c r="AD34">
        <f t="shared" si="1"/>
        <v>45</v>
      </c>
      <c r="AE34">
        <f t="shared" si="1"/>
        <v>61</v>
      </c>
      <c r="AF34">
        <f t="shared" si="1"/>
        <v>61</v>
      </c>
      <c r="AG34">
        <f t="shared" si="1"/>
        <v>69</v>
      </c>
      <c r="AH34">
        <f t="shared" si="1"/>
        <v>36</v>
      </c>
      <c r="AI34">
        <f t="shared" si="1"/>
        <v>88</v>
      </c>
      <c r="AJ34">
        <f t="shared" si="1"/>
        <v>83</v>
      </c>
      <c r="AK34">
        <f t="shared" si="1"/>
        <v>79</v>
      </c>
      <c r="AL34">
        <f t="shared" si="1"/>
        <v>95</v>
      </c>
      <c r="AM34">
        <f t="shared" si="1"/>
        <v>58</v>
      </c>
      <c r="AN34">
        <f t="shared" si="1"/>
        <v>41</v>
      </c>
      <c r="AO34">
        <f t="shared" si="1"/>
        <v>25.339999999999996</v>
      </c>
      <c r="AP34">
        <f t="shared" si="1"/>
        <v>28.900000000000002</v>
      </c>
      <c r="AQ34">
        <f t="shared" si="1"/>
        <v>29.040000000000003</v>
      </c>
      <c r="AR34">
        <f t="shared" si="1"/>
        <v>83.62</v>
      </c>
      <c r="AS34">
        <f t="shared" si="1"/>
        <v>74.38</v>
      </c>
      <c r="AT34">
        <f t="shared" si="1"/>
        <v>54.47</v>
      </c>
      <c r="AU34">
        <f t="shared" si="1"/>
        <v>118.23</v>
      </c>
      <c r="AV34">
        <f t="shared" si="1"/>
        <v>104.64999999999999</v>
      </c>
      <c r="AW34">
        <f t="shared" si="1"/>
        <v>102.27</v>
      </c>
      <c r="AX34">
        <f t="shared" si="1"/>
        <v>98.36</v>
      </c>
      <c r="AY34">
        <f t="shared" si="1"/>
        <v>89.860000000000014</v>
      </c>
      <c r="AZ34">
        <f t="shared" si="1"/>
        <v>88.45</v>
      </c>
      <c r="BA34">
        <f t="shared" si="1"/>
        <v>102.41999999999999</v>
      </c>
      <c r="BB34">
        <f t="shared" si="0"/>
        <v>78.386470588235298</v>
      </c>
    </row>
    <row r="35" spans="2:54" x14ac:dyDescent="0.3">
      <c r="B35" t="s">
        <v>236</v>
      </c>
      <c r="D35">
        <f ca="1">AVERAGE(C34,D34,E34,F34,G34,H34,I34,J34,K34,L34,M34,N34,O34,P34,Q34,R34,S34,T34,U34,V34,W34,X34,Y34,Z34,AA34,AB34,AC34,AD34,AE34,AF34,AG34,AH34,AI34,AJ34,AK34,AL34,AM34,AN34,AP34,AQ34,AR34,AS34,AT34,AU34,AV34,AW35,AX34,AY35,AZ34,BA34)</f>
        <v>13.801000000000005</v>
      </c>
      <c r="AW35">
        <f ca="1">SUM(AW29:AW47)</f>
        <v>15.469999999999999</v>
      </c>
      <c r="AY35">
        <f ca="1">SUM(AY29:AY47)</f>
        <v>13.620000000000001</v>
      </c>
      <c r="BB35" t="e">
        <f ca="1">AVERAGE(C35:BA35)</f>
        <v>#DIV/0!</v>
      </c>
    </row>
    <row r="36" spans="2:54" x14ac:dyDescent="0.3">
      <c r="B36" t="s">
        <v>33</v>
      </c>
    </row>
    <row r="37" spans="2:54" x14ac:dyDescent="0.3">
      <c r="B37" t="s">
        <v>40</v>
      </c>
    </row>
    <row r="38" spans="2:54" x14ac:dyDescent="0.3">
      <c r="B38" t="s">
        <v>41</v>
      </c>
    </row>
    <row r="39" spans="2:54" x14ac:dyDescent="0.3">
      <c r="B39" t="s">
        <v>42</v>
      </c>
    </row>
    <row r="40" spans="2:54" x14ac:dyDescent="0.3">
      <c r="B40" t="s">
        <v>43</v>
      </c>
    </row>
    <row r="41" spans="2:54" x14ac:dyDescent="0.3">
      <c r="B41" t="s">
        <v>44</v>
      </c>
    </row>
    <row r="42" spans="2:54" x14ac:dyDescent="0.3">
      <c r="B42" t="s">
        <v>32</v>
      </c>
    </row>
    <row r="43" spans="2:54" x14ac:dyDescent="0.3">
      <c r="B43" t="s">
        <v>40</v>
      </c>
    </row>
    <row r="44" spans="2:54" x14ac:dyDescent="0.3">
      <c r="B44" t="s">
        <v>41</v>
      </c>
    </row>
    <row r="45" spans="2:54" x14ac:dyDescent="0.3">
      <c r="B45" t="s">
        <v>42</v>
      </c>
    </row>
    <row r="46" spans="2:54" x14ac:dyDescent="0.3">
      <c r="B46" t="s">
        <v>43</v>
      </c>
      <c r="Z46" s="12"/>
    </row>
    <row r="47" spans="2:54" x14ac:dyDescent="0.3">
      <c r="B47" t="s">
        <v>44</v>
      </c>
      <c r="Z47" s="1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0184-022C-45C3-BE76-64D485696FE8}">
  <dimension ref="A1:DA48"/>
  <sheetViews>
    <sheetView topLeftCell="A10" zoomScale="85" zoomScaleNormal="85" workbookViewId="0">
      <pane xSplit="2" topLeftCell="CF1" activePane="topRight" state="frozen"/>
      <selection activeCell="BT13" sqref="BT13"/>
      <selection pane="topRight" activeCell="BT37" sqref="BT37"/>
    </sheetView>
  </sheetViews>
  <sheetFormatPr defaultRowHeight="14.4" x14ac:dyDescent="0.3"/>
  <cols>
    <col min="3" max="5" width="9.5546875" bestFit="1" customWidth="1"/>
    <col min="6" max="7" width="10.5546875" bestFit="1" customWidth="1"/>
    <col min="8" max="12" width="10.5546875" style="23" bestFit="1" customWidth="1"/>
    <col min="13" max="18" width="10.5546875" style="4" customWidth="1"/>
    <col min="19" max="19" width="10.5546875" style="24" customWidth="1"/>
    <col min="25" max="25" width="9.5546875" bestFit="1" customWidth="1"/>
    <col min="26" max="26" width="11.33203125" bestFit="1" customWidth="1"/>
    <col min="27" max="28" width="10.5546875" bestFit="1" customWidth="1"/>
    <col min="29" max="37" width="8.88671875" style="4"/>
    <col min="38" max="38" width="8.88671875" style="24"/>
    <col min="39" max="49" width="8.88671875" style="2"/>
    <col min="50" max="61" width="8.88671875" style="25"/>
    <col min="62" max="72" width="8.88671875" style="26"/>
    <col min="73" max="74" width="10.5546875" style="27" bestFit="1" customWidth="1"/>
    <col min="75" max="75" width="11.44140625" style="27" customWidth="1"/>
    <col min="76" max="76" width="12.77734375" style="27" customWidth="1"/>
    <col min="77" max="82" width="10.88671875" style="27" customWidth="1"/>
    <col min="83" max="83" width="10.88671875" style="28" customWidth="1"/>
    <col min="84" max="85" width="10.5546875" style="29" bestFit="1" customWidth="1"/>
    <col min="86" max="88" width="11.33203125" style="29" bestFit="1" customWidth="1"/>
    <col min="89" max="93" width="11.33203125" style="29" customWidth="1"/>
    <col min="94" max="94" width="11.33203125" style="30" customWidth="1"/>
    <col min="95" max="99" width="11.33203125" style="31" bestFit="1" customWidth="1"/>
  </cols>
  <sheetData>
    <row r="1" spans="1:105" x14ac:dyDescent="0.3">
      <c r="C1" t="s">
        <v>237</v>
      </c>
      <c r="D1" t="s">
        <v>237</v>
      </c>
      <c r="E1" t="s">
        <v>237</v>
      </c>
      <c r="F1" t="s">
        <v>237</v>
      </c>
      <c r="G1" t="s">
        <v>237</v>
      </c>
      <c r="H1" s="23" t="s">
        <v>238</v>
      </c>
      <c r="I1" s="23" t="s">
        <v>239</v>
      </c>
      <c r="J1" s="23" t="s">
        <v>240</v>
      </c>
      <c r="K1" s="23" t="s">
        <v>241</v>
      </c>
      <c r="L1" s="23" t="s">
        <v>242</v>
      </c>
      <c r="U1" t="s">
        <v>237</v>
      </c>
      <c r="V1" t="s">
        <v>237</v>
      </c>
      <c r="W1" t="s">
        <v>243</v>
      </c>
      <c r="X1" t="s">
        <v>243</v>
      </c>
      <c r="Y1" t="s">
        <v>243</v>
      </c>
      <c r="Z1" t="s">
        <v>243</v>
      </c>
      <c r="AA1" t="s">
        <v>237</v>
      </c>
      <c r="AB1" t="s">
        <v>237</v>
      </c>
      <c r="AC1" s="4" t="s">
        <v>237</v>
      </c>
      <c r="AD1" s="4" t="s">
        <v>237</v>
      </c>
      <c r="AE1" s="4" t="s">
        <v>237</v>
      </c>
      <c r="AF1" s="4" t="s">
        <v>237</v>
      </c>
      <c r="AJ1" s="4" t="s">
        <v>237</v>
      </c>
      <c r="AM1" s="2" t="s">
        <v>243</v>
      </c>
      <c r="AN1" s="2" t="s">
        <v>243</v>
      </c>
      <c r="AO1" s="2" t="s">
        <v>243</v>
      </c>
      <c r="AP1" s="2" t="s">
        <v>243</v>
      </c>
      <c r="AQ1" s="2" t="s">
        <v>243</v>
      </c>
      <c r="AX1" s="25" t="s">
        <v>243</v>
      </c>
      <c r="AY1" s="25" t="s">
        <v>243</v>
      </c>
      <c r="AZ1" s="25" t="s">
        <v>243</v>
      </c>
      <c r="BA1" s="25" t="s">
        <v>243</v>
      </c>
      <c r="BB1" s="25" t="s">
        <v>243</v>
      </c>
      <c r="BC1" s="25" t="s">
        <v>243</v>
      </c>
      <c r="BJ1" s="26" t="s">
        <v>243</v>
      </c>
      <c r="BK1" s="26" t="s">
        <v>243</v>
      </c>
      <c r="BL1" s="26" t="s">
        <v>243</v>
      </c>
      <c r="BM1" s="26" t="s">
        <v>243</v>
      </c>
      <c r="BN1" s="26" t="s">
        <v>243</v>
      </c>
      <c r="BU1" s="27" t="s">
        <v>243</v>
      </c>
      <c r="BV1" s="27" t="s">
        <v>243</v>
      </c>
      <c r="BW1" s="27" t="s">
        <v>243</v>
      </c>
      <c r="BX1" s="27" t="s">
        <v>243</v>
      </c>
      <c r="BY1" s="27" t="s">
        <v>243</v>
      </c>
      <c r="CF1" s="29" t="s">
        <v>237</v>
      </c>
      <c r="CG1" s="29" t="s">
        <v>237</v>
      </c>
      <c r="CH1" s="29" t="s">
        <v>237</v>
      </c>
      <c r="CI1" s="29" t="s">
        <v>237</v>
      </c>
      <c r="CJ1" s="29" t="s">
        <v>237</v>
      </c>
      <c r="CQ1" s="31" t="s">
        <v>243</v>
      </c>
      <c r="CR1" s="31" t="s">
        <v>243</v>
      </c>
      <c r="CS1" s="31" t="s">
        <v>243</v>
      </c>
      <c r="CT1" s="31" t="s">
        <v>243</v>
      </c>
      <c r="CU1" s="31" t="s">
        <v>243</v>
      </c>
    </row>
    <row r="2" spans="1:105" x14ac:dyDescent="0.3">
      <c r="C2" t="s">
        <v>244</v>
      </c>
      <c r="D2" t="s">
        <v>244</v>
      </c>
      <c r="E2" t="s">
        <v>244</v>
      </c>
      <c r="F2" t="s">
        <v>244</v>
      </c>
      <c r="G2" t="s">
        <v>244</v>
      </c>
      <c r="H2" s="23" t="s">
        <v>245</v>
      </c>
      <c r="I2" s="23" t="s">
        <v>245</v>
      </c>
      <c r="J2" s="23" t="s">
        <v>245</v>
      </c>
      <c r="K2" s="23" t="s">
        <v>245</v>
      </c>
      <c r="L2" s="23" t="s">
        <v>245</v>
      </c>
      <c r="M2" s="4" t="s">
        <v>246</v>
      </c>
      <c r="N2" s="4" t="s">
        <v>246</v>
      </c>
      <c r="O2" s="4" t="s">
        <v>246</v>
      </c>
      <c r="R2" s="4" t="s">
        <v>246</v>
      </c>
      <c r="S2" s="24" t="s">
        <v>247</v>
      </c>
      <c r="U2" t="s">
        <v>244</v>
      </c>
      <c r="V2" t="s">
        <v>244</v>
      </c>
      <c r="W2" t="s">
        <v>244</v>
      </c>
      <c r="X2" t="s">
        <v>244</v>
      </c>
      <c r="Y2" t="s">
        <v>244</v>
      </c>
      <c r="Z2" t="s">
        <v>244</v>
      </c>
      <c r="AA2" t="s">
        <v>244</v>
      </c>
      <c r="AB2" t="s">
        <v>244</v>
      </c>
      <c r="AC2" s="4" t="s">
        <v>244</v>
      </c>
      <c r="AD2" s="4" t="s">
        <v>244</v>
      </c>
      <c r="AE2" s="4" t="s">
        <v>244</v>
      </c>
      <c r="AF2" s="4" t="s">
        <v>244</v>
      </c>
      <c r="AJ2" s="4" t="s">
        <v>244</v>
      </c>
      <c r="AM2" s="2" t="s">
        <v>244</v>
      </c>
      <c r="AN2" s="2" t="s">
        <v>244</v>
      </c>
      <c r="AO2" s="2" t="s">
        <v>244</v>
      </c>
      <c r="AP2" s="2" t="s">
        <v>244</v>
      </c>
      <c r="AQ2" s="2" t="s">
        <v>244</v>
      </c>
      <c r="AX2" s="25" t="s">
        <v>244</v>
      </c>
      <c r="AY2" s="25" t="s">
        <v>244</v>
      </c>
      <c r="AZ2" s="25" t="s">
        <v>244</v>
      </c>
      <c r="BA2" s="25" t="s">
        <v>244</v>
      </c>
      <c r="BB2" s="25" t="s">
        <v>244</v>
      </c>
      <c r="BC2" s="25" t="s">
        <v>244</v>
      </c>
      <c r="BJ2" s="26" t="s">
        <v>244</v>
      </c>
      <c r="BK2" s="26" t="s">
        <v>244</v>
      </c>
      <c r="BL2" s="26" t="s">
        <v>244</v>
      </c>
      <c r="BM2" s="26" t="s">
        <v>244</v>
      </c>
      <c r="BN2" s="26" t="s">
        <v>244</v>
      </c>
      <c r="BU2" s="27" t="s">
        <v>244</v>
      </c>
      <c r="BV2" s="27" t="s">
        <v>244</v>
      </c>
      <c r="BW2" s="27" t="s">
        <v>244</v>
      </c>
      <c r="BX2" s="27" t="s">
        <v>244</v>
      </c>
      <c r="BY2" s="27" t="s">
        <v>244</v>
      </c>
      <c r="CF2" s="29" t="s">
        <v>244</v>
      </c>
      <c r="CG2" s="29" t="s">
        <v>244</v>
      </c>
      <c r="CH2" s="29" t="s">
        <v>244</v>
      </c>
      <c r="CI2" s="29" t="s">
        <v>244</v>
      </c>
      <c r="CJ2" s="29" t="s">
        <v>244</v>
      </c>
      <c r="CQ2" s="31" t="s">
        <v>248</v>
      </c>
      <c r="CR2" s="31" t="s">
        <v>244</v>
      </c>
      <c r="CS2" s="31" t="s">
        <v>244</v>
      </c>
      <c r="CT2" s="31" t="s">
        <v>244</v>
      </c>
      <c r="CU2" s="31" t="s">
        <v>244</v>
      </c>
    </row>
    <row r="3" spans="1:105" x14ac:dyDescent="0.3">
      <c r="H3" s="23" t="s">
        <v>249</v>
      </c>
      <c r="I3" s="23" t="s">
        <v>250</v>
      </c>
      <c r="J3" s="23" t="s">
        <v>251</v>
      </c>
      <c r="K3" s="23" t="s">
        <v>252</v>
      </c>
      <c r="L3" s="23" t="s">
        <v>253</v>
      </c>
      <c r="AG3" s="4" t="s">
        <v>246</v>
      </c>
      <c r="AH3" s="4" t="s">
        <v>246</v>
      </c>
      <c r="AI3" s="4" t="s">
        <v>246</v>
      </c>
      <c r="AL3" s="24" t="s">
        <v>254</v>
      </c>
      <c r="AR3" s="2" t="s">
        <v>246</v>
      </c>
      <c r="AS3" s="2" t="s">
        <v>246</v>
      </c>
      <c r="AT3" s="2" t="s">
        <v>246</v>
      </c>
      <c r="AW3" s="2" t="s">
        <v>254</v>
      </c>
      <c r="BD3" s="25" t="s">
        <v>246</v>
      </c>
      <c r="BE3" s="25" t="s">
        <v>246</v>
      </c>
      <c r="BF3" s="25" t="s">
        <v>246</v>
      </c>
      <c r="BI3" s="25" t="s">
        <v>254</v>
      </c>
      <c r="BO3" s="26" t="s">
        <v>246</v>
      </c>
      <c r="BP3" s="26" t="s">
        <v>246</v>
      </c>
      <c r="BQ3" s="26" t="s">
        <v>246</v>
      </c>
      <c r="BT3" s="26" t="s">
        <v>254</v>
      </c>
      <c r="BZ3" s="27" t="s">
        <v>246</v>
      </c>
      <c r="CA3" s="27" t="s">
        <v>246</v>
      </c>
      <c r="CB3" s="27" t="s">
        <v>246</v>
      </c>
      <c r="CE3" s="28" t="s">
        <v>254</v>
      </c>
      <c r="CK3" s="29" t="s">
        <v>246</v>
      </c>
      <c r="CL3" s="29" t="s">
        <v>246</v>
      </c>
      <c r="CM3" s="29" t="s">
        <v>246</v>
      </c>
      <c r="CP3" s="30" t="s">
        <v>254</v>
      </c>
      <c r="CV3" t="s">
        <v>246</v>
      </c>
      <c r="CW3" t="s">
        <v>246</v>
      </c>
      <c r="CX3" t="s">
        <v>246</v>
      </c>
      <c r="DA3" t="s">
        <v>254</v>
      </c>
    </row>
    <row r="4" spans="1:105" x14ac:dyDescent="0.3">
      <c r="B4" t="s">
        <v>227</v>
      </c>
      <c r="C4" s="1">
        <v>43207</v>
      </c>
      <c r="D4" s="1">
        <v>43357</v>
      </c>
      <c r="E4" s="1">
        <v>43357</v>
      </c>
      <c r="F4" s="1">
        <v>43389</v>
      </c>
      <c r="G4" s="1">
        <v>43389</v>
      </c>
      <c r="H4" s="32">
        <v>43420</v>
      </c>
      <c r="I4" s="32">
        <v>43420</v>
      </c>
      <c r="J4" s="32">
        <v>43420</v>
      </c>
      <c r="K4" s="32">
        <v>43420</v>
      </c>
      <c r="L4" s="32">
        <v>43420</v>
      </c>
      <c r="M4" s="17">
        <v>43420</v>
      </c>
      <c r="N4" s="17">
        <v>43420</v>
      </c>
      <c r="O4" s="17">
        <v>43420</v>
      </c>
      <c r="P4" s="17">
        <v>43420</v>
      </c>
      <c r="Q4" s="17">
        <v>43420</v>
      </c>
      <c r="R4" s="17"/>
      <c r="T4" s="1">
        <v>43468</v>
      </c>
      <c r="U4" s="1">
        <v>43558</v>
      </c>
      <c r="V4" s="1">
        <v>43558</v>
      </c>
      <c r="W4" s="1">
        <v>43648</v>
      </c>
      <c r="X4" s="1">
        <v>43648</v>
      </c>
      <c r="Y4" s="1">
        <v>43745</v>
      </c>
      <c r="Z4" s="1">
        <v>43745</v>
      </c>
      <c r="AA4" s="1">
        <v>43771</v>
      </c>
      <c r="AB4" s="1">
        <v>43795</v>
      </c>
      <c r="AC4" s="17">
        <v>43839</v>
      </c>
      <c r="AD4" s="17">
        <v>43839</v>
      </c>
      <c r="AE4" s="17">
        <v>43839</v>
      </c>
      <c r="AF4" s="17">
        <v>43839</v>
      </c>
      <c r="AG4" s="17"/>
      <c r="AH4" s="17"/>
      <c r="AI4" s="17"/>
      <c r="AJ4" s="17">
        <v>43839</v>
      </c>
      <c r="AK4" s="17"/>
      <c r="AM4" s="33">
        <v>43894</v>
      </c>
      <c r="AN4" s="33">
        <v>43894</v>
      </c>
      <c r="AO4" s="33">
        <v>43894</v>
      </c>
      <c r="AP4" s="33">
        <v>43894</v>
      </c>
      <c r="AQ4" s="33">
        <v>43894</v>
      </c>
      <c r="AR4" s="33"/>
      <c r="AS4" s="33"/>
      <c r="AT4" s="33"/>
      <c r="AU4" s="33"/>
      <c r="AV4" s="33"/>
      <c r="AW4" s="33"/>
      <c r="AX4" s="34">
        <v>43928</v>
      </c>
      <c r="AY4" s="34">
        <v>43928</v>
      </c>
      <c r="AZ4" s="34">
        <v>43928</v>
      </c>
      <c r="BA4" s="34">
        <v>43928</v>
      </c>
      <c r="BB4" s="34">
        <v>43928</v>
      </c>
      <c r="BC4" s="34">
        <v>43928</v>
      </c>
      <c r="BD4" s="34"/>
      <c r="BE4" s="34"/>
      <c r="BF4" s="34"/>
      <c r="BG4" s="34"/>
      <c r="BH4" s="34"/>
      <c r="BI4" s="34"/>
      <c r="BJ4" s="35">
        <v>44021</v>
      </c>
      <c r="BK4" s="35">
        <v>44021</v>
      </c>
      <c r="BL4" s="35">
        <v>44021</v>
      </c>
      <c r="BM4" s="35">
        <v>44021</v>
      </c>
      <c r="BN4" s="35">
        <v>44021</v>
      </c>
      <c r="BO4" s="35"/>
      <c r="BP4" s="35"/>
      <c r="BQ4" s="35"/>
      <c r="BR4" s="35"/>
      <c r="BS4" s="35"/>
      <c r="BT4" s="35"/>
      <c r="BU4" s="36">
        <v>44119</v>
      </c>
      <c r="BV4" s="36">
        <v>44119</v>
      </c>
      <c r="BW4" s="36">
        <v>44119</v>
      </c>
      <c r="BX4" s="36">
        <v>44119</v>
      </c>
      <c r="BY4" s="36">
        <v>44119</v>
      </c>
      <c r="BZ4" s="36"/>
      <c r="CA4" s="36"/>
      <c r="CB4" s="36"/>
      <c r="CC4" s="36"/>
      <c r="CD4" s="36"/>
      <c r="CF4" s="37">
        <v>44147</v>
      </c>
      <c r="CG4" s="37">
        <v>44147</v>
      </c>
      <c r="CH4" s="37">
        <v>44147</v>
      </c>
      <c r="CI4" s="37">
        <v>44147</v>
      </c>
      <c r="CJ4" s="37">
        <v>44147</v>
      </c>
      <c r="CK4" s="37"/>
      <c r="CL4" s="37"/>
      <c r="CM4" s="37"/>
      <c r="CN4" s="37"/>
      <c r="CO4" s="37"/>
      <c r="CQ4" s="38">
        <v>44167</v>
      </c>
      <c r="CR4" s="38">
        <v>44167</v>
      </c>
      <c r="CS4" s="38">
        <v>44167</v>
      </c>
      <c r="CT4" s="38">
        <v>44167</v>
      </c>
      <c r="CU4" s="38">
        <v>44167</v>
      </c>
    </row>
    <row r="5" spans="1:105" x14ac:dyDescent="0.3">
      <c r="B5" t="s">
        <v>255</v>
      </c>
      <c r="C5" t="s">
        <v>256</v>
      </c>
      <c r="D5" t="s">
        <v>257</v>
      </c>
      <c r="E5" t="s">
        <v>258</v>
      </c>
      <c r="F5" t="s">
        <v>259</v>
      </c>
      <c r="G5" t="s">
        <v>260</v>
      </c>
      <c r="H5" s="23" t="s">
        <v>261</v>
      </c>
      <c r="I5" s="23" t="s">
        <v>262</v>
      </c>
      <c r="J5" s="23" t="s">
        <v>263</v>
      </c>
      <c r="K5" s="23" t="s">
        <v>264</v>
      </c>
      <c r="L5" s="23" t="s">
        <v>265</v>
      </c>
      <c r="M5" s="4" t="s">
        <v>261</v>
      </c>
      <c r="N5" s="4" t="s">
        <v>262</v>
      </c>
      <c r="O5" s="4" t="s">
        <v>263</v>
      </c>
      <c r="P5" s="4" t="s">
        <v>264</v>
      </c>
      <c r="Q5" s="4" t="s">
        <v>265</v>
      </c>
      <c r="R5" s="4" t="s">
        <v>266</v>
      </c>
      <c r="T5" t="s">
        <v>267</v>
      </c>
      <c r="U5" t="s">
        <v>268</v>
      </c>
      <c r="V5" t="s">
        <v>260</v>
      </c>
      <c r="W5" t="s">
        <v>268</v>
      </c>
      <c r="X5" t="s">
        <v>260</v>
      </c>
      <c r="Y5" t="s">
        <v>268</v>
      </c>
      <c r="Z5" t="s">
        <v>260</v>
      </c>
      <c r="AA5" t="s">
        <v>267</v>
      </c>
      <c r="AB5" t="s">
        <v>260</v>
      </c>
      <c r="AC5" s="4" t="s">
        <v>269</v>
      </c>
      <c r="AD5" s="4" t="s">
        <v>270</v>
      </c>
      <c r="AE5" s="4" t="s">
        <v>271</v>
      </c>
      <c r="AF5" s="4" t="s">
        <v>267</v>
      </c>
      <c r="AG5" s="4" t="s">
        <v>269</v>
      </c>
      <c r="AH5" s="4" t="s">
        <v>270</v>
      </c>
      <c r="AI5" s="4" t="s">
        <v>271</v>
      </c>
      <c r="AJ5" s="4" t="s">
        <v>267</v>
      </c>
      <c r="AK5" s="4" t="s">
        <v>266</v>
      </c>
      <c r="AM5" s="2" t="s">
        <v>269</v>
      </c>
      <c r="AN5" s="2" t="s">
        <v>270</v>
      </c>
      <c r="AO5" s="2" t="s">
        <v>271</v>
      </c>
      <c r="AP5" s="2" t="s">
        <v>267</v>
      </c>
      <c r="AQ5" s="2" t="s">
        <v>260</v>
      </c>
      <c r="AR5" s="2" t="s">
        <v>269</v>
      </c>
      <c r="AS5" s="2" t="s">
        <v>270</v>
      </c>
      <c r="AT5" s="2" t="s">
        <v>271</v>
      </c>
      <c r="AU5" s="2" t="s">
        <v>267</v>
      </c>
      <c r="AV5" s="2" t="s">
        <v>266</v>
      </c>
      <c r="AX5" s="25" t="s">
        <v>269</v>
      </c>
      <c r="AY5" s="25" t="s">
        <v>270</v>
      </c>
      <c r="AZ5" s="25" t="s">
        <v>271</v>
      </c>
      <c r="BA5" s="25" t="s">
        <v>267</v>
      </c>
      <c r="BB5" s="25" t="s">
        <v>260</v>
      </c>
      <c r="BC5" s="25" t="s">
        <v>272</v>
      </c>
      <c r="BD5" s="25" t="s">
        <v>269</v>
      </c>
      <c r="BE5" s="25" t="s">
        <v>270</v>
      </c>
      <c r="BF5" s="25" t="s">
        <v>271</v>
      </c>
      <c r="BG5" s="25" t="s">
        <v>267</v>
      </c>
      <c r="BH5" s="25" t="s">
        <v>266</v>
      </c>
      <c r="BJ5" s="26" t="s">
        <v>267</v>
      </c>
      <c r="BK5" s="26" t="s">
        <v>260</v>
      </c>
      <c r="BL5" s="26" t="s">
        <v>270</v>
      </c>
      <c r="BM5" s="26" t="s">
        <v>269</v>
      </c>
      <c r="BN5" s="26" t="s">
        <v>271</v>
      </c>
      <c r="BO5" s="26" t="s">
        <v>270</v>
      </c>
      <c r="BP5" s="26" t="s">
        <v>269</v>
      </c>
      <c r="BQ5" s="26" t="s">
        <v>271</v>
      </c>
      <c r="BR5" s="26" t="s">
        <v>267</v>
      </c>
      <c r="BS5" s="26" t="s">
        <v>266</v>
      </c>
      <c r="BU5" s="27" t="s">
        <v>267</v>
      </c>
      <c r="BV5" s="27" t="s">
        <v>260</v>
      </c>
      <c r="BW5" s="27" t="s">
        <v>270</v>
      </c>
      <c r="BX5" s="27" t="s">
        <v>269</v>
      </c>
      <c r="BY5" s="27" t="s">
        <v>271</v>
      </c>
      <c r="BZ5" s="27" t="s">
        <v>270</v>
      </c>
      <c r="CA5" s="27" t="s">
        <v>269</v>
      </c>
      <c r="CB5" s="27" t="s">
        <v>271</v>
      </c>
      <c r="CC5" s="27" t="s">
        <v>267</v>
      </c>
      <c r="CD5" s="27" t="s">
        <v>266</v>
      </c>
      <c r="CF5" s="29" t="s">
        <v>267</v>
      </c>
      <c r="CG5" s="29" t="s">
        <v>260</v>
      </c>
      <c r="CH5" s="29" t="s">
        <v>269</v>
      </c>
      <c r="CI5" s="29" t="s">
        <v>271</v>
      </c>
      <c r="CJ5" s="29" t="s">
        <v>270</v>
      </c>
      <c r="CK5" s="29" t="s">
        <v>269</v>
      </c>
      <c r="CL5" s="29" t="s">
        <v>271</v>
      </c>
      <c r="CM5" s="29" t="s">
        <v>270</v>
      </c>
      <c r="CN5" s="29" t="s">
        <v>267</v>
      </c>
      <c r="CO5" s="29" t="s">
        <v>266</v>
      </c>
      <c r="CQ5" s="31" t="s">
        <v>267</v>
      </c>
      <c r="CR5" s="31" t="s">
        <v>260</v>
      </c>
      <c r="CS5" s="31" t="s">
        <v>270</v>
      </c>
      <c r="CT5" s="31" t="s">
        <v>269</v>
      </c>
      <c r="CU5" s="31" t="s">
        <v>271</v>
      </c>
      <c r="CV5" s="31" t="s">
        <v>270</v>
      </c>
      <c r="CW5" s="31" t="s">
        <v>269</v>
      </c>
      <c r="CX5" s="31" t="s">
        <v>271</v>
      </c>
      <c r="CY5" s="31" t="s">
        <v>267</v>
      </c>
      <c r="CZ5" s="31" t="s">
        <v>266</v>
      </c>
    </row>
    <row r="6" spans="1:105" x14ac:dyDescent="0.3">
      <c r="B6" t="s">
        <v>273</v>
      </c>
      <c r="C6" t="s">
        <v>274</v>
      </c>
      <c r="D6" t="s">
        <v>275</v>
      </c>
      <c r="E6" t="s">
        <v>276</v>
      </c>
      <c r="F6" t="s">
        <v>277</v>
      </c>
      <c r="G6" t="s">
        <v>278</v>
      </c>
      <c r="H6" s="23" t="s">
        <v>279</v>
      </c>
      <c r="I6" s="23" t="s">
        <v>280</v>
      </c>
      <c r="J6" s="23" t="s">
        <v>281</v>
      </c>
      <c r="K6" s="23" t="s">
        <v>282</v>
      </c>
      <c r="L6" s="23" t="s">
        <v>283</v>
      </c>
      <c r="T6" t="s">
        <v>284</v>
      </c>
      <c r="U6" t="s">
        <v>285</v>
      </c>
      <c r="V6" t="s">
        <v>286</v>
      </c>
      <c r="W6" t="s">
        <v>287</v>
      </c>
      <c r="X6" t="s">
        <v>288</v>
      </c>
      <c r="Y6" t="s">
        <v>289</v>
      </c>
      <c r="Z6" t="s">
        <v>290</v>
      </c>
      <c r="AA6" t="s">
        <v>291</v>
      </c>
      <c r="AB6" t="s">
        <v>292</v>
      </c>
      <c r="AC6" s="4" t="s">
        <v>293</v>
      </c>
      <c r="AD6" s="4" t="s">
        <v>294</v>
      </c>
      <c r="AE6" s="4" t="s">
        <v>295</v>
      </c>
      <c r="AF6" s="4" t="s">
        <v>296</v>
      </c>
      <c r="AJ6" s="4" t="s">
        <v>296</v>
      </c>
      <c r="AM6" s="2" t="s">
        <v>297</v>
      </c>
      <c r="AN6" s="2" t="s">
        <v>298</v>
      </c>
      <c r="AO6" s="2" t="s">
        <v>299</v>
      </c>
      <c r="AP6" s="2" t="s">
        <v>300</v>
      </c>
      <c r="AQ6" s="2" t="s">
        <v>301</v>
      </c>
      <c r="AX6" s="25" t="s">
        <v>302</v>
      </c>
      <c r="AY6" s="25" t="s">
        <v>303</v>
      </c>
      <c r="AZ6" s="25" t="s">
        <v>304</v>
      </c>
      <c r="BA6" s="25" t="s">
        <v>305</v>
      </c>
      <c r="BB6" s="25" t="s">
        <v>306</v>
      </c>
      <c r="BC6" s="25" t="s">
        <v>307</v>
      </c>
      <c r="BJ6" s="26" t="s">
        <v>308</v>
      </c>
      <c r="BK6" s="26" t="s">
        <v>309</v>
      </c>
      <c r="BL6" s="26" t="s">
        <v>310</v>
      </c>
      <c r="BM6" s="26" t="s">
        <v>311</v>
      </c>
      <c r="BN6" s="26" t="s">
        <v>312</v>
      </c>
      <c r="BU6" s="27" t="s">
        <v>313</v>
      </c>
      <c r="BV6" s="27" t="s">
        <v>314</v>
      </c>
      <c r="BW6" s="27" t="s">
        <v>315</v>
      </c>
      <c r="BX6" s="27" t="s">
        <v>316</v>
      </c>
      <c r="BY6" s="27" t="s">
        <v>317</v>
      </c>
      <c r="CF6" s="29" t="s">
        <v>318</v>
      </c>
      <c r="CG6" s="29" t="s">
        <v>319</v>
      </c>
      <c r="CH6" s="29" t="s">
        <v>320</v>
      </c>
      <c r="CI6" s="29" t="s">
        <v>321</v>
      </c>
      <c r="CJ6" s="29" t="s">
        <v>322</v>
      </c>
      <c r="CQ6" s="31" t="s">
        <v>323</v>
      </c>
      <c r="CR6" s="31" t="s">
        <v>324</v>
      </c>
      <c r="CS6" s="31" t="s">
        <v>325</v>
      </c>
      <c r="CT6" s="31" t="s">
        <v>326</v>
      </c>
      <c r="CU6" s="31" t="s">
        <v>327</v>
      </c>
    </row>
    <row r="7" spans="1:105" x14ac:dyDescent="0.3">
      <c r="A7">
        <v>1</v>
      </c>
      <c r="B7" t="s">
        <v>23</v>
      </c>
    </row>
    <row r="8" spans="1:105" x14ac:dyDescent="0.3">
      <c r="A8">
        <v>2</v>
      </c>
      <c r="B8" t="s">
        <v>24</v>
      </c>
    </row>
    <row r="9" spans="1:105" x14ac:dyDescent="0.3">
      <c r="A9">
        <v>3</v>
      </c>
      <c r="B9" t="s">
        <v>328</v>
      </c>
      <c r="C9" t="s">
        <v>213</v>
      </c>
      <c r="D9" t="s">
        <v>213</v>
      </c>
      <c r="E9" t="s">
        <v>213</v>
      </c>
      <c r="F9" t="s">
        <v>213</v>
      </c>
      <c r="G9" t="s">
        <v>213</v>
      </c>
      <c r="H9" s="23" t="s">
        <v>213</v>
      </c>
      <c r="I9" s="23" t="s">
        <v>213</v>
      </c>
      <c r="J9" s="23" t="s">
        <v>213</v>
      </c>
      <c r="K9" s="23" t="s">
        <v>213</v>
      </c>
      <c r="L9" s="23" t="s">
        <v>213</v>
      </c>
      <c r="M9" s="4" t="e">
        <f t="shared" ref="M9:M19" si="0">H9*0.29</f>
        <v>#VALUE!</v>
      </c>
      <c r="N9" s="4" t="e">
        <f t="shared" ref="N9:N19" si="1">0.35*I9</f>
        <v>#VALUE!</v>
      </c>
      <c r="O9" s="4" t="e">
        <f t="shared" ref="O9:O19" si="2">0.36*J9</f>
        <v>#VALUE!</v>
      </c>
      <c r="P9" s="4" t="s">
        <v>213</v>
      </c>
      <c r="Q9" s="4" t="s">
        <v>213</v>
      </c>
      <c r="R9" s="4" t="e">
        <f t="shared" ref="R9:R19" si="3">SUM(M9:O9)</f>
        <v>#VALUE!</v>
      </c>
      <c r="S9" s="24" t="e">
        <f t="shared" ref="S9:S19" si="4">(Q9-R9)/R9</f>
        <v>#VALUE!</v>
      </c>
      <c r="T9" t="s">
        <v>213</v>
      </c>
      <c r="U9" t="s">
        <v>213</v>
      </c>
      <c r="V9" t="s">
        <v>213</v>
      </c>
      <c r="W9" t="s">
        <v>213</v>
      </c>
      <c r="X9" t="s">
        <v>213</v>
      </c>
      <c r="Y9" t="s">
        <v>213</v>
      </c>
      <c r="Z9" t="s">
        <v>213</v>
      </c>
      <c r="AA9" t="s">
        <v>213</v>
      </c>
      <c r="AB9" t="s">
        <v>213</v>
      </c>
      <c r="AC9" s="4" t="s">
        <v>213</v>
      </c>
      <c r="AD9" s="4" t="s">
        <v>213</v>
      </c>
      <c r="AE9" s="4" t="s">
        <v>213</v>
      </c>
      <c r="AF9" s="4" t="s">
        <v>213</v>
      </c>
      <c r="AG9" s="4" t="e">
        <f t="shared" ref="AG9:AG19" si="5">0.35*AC9</f>
        <v>#VALUE!</v>
      </c>
      <c r="AH9" s="4" t="e">
        <f t="shared" ref="AH9:AH19" si="6">0.36*AD9</f>
        <v>#VALUE!</v>
      </c>
      <c r="AI9" s="4" t="e">
        <f t="shared" ref="AI9:AI19" si="7">0.29*AE9</f>
        <v>#VALUE!</v>
      </c>
      <c r="AJ9" s="4" t="s">
        <v>213</v>
      </c>
      <c r="AK9" s="4" t="e">
        <f t="shared" ref="AK9:AK19" si="8">SUM(AG9:AI9)</f>
        <v>#VALUE!</v>
      </c>
      <c r="AL9" s="24" t="e">
        <f t="shared" ref="AL9:AL19" si="9">(AJ9-AK9)/AK9</f>
        <v>#VALUE!</v>
      </c>
      <c r="AM9" s="2" t="s">
        <v>213</v>
      </c>
      <c r="AN9" s="2" t="s">
        <v>213</v>
      </c>
      <c r="AO9" s="2" t="s">
        <v>213</v>
      </c>
      <c r="AP9" s="2" t="s">
        <v>213</v>
      </c>
      <c r="AQ9" s="2" t="s">
        <v>213</v>
      </c>
      <c r="AR9" s="2" t="e">
        <f t="shared" ref="AR9:AR19" si="10">0.35*AM9</f>
        <v>#VALUE!</v>
      </c>
      <c r="AS9" s="2" t="e">
        <f t="shared" ref="AS9:AS19" si="11">0.36*AN9</f>
        <v>#VALUE!</v>
      </c>
      <c r="AT9" s="2" t="e">
        <f t="shared" ref="AT9:AT19" si="12">0.29*AO9</f>
        <v>#VALUE!</v>
      </c>
      <c r="AU9" s="2" t="s">
        <v>213</v>
      </c>
      <c r="AV9" s="2" t="e">
        <f t="shared" ref="AV9:AV19" si="13">SUM(AR9:AT9)</f>
        <v>#VALUE!</v>
      </c>
      <c r="AW9" s="39" t="e">
        <f t="shared" ref="AW9:AW19" si="14">(AU9-AV9)/AV9</f>
        <v>#VALUE!</v>
      </c>
      <c r="AX9" s="25" t="s">
        <v>213</v>
      </c>
      <c r="AY9" s="25" t="s">
        <v>213</v>
      </c>
      <c r="AZ9" s="25" t="s">
        <v>213</v>
      </c>
      <c r="BA9" s="25" t="s">
        <v>213</v>
      </c>
      <c r="BB9" s="25" t="s">
        <v>213</v>
      </c>
      <c r="BC9" s="25" t="s">
        <v>213</v>
      </c>
      <c r="BD9" s="25" t="e">
        <f t="shared" ref="BD9:BD19" si="15">0.35*AX9</f>
        <v>#VALUE!</v>
      </c>
      <c r="BE9" s="25" t="e">
        <f t="shared" ref="BE9:BE19" si="16">0.36*AY9</f>
        <v>#VALUE!</v>
      </c>
      <c r="BF9" s="25" t="e">
        <f t="shared" ref="BF9:BF19" si="17">0.29*AZ9</f>
        <v>#VALUE!</v>
      </c>
      <c r="BG9" s="25" t="s">
        <v>213</v>
      </c>
      <c r="BH9" s="25" t="e">
        <f t="shared" ref="BH9:BH19" si="18">SUM(BD9:BF9)</f>
        <v>#VALUE!</v>
      </c>
      <c r="BI9" s="40" t="e">
        <f t="shared" ref="BI9:BI19" si="19">(BG9-BH9)/BH9</f>
        <v>#VALUE!</v>
      </c>
      <c r="BJ9" s="26" t="s">
        <v>213</v>
      </c>
      <c r="BK9" s="26" t="s">
        <v>213</v>
      </c>
      <c r="BL9" s="26" t="s">
        <v>213</v>
      </c>
      <c r="BM9" s="26" t="s">
        <v>213</v>
      </c>
      <c r="BN9" s="26" t="s">
        <v>213</v>
      </c>
      <c r="BO9" s="26" t="e">
        <f t="shared" ref="BO9:BO19" si="20">0.36*BL9</f>
        <v>#VALUE!</v>
      </c>
      <c r="BP9" s="26" t="e">
        <f t="shared" ref="BP9:BP19" si="21">0.35*BM9</f>
        <v>#VALUE!</v>
      </c>
      <c r="BQ9" s="26" t="e">
        <f t="shared" ref="BQ9:BQ19" si="22">0.29*BN9</f>
        <v>#VALUE!</v>
      </c>
      <c r="BR9" s="26" t="s">
        <v>213</v>
      </c>
      <c r="BS9" s="26" t="e">
        <f t="shared" ref="BS9:BS19" si="23">SUM(BO9:BQ9)</f>
        <v>#VALUE!</v>
      </c>
      <c r="BT9" s="41" t="e">
        <f t="shared" ref="BT9:BT19" si="24">(BR9-BS9)/BS9</f>
        <v>#VALUE!</v>
      </c>
      <c r="BU9" s="27" t="s">
        <v>213</v>
      </c>
      <c r="BV9" s="27" t="s">
        <v>213</v>
      </c>
      <c r="BW9" s="27" t="s">
        <v>213</v>
      </c>
      <c r="BX9" s="27" t="s">
        <v>213</v>
      </c>
      <c r="BY9" s="27" t="s">
        <v>213</v>
      </c>
      <c r="BZ9" s="27" t="e">
        <f t="shared" ref="BZ9:BZ19" si="25">0.36*BW9</f>
        <v>#VALUE!</v>
      </c>
      <c r="CA9" s="27" t="e">
        <f t="shared" ref="CA9:CA19" si="26">0.35*BX9</f>
        <v>#VALUE!</v>
      </c>
      <c r="CB9" s="27" t="e">
        <f t="shared" ref="CB9:CB19" si="27">0.29*BY9</f>
        <v>#VALUE!</v>
      </c>
      <c r="CC9" s="27" t="s">
        <v>213</v>
      </c>
      <c r="CD9" s="27" t="e">
        <f t="shared" ref="CD9:CD19" si="28">SUM(BZ9:CB9)</f>
        <v>#VALUE!</v>
      </c>
      <c r="CE9" s="28" t="e">
        <f t="shared" ref="CE9:CE19" si="29">(CC9-CD9)/CD9</f>
        <v>#VALUE!</v>
      </c>
      <c r="CF9" s="29" t="s">
        <v>213</v>
      </c>
      <c r="CG9" s="29" t="s">
        <v>213</v>
      </c>
      <c r="CH9" s="29" t="s">
        <v>213</v>
      </c>
      <c r="CI9" s="29" t="s">
        <v>213</v>
      </c>
      <c r="CJ9" s="29" t="s">
        <v>213</v>
      </c>
      <c r="CK9" s="29" t="e">
        <f t="shared" ref="CK9:CK19" si="30">0.35*CH9</f>
        <v>#VALUE!</v>
      </c>
      <c r="CL9" s="29" t="e">
        <f t="shared" ref="CL9:CL19" si="31">0.29*CI9</f>
        <v>#VALUE!</v>
      </c>
      <c r="CM9" s="29" t="e">
        <f t="shared" ref="CM9:CM19" si="32">0.36*CJ9</f>
        <v>#VALUE!</v>
      </c>
      <c r="CN9" s="29" t="s">
        <v>213</v>
      </c>
      <c r="CO9" s="29" t="e">
        <f t="shared" ref="CO9:CO19" si="33">SUM(CK9:CM9)</f>
        <v>#VALUE!</v>
      </c>
      <c r="CP9" s="30" t="e">
        <f t="shared" ref="CP9:CP19" si="34">(CN9-CO9)/CO9</f>
        <v>#VALUE!</v>
      </c>
      <c r="CQ9" s="31" t="s">
        <v>213</v>
      </c>
      <c r="CR9" s="31" t="s">
        <v>213</v>
      </c>
      <c r="CS9" s="31" t="s">
        <v>213</v>
      </c>
      <c r="CT9" s="31" t="s">
        <v>213</v>
      </c>
      <c r="CU9" s="31" t="s">
        <v>213</v>
      </c>
      <c r="CV9" t="e">
        <f t="shared" ref="CV9:CV19" si="35">0.36*CS9</f>
        <v>#VALUE!</v>
      </c>
      <c r="CW9" t="e">
        <f t="shared" ref="CW9:CW19" si="36">0.35*CT9</f>
        <v>#VALUE!</v>
      </c>
      <c r="CX9" t="e">
        <f t="shared" ref="CX9:CX19" si="37">0.29*CU9</f>
        <v>#VALUE!</v>
      </c>
      <c r="CY9" s="31" t="s">
        <v>213</v>
      </c>
      <c r="CZ9" t="e">
        <f t="shared" ref="CZ9:CZ19" si="38">SUM(CV9:CX9)</f>
        <v>#VALUE!</v>
      </c>
      <c r="DA9" s="5" t="e">
        <f t="shared" ref="DA9:DA19" si="39">(CY9-CZ9)/CZ9</f>
        <v>#VALUE!</v>
      </c>
    </row>
    <row r="10" spans="1:105" x14ac:dyDescent="0.3">
      <c r="A10">
        <v>4</v>
      </c>
      <c r="B10" t="s">
        <v>329</v>
      </c>
      <c r="C10" t="s">
        <v>213</v>
      </c>
      <c r="D10" t="s">
        <v>213</v>
      </c>
      <c r="E10" t="s">
        <v>213</v>
      </c>
      <c r="F10" t="s">
        <v>213</v>
      </c>
      <c r="G10" t="s">
        <v>213</v>
      </c>
      <c r="H10" s="23" t="s">
        <v>214</v>
      </c>
      <c r="I10" s="23" t="s">
        <v>213</v>
      </c>
      <c r="J10" s="23" t="s">
        <v>213</v>
      </c>
      <c r="K10" s="23" t="s">
        <v>213</v>
      </c>
      <c r="L10" s="23" t="s">
        <v>213</v>
      </c>
      <c r="M10" s="4" t="e">
        <f t="shared" si="0"/>
        <v>#VALUE!</v>
      </c>
      <c r="N10" s="4" t="e">
        <f t="shared" si="1"/>
        <v>#VALUE!</v>
      </c>
      <c r="O10" s="4" t="e">
        <f t="shared" si="2"/>
        <v>#VALUE!</v>
      </c>
      <c r="P10" s="4" t="s">
        <v>213</v>
      </c>
      <c r="Q10" s="4" t="s">
        <v>213</v>
      </c>
      <c r="R10" s="4" t="e">
        <f t="shared" si="3"/>
        <v>#VALUE!</v>
      </c>
      <c r="S10" s="24" t="e">
        <f t="shared" si="4"/>
        <v>#VALUE!</v>
      </c>
      <c r="T10" t="s">
        <v>213</v>
      </c>
      <c r="U10" t="s">
        <v>213</v>
      </c>
      <c r="V10" t="s">
        <v>213</v>
      </c>
      <c r="W10" t="s">
        <v>213</v>
      </c>
      <c r="X10" t="s">
        <v>213</v>
      </c>
      <c r="Y10" t="s">
        <v>213</v>
      </c>
      <c r="Z10" t="s">
        <v>213</v>
      </c>
      <c r="AA10" t="s">
        <v>213</v>
      </c>
      <c r="AB10" t="s">
        <v>213</v>
      </c>
      <c r="AC10" s="4" t="s">
        <v>213</v>
      </c>
      <c r="AD10" s="4" t="s">
        <v>213</v>
      </c>
      <c r="AE10" s="4" t="s">
        <v>213</v>
      </c>
      <c r="AF10" s="4" t="s">
        <v>213</v>
      </c>
      <c r="AG10" s="4" t="e">
        <f t="shared" si="5"/>
        <v>#VALUE!</v>
      </c>
      <c r="AH10" s="4" t="e">
        <f t="shared" si="6"/>
        <v>#VALUE!</v>
      </c>
      <c r="AI10" s="4" t="e">
        <f t="shared" si="7"/>
        <v>#VALUE!</v>
      </c>
      <c r="AJ10" s="4" t="s">
        <v>213</v>
      </c>
      <c r="AK10" s="4" t="e">
        <f t="shared" si="8"/>
        <v>#VALUE!</v>
      </c>
      <c r="AL10" s="24" t="e">
        <f t="shared" si="9"/>
        <v>#VALUE!</v>
      </c>
      <c r="AM10" s="2" t="s">
        <v>213</v>
      </c>
      <c r="AN10" s="2" t="s">
        <v>213</v>
      </c>
      <c r="AO10" s="2" t="s">
        <v>213</v>
      </c>
      <c r="AP10" s="2" t="s">
        <v>213</v>
      </c>
      <c r="AQ10" s="2" t="s">
        <v>213</v>
      </c>
      <c r="AR10" s="2" t="e">
        <f t="shared" si="10"/>
        <v>#VALUE!</v>
      </c>
      <c r="AS10" s="2" t="e">
        <f t="shared" si="11"/>
        <v>#VALUE!</v>
      </c>
      <c r="AT10" s="2" t="e">
        <f t="shared" si="12"/>
        <v>#VALUE!</v>
      </c>
      <c r="AU10" s="2" t="s">
        <v>213</v>
      </c>
      <c r="AV10" s="2" t="e">
        <f t="shared" si="13"/>
        <v>#VALUE!</v>
      </c>
      <c r="AW10" s="39" t="e">
        <f t="shared" si="14"/>
        <v>#VALUE!</v>
      </c>
      <c r="AX10" s="25">
        <v>1.8</v>
      </c>
      <c r="AY10" s="25">
        <v>1.8</v>
      </c>
      <c r="AZ10" s="4">
        <v>1.9</v>
      </c>
      <c r="BA10" s="25">
        <v>1.8</v>
      </c>
      <c r="BB10" s="25">
        <v>1.8</v>
      </c>
      <c r="BC10" s="25" t="s">
        <v>213</v>
      </c>
      <c r="BD10" s="25">
        <f t="shared" si="15"/>
        <v>0.63</v>
      </c>
      <c r="BE10" s="25">
        <f t="shared" si="16"/>
        <v>0.64800000000000002</v>
      </c>
      <c r="BF10" s="25">
        <f t="shared" si="17"/>
        <v>0.55099999999999993</v>
      </c>
      <c r="BG10" s="25">
        <v>1.8</v>
      </c>
      <c r="BH10" s="25">
        <f t="shared" si="18"/>
        <v>1.829</v>
      </c>
      <c r="BI10" s="40">
        <f t="shared" si="19"/>
        <v>-1.5855658829961681E-2</v>
      </c>
      <c r="BJ10" s="26" t="s">
        <v>213</v>
      </c>
      <c r="BK10" s="26" t="s">
        <v>213</v>
      </c>
      <c r="BL10" s="26" t="s">
        <v>213</v>
      </c>
      <c r="BM10" s="26" t="s">
        <v>213</v>
      </c>
      <c r="BN10" s="26" t="s">
        <v>213</v>
      </c>
      <c r="BO10" s="26" t="e">
        <f t="shared" si="20"/>
        <v>#VALUE!</v>
      </c>
      <c r="BP10" s="26" t="e">
        <f t="shared" si="21"/>
        <v>#VALUE!</v>
      </c>
      <c r="BQ10" s="26" t="e">
        <f t="shared" si="22"/>
        <v>#VALUE!</v>
      </c>
      <c r="BR10" s="26" t="s">
        <v>213</v>
      </c>
      <c r="BS10" s="26" t="e">
        <f t="shared" si="23"/>
        <v>#VALUE!</v>
      </c>
      <c r="BT10" s="41" t="e">
        <f t="shared" si="24"/>
        <v>#VALUE!</v>
      </c>
      <c r="BU10" s="27" t="s">
        <v>213</v>
      </c>
      <c r="BV10" s="27" t="s">
        <v>213</v>
      </c>
      <c r="BW10" s="27" t="s">
        <v>213</v>
      </c>
      <c r="BX10" s="27" t="s">
        <v>213</v>
      </c>
      <c r="BY10" s="27" t="s">
        <v>213</v>
      </c>
      <c r="BZ10" s="27" t="e">
        <f t="shared" si="25"/>
        <v>#VALUE!</v>
      </c>
      <c r="CA10" s="27" t="e">
        <f t="shared" si="26"/>
        <v>#VALUE!</v>
      </c>
      <c r="CB10" s="27" t="e">
        <f t="shared" si="27"/>
        <v>#VALUE!</v>
      </c>
      <c r="CC10" s="27" t="s">
        <v>213</v>
      </c>
      <c r="CD10" s="27" t="e">
        <f t="shared" si="28"/>
        <v>#VALUE!</v>
      </c>
      <c r="CE10" s="28" t="e">
        <f t="shared" si="29"/>
        <v>#VALUE!</v>
      </c>
      <c r="CF10" s="29" t="s">
        <v>213</v>
      </c>
      <c r="CG10" s="29" t="s">
        <v>213</v>
      </c>
      <c r="CH10" s="29" t="s">
        <v>213</v>
      </c>
      <c r="CI10" s="29" t="s">
        <v>213</v>
      </c>
      <c r="CJ10" s="29" t="s">
        <v>213</v>
      </c>
      <c r="CK10" s="29" t="e">
        <f t="shared" si="30"/>
        <v>#VALUE!</v>
      </c>
      <c r="CL10" s="29" t="e">
        <f t="shared" si="31"/>
        <v>#VALUE!</v>
      </c>
      <c r="CM10" s="29" t="e">
        <f t="shared" si="32"/>
        <v>#VALUE!</v>
      </c>
      <c r="CN10" s="29" t="s">
        <v>213</v>
      </c>
      <c r="CO10" s="29" t="e">
        <f t="shared" si="33"/>
        <v>#VALUE!</v>
      </c>
      <c r="CP10" s="30" t="e">
        <f t="shared" si="34"/>
        <v>#VALUE!</v>
      </c>
      <c r="CQ10" s="31" t="s">
        <v>213</v>
      </c>
      <c r="CR10" s="31" t="s">
        <v>213</v>
      </c>
      <c r="CS10" s="31" t="s">
        <v>213</v>
      </c>
      <c r="CT10" s="31" t="s">
        <v>213</v>
      </c>
      <c r="CU10" s="31" t="s">
        <v>213</v>
      </c>
      <c r="CV10" t="e">
        <f t="shared" si="35"/>
        <v>#VALUE!</v>
      </c>
      <c r="CW10" t="e">
        <f t="shared" si="36"/>
        <v>#VALUE!</v>
      </c>
      <c r="CX10" t="e">
        <f t="shared" si="37"/>
        <v>#VALUE!</v>
      </c>
      <c r="CY10" s="31" t="s">
        <v>213</v>
      </c>
      <c r="CZ10" t="e">
        <f t="shared" si="38"/>
        <v>#VALUE!</v>
      </c>
      <c r="DA10" s="5" t="e">
        <f t="shared" si="39"/>
        <v>#VALUE!</v>
      </c>
    </row>
    <row r="11" spans="1:105" x14ac:dyDescent="0.3">
      <c r="A11">
        <v>5</v>
      </c>
      <c r="B11" t="s">
        <v>7</v>
      </c>
      <c r="C11" t="s">
        <v>213</v>
      </c>
      <c r="D11" t="s">
        <v>214</v>
      </c>
      <c r="E11" t="s">
        <v>213</v>
      </c>
      <c r="F11" t="s">
        <v>213</v>
      </c>
      <c r="G11" t="s">
        <v>213</v>
      </c>
      <c r="H11" s="23" t="s">
        <v>213</v>
      </c>
      <c r="I11" s="23" t="s">
        <v>213</v>
      </c>
      <c r="J11" s="23" t="s">
        <v>213</v>
      </c>
      <c r="K11" s="23" t="s">
        <v>213</v>
      </c>
      <c r="L11" s="23" t="s">
        <v>213</v>
      </c>
      <c r="M11" s="4" t="e">
        <f t="shared" si="0"/>
        <v>#VALUE!</v>
      </c>
      <c r="N11" s="4" t="e">
        <f t="shared" si="1"/>
        <v>#VALUE!</v>
      </c>
      <c r="O11" s="4" t="e">
        <f t="shared" si="2"/>
        <v>#VALUE!</v>
      </c>
      <c r="P11" s="4" t="s">
        <v>213</v>
      </c>
      <c r="Q11" s="4" t="s">
        <v>213</v>
      </c>
      <c r="R11" s="4" t="e">
        <f t="shared" si="3"/>
        <v>#VALUE!</v>
      </c>
      <c r="S11" s="24" t="e">
        <f t="shared" si="4"/>
        <v>#VALUE!</v>
      </c>
      <c r="T11" t="s">
        <v>213</v>
      </c>
      <c r="U11" t="s">
        <v>213</v>
      </c>
      <c r="V11" t="s">
        <v>213</v>
      </c>
      <c r="W11" t="s">
        <v>213</v>
      </c>
      <c r="X11" t="s">
        <v>213</v>
      </c>
      <c r="Y11" t="s">
        <v>213</v>
      </c>
      <c r="Z11" t="s">
        <v>213</v>
      </c>
      <c r="AA11" t="s">
        <v>213</v>
      </c>
      <c r="AB11" t="s">
        <v>213</v>
      </c>
      <c r="AC11" s="4" t="s">
        <v>213</v>
      </c>
      <c r="AD11" s="4" t="s">
        <v>213</v>
      </c>
      <c r="AE11" s="4" t="s">
        <v>213</v>
      </c>
      <c r="AF11" s="4" t="s">
        <v>213</v>
      </c>
      <c r="AG11" s="4" t="e">
        <f t="shared" si="5"/>
        <v>#VALUE!</v>
      </c>
      <c r="AH11" s="4" t="e">
        <f t="shared" si="6"/>
        <v>#VALUE!</v>
      </c>
      <c r="AI11" s="4" t="e">
        <f t="shared" si="7"/>
        <v>#VALUE!</v>
      </c>
      <c r="AJ11" s="4" t="s">
        <v>213</v>
      </c>
      <c r="AK11" s="4" t="e">
        <f t="shared" si="8"/>
        <v>#VALUE!</v>
      </c>
      <c r="AL11" s="24" t="e">
        <f t="shared" si="9"/>
        <v>#VALUE!</v>
      </c>
      <c r="AM11" s="2" t="s">
        <v>213</v>
      </c>
      <c r="AN11" s="2" t="s">
        <v>213</v>
      </c>
      <c r="AO11" s="2" t="s">
        <v>213</v>
      </c>
      <c r="AP11" s="2" t="s">
        <v>213</v>
      </c>
      <c r="AQ11" s="2" t="s">
        <v>213</v>
      </c>
      <c r="AR11" s="2" t="e">
        <f t="shared" si="10"/>
        <v>#VALUE!</v>
      </c>
      <c r="AS11" s="2" t="e">
        <f t="shared" si="11"/>
        <v>#VALUE!</v>
      </c>
      <c r="AT11" s="2" t="e">
        <f t="shared" si="12"/>
        <v>#VALUE!</v>
      </c>
      <c r="AU11" s="2" t="s">
        <v>213</v>
      </c>
      <c r="AV11" s="2" t="e">
        <f t="shared" si="13"/>
        <v>#VALUE!</v>
      </c>
      <c r="AW11" s="39" t="e">
        <f t="shared" si="14"/>
        <v>#VALUE!</v>
      </c>
      <c r="AX11" s="25" t="s">
        <v>213</v>
      </c>
      <c r="AY11" s="25" t="s">
        <v>213</v>
      </c>
      <c r="AZ11" s="25" t="s">
        <v>213</v>
      </c>
      <c r="BA11" s="25" t="s">
        <v>213</v>
      </c>
      <c r="BB11" s="25" t="s">
        <v>213</v>
      </c>
      <c r="BC11" s="25" t="s">
        <v>213</v>
      </c>
      <c r="BD11" s="25" t="e">
        <f t="shared" si="15"/>
        <v>#VALUE!</v>
      </c>
      <c r="BE11" s="25" t="e">
        <f t="shared" si="16"/>
        <v>#VALUE!</v>
      </c>
      <c r="BF11" s="25" t="e">
        <f t="shared" si="17"/>
        <v>#VALUE!</v>
      </c>
      <c r="BG11" s="25" t="s">
        <v>213</v>
      </c>
      <c r="BH11" s="25" t="e">
        <f t="shared" si="18"/>
        <v>#VALUE!</v>
      </c>
      <c r="BI11" s="40" t="e">
        <f t="shared" si="19"/>
        <v>#VALUE!</v>
      </c>
      <c r="BJ11" s="26" t="s">
        <v>213</v>
      </c>
      <c r="BK11" s="26" t="s">
        <v>213</v>
      </c>
      <c r="BL11" s="26" t="s">
        <v>213</v>
      </c>
      <c r="BM11" s="26" t="s">
        <v>213</v>
      </c>
      <c r="BN11" s="26" t="s">
        <v>213</v>
      </c>
      <c r="BO11" s="26" t="e">
        <f t="shared" si="20"/>
        <v>#VALUE!</v>
      </c>
      <c r="BP11" s="26" t="e">
        <f t="shared" si="21"/>
        <v>#VALUE!</v>
      </c>
      <c r="BQ11" s="26" t="e">
        <f t="shared" si="22"/>
        <v>#VALUE!</v>
      </c>
      <c r="BR11" s="26" t="s">
        <v>213</v>
      </c>
      <c r="BS11" s="26" t="e">
        <f t="shared" si="23"/>
        <v>#VALUE!</v>
      </c>
      <c r="BT11" s="41" t="e">
        <f t="shared" si="24"/>
        <v>#VALUE!</v>
      </c>
      <c r="BU11" s="27" t="s">
        <v>213</v>
      </c>
      <c r="BV11" s="27" t="s">
        <v>213</v>
      </c>
      <c r="BW11" s="27" t="s">
        <v>213</v>
      </c>
      <c r="BX11" s="27" t="s">
        <v>213</v>
      </c>
      <c r="BY11" s="27" t="s">
        <v>213</v>
      </c>
      <c r="BZ11" s="27" t="e">
        <f t="shared" si="25"/>
        <v>#VALUE!</v>
      </c>
      <c r="CA11" s="27" t="e">
        <f t="shared" si="26"/>
        <v>#VALUE!</v>
      </c>
      <c r="CB11" s="27" t="e">
        <f t="shared" si="27"/>
        <v>#VALUE!</v>
      </c>
      <c r="CC11" s="27" t="s">
        <v>213</v>
      </c>
      <c r="CD11" s="27" t="e">
        <f t="shared" si="28"/>
        <v>#VALUE!</v>
      </c>
      <c r="CE11" s="28" t="e">
        <f t="shared" si="29"/>
        <v>#VALUE!</v>
      </c>
      <c r="CF11" s="29" t="s">
        <v>213</v>
      </c>
      <c r="CG11" s="29" t="s">
        <v>213</v>
      </c>
      <c r="CH11" s="29" t="s">
        <v>213</v>
      </c>
      <c r="CI11" s="29" t="s">
        <v>213</v>
      </c>
      <c r="CJ11" s="29" t="s">
        <v>213</v>
      </c>
      <c r="CK11" s="29" t="e">
        <f t="shared" si="30"/>
        <v>#VALUE!</v>
      </c>
      <c r="CL11" s="29" t="e">
        <f t="shared" si="31"/>
        <v>#VALUE!</v>
      </c>
      <c r="CM11" s="29" t="e">
        <f t="shared" si="32"/>
        <v>#VALUE!</v>
      </c>
      <c r="CN11" s="29" t="s">
        <v>213</v>
      </c>
      <c r="CO11" s="29" t="e">
        <f t="shared" si="33"/>
        <v>#VALUE!</v>
      </c>
      <c r="CP11" s="30" t="e">
        <f t="shared" si="34"/>
        <v>#VALUE!</v>
      </c>
      <c r="CQ11" s="31" t="s">
        <v>213</v>
      </c>
      <c r="CR11" s="31" t="s">
        <v>213</v>
      </c>
      <c r="CS11" s="31" t="s">
        <v>213</v>
      </c>
      <c r="CT11" s="31" t="s">
        <v>213</v>
      </c>
      <c r="CU11" s="31" t="s">
        <v>213</v>
      </c>
      <c r="CV11" t="e">
        <f t="shared" si="35"/>
        <v>#VALUE!</v>
      </c>
      <c r="CW11" t="e">
        <f t="shared" si="36"/>
        <v>#VALUE!</v>
      </c>
      <c r="CX11" t="e">
        <f t="shared" si="37"/>
        <v>#VALUE!</v>
      </c>
      <c r="CY11" s="31" t="s">
        <v>213</v>
      </c>
      <c r="CZ11" t="e">
        <f t="shared" si="38"/>
        <v>#VALUE!</v>
      </c>
      <c r="DA11" s="5" t="e">
        <f t="shared" si="39"/>
        <v>#VALUE!</v>
      </c>
    </row>
    <row r="12" spans="1:105" x14ac:dyDescent="0.3">
      <c r="A12">
        <v>6</v>
      </c>
      <c r="B12" t="s">
        <v>215</v>
      </c>
      <c r="C12" t="s">
        <v>213</v>
      </c>
      <c r="D12" t="s">
        <v>213</v>
      </c>
      <c r="E12" t="s">
        <v>213</v>
      </c>
      <c r="F12" t="s">
        <v>213</v>
      </c>
      <c r="G12" t="s">
        <v>213</v>
      </c>
      <c r="H12" s="23" t="s">
        <v>213</v>
      </c>
      <c r="I12" s="23" t="s">
        <v>213</v>
      </c>
      <c r="J12" s="23" t="s">
        <v>213</v>
      </c>
      <c r="K12" s="23" t="s">
        <v>213</v>
      </c>
      <c r="L12" s="23" t="s">
        <v>213</v>
      </c>
      <c r="M12" s="4" t="e">
        <f t="shared" si="0"/>
        <v>#VALUE!</v>
      </c>
      <c r="N12" s="4" t="e">
        <f t="shared" si="1"/>
        <v>#VALUE!</v>
      </c>
      <c r="O12" s="4" t="e">
        <f t="shared" si="2"/>
        <v>#VALUE!</v>
      </c>
      <c r="P12" s="4" t="s">
        <v>213</v>
      </c>
      <c r="Q12" s="4" t="s">
        <v>213</v>
      </c>
      <c r="R12" s="4" t="e">
        <f t="shared" si="3"/>
        <v>#VALUE!</v>
      </c>
      <c r="S12" s="24" t="e">
        <f t="shared" si="4"/>
        <v>#VALUE!</v>
      </c>
      <c r="T12" t="s">
        <v>213</v>
      </c>
      <c r="U12" t="s">
        <v>213</v>
      </c>
      <c r="V12" t="s">
        <v>213</v>
      </c>
      <c r="W12" t="s">
        <v>213</v>
      </c>
      <c r="X12" t="s">
        <v>213</v>
      </c>
      <c r="Y12" t="s">
        <v>213</v>
      </c>
      <c r="Z12" t="s">
        <v>213</v>
      </c>
      <c r="AA12" t="s">
        <v>213</v>
      </c>
      <c r="AB12" t="s">
        <v>213</v>
      </c>
      <c r="AC12" s="4" t="s">
        <v>213</v>
      </c>
      <c r="AD12" s="4" t="s">
        <v>213</v>
      </c>
      <c r="AE12" s="4" t="s">
        <v>213</v>
      </c>
      <c r="AF12" s="4" t="s">
        <v>213</v>
      </c>
      <c r="AG12" s="4" t="e">
        <f t="shared" si="5"/>
        <v>#VALUE!</v>
      </c>
      <c r="AH12" s="4" t="e">
        <f t="shared" si="6"/>
        <v>#VALUE!</v>
      </c>
      <c r="AI12" s="4" t="e">
        <f t="shared" si="7"/>
        <v>#VALUE!</v>
      </c>
      <c r="AJ12" s="4" t="s">
        <v>213</v>
      </c>
      <c r="AK12" s="4" t="e">
        <f t="shared" si="8"/>
        <v>#VALUE!</v>
      </c>
      <c r="AL12" s="24" t="e">
        <f t="shared" si="9"/>
        <v>#VALUE!</v>
      </c>
      <c r="AM12" s="2" t="s">
        <v>213</v>
      </c>
      <c r="AN12" s="2" t="s">
        <v>213</v>
      </c>
      <c r="AO12" s="2" t="s">
        <v>213</v>
      </c>
      <c r="AP12" s="2" t="s">
        <v>213</v>
      </c>
      <c r="AQ12" s="2" t="s">
        <v>213</v>
      </c>
      <c r="AR12" s="2" t="e">
        <f t="shared" si="10"/>
        <v>#VALUE!</v>
      </c>
      <c r="AS12" s="2" t="e">
        <f t="shared" si="11"/>
        <v>#VALUE!</v>
      </c>
      <c r="AT12" s="2" t="e">
        <f t="shared" si="12"/>
        <v>#VALUE!</v>
      </c>
      <c r="AU12" s="2" t="s">
        <v>213</v>
      </c>
      <c r="AV12" s="2" t="e">
        <f t="shared" si="13"/>
        <v>#VALUE!</v>
      </c>
      <c r="AW12" s="39" t="e">
        <f t="shared" si="14"/>
        <v>#VALUE!</v>
      </c>
      <c r="AX12" s="25" t="s">
        <v>213</v>
      </c>
      <c r="AY12" s="25" t="s">
        <v>213</v>
      </c>
      <c r="AZ12" s="25" t="s">
        <v>213</v>
      </c>
      <c r="BA12" s="25" t="s">
        <v>213</v>
      </c>
      <c r="BB12" s="25" t="s">
        <v>213</v>
      </c>
      <c r="BC12" s="25" t="s">
        <v>213</v>
      </c>
      <c r="BD12" s="25" t="e">
        <f t="shared" si="15"/>
        <v>#VALUE!</v>
      </c>
      <c r="BE12" s="25" t="e">
        <f t="shared" si="16"/>
        <v>#VALUE!</v>
      </c>
      <c r="BF12" s="25" t="e">
        <f t="shared" si="17"/>
        <v>#VALUE!</v>
      </c>
      <c r="BG12" s="25" t="s">
        <v>213</v>
      </c>
      <c r="BH12" s="25" t="e">
        <f t="shared" si="18"/>
        <v>#VALUE!</v>
      </c>
      <c r="BI12" s="40" t="e">
        <f t="shared" si="19"/>
        <v>#VALUE!</v>
      </c>
      <c r="BJ12" s="26" t="s">
        <v>213</v>
      </c>
      <c r="BK12" s="26" t="s">
        <v>213</v>
      </c>
      <c r="BL12" s="26" t="s">
        <v>213</v>
      </c>
      <c r="BM12" s="26" t="s">
        <v>213</v>
      </c>
      <c r="BN12" s="26" t="s">
        <v>213</v>
      </c>
      <c r="BO12" s="26" t="e">
        <f t="shared" si="20"/>
        <v>#VALUE!</v>
      </c>
      <c r="BP12" s="26" t="e">
        <f t="shared" si="21"/>
        <v>#VALUE!</v>
      </c>
      <c r="BQ12" s="26" t="e">
        <f t="shared" si="22"/>
        <v>#VALUE!</v>
      </c>
      <c r="BR12" s="26" t="s">
        <v>213</v>
      </c>
      <c r="BS12" s="26" t="e">
        <f t="shared" si="23"/>
        <v>#VALUE!</v>
      </c>
      <c r="BT12" s="41" t="e">
        <f t="shared" si="24"/>
        <v>#VALUE!</v>
      </c>
      <c r="BU12" s="27" t="s">
        <v>213</v>
      </c>
      <c r="BV12" s="27" t="s">
        <v>213</v>
      </c>
      <c r="BW12" s="27" t="s">
        <v>213</v>
      </c>
      <c r="BX12" s="27" t="s">
        <v>213</v>
      </c>
      <c r="BY12" s="27" t="s">
        <v>213</v>
      </c>
      <c r="BZ12" s="27" t="e">
        <f t="shared" si="25"/>
        <v>#VALUE!</v>
      </c>
      <c r="CA12" s="27" t="e">
        <f t="shared" si="26"/>
        <v>#VALUE!</v>
      </c>
      <c r="CB12" s="27" t="e">
        <f t="shared" si="27"/>
        <v>#VALUE!</v>
      </c>
      <c r="CC12" s="27" t="s">
        <v>213</v>
      </c>
      <c r="CD12" s="27" t="e">
        <f t="shared" si="28"/>
        <v>#VALUE!</v>
      </c>
      <c r="CE12" s="28" t="e">
        <f t="shared" si="29"/>
        <v>#VALUE!</v>
      </c>
      <c r="CF12" s="29" t="s">
        <v>213</v>
      </c>
      <c r="CG12" s="29" t="s">
        <v>213</v>
      </c>
      <c r="CH12" s="29" t="s">
        <v>213</v>
      </c>
      <c r="CI12" s="29" t="s">
        <v>213</v>
      </c>
      <c r="CJ12" s="29" t="s">
        <v>213</v>
      </c>
      <c r="CK12" s="29" t="e">
        <f t="shared" si="30"/>
        <v>#VALUE!</v>
      </c>
      <c r="CL12" s="29" t="e">
        <f t="shared" si="31"/>
        <v>#VALUE!</v>
      </c>
      <c r="CM12" s="29" t="e">
        <f t="shared" si="32"/>
        <v>#VALUE!</v>
      </c>
      <c r="CN12" s="29" t="s">
        <v>213</v>
      </c>
      <c r="CO12" s="29" t="e">
        <f t="shared" si="33"/>
        <v>#VALUE!</v>
      </c>
      <c r="CP12" s="30" t="e">
        <f t="shared" si="34"/>
        <v>#VALUE!</v>
      </c>
      <c r="CQ12" s="31" t="s">
        <v>213</v>
      </c>
      <c r="CR12" s="31" t="s">
        <v>213</v>
      </c>
      <c r="CS12" s="31" t="s">
        <v>213</v>
      </c>
      <c r="CT12" s="31" t="s">
        <v>213</v>
      </c>
      <c r="CU12" s="31" t="s">
        <v>213</v>
      </c>
      <c r="CV12" t="e">
        <f t="shared" si="35"/>
        <v>#VALUE!</v>
      </c>
      <c r="CW12" t="e">
        <f t="shared" si="36"/>
        <v>#VALUE!</v>
      </c>
      <c r="CX12" t="e">
        <f t="shared" si="37"/>
        <v>#VALUE!</v>
      </c>
      <c r="CY12" s="31" t="s">
        <v>213</v>
      </c>
      <c r="CZ12" t="e">
        <f t="shared" si="38"/>
        <v>#VALUE!</v>
      </c>
      <c r="DA12" s="5" t="e">
        <f t="shared" si="39"/>
        <v>#VALUE!</v>
      </c>
    </row>
    <row r="13" spans="1:105" x14ac:dyDescent="0.3">
      <c r="A13">
        <v>7</v>
      </c>
      <c r="B13" t="s">
        <v>6</v>
      </c>
      <c r="C13">
        <v>0.56000000000000005</v>
      </c>
      <c r="D13" t="s">
        <v>213</v>
      </c>
      <c r="E13" t="s">
        <v>213</v>
      </c>
      <c r="F13" t="s">
        <v>213</v>
      </c>
      <c r="G13" t="s">
        <v>213</v>
      </c>
      <c r="H13" s="23" t="s">
        <v>213</v>
      </c>
      <c r="I13" s="23" t="s">
        <v>213</v>
      </c>
      <c r="J13" s="23" t="s">
        <v>213</v>
      </c>
      <c r="K13" s="23" t="s">
        <v>213</v>
      </c>
      <c r="L13" s="23" t="s">
        <v>213</v>
      </c>
      <c r="M13" s="4" t="e">
        <f t="shared" si="0"/>
        <v>#VALUE!</v>
      </c>
      <c r="N13" s="4" t="e">
        <f t="shared" si="1"/>
        <v>#VALUE!</v>
      </c>
      <c r="O13" s="4" t="e">
        <f t="shared" si="2"/>
        <v>#VALUE!</v>
      </c>
      <c r="P13" s="4" t="s">
        <v>213</v>
      </c>
      <c r="Q13" s="4" t="s">
        <v>213</v>
      </c>
      <c r="R13" s="4" t="e">
        <f t="shared" si="3"/>
        <v>#VALUE!</v>
      </c>
      <c r="S13" s="24" t="e">
        <f t="shared" si="4"/>
        <v>#VALUE!</v>
      </c>
      <c r="T13" t="s">
        <v>213</v>
      </c>
      <c r="U13">
        <v>2.5</v>
      </c>
      <c r="V13" t="s">
        <v>213</v>
      </c>
      <c r="W13" t="s">
        <v>213</v>
      </c>
      <c r="X13" t="s">
        <v>213</v>
      </c>
      <c r="Y13" t="s">
        <v>213</v>
      </c>
      <c r="Z13" t="s">
        <v>213</v>
      </c>
      <c r="AA13" t="s">
        <v>213</v>
      </c>
      <c r="AB13" t="s">
        <v>213</v>
      </c>
      <c r="AC13" s="4" t="s">
        <v>213</v>
      </c>
      <c r="AD13" s="4" t="s">
        <v>213</v>
      </c>
      <c r="AE13" s="4" t="s">
        <v>213</v>
      </c>
      <c r="AF13" s="4" t="s">
        <v>213</v>
      </c>
      <c r="AG13" s="4" t="e">
        <f t="shared" si="5"/>
        <v>#VALUE!</v>
      </c>
      <c r="AH13" s="4" t="e">
        <f t="shared" si="6"/>
        <v>#VALUE!</v>
      </c>
      <c r="AI13" s="4" t="e">
        <f t="shared" si="7"/>
        <v>#VALUE!</v>
      </c>
      <c r="AJ13" s="4" t="s">
        <v>213</v>
      </c>
      <c r="AK13" s="4" t="e">
        <f t="shared" si="8"/>
        <v>#VALUE!</v>
      </c>
      <c r="AL13" s="24" t="e">
        <f t="shared" si="9"/>
        <v>#VALUE!</v>
      </c>
      <c r="AM13" s="2" t="s">
        <v>213</v>
      </c>
      <c r="AN13" s="2" t="s">
        <v>213</v>
      </c>
      <c r="AO13" s="2" t="s">
        <v>213</v>
      </c>
      <c r="AP13" s="2" t="s">
        <v>213</v>
      </c>
      <c r="AQ13" s="2" t="s">
        <v>213</v>
      </c>
      <c r="AR13" s="2" t="e">
        <f t="shared" si="10"/>
        <v>#VALUE!</v>
      </c>
      <c r="AS13" s="2" t="e">
        <f t="shared" si="11"/>
        <v>#VALUE!</v>
      </c>
      <c r="AT13" s="2" t="e">
        <f t="shared" si="12"/>
        <v>#VALUE!</v>
      </c>
      <c r="AU13" s="2" t="s">
        <v>213</v>
      </c>
      <c r="AV13" s="2" t="e">
        <f t="shared" si="13"/>
        <v>#VALUE!</v>
      </c>
      <c r="AW13" s="39" t="e">
        <f t="shared" si="14"/>
        <v>#VALUE!</v>
      </c>
      <c r="AX13" s="25">
        <v>1.8</v>
      </c>
      <c r="AY13" s="25">
        <v>1.8</v>
      </c>
      <c r="AZ13" s="25">
        <v>1.8</v>
      </c>
      <c r="BA13" s="25">
        <v>1.8</v>
      </c>
      <c r="BB13" s="25">
        <v>1.8</v>
      </c>
      <c r="BC13" s="4">
        <v>1.5</v>
      </c>
      <c r="BD13" s="25">
        <f t="shared" si="15"/>
        <v>0.63</v>
      </c>
      <c r="BE13" s="25">
        <f t="shared" si="16"/>
        <v>0.64800000000000002</v>
      </c>
      <c r="BF13" s="25">
        <f t="shared" si="17"/>
        <v>0.52200000000000002</v>
      </c>
      <c r="BG13" s="25">
        <v>1.8</v>
      </c>
      <c r="BH13" s="25">
        <f t="shared" si="18"/>
        <v>1.8</v>
      </c>
      <c r="BI13" s="40">
        <f t="shared" si="19"/>
        <v>0</v>
      </c>
      <c r="BJ13" s="26">
        <v>1.7</v>
      </c>
      <c r="BK13" s="4">
        <v>1.8</v>
      </c>
      <c r="BL13" s="4">
        <v>1.7</v>
      </c>
      <c r="BM13" s="4">
        <v>1.9</v>
      </c>
      <c r="BN13" s="4">
        <v>1.9</v>
      </c>
      <c r="BO13" s="26">
        <f t="shared" si="20"/>
        <v>0.61199999999999999</v>
      </c>
      <c r="BP13" s="26">
        <f t="shared" si="21"/>
        <v>0.66499999999999992</v>
      </c>
      <c r="BQ13" s="26">
        <f t="shared" si="22"/>
        <v>0.55099999999999993</v>
      </c>
      <c r="BR13" s="26">
        <v>1.7</v>
      </c>
      <c r="BS13" s="26">
        <f t="shared" si="23"/>
        <v>1.8279999999999998</v>
      </c>
      <c r="BT13" s="41">
        <f t="shared" si="24"/>
        <v>-7.002188183807434E-2</v>
      </c>
      <c r="BU13" s="27" t="s">
        <v>213</v>
      </c>
      <c r="BV13" s="27" t="s">
        <v>213</v>
      </c>
      <c r="BW13" s="27" t="s">
        <v>213</v>
      </c>
      <c r="BX13" s="27" t="s">
        <v>213</v>
      </c>
      <c r="BY13" s="27" t="s">
        <v>213</v>
      </c>
      <c r="BZ13" s="27" t="e">
        <f t="shared" si="25"/>
        <v>#VALUE!</v>
      </c>
      <c r="CA13" s="27" t="e">
        <f t="shared" si="26"/>
        <v>#VALUE!</v>
      </c>
      <c r="CB13" s="27" t="e">
        <f t="shared" si="27"/>
        <v>#VALUE!</v>
      </c>
      <c r="CC13" s="27" t="s">
        <v>213</v>
      </c>
      <c r="CD13" s="27" t="e">
        <f t="shared" si="28"/>
        <v>#VALUE!</v>
      </c>
      <c r="CE13" s="28" t="e">
        <f t="shared" si="29"/>
        <v>#VALUE!</v>
      </c>
      <c r="CF13" s="29" t="s">
        <v>213</v>
      </c>
      <c r="CG13" s="29" t="s">
        <v>213</v>
      </c>
      <c r="CH13" s="29" t="s">
        <v>213</v>
      </c>
      <c r="CI13" s="29" t="s">
        <v>213</v>
      </c>
      <c r="CJ13" s="29" t="s">
        <v>213</v>
      </c>
      <c r="CK13" s="29" t="e">
        <f t="shared" si="30"/>
        <v>#VALUE!</v>
      </c>
      <c r="CL13" s="29" t="e">
        <f t="shared" si="31"/>
        <v>#VALUE!</v>
      </c>
      <c r="CM13" s="29" t="e">
        <f t="shared" si="32"/>
        <v>#VALUE!</v>
      </c>
      <c r="CN13" s="29" t="s">
        <v>213</v>
      </c>
      <c r="CO13" s="29" t="e">
        <f t="shared" si="33"/>
        <v>#VALUE!</v>
      </c>
      <c r="CP13" s="30" t="e">
        <f t="shared" si="34"/>
        <v>#VALUE!</v>
      </c>
      <c r="CQ13" s="31" t="s">
        <v>213</v>
      </c>
      <c r="CR13" s="31" t="s">
        <v>213</v>
      </c>
      <c r="CS13" s="31" t="s">
        <v>213</v>
      </c>
      <c r="CT13" s="31" t="s">
        <v>213</v>
      </c>
      <c r="CU13" s="31" t="s">
        <v>213</v>
      </c>
      <c r="CV13" t="e">
        <f t="shared" si="35"/>
        <v>#VALUE!</v>
      </c>
      <c r="CW13" t="e">
        <f t="shared" si="36"/>
        <v>#VALUE!</v>
      </c>
      <c r="CX13" t="e">
        <f t="shared" si="37"/>
        <v>#VALUE!</v>
      </c>
      <c r="CY13" s="31" t="s">
        <v>213</v>
      </c>
      <c r="CZ13" t="e">
        <f t="shared" si="38"/>
        <v>#VALUE!</v>
      </c>
      <c r="DA13" s="5" t="e">
        <f t="shared" si="39"/>
        <v>#VALUE!</v>
      </c>
    </row>
    <row r="14" spans="1:105" x14ac:dyDescent="0.3">
      <c r="A14">
        <v>8</v>
      </c>
      <c r="B14" t="s">
        <v>14</v>
      </c>
      <c r="C14" t="s">
        <v>213</v>
      </c>
      <c r="D14" t="s">
        <v>213</v>
      </c>
      <c r="E14" t="s">
        <v>213</v>
      </c>
      <c r="F14" t="s">
        <v>213</v>
      </c>
      <c r="G14" t="s">
        <v>213</v>
      </c>
      <c r="H14" s="23" t="s">
        <v>213</v>
      </c>
      <c r="I14" s="23" t="s">
        <v>213</v>
      </c>
      <c r="J14" s="23" t="s">
        <v>213</v>
      </c>
      <c r="K14" s="23" t="s">
        <v>213</v>
      </c>
      <c r="L14" s="23" t="s">
        <v>213</v>
      </c>
      <c r="M14" s="4" t="e">
        <f t="shared" si="0"/>
        <v>#VALUE!</v>
      </c>
      <c r="N14" s="4" t="e">
        <f t="shared" si="1"/>
        <v>#VALUE!</v>
      </c>
      <c r="O14" s="4" t="e">
        <f t="shared" si="2"/>
        <v>#VALUE!</v>
      </c>
      <c r="P14" s="4" t="s">
        <v>213</v>
      </c>
      <c r="Q14" s="4" t="s">
        <v>213</v>
      </c>
      <c r="R14" s="4" t="e">
        <f t="shared" si="3"/>
        <v>#VALUE!</v>
      </c>
      <c r="S14" s="24" t="e">
        <f t="shared" si="4"/>
        <v>#VALUE!</v>
      </c>
      <c r="T14" t="s">
        <v>213</v>
      </c>
      <c r="U14" t="s">
        <v>213</v>
      </c>
      <c r="V14" t="s">
        <v>213</v>
      </c>
      <c r="W14" t="s">
        <v>213</v>
      </c>
      <c r="X14" t="s">
        <v>213</v>
      </c>
      <c r="Y14" t="s">
        <v>213</v>
      </c>
      <c r="Z14" t="s">
        <v>213</v>
      </c>
      <c r="AA14" t="s">
        <v>213</v>
      </c>
      <c r="AB14" t="s">
        <v>213</v>
      </c>
      <c r="AC14" s="4" t="s">
        <v>213</v>
      </c>
      <c r="AD14" s="4" t="s">
        <v>213</v>
      </c>
      <c r="AE14" s="4" t="s">
        <v>213</v>
      </c>
      <c r="AF14" s="4" t="s">
        <v>213</v>
      </c>
      <c r="AG14" s="4" t="e">
        <f t="shared" si="5"/>
        <v>#VALUE!</v>
      </c>
      <c r="AH14" s="4" t="e">
        <f t="shared" si="6"/>
        <v>#VALUE!</v>
      </c>
      <c r="AI14" s="4" t="e">
        <f t="shared" si="7"/>
        <v>#VALUE!</v>
      </c>
      <c r="AJ14" s="4" t="s">
        <v>213</v>
      </c>
      <c r="AK14" s="4" t="e">
        <f t="shared" si="8"/>
        <v>#VALUE!</v>
      </c>
      <c r="AL14" s="24" t="e">
        <f t="shared" si="9"/>
        <v>#VALUE!</v>
      </c>
      <c r="AM14" s="4">
        <v>3.5</v>
      </c>
      <c r="AN14" s="2">
        <v>1.7</v>
      </c>
      <c r="AO14" s="2">
        <v>1.7</v>
      </c>
      <c r="AP14" s="2">
        <v>1.7</v>
      </c>
      <c r="AQ14" s="2" t="s">
        <v>213</v>
      </c>
      <c r="AR14" s="2">
        <f t="shared" si="10"/>
        <v>1.2249999999999999</v>
      </c>
      <c r="AS14" s="2">
        <f t="shared" si="11"/>
        <v>0.61199999999999999</v>
      </c>
      <c r="AT14" s="2">
        <f t="shared" si="12"/>
        <v>0.49299999999999994</v>
      </c>
      <c r="AU14" s="2">
        <v>1.7</v>
      </c>
      <c r="AV14" s="2">
        <f t="shared" si="13"/>
        <v>2.3299999999999996</v>
      </c>
      <c r="AW14" s="39">
        <f t="shared" si="14"/>
        <v>-0.27038626609442051</v>
      </c>
      <c r="AX14" s="25" t="s">
        <v>213</v>
      </c>
      <c r="AY14" s="25" t="s">
        <v>213</v>
      </c>
      <c r="AZ14" s="25" t="s">
        <v>213</v>
      </c>
      <c r="BA14" s="25" t="s">
        <v>213</v>
      </c>
      <c r="BB14" s="25" t="s">
        <v>213</v>
      </c>
      <c r="BC14" s="25" t="s">
        <v>213</v>
      </c>
      <c r="BD14" s="25" t="e">
        <f t="shared" si="15"/>
        <v>#VALUE!</v>
      </c>
      <c r="BE14" s="25" t="e">
        <f t="shared" si="16"/>
        <v>#VALUE!</v>
      </c>
      <c r="BF14" s="25" t="e">
        <f t="shared" si="17"/>
        <v>#VALUE!</v>
      </c>
      <c r="BG14" s="25" t="s">
        <v>213</v>
      </c>
      <c r="BH14" s="25" t="e">
        <f t="shared" si="18"/>
        <v>#VALUE!</v>
      </c>
      <c r="BI14" s="40" t="e">
        <f t="shared" si="19"/>
        <v>#VALUE!</v>
      </c>
      <c r="BJ14" s="26" t="s">
        <v>213</v>
      </c>
      <c r="BK14" s="26" t="s">
        <v>213</v>
      </c>
      <c r="BL14" s="26" t="s">
        <v>213</v>
      </c>
      <c r="BM14" s="26" t="s">
        <v>213</v>
      </c>
      <c r="BN14" s="26" t="s">
        <v>213</v>
      </c>
      <c r="BO14" s="26" t="e">
        <f t="shared" si="20"/>
        <v>#VALUE!</v>
      </c>
      <c r="BP14" s="26" t="e">
        <f t="shared" si="21"/>
        <v>#VALUE!</v>
      </c>
      <c r="BQ14" s="26" t="e">
        <f t="shared" si="22"/>
        <v>#VALUE!</v>
      </c>
      <c r="BR14" s="26" t="s">
        <v>213</v>
      </c>
      <c r="BS14" s="26" t="e">
        <f t="shared" si="23"/>
        <v>#VALUE!</v>
      </c>
      <c r="BT14" s="41" t="e">
        <f t="shared" si="24"/>
        <v>#VALUE!</v>
      </c>
      <c r="BU14" s="27">
        <v>1.9</v>
      </c>
      <c r="BV14" s="27">
        <v>2</v>
      </c>
      <c r="BW14" s="27">
        <v>1.8</v>
      </c>
      <c r="BX14" s="27">
        <v>2.2000000000000002</v>
      </c>
      <c r="BY14" s="4">
        <v>3</v>
      </c>
      <c r="BZ14" s="27">
        <f t="shared" si="25"/>
        <v>0.64800000000000002</v>
      </c>
      <c r="CA14" s="27">
        <f t="shared" si="26"/>
        <v>0.77</v>
      </c>
      <c r="CB14" s="27">
        <f t="shared" si="27"/>
        <v>0.86999999999999988</v>
      </c>
      <c r="CC14" s="27">
        <v>1.9</v>
      </c>
      <c r="CD14" s="27">
        <f t="shared" si="28"/>
        <v>2.2880000000000003</v>
      </c>
      <c r="CE14" s="28">
        <f t="shared" si="29"/>
        <v>-0.16958041958041972</v>
      </c>
      <c r="CF14" s="29" t="s">
        <v>213</v>
      </c>
      <c r="CG14" s="29" t="s">
        <v>213</v>
      </c>
      <c r="CH14" s="29" t="s">
        <v>213</v>
      </c>
      <c r="CI14" s="29" t="s">
        <v>213</v>
      </c>
      <c r="CJ14" s="29" t="s">
        <v>213</v>
      </c>
      <c r="CK14" s="29" t="e">
        <f t="shared" si="30"/>
        <v>#VALUE!</v>
      </c>
      <c r="CL14" s="29" t="e">
        <f t="shared" si="31"/>
        <v>#VALUE!</v>
      </c>
      <c r="CM14" s="29" t="e">
        <f t="shared" si="32"/>
        <v>#VALUE!</v>
      </c>
      <c r="CN14" s="29" t="s">
        <v>213</v>
      </c>
      <c r="CO14" s="29" t="e">
        <f t="shared" si="33"/>
        <v>#VALUE!</v>
      </c>
      <c r="CP14" s="30" t="e">
        <f t="shared" si="34"/>
        <v>#VALUE!</v>
      </c>
      <c r="CR14" s="31" t="s">
        <v>213</v>
      </c>
      <c r="CS14" s="31" t="s">
        <v>213</v>
      </c>
      <c r="CT14" s="31" t="s">
        <v>213</v>
      </c>
      <c r="CU14" s="31" t="s">
        <v>213</v>
      </c>
      <c r="CV14" t="e">
        <f t="shared" si="35"/>
        <v>#VALUE!</v>
      </c>
      <c r="CW14" t="e">
        <f t="shared" si="36"/>
        <v>#VALUE!</v>
      </c>
      <c r="CX14" t="e">
        <f t="shared" si="37"/>
        <v>#VALUE!</v>
      </c>
      <c r="CY14" s="31"/>
      <c r="CZ14" t="e">
        <f t="shared" si="38"/>
        <v>#VALUE!</v>
      </c>
      <c r="DA14" s="5" t="e">
        <f t="shared" si="39"/>
        <v>#VALUE!</v>
      </c>
    </row>
    <row r="15" spans="1:105" x14ac:dyDescent="0.3">
      <c r="A15">
        <v>9</v>
      </c>
      <c r="B15" t="s">
        <v>5</v>
      </c>
      <c r="C15">
        <v>0.75</v>
      </c>
      <c r="D15" t="s">
        <v>213</v>
      </c>
      <c r="E15" t="s">
        <v>213</v>
      </c>
      <c r="F15" t="s">
        <v>213</v>
      </c>
      <c r="G15">
        <v>3.3</v>
      </c>
      <c r="H15" s="23" t="s">
        <v>213</v>
      </c>
      <c r="I15" s="23" t="s">
        <v>213</v>
      </c>
      <c r="J15" s="23" t="s">
        <v>213</v>
      </c>
      <c r="K15" s="23" t="s">
        <v>213</v>
      </c>
      <c r="L15" s="23" t="s">
        <v>213</v>
      </c>
      <c r="M15" s="4" t="e">
        <f t="shared" si="0"/>
        <v>#VALUE!</v>
      </c>
      <c r="N15" s="4" t="e">
        <f t="shared" si="1"/>
        <v>#VALUE!</v>
      </c>
      <c r="O15" s="4" t="e">
        <f t="shared" si="2"/>
        <v>#VALUE!</v>
      </c>
      <c r="P15" s="4" t="s">
        <v>213</v>
      </c>
      <c r="Q15" s="4" t="s">
        <v>213</v>
      </c>
      <c r="R15" s="4" t="e">
        <f t="shared" si="3"/>
        <v>#VALUE!</v>
      </c>
      <c r="S15" s="24" t="e">
        <f t="shared" si="4"/>
        <v>#VALUE!</v>
      </c>
      <c r="T15">
        <v>0.83</v>
      </c>
      <c r="U15">
        <v>2</v>
      </c>
      <c r="V15" t="s">
        <v>213</v>
      </c>
      <c r="W15" t="s">
        <v>213</v>
      </c>
      <c r="X15" t="s">
        <v>213</v>
      </c>
      <c r="Y15" t="s">
        <v>213</v>
      </c>
      <c r="Z15" t="s">
        <v>213</v>
      </c>
      <c r="AA15" t="s">
        <v>213</v>
      </c>
      <c r="AB15" t="s">
        <v>213</v>
      </c>
      <c r="AC15" s="4" t="s">
        <v>213</v>
      </c>
      <c r="AD15" s="4" t="s">
        <v>213</v>
      </c>
      <c r="AE15" s="4" t="s">
        <v>213</v>
      </c>
      <c r="AF15" s="4" t="s">
        <v>213</v>
      </c>
      <c r="AG15" s="4" t="e">
        <f t="shared" si="5"/>
        <v>#VALUE!</v>
      </c>
      <c r="AH15" s="4" t="e">
        <f t="shared" si="6"/>
        <v>#VALUE!</v>
      </c>
      <c r="AI15" s="4" t="e">
        <f t="shared" si="7"/>
        <v>#VALUE!</v>
      </c>
      <c r="AJ15" s="4" t="s">
        <v>213</v>
      </c>
      <c r="AK15" s="4" t="e">
        <f t="shared" si="8"/>
        <v>#VALUE!</v>
      </c>
      <c r="AL15" s="24" t="e">
        <f t="shared" si="9"/>
        <v>#VALUE!</v>
      </c>
      <c r="AM15" s="2" t="s">
        <v>213</v>
      </c>
      <c r="AN15" s="2" t="s">
        <v>213</v>
      </c>
      <c r="AO15" s="2" t="s">
        <v>213</v>
      </c>
      <c r="AP15" s="2" t="s">
        <v>213</v>
      </c>
      <c r="AQ15" s="2" t="s">
        <v>213</v>
      </c>
      <c r="AR15" s="2" t="e">
        <f t="shared" si="10"/>
        <v>#VALUE!</v>
      </c>
      <c r="AS15" s="2" t="e">
        <f t="shared" si="11"/>
        <v>#VALUE!</v>
      </c>
      <c r="AT15" s="2" t="e">
        <f t="shared" si="12"/>
        <v>#VALUE!</v>
      </c>
      <c r="AU15" s="2" t="s">
        <v>213</v>
      </c>
      <c r="AV15" s="2" t="e">
        <f t="shared" si="13"/>
        <v>#VALUE!</v>
      </c>
      <c r="AW15" s="39" t="e">
        <f t="shared" si="14"/>
        <v>#VALUE!</v>
      </c>
      <c r="AX15" s="25" t="s">
        <v>213</v>
      </c>
      <c r="AY15" s="25" t="s">
        <v>213</v>
      </c>
      <c r="AZ15" s="25" t="s">
        <v>213</v>
      </c>
      <c r="BA15" s="25" t="s">
        <v>213</v>
      </c>
      <c r="BB15" s="25" t="s">
        <v>213</v>
      </c>
      <c r="BC15" s="25" t="s">
        <v>213</v>
      </c>
      <c r="BD15" s="25" t="e">
        <f t="shared" si="15"/>
        <v>#VALUE!</v>
      </c>
      <c r="BE15" s="25" t="e">
        <f t="shared" si="16"/>
        <v>#VALUE!</v>
      </c>
      <c r="BF15" s="25" t="e">
        <f t="shared" si="17"/>
        <v>#VALUE!</v>
      </c>
      <c r="BG15" s="25" t="s">
        <v>213</v>
      </c>
      <c r="BH15" s="25" t="e">
        <f t="shared" si="18"/>
        <v>#VALUE!</v>
      </c>
      <c r="BI15" s="40" t="e">
        <f t="shared" si="19"/>
        <v>#VALUE!</v>
      </c>
      <c r="BJ15" s="4">
        <v>1.8</v>
      </c>
      <c r="BK15" s="4">
        <v>1.7</v>
      </c>
      <c r="BL15" s="26">
        <v>1.7</v>
      </c>
      <c r="BM15" s="4">
        <v>2</v>
      </c>
      <c r="BN15" s="4">
        <v>1.9</v>
      </c>
      <c r="BO15" s="26">
        <f t="shared" si="20"/>
        <v>0.61199999999999999</v>
      </c>
      <c r="BP15" s="26">
        <f t="shared" si="21"/>
        <v>0.7</v>
      </c>
      <c r="BQ15" s="26">
        <f t="shared" si="22"/>
        <v>0.55099999999999993</v>
      </c>
      <c r="BR15" s="4">
        <v>1.8</v>
      </c>
      <c r="BS15" s="26">
        <f t="shared" si="23"/>
        <v>1.8629999999999998</v>
      </c>
      <c r="BT15" s="41">
        <f t="shared" si="24"/>
        <v>-3.3816425120772806E-2</v>
      </c>
      <c r="BU15" s="27" t="s">
        <v>213</v>
      </c>
      <c r="BV15" s="27" t="s">
        <v>213</v>
      </c>
      <c r="BW15" s="27" t="s">
        <v>213</v>
      </c>
      <c r="BX15" s="27" t="s">
        <v>213</v>
      </c>
      <c r="BY15" s="27" t="s">
        <v>213</v>
      </c>
      <c r="BZ15" s="27" t="e">
        <f t="shared" si="25"/>
        <v>#VALUE!</v>
      </c>
      <c r="CA15" s="27" t="e">
        <f t="shared" si="26"/>
        <v>#VALUE!</v>
      </c>
      <c r="CB15" s="27" t="e">
        <f t="shared" si="27"/>
        <v>#VALUE!</v>
      </c>
      <c r="CC15" s="27" t="s">
        <v>213</v>
      </c>
      <c r="CD15" s="27" t="e">
        <f t="shared" si="28"/>
        <v>#VALUE!</v>
      </c>
      <c r="CE15" s="28" t="e">
        <f t="shared" si="29"/>
        <v>#VALUE!</v>
      </c>
      <c r="CF15" s="29" t="s">
        <v>213</v>
      </c>
      <c r="CG15" s="29" t="s">
        <v>213</v>
      </c>
      <c r="CH15" s="29" t="s">
        <v>213</v>
      </c>
      <c r="CI15" s="29" t="s">
        <v>213</v>
      </c>
      <c r="CJ15" s="29" t="s">
        <v>213</v>
      </c>
      <c r="CK15" s="29" t="e">
        <f t="shared" si="30"/>
        <v>#VALUE!</v>
      </c>
      <c r="CL15" s="29" t="e">
        <f t="shared" si="31"/>
        <v>#VALUE!</v>
      </c>
      <c r="CM15" s="29" t="e">
        <f t="shared" si="32"/>
        <v>#VALUE!</v>
      </c>
      <c r="CN15" s="29" t="s">
        <v>213</v>
      </c>
      <c r="CO15" s="29" t="e">
        <f t="shared" si="33"/>
        <v>#VALUE!</v>
      </c>
      <c r="CP15" s="30" t="e">
        <f t="shared" si="34"/>
        <v>#VALUE!</v>
      </c>
      <c r="CQ15" s="31">
        <v>2</v>
      </c>
      <c r="CR15" s="31" t="s">
        <v>213</v>
      </c>
      <c r="CS15" s="4">
        <v>1.9</v>
      </c>
      <c r="CT15" s="31">
        <v>1.7</v>
      </c>
      <c r="CU15" s="31">
        <v>1.7</v>
      </c>
      <c r="CV15">
        <f t="shared" si="35"/>
        <v>0.68399999999999994</v>
      </c>
      <c r="CW15">
        <f t="shared" si="36"/>
        <v>0.59499999999999997</v>
      </c>
      <c r="CX15">
        <f t="shared" si="37"/>
        <v>0.49299999999999994</v>
      </c>
      <c r="CY15" s="31">
        <v>2</v>
      </c>
      <c r="CZ15">
        <f t="shared" si="38"/>
        <v>1.7719999999999998</v>
      </c>
      <c r="DA15" s="5">
        <f t="shared" si="39"/>
        <v>0.12866817155756222</v>
      </c>
    </row>
    <row r="16" spans="1:105" x14ac:dyDescent="0.3">
      <c r="A16">
        <v>10</v>
      </c>
      <c r="B16" t="s">
        <v>13</v>
      </c>
      <c r="C16" t="s">
        <v>214</v>
      </c>
      <c r="D16" t="s">
        <v>213</v>
      </c>
      <c r="E16" t="s">
        <v>213</v>
      </c>
      <c r="F16" t="s">
        <v>213</v>
      </c>
      <c r="G16" t="s">
        <v>213</v>
      </c>
      <c r="H16" s="23" t="s">
        <v>213</v>
      </c>
      <c r="I16" s="23" t="s">
        <v>213</v>
      </c>
      <c r="J16" s="23" t="s">
        <v>213</v>
      </c>
      <c r="K16" s="23" t="s">
        <v>213</v>
      </c>
      <c r="L16" s="23" t="s">
        <v>213</v>
      </c>
      <c r="M16" s="4" t="e">
        <f t="shared" si="0"/>
        <v>#VALUE!</v>
      </c>
      <c r="N16" s="4" t="e">
        <f t="shared" si="1"/>
        <v>#VALUE!</v>
      </c>
      <c r="O16" s="4" t="e">
        <f t="shared" si="2"/>
        <v>#VALUE!</v>
      </c>
      <c r="P16" s="4" t="s">
        <v>213</v>
      </c>
      <c r="Q16" s="4" t="s">
        <v>213</v>
      </c>
      <c r="R16" s="4" t="e">
        <f t="shared" si="3"/>
        <v>#VALUE!</v>
      </c>
      <c r="S16" s="24" t="e">
        <f t="shared" si="4"/>
        <v>#VALUE!</v>
      </c>
      <c r="T16" t="s">
        <v>213</v>
      </c>
      <c r="U16" t="s">
        <v>213</v>
      </c>
      <c r="V16" t="s">
        <v>213</v>
      </c>
      <c r="W16" t="s">
        <v>213</v>
      </c>
      <c r="X16" t="s">
        <v>213</v>
      </c>
      <c r="Y16" t="s">
        <v>213</v>
      </c>
      <c r="Z16" t="s">
        <v>213</v>
      </c>
      <c r="AA16" t="s">
        <v>213</v>
      </c>
      <c r="AB16" t="s">
        <v>213</v>
      </c>
      <c r="AC16" s="4" t="s">
        <v>213</v>
      </c>
      <c r="AD16" s="4" t="s">
        <v>213</v>
      </c>
      <c r="AE16" s="4" t="s">
        <v>213</v>
      </c>
      <c r="AF16" s="4" t="s">
        <v>213</v>
      </c>
      <c r="AG16" s="4" t="e">
        <f t="shared" si="5"/>
        <v>#VALUE!</v>
      </c>
      <c r="AH16" s="4" t="e">
        <f t="shared" si="6"/>
        <v>#VALUE!</v>
      </c>
      <c r="AI16" s="4" t="e">
        <f t="shared" si="7"/>
        <v>#VALUE!</v>
      </c>
      <c r="AJ16" s="4" t="s">
        <v>213</v>
      </c>
      <c r="AK16" s="4" t="e">
        <f t="shared" si="8"/>
        <v>#VALUE!</v>
      </c>
      <c r="AL16" s="24" t="e">
        <f t="shared" si="9"/>
        <v>#VALUE!</v>
      </c>
      <c r="AM16" s="2" t="s">
        <v>213</v>
      </c>
      <c r="AN16" s="2" t="s">
        <v>213</v>
      </c>
      <c r="AO16" s="2" t="s">
        <v>213</v>
      </c>
      <c r="AP16" s="2" t="s">
        <v>213</v>
      </c>
      <c r="AQ16" s="2" t="s">
        <v>213</v>
      </c>
      <c r="AR16" s="2" t="e">
        <f t="shared" si="10"/>
        <v>#VALUE!</v>
      </c>
      <c r="AS16" s="2" t="e">
        <f t="shared" si="11"/>
        <v>#VALUE!</v>
      </c>
      <c r="AT16" s="2" t="e">
        <f t="shared" si="12"/>
        <v>#VALUE!</v>
      </c>
      <c r="AU16" s="2" t="s">
        <v>213</v>
      </c>
      <c r="AV16" s="2" t="e">
        <f t="shared" si="13"/>
        <v>#VALUE!</v>
      </c>
      <c r="AW16" s="39" t="e">
        <f t="shared" si="14"/>
        <v>#VALUE!</v>
      </c>
      <c r="AX16" s="25" t="s">
        <v>213</v>
      </c>
      <c r="AY16" s="25" t="s">
        <v>213</v>
      </c>
      <c r="AZ16" s="25" t="s">
        <v>213</v>
      </c>
      <c r="BA16" s="25" t="s">
        <v>213</v>
      </c>
      <c r="BB16" s="25" t="s">
        <v>213</v>
      </c>
      <c r="BC16" s="25" t="s">
        <v>213</v>
      </c>
      <c r="BD16" s="25" t="e">
        <f t="shared" si="15"/>
        <v>#VALUE!</v>
      </c>
      <c r="BE16" s="25" t="e">
        <f t="shared" si="16"/>
        <v>#VALUE!</v>
      </c>
      <c r="BF16" s="25" t="e">
        <f t="shared" si="17"/>
        <v>#VALUE!</v>
      </c>
      <c r="BG16" s="25" t="s">
        <v>213</v>
      </c>
      <c r="BH16" s="25" t="e">
        <f t="shared" si="18"/>
        <v>#VALUE!</v>
      </c>
      <c r="BI16" s="40" t="e">
        <f t="shared" si="19"/>
        <v>#VALUE!</v>
      </c>
      <c r="BJ16" s="26" t="s">
        <v>213</v>
      </c>
      <c r="BK16" s="26" t="s">
        <v>213</v>
      </c>
      <c r="BL16" s="26" t="s">
        <v>213</v>
      </c>
      <c r="BM16" s="26" t="s">
        <v>213</v>
      </c>
      <c r="BN16" s="26" t="s">
        <v>213</v>
      </c>
      <c r="BO16" s="26" t="e">
        <f t="shared" si="20"/>
        <v>#VALUE!</v>
      </c>
      <c r="BP16" s="26" t="e">
        <f t="shared" si="21"/>
        <v>#VALUE!</v>
      </c>
      <c r="BQ16" s="26" t="e">
        <f t="shared" si="22"/>
        <v>#VALUE!</v>
      </c>
      <c r="BR16" s="26" t="s">
        <v>213</v>
      </c>
      <c r="BS16" s="26" t="e">
        <f t="shared" si="23"/>
        <v>#VALUE!</v>
      </c>
      <c r="BT16" s="41" t="e">
        <f t="shared" si="24"/>
        <v>#VALUE!</v>
      </c>
      <c r="BU16" s="27" t="s">
        <v>213</v>
      </c>
      <c r="BV16" s="27" t="s">
        <v>213</v>
      </c>
      <c r="BW16" s="27" t="s">
        <v>213</v>
      </c>
      <c r="BX16" s="27" t="s">
        <v>213</v>
      </c>
      <c r="BY16" s="27" t="s">
        <v>213</v>
      </c>
      <c r="BZ16" s="27" t="e">
        <f t="shared" si="25"/>
        <v>#VALUE!</v>
      </c>
      <c r="CA16" s="27" t="e">
        <f t="shared" si="26"/>
        <v>#VALUE!</v>
      </c>
      <c r="CB16" s="27" t="e">
        <f t="shared" si="27"/>
        <v>#VALUE!</v>
      </c>
      <c r="CC16" s="27" t="s">
        <v>213</v>
      </c>
      <c r="CD16" s="27" t="e">
        <f t="shared" si="28"/>
        <v>#VALUE!</v>
      </c>
      <c r="CE16" s="28" t="e">
        <f t="shared" si="29"/>
        <v>#VALUE!</v>
      </c>
      <c r="CF16" s="29" t="s">
        <v>213</v>
      </c>
      <c r="CG16" s="29" t="s">
        <v>213</v>
      </c>
      <c r="CH16" s="29" t="s">
        <v>213</v>
      </c>
      <c r="CI16" s="29" t="s">
        <v>213</v>
      </c>
      <c r="CJ16" s="29" t="s">
        <v>213</v>
      </c>
      <c r="CK16" s="29" t="e">
        <f t="shared" si="30"/>
        <v>#VALUE!</v>
      </c>
      <c r="CL16" s="29" t="e">
        <f t="shared" si="31"/>
        <v>#VALUE!</v>
      </c>
      <c r="CM16" s="29" t="e">
        <f t="shared" si="32"/>
        <v>#VALUE!</v>
      </c>
      <c r="CN16" s="29" t="s">
        <v>213</v>
      </c>
      <c r="CO16" s="29" t="e">
        <f t="shared" si="33"/>
        <v>#VALUE!</v>
      </c>
      <c r="CP16" s="30" t="e">
        <f t="shared" si="34"/>
        <v>#VALUE!</v>
      </c>
      <c r="CQ16" s="31" t="s">
        <v>213</v>
      </c>
      <c r="CR16" s="31" t="s">
        <v>213</v>
      </c>
      <c r="CS16" s="31" t="s">
        <v>213</v>
      </c>
      <c r="CT16" s="31" t="s">
        <v>213</v>
      </c>
      <c r="CU16" s="31" t="s">
        <v>213</v>
      </c>
      <c r="CV16" t="e">
        <f t="shared" si="35"/>
        <v>#VALUE!</v>
      </c>
      <c r="CW16" t="e">
        <f t="shared" si="36"/>
        <v>#VALUE!</v>
      </c>
      <c r="CX16" t="e">
        <f t="shared" si="37"/>
        <v>#VALUE!</v>
      </c>
      <c r="CY16" s="31" t="s">
        <v>213</v>
      </c>
      <c r="CZ16" t="e">
        <f t="shared" si="38"/>
        <v>#VALUE!</v>
      </c>
      <c r="DA16" s="5" t="e">
        <f t="shared" si="39"/>
        <v>#VALUE!</v>
      </c>
    </row>
    <row r="17" spans="1:105" x14ac:dyDescent="0.3">
      <c r="A17">
        <v>11</v>
      </c>
      <c r="B17" t="s">
        <v>4</v>
      </c>
      <c r="C17">
        <v>7.5</v>
      </c>
      <c r="D17">
        <v>12</v>
      </c>
      <c r="E17">
        <v>12</v>
      </c>
      <c r="F17">
        <v>9.6</v>
      </c>
      <c r="G17">
        <v>9.6999999999999993</v>
      </c>
      <c r="H17" s="4">
        <v>6.02</v>
      </c>
      <c r="I17" s="4">
        <v>9.1</v>
      </c>
      <c r="J17" s="4">
        <v>4.6399999999999997</v>
      </c>
      <c r="K17" s="4">
        <v>6.7</v>
      </c>
      <c r="L17" s="4">
        <v>7.18</v>
      </c>
      <c r="M17" s="4">
        <f t="shared" si="0"/>
        <v>1.7457999999999998</v>
      </c>
      <c r="N17" s="4">
        <f t="shared" si="1"/>
        <v>3.1849999999999996</v>
      </c>
      <c r="O17" s="4">
        <f t="shared" si="2"/>
        <v>1.6703999999999999</v>
      </c>
      <c r="P17" s="4">
        <v>6.7</v>
      </c>
      <c r="Q17" s="4">
        <v>7.18</v>
      </c>
      <c r="R17" s="4">
        <f t="shared" si="3"/>
        <v>6.6011999999999995</v>
      </c>
      <c r="S17" s="24">
        <f t="shared" si="4"/>
        <v>8.7681027691934837E-2</v>
      </c>
      <c r="T17">
        <v>7</v>
      </c>
      <c r="U17">
        <v>9.6</v>
      </c>
      <c r="V17">
        <v>9.1</v>
      </c>
      <c r="W17">
        <v>6.4</v>
      </c>
      <c r="X17">
        <v>8.6</v>
      </c>
      <c r="Y17">
        <v>8.8000000000000007</v>
      </c>
      <c r="Z17">
        <v>9.1999999999999993</v>
      </c>
      <c r="AA17">
        <v>9.1</v>
      </c>
      <c r="AB17">
        <v>9</v>
      </c>
      <c r="AC17" s="42">
        <v>7.3</v>
      </c>
      <c r="AD17" s="42">
        <v>14</v>
      </c>
      <c r="AE17" s="42">
        <v>4.5999999999999996</v>
      </c>
      <c r="AF17" s="42">
        <v>8.1</v>
      </c>
      <c r="AG17" s="4">
        <f t="shared" si="5"/>
        <v>2.5549999999999997</v>
      </c>
      <c r="AH17" s="4">
        <f t="shared" si="6"/>
        <v>5.04</v>
      </c>
      <c r="AI17" s="4">
        <f t="shared" si="7"/>
        <v>1.3339999999999999</v>
      </c>
      <c r="AJ17" s="4">
        <v>8.1</v>
      </c>
      <c r="AK17" s="4">
        <f t="shared" si="8"/>
        <v>8.9290000000000003</v>
      </c>
      <c r="AL17" s="24">
        <f t="shared" si="9"/>
        <v>-9.2843543509911586E-2</v>
      </c>
      <c r="AM17" s="4">
        <v>11</v>
      </c>
      <c r="AN17" s="4">
        <v>5.4</v>
      </c>
      <c r="AO17" s="4">
        <v>7.9</v>
      </c>
      <c r="AP17" s="4">
        <v>7.3</v>
      </c>
      <c r="AQ17" s="4">
        <v>7.5</v>
      </c>
      <c r="AR17" s="2">
        <f t="shared" si="10"/>
        <v>3.8499999999999996</v>
      </c>
      <c r="AS17" s="2">
        <f t="shared" si="11"/>
        <v>1.944</v>
      </c>
      <c r="AT17" s="2">
        <f t="shared" si="12"/>
        <v>2.2909999999999999</v>
      </c>
      <c r="AU17" s="4">
        <v>7.3</v>
      </c>
      <c r="AV17" s="2">
        <f t="shared" si="13"/>
        <v>8.0849999999999991</v>
      </c>
      <c r="AW17" s="39">
        <f t="shared" si="14"/>
        <v>-9.7093382807668438E-2</v>
      </c>
      <c r="AX17" s="4">
        <v>9.1999999999999993</v>
      </c>
      <c r="AY17" s="4">
        <v>4.5</v>
      </c>
      <c r="AZ17" s="4">
        <v>6</v>
      </c>
      <c r="BA17" s="4">
        <v>10</v>
      </c>
      <c r="BB17" s="4">
        <v>9.3000000000000007</v>
      </c>
      <c r="BC17" s="4">
        <v>1.9</v>
      </c>
      <c r="BD17" s="25">
        <f t="shared" si="15"/>
        <v>3.2199999999999998</v>
      </c>
      <c r="BE17" s="25">
        <f t="shared" si="16"/>
        <v>1.6199999999999999</v>
      </c>
      <c r="BF17" s="25">
        <f t="shared" si="17"/>
        <v>1.7399999999999998</v>
      </c>
      <c r="BG17" s="4">
        <v>10</v>
      </c>
      <c r="BH17" s="25">
        <f t="shared" si="18"/>
        <v>6.58</v>
      </c>
      <c r="BI17" s="40">
        <f t="shared" si="19"/>
        <v>0.51975683890577506</v>
      </c>
      <c r="BJ17" s="4">
        <v>10</v>
      </c>
      <c r="BK17" s="4">
        <v>10</v>
      </c>
      <c r="BL17" s="4">
        <v>6.8</v>
      </c>
      <c r="BM17" s="4">
        <v>12</v>
      </c>
      <c r="BN17" s="4">
        <v>10</v>
      </c>
      <c r="BO17" s="26">
        <f t="shared" si="20"/>
        <v>2.448</v>
      </c>
      <c r="BP17" s="26">
        <f t="shared" si="21"/>
        <v>4.1999999999999993</v>
      </c>
      <c r="BQ17" s="26">
        <f t="shared" si="22"/>
        <v>2.9</v>
      </c>
      <c r="BR17" s="4">
        <v>10</v>
      </c>
      <c r="BS17" s="26">
        <f t="shared" si="23"/>
        <v>9.548</v>
      </c>
      <c r="BT17" s="41">
        <f t="shared" si="24"/>
        <v>4.7339757017176368E-2</v>
      </c>
      <c r="BU17" s="4">
        <v>7</v>
      </c>
      <c r="BV17" s="4">
        <v>7.3</v>
      </c>
      <c r="BW17" s="4">
        <v>3.2</v>
      </c>
      <c r="BX17" s="4">
        <v>9.6</v>
      </c>
      <c r="BY17" s="4">
        <v>4.3</v>
      </c>
      <c r="BZ17" s="27">
        <f t="shared" si="25"/>
        <v>1.1519999999999999</v>
      </c>
      <c r="CA17" s="27">
        <f t="shared" si="26"/>
        <v>3.36</v>
      </c>
      <c r="CB17" s="27">
        <f t="shared" si="27"/>
        <v>1.2469999999999999</v>
      </c>
      <c r="CC17" s="4">
        <v>7</v>
      </c>
      <c r="CD17" s="27">
        <f t="shared" si="28"/>
        <v>5.7589999999999995</v>
      </c>
      <c r="CE17" s="28">
        <f t="shared" si="29"/>
        <v>0.21548880013891311</v>
      </c>
      <c r="CF17" s="4">
        <v>6.3</v>
      </c>
      <c r="CG17" s="4">
        <v>6.4</v>
      </c>
      <c r="CH17" s="4">
        <v>10</v>
      </c>
      <c r="CI17" s="4">
        <v>5.4</v>
      </c>
      <c r="CJ17" s="4">
        <v>4.3</v>
      </c>
      <c r="CK17" s="29">
        <f t="shared" si="30"/>
        <v>3.5</v>
      </c>
      <c r="CL17" s="29">
        <f t="shared" si="31"/>
        <v>1.5660000000000001</v>
      </c>
      <c r="CM17" s="29">
        <f t="shared" si="32"/>
        <v>1.5479999999999998</v>
      </c>
      <c r="CN17" s="4">
        <v>6.3</v>
      </c>
      <c r="CO17" s="29">
        <f t="shared" si="33"/>
        <v>6.6139999999999999</v>
      </c>
      <c r="CP17" s="30">
        <f t="shared" si="34"/>
        <v>-4.7475052918052624E-2</v>
      </c>
      <c r="CQ17" s="4">
        <v>6.7</v>
      </c>
      <c r="CR17" s="4">
        <v>7.4</v>
      </c>
      <c r="CS17" s="4">
        <v>5</v>
      </c>
      <c r="CT17" s="4">
        <v>8.6</v>
      </c>
      <c r="CU17" s="4">
        <v>4.9000000000000004</v>
      </c>
      <c r="CV17">
        <f t="shared" si="35"/>
        <v>1.7999999999999998</v>
      </c>
      <c r="CW17">
        <f t="shared" si="36"/>
        <v>3.01</v>
      </c>
      <c r="CX17">
        <f t="shared" si="37"/>
        <v>1.421</v>
      </c>
      <c r="CY17" s="4">
        <v>6.7</v>
      </c>
      <c r="CZ17">
        <f t="shared" si="38"/>
        <v>6.2309999999999999</v>
      </c>
      <c r="DA17" s="5">
        <f t="shared" si="39"/>
        <v>7.5268817204301119E-2</v>
      </c>
    </row>
    <row r="18" spans="1:105" x14ac:dyDescent="0.3">
      <c r="A18">
        <v>12</v>
      </c>
      <c r="B18" t="s">
        <v>12</v>
      </c>
      <c r="C18">
        <v>15</v>
      </c>
      <c r="D18">
        <v>13</v>
      </c>
      <c r="E18">
        <v>12</v>
      </c>
      <c r="F18">
        <v>13</v>
      </c>
      <c r="G18">
        <v>12</v>
      </c>
      <c r="H18" s="4">
        <v>7.54</v>
      </c>
      <c r="I18" s="4">
        <v>15.6</v>
      </c>
      <c r="J18" s="4">
        <v>10.7</v>
      </c>
      <c r="K18" s="4">
        <v>9.68</v>
      </c>
      <c r="L18" s="4">
        <v>9.31</v>
      </c>
      <c r="M18" s="4">
        <f t="shared" si="0"/>
        <v>2.1865999999999999</v>
      </c>
      <c r="N18" s="4">
        <f t="shared" si="1"/>
        <v>5.46</v>
      </c>
      <c r="O18" s="4">
        <f t="shared" si="2"/>
        <v>3.8519999999999994</v>
      </c>
      <c r="P18" s="4">
        <v>9.68</v>
      </c>
      <c r="Q18" s="4">
        <v>9.31</v>
      </c>
      <c r="R18" s="4">
        <f t="shared" si="3"/>
        <v>11.4986</v>
      </c>
      <c r="S18" s="24">
        <f t="shared" si="4"/>
        <v>-0.1903362148435461</v>
      </c>
      <c r="T18">
        <v>9.1</v>
      </c>
      <c r="U18">
        <v>13</v>
      </c>
      <c r="V18">
        <v>13</v>
      </c>
      <c r="W18">
        <v>5.7</v>
      </c>
      <c r="X18">
        <v>6.5</v>
      </c>
      <c r="Y18">
        <v>30</v>
      </c>
      <c r="Z18">
        <v>34</v>
      </c>
      <c r="AA18">
        <v>29</v>
      </c>
      <c r="AB18">
        <v>33</v>
      </c>
      <c r="AC18" s="42">
        <v>15</v>
      </c>
      <c r="AD18" s="42">
        <v>27</v>
      </c>
      <c r="AE18" s="42">
        <v>8.6</v>
      </c>
      <c r="AF18" s="42">
        <v>30</v>
      </c>
      <c r="AG18" s="4">
        <f t="shared" si="5"/>
        <v>5.25</v>
      </c>
      <c r="AH18" s="4">
        <f t="shared" si="6"/>
        <v>9.7199999999999989</v>
      </c>
      <c r="AI18" s="4">
        <f t="shared" si="7"/>
        <v>2.4939999999999998</v>
      </c>
      <c r="AJ18" s="4">
        <v>30</v>
      </c>
      <c r="AK18" s="4">
        <f t="shared" si="8"/>
        <v>17.463999999999999</v>
      </c>
      <c r="AL18" s="24">
        <f t="shared" si="9"/>
        <v>0.71781951442968406</v>
      </c>
      <c r="AM18" s="4">
        <v>18</v>
      </c>
      <c r="AN18" s="4">
        <v>18</v>
      </c>
      <c r="AO18" s="4">
        <v>8.5</v>
      </c>
      <c r="AP18" s="4">
        <v>10</v>
      </c>
      <c r="AQ18" s="4">
        <v>10</v>
      </c>
      <c r="AR18" s="2">
        <f t="shared" si="10"/>
        <v>6.3</v>
      </c>
      <c r="AS18" s="2">
        <f t="shared" si="11"/>
        <v>6.4799999999999995</v>
      </c>
      <c r="AT18" s="2">
        <f t="shared" si="12"/>
        <v>2.4649999999999999</v>
      </c>
      <c r="AU18" s="4">
        <v>10</v>
      </c>
      <c r="AV18" s="2">
        <f t="shared" si="13"/>
        <v>15.244999999999999</v>
      </c>
      <c r="AW18" s="39">
        <f t="shared" si="14"/>
        <v>-0.34404722859954079</v>
      </c>
      <c r="AX18" s="4">
        <v>13</v>
      </c>
      <c r="AY18" s="4">
        <v>51</v>
      </c>
      <c r="AZ18" s="4">
        <v>12</v>
      </c>
      <c r="BA18" s="4">
        <v>37</v>
      </c>
      <c r="BB18" s="4">
        <v>35</v>
      </c>
      <c r="BC18" s="4">
        <v>9.4</v>
      </c>
      <c r="BD18" s="25">
        <f t="shared" si="15"/>
        <v>4.55</v>
      </c>
      <c r="BE18" s="25">
        <f t="shared" si="16"/>
        <v>18.36</v>
      </c>
      <c r="BF18" s="25">
        <f t="shared" si="17"/>
        <v>3.4799999999999995</v>
      </c>
      <c r="BG18" s="4">
        <v>37</v>
      </c>
      <c r="BH18" s="25">
        <f t="shared" si="18"/>
        <v>26.39</v>
      </c>
      <c r="BI18" s="40">
        <f t="shared" si="19"/>
        <v>0.40204622963243652</v>
      </c>
      <c r="BJ18" s="4">
        <v>15</v>
      </c>
      <c r="BK18" s="4">
        <v>17</v>
      </c>
      <c r="BL18" s="4">
        <v>22</v>
      </c>
      <c r="BM18" s="4">
        <v>38</v>
      </c>
      <c r="BN18" s="4">
        <v>14</v>
      </c>
      <c r="BO18" s="26">
        <f t="shared" si="20"/>
        <v>7.92</v>
      </c>
      <c r="BP18" s="26">
        <f t="shared" si="21"/>
        <v>13.299999999999999</v>
      </c>
      <c r="BQ18" s="26">
        <f t="shared" si="22"/>
        <v>4.0599999999999996</v>
      </c>
      <c r="BR18" s="4">
        <v>15</v>
      </c>
      <c r="BS18" s="26">
        <f t="shared" si="23"/>
        <v>25.279999999999998</v>
      </c>
      <c r="BT18" s="41">
        <f t="shared" si="24"/>
        <v>-0.40664556962025311</v>
      </c>
      <c r="BU18" s="4">
        <v>9.8000000000000007</v>
      </c>
      <c r="BV18" s="4">
        <v>9.4</v>
      </c>
      <c r="BW18" s="4">
        <v>8.5</v>
      </c>
      <c r="BX18" s="4">
        <v>18</v>
      </c>
      <c r="BY18" s="4">
        <v>7.6</v>
      </c>
      <c r="BZ18" s="27">
        <f t="shared" si="25"/>
        <v>3.06</v>
      </c>
      <c r="CA18" s="27">
        <f t="shared" si="26"/>
        <v>6.3</v>
      </c>
      <c r="CB18" s="27">
        <f t="shared" si="27"/>
        <v>2.2039999999999997</v>
      </c>
      <c r="CC18" s="4">
        <v>9.8000000000000007</v>
      </c>
      <c r="CD18" s="27">
        <f t="shared" si="28"/>
        <v>11.564</v>
      </c>
      <c r="CE18" s="28">
        <f t="shared" si="29"/>
        <v>-0.15254237288135589</v>
      </c>
      <c r="CF18" s="4">
        <v>8</v>
      </c>
      <c r="CG18" s="4">
        <v>7.9</v>
      </c>
      <c r="CH18" s="4">
        <v>16</v>
      </c>
      <c r="CI18" s="4">
        <v>7.7</v>
      </c>
      <c r="CJ18" s="4">
        <v>19</v>
      </c>
      <c r="CK18" s="29">
        <f t="shared" si="30"/>
        <v>5.6</v>
      </c>
      <c r="CL18" s="29">
        <f t="shared" si="31"/>
        <v>2.2330000000000001</v>
      </c>
      <c r="CM18" s="29">
        <f t="shared" si="32"/>
        <v>6.84</v>
      </c>
      <c r="CN18" s="4">
        <v>8</v>
      </c>
      <c r="CO18" s="29">
        <f t="shared" si="33"/>
        <v>14.673</v>
      </c>
      <c r="CP18" s="30">
        <f t="shared" si="34"/>
        <v>-0.45478089007019695</v>
      </c>
      <c r="CQ18" s="4">
        <v>12</v>
      </c>
      <c r="CR18" s="4">
        <v>12</v>
      </c>
      <c r="CS18" s="4">
        <v>14</v>
      </c>
      <c r="CT18" s="4">
        <v>23</v>
      </c>
      <c r="CU18" s="4">
        <v>6.7</v>
      </c>
      <c r="CV18">
        <f t="shared" si="35"/>
        <v>5.04</v>
      </c>
      <c r="CW18">
        <f t="shared" si="36"/>
        <v>8.0499999999999989</v>
      </c>
      <c r="CX18">
        <f t="shared" si="37"/>
        <v>1.9429999999999998</v>
      </c>
      <c r="CY18" s="4">
        <v>12</v>
      </c>
      <c r="CZ18">
        <f t="shared" si="38"/>
        <v>15.032999999999999</v>
      </c>
      <c r="DA18" s="5">
        <f t="shared" si="39"/>
        <v>-0.20175613649970062</v>
      </c>
    </row>
    <row r="19" spans="1:105" x14ac:dyDescent="0.3">
      <c r="A19">
        <v>13</v>
      </c>
      <c r="B19" t="s">
        <v>20</v>
      </c>
      <c r="C19" t="s">
        <v>214</v>
      </c>
      <c r="D19" t="s">
        <v>213</v>
      </c>
      <c r="E19" t="s">
        <v>213</v>
      </c>
      <c r="F19" t="s">
        <v>213</v>
      </c>
      <c r="G19" t="s">
        <v>213</v>
      </c>
      <c r="H19" s="23" t="s">
        <v>213</v>
      </c>
      <c r="I19" s="23" t="s">
        <v>213</v>
      </c>
      <c r="J19" s="23" t="s">
        <v>213</v>
      </c>
      <c r="K19" s="23" t="s">
        <v>213</v>
      </c>
      <c r="L19" s="23" t="s">
        <v>213</v>
      </c>
      <c r="M19" s="4" t="e">
        <f t="shared" si="0"/>
        <v>#VALUE!</v>
      </c>
      <c r="N19" s="4" t="e">
        <f t="shared" si="1"/>
        <v>#VALUE!</v>
      </c>
      <c r="O19" s="4" t="e">
        <f t="shared" si="2"/>
        <v>#VALUE!</v>
      </c>
      <c r="P19" s="4" t="s">
        <v>213</v>
      </c>
      <c r="Q19" s="4" t="s">
        <v>213</v>
      </c>
      <c r="R19" s="4" t="e">
        <f t="shared" si="3"/>
        <v>#VALUE!</v>
      </c>
      <c r="S19" s="24" t="e">
        <f t="shared" si="4"/>
        <v>#VALUE!</v>
      </c>
      <c r="T19" t="s">
        <v>213</v>
      </c>
      <c r="U19" t="s">
        <v>213</v>
      </c>
      <c r="V19" t="s">
        <v>213</v>
      </c>
      <c r="W19" t="s">
        <v>213</v>
      </c>
      <c r="X19" t="s">
        <v>213</v>
      </c>
      <c r="Y19" t="s">
        <v>213</v>
      </c>
      <c r="Z19" t="s">
        <v>213</v>
      </c>
      <c r="AA19" t="s">
        <v>213</v>
      </c>
      <c r="AB19" t="s">
        <v>213</v>
      </c>
      <c r="AC19" s="4" t="s">
        <v>213</v>
      </c>
      <c r="AD19" s="4" t="s">
        <v>213</v>
      </c>
      <c r="AE19" s="4" t="s">
        <v>213</v>
      </c>
      <c r="AF19" s="4" t="s">
        <v>213</v>
      </c>
      <c r="AG19" s="4" t="e">
        <f t="shared" si="5"/>
        <v>#VALUE!</v>
      </c>
      <c r="AH19" s="4" t="e">
        <f t="shared" si="6"/>
        <v>#VALUE!</v>
      </c>
      <c r="AI19" s="4" t="e">
        <f t="shared" si="7"/>
        <v>#VALUE!</v>
      </c>
      <c r="AJ19" s="4" t="s">
        <v>213</v>
      </c>
      <c r="AK19" s="4" t="e">
        <f t="shared" si="8"/>
        <v>#VALUE!</v>
      </c>
      <c r="AL19" s="24" t="e">
        <f t="shared" si="9"/>
        <v>#VALUE!</v>
      </c>
      <c r="AM19" s="2" t="s">
        <v>213</v>
      </c>
      <c r="AN19" s="2" t="s">
        <v>213</v>
      </c>
      <c r="AO19" s="2" t="s">
        <v>213</v>
      </c>
      <c r="AP19" s="2" t="s">
        <v>213</v>
      </c>
      <c r="AQ19" s="2" t="s">
        <v>213</v>
      </c>
      <c r="AR19" s="2" t="e">
        <f t="shared" si="10"/>
        <v>#VALUE!</v>
      </c>
      <c r="AS19" s="2" t="e">
        <f t="shared" si="11"/>
        <v>#VALUE!</v>
      </c>
      <c r="AT19" s="2" t="e">
        <f t="shared" si="12"/>
        <v>#VALUE!</v>
      </c>
      <c r="AU19" s="2" t="s">
        <v>213</v>
      </c>
      <c r="AV19" s="2" t="e">
        <f t="shared" si="13"/>
        <v>#VALUE!</v>
      </c>
      <c r="AW19" s="39" t="e">
        <f t="shared" si="14"/>
        <v>#VALUE!</v>
      </c>
      <c r="AX19" s="25" t="s">
        <v>213</v>
      </c>
      <c r="AY19" s="25" t="s">
        <v>213</v>
      </c>
      <c r="AZ19" s="25" t="s">
        <v>213</v>
      </c>
      <c r="BA19" s="25" t="s">
        <v>213</v>
      </c>
      <c r="BB19" s="25" t="s">
        <v>213</v>
      </c>
      <c r="BC19" s="25" t="s">
        <v>213</v>
      </c>
      <c r="BD19" s="25" t="e">
        <f t="shared" si="15"/>
        <v>#VALUE!</v>
      </c>
      <c r="BE19" s="25" t="e">
        <f t="shared" si="16"/>
        <v>#VALUE!</v>
      </c>
      <c r="BF19" s="25" t="e">
        <f t="shared" si="17"/>
        <v>#VALUE!</v>
      </c>
      <c r="BG19" s="25" t="s">
        <v>213</v>
      </c>
      <c r="BH19" s="25" t="e">
        <f t="shared" si="18"/>
        <v>#VALUE!</v>
      </c>
      <c r="BI19" s="40" t="e">
        <f t="shared" si="19"/>
        <v>#VALUE!</v>
      </c>
      <c r="BJ19" s="26" t="s">
        <v>213</v>
      </c>
      <c r="BK19" s="26" t="s">
        <v>213</v>
      </c>
      <c r="BL19" s="26" t="s">
        <v>213</v>
      </c>
      <c r="BM19" s="26" t="s">
        <v>213</v>
      </c>
      <c r="BN19" s="26" t="s">
        <v>213</v>
      </c>
      <c r="BO19" s="26" t="e">
        <f t="shared" si="20"/>
        <v>#VALUE!</v>
      </c>
      <c r="BP19" s="26" t="e">
        <f t="shared" si="21"/>
        <v>#VALUE!</v>
      </c>
      <c r="BQ19" s="26" t="e">
        <f t="shared" si="22"/>
        <v>#VALUE!</v>
      </c>
      <c r="BR19" s="26" t="s">
        <v>213</v>
      </c>
      <c r="BS19" s="26" t="e">
        <f t="shared" si="23"/>
        <v>#VALUE!</v>
      </c>
      <c r="BT19" s="41" t="e">
        <f t="shared" si="24"/>
        <v>#VALUE!</v>
      </c>
      <c r="BU19" s="27" t="s">
        <v>213</v>
      </c>
      <c r="BV19" s="27" t="s">
        <v>213</v>
      </c>
      <c r="BW19" s="27" t="s">
        <v>213</v>
      </c>
      <c r="BX19" s="27" t="s">
        <v>213</v>
      </c>
      <c r="BY19" s="27" t="s">
        <v>213</v>
      </c>
      <c r="BZ19" s="27" t="e">
        <f t="shared" si="25"/>
        <v>#VALUE!</v>
      </c>
      <c r="CA19" s="27" t="e">
        <f t="shared" si="26"/>
        <v>#VALUE!</v>
      </c>
      <c r="CB19" s="27" t="e">
        <f t="shared" si="27"/>
        <v>#VALUE!</v>
      </c>
      <c r="CC19" s="27" t="s">
        <v>213</v>
      </c>
      <c r="CD19" s="27" t="e">
        <f t="shared" si="28"/>
        <v>#VALUE!</v>
      </c>
      <c r="CE19" s="28" t="e">
        <f t="shared" si="29"/>
        <v>#VALUE!</v>
      </c>
      <c r="CF19" s="29" t="s">
        <v>213</v>
      </c>
      <c r="CG19" s="29" t="s">
        <v>213</v>
      </c>
      <c r="CH19" s="29" t="s">
        <v>213</v>
      </c>
      <c r="CI19" s="29" t="s">
        <v>213</v>
      </c>
      <c r="CJ19" s="29" t="s">
        <v>213</v>
      </c>
      <c r="CK19" s="29" t="e">
        <f t="shared" si="30"/>
        <v>#VALUE!</v>
      </c>
      <c r="CL19" s="29" t="e">
        <f t="shared" si="31"/>
        <v>#VALUE!</v>
      </c>
      <c r="CM19" s="29" t="e">
        <f t="shared" si="32"/>
        <v>#VALUE!</v>
      </c>
      <c r="CN19" s="29" t="s">
        <v>213</v>
      </c>
      <c r="CO19" s="29" t="e">
        <f t="shared" si="33"/>
        <v>#VALUE!</v>
      </c>
      <c r="CP19" s="30" t="e">
        <f t="shared" si="34"/>
        <v>#VALUE!</v>
      </c>
      <c r="CR19" s="31" t="s">
        <v>213</v>
      </c>
      <c r="CS19" s="31" t="s">
        <v>213</v>
      </c>
      <c r="CT19" s="31" t="s">
        <v>213</v>
      </c>
      <c r="CU19" s="31" t="s">
        <v>213</v>
      </c>
      <c r="CV19" t="e">
        <f t="shared" si="35"/>
        <v>#VALUE!</v>
      </c>
      <c r="CW19" t="e">
        <f t="shared" si="36"/>
        <v>#VALUE!</v>
      </c>
      <c r="CX19" t="e">
        <f t="shared" si="37"/>
        <v>#VALUE!</v>
      </c>
      <c r="CY19" s="31">
        <v>2</v>
      </c>
      <c r="CZ19" t="e">
        <f t="shared" si="38"/>
        <v>#VALUE!</v>
      </c>
      <c r="DA19" s="5" t="e">
        <f t="shared" si="39"/>
        <v>#VALUE!</v>
      </c>
    </row>
    <row r="20" spans="1:105" x14ac:dyDescent="0.3">
      <c r="A20">
        <v>14</v>
      </c>
      <c r="B20" t="s">
        <v>15</v>
      </c>
      <c r="C20" t="s">
        <v>213</v>
      </c>
      <c r="D20" t="s">
        <v>213</v>
      </c>
      <c r="E20" t="s">
        <v>213</v>
      </c>
      <c r="F20" t="s">
        <v>213</v>
      </c>
      <c r="G20" t="s">
        <v>213</v>
      </c>
      <c r="H20" s="23" t="s">
        <v>213</v>
      </c>
      <c r="I20" s="23" t="s">
        <v>213</v>
      </c>
      <c r="J20" s="23" t="s">
        <v>213</v>
      </c>
      <c r="K20" s="23" t="s">
        <v>213</v>
      </c>
      <c r="L20" s="23" t="s">
        <v>213</v>
      </c>
      <c r="M20" s="4" t="e">
        <f>H20*0.29</f>
        <v>#VALUE!</v>
      </c>
      <c r="N20" s="4" t="e">
        <f>0.35*I20</f>
        <v>#VALUE!</v>
      </c>
      <c r="O20" s="4" t="e">
        <f>0.36*J20</f>
        <v>#VALUE!</v>
      </c>
      <c r="P20" s="4" t="s">
        <v>213</v>
      </c>
      <c r="Q20" s="4" t="s">
        <v>213</v>
      </c>
      <c r="R20" s="4" t="e">
        <f>SUM(M20:O20)</f>
        <v>#VALUE!</v>
      </c>
      <c r="S20" s="24" t="e">
        <f>(Q20-R20)/R20</f>
        <v>#VALUE!</v>
      </c>
      <c r="T20" t="s">
        <v>213</v>
      </c>
      <c r="U20" t="s">
        <v>213</v>
      </c>
      <c r="V20" t="s">
        <v>213</v>
      </c>
      <c r="W20" t="s">
        <v>213</v>
      </c>
      <c r="X20" t="s">
        <v>213</v>
      </c>
      <c r="Y20" t="s">
        <v>213</v>
      </c>
      <c r="Z20" t="s">
        <v>213</v>
      </c>
      <c r="AA20" t="s">
        <v>213</v>
      </c>
      <c r="AB20" t="s">
        <v>213</v>
      </c>
      <c r="AC20" s="4" t="s">
        <v>213</v>
      </c>
      <c r="AD20" s="4" t="s">
        <v>213</v>
      </c>
      <c r="AE20" s="4" t="s">
        <v>213</v>
      </c>
      <c r="AF20" s="4" t="s">
        <v>213</v>
      </c>
      <c r="AG20" s="4" t="e">
        <f>0.35*AC20</f>
        <v>#VALUE!</v>
      </c>
      <c r="AH20" s="4" t="e">
        <f>0.36*AD20</f>
        <v>#VALUE!</v>
      </c>
      <c r="AI20" s="4" t="e">
        <f>0.29*AE20</f>
        <v>#VALUE!</v>
      </c>
      <c r="AJ20" s="4" t="s">
        <v>213</v>
      </c>
      <c r="AK20" s="4" t="e">
        <f>SUM(AG20:AI20)</f>
        <v>#VALUE!</v>
      </c>
      <c r="AL20" s="24" t="e">
        <f>(AJ20-AK20)/AK20</f>
        <v>#VALUE!</v>
      </c>
      <c r="AM20" s="2" t="s">
        <v>213</v>
      </c>
      <c r="AN20" s="2" t="s">
        <v>213</v>
      </c>
      <c r="AO20" s="2" t="s">
        <v>213</v>
      </c>
      <c r="AP20" s="2" t="s">
        <v>213</v>
      </c>
      <c r="AQ20" s="2" t="s">
        <v>213</v>
      </c>
      <c r="AR20" s="2" t="e">
        <f>0.35*AM20</f>
        <v>#VALUE!</v>
      </c>
      <c r="AS20" s="2" t="e">
        <f>0.36*AN20</f>
        <v>#VALUE!</v>
      </c>
      <c r="AT20" s="2" t="e">
        <f>0.29*AO20</f>
        <v>#VALUE!</v>
      </c>
      <c r="AU20" s="2" t="s">
        <v>213</v>
      </c>
      <c r="AV20" s="2" t="e">
        <f>SUM(AR20:AT20)</f>
        <v>#VALUE!</v>
      </c>
      <c r="AW20" s="39" t="e">
        <f>(AU20-AV20)/AV20</f>
        <v>#VALUE!</v>
      </c>
      <c r="AX20" s="25" t="s">
        <v>213</v>
      </c>
      <c r="AY20" s="25" t="s">
        <v>213</v>
      </c>
      <c r="AZ20" s="25" t="s">
        <v>213</v>
      </c>
      <c r="BA20" s="25" t="s">
        <v>213</v>
      </c>
      <c r="BB20" s="25" t="s">
        <v>213</v>
      </c>
      <c r="BC20" s="25" t="s">
        <v>213</v>
      </c>
      <c r="BD20" s="25" t="e">
        <f>0.35*AX20</f>
        <v>#VALUE!</v>
      </c>
      <c r="BE20" s="25" t="e">
        <f>0.36*AY20</f>
        <v>#VALUE!</v>
      </c>
      <c r="BF20" s="25" t="e">
        <f>0.29*AZ20</f>
        <v>#VALUE!</v>
      </c>
      <c r="BG20" s="25" t="s">
        <v>213</v>
      </c>
      <c r="BH20" s="25" t="e">
        <f>SUM(BD20:BF20)</f>
        <v>#VALUE!</v>
      </c>
      <c r="BI20" s="40" t="e">
        <f>(BG20-BH20)/BH20</f>
        <v>#VALUE!</v>
      </c>
      <c r="BJ20" s="26" t="s">
        <v>213</v>
      </c>
      <c r="BK20" s="26" t="s">
        <v>213</v>
      </c>
      <c r="BL20" s="26" t="s">
        <v>213</v>
      </c>
      <c r="BM20" s="26" t="s">
        <v>213</v>
      </c>
      <c r="BN20" s="26" t="s">
        <v>213</v>
      </c>
      <c r="BO20" s="26" t="e">
        <f>0.36*BL20</f>
        <v>#VALUE!</v>
      </c>
      <c r="BP20" s="26" t="e">
        <f>0.35*BM20</f>
        <v>#VALUE!</v>
      </c>
      <c r="BQ20" s="26" t="e">
        <f>0.29*BN20</f>
        <v>#VALUE!</v>
      </c>
      <c r="BR20" s="26" t="s">
        <v>213</v>
      </c>
      <c r="BS20" s="26" t="e">
        <f>SUM(BO20:BQ20)</f>
        <v>#VALUE!</v>
      </c>
      <c r="BT20" s="41" t="e">
        <f>(BR20-BS20)/BS20</f>
        <v>#VALUE!</v>
      </c>
      <c r="BU20" s="27" t="s">
        <v>213</v>
      </c>
      <c r="BV20" s="27" t="s">
        <v>213</v>
      </c>
      <c r="BW20" s="27" t="s">
        <v>213</v>
      </c>
      <c r="BX20" s="27" t="s">
        <v>213</v>
      </c>
      <c r="BY20" s="27" t="s">
        <v>213</v>
      </c>
      <c r="BZ20" s="27" t="e">
        <f>0.36*BW20</f>
        <v>#VALUE!</v>
      </c>
      <c r="CA20" s="27" t="e">
        <f>0.35*BX20</f>
        <v>#VALUE!</v>
      </c>
      <c r="CB20" s="27" t="e">
        <f>0.29*BY20</f>
        <v>#VALUE!</v>
      </c>
      <c r="CC20" s="27" t="s">
        <v>213</v>
      </c>
      <c r="CD20" s="27" t="e">
        <f>SUM(BZ20:CB20)</f>
        <v>#VALUE!</v>
      </c>
      <c r="CE20" s="28" t="e">
        <f>(CC20-CD20)/CD20</f>
        <v>#VALUE!</v>
      </c>
      <c r="CF20" s="29" t="s">
        <v>213</v>
      </c>
      <c r="CG20" s="29" t="s">
        <v>213</v>
      </c>
      <c r="CH20" s="29" t="s">
        <v>213</v>
      </c>
      <c r="CI20" s="29" t="s">
        <v>213</v>
      </c>
      <c r="CJ20" s="29" t="s">
        <v>213</v>
      </c>
      <c r="CK20" s="29" t="e">
        <f>0.35*CH20</f>
        <v>#VALUE!</v>
      </c>
      <c r="CL20" s="29" t="e">
        <f>0.29*CI20</f>
        <v>#VALUE!</v>
      </c>
      <c r="CM20" s="29" t="e">
        <f>0.36*CJ20</f>
        <v>#VALUE!</v>
      </c>
      <c r="CN20" s="29" t="s">
        <v>213</v>
      </c>
      <c r="CO20" s="29" t="e">
        <f>SUM(CK20:CM20)</f>
        <v>#VALUE!</v>
      </c>
      <c r="CP20" s="30" t="e">
        <f>(CN20-CO20)/CO20</f>
        <v>#VALUE!</v>
      </c>
      <c r="CQ20" s="31" t="s">
        <v>213</v>
      </c>
      <c r="CR20" s="31" t="s">
        <v>213</v>
      </c>
      <c r="CS20" s="31" t="s">
        <v>213</v>
      </c>
      <c r="CT20" s="31" t="s">
        <v>213</v>
      </c>
      <c r="CU20" s="31" t="s">
        <v>213</v>
      </c>
      <c r="CV20" t="e">
        <f>0.36*CS20</f>
        <v>#VALUE!</v>
      </c>
      <c r="CW20" t="e">
        <f>0.35*CT20</f>
        <v>#VALUE!</v>
      </c>
      <c r="CX20" t="e">
        <f>0.29*CU20</f>
        <v>#VALUE!</v>
      </c>
      <c r="CY20" s="31" t="s">
        <v>213</v>
      </c>
      <c r="CZ20" t="e">
        <f>SUM(CV20:CX20)</f>
        <v>#VALUE!</v>
      </c>
      <c r="DA20" s="5" t="e">
        <f>(CY20-CZ20)/CZ20</f>
        <v>#VALUE!</v>
      </c>
    </row>
    <row r="21" spans="1:105" x14ac:dyDescent="0.3">
      <c r="A21">
        <v>15</v>
      </c>
      <c r="B21" t="s">
        <v>17</v>
      </c>
      <c r="C21" t="s">
        <v>214</v>
      </c>
      <c r="D21" t="s">
        <v>213</v>
      </c>
      <c r="E21" t="s">
        <v>213</v>
      </c>
      <c r="F21" t="s">
        <v>213</v>
      </c>
      <c r="G21" t="s">
        <v>213</v>
      </c>
      <c r="H21" s="23">
        <v>1.43</v>
      </c>
      <c r="I21" s="4">
        <v>2.71</v>
      </c>
      <c r="J21" s="23">
        <v>1.4</v>
      </c>
      <c r="K21" s="23">
        <v>1.42</v>
      </c>
      <c r="L21" s="23">
        <v>1.45</v>
      </c>
      <c r="M21" s="4">
        <f t="shared" ref="M21:M32" si="40">H21*0.29</f>
        <v>0.41469999999999996</v>
      </c>
      <c r="N21" s="4">
        <f t="shared" ref="N21:N32" si="41">0.35*I21</f>
        <v>0.9484999999999999</v>
      </c>
      <c r="O21" s="4">
        <f t="shared" ref="O21:O32" si="42">0.36*J21</f>
        <v>0.504</v>
      </c>
      <c r="P21" s="4" t="s">
        <v>213</v>
      </c>
      <c r="Q21" s="4" t="s">
        <v>213</v>
      </c>
      <c r="R21" s="4">
        <f t="shared" ref="R21:R32" si="43">SUM(M21:O21)</f>
        <v>1.8672</v>
      </c>
      <c r="S21" s="24" t="e">
        <f t="shared" ref="S21:S32" si="44">(Q21-R21)/R21</f>
        <v>#VALUE!</v>
      </c>
      <c r="T21" t="s">
        <v>213</v>
      </c>
      <c r="U21" t="s">
        <v>213</v>
      </c>
      <c r="V21" t="s">
        <v>213</v>
      </c>
      <c r="W21" t="s">
        <v>213</v>
      </c>
      <c r="X21" t="s">
        <v>213</v>
      </c>
      <c r="Y21" t="s">
        <v>213</v>
      </c>
      <c r="Z21" t="s">
        <v>213</v>
      </c>
      <c r="AA21" t="s">
        <v>213</v>
      </c>
      <c r="AB21" t="s">
        <v>213</v>
      </c>
      <c r="AC21" s="4" t="s">
        <v>213</v>
      </c>
      <c r="AD21" s="4" t="s">
        <v>213</v>
      </c>
      <c r="AE21" s="4" t="s">
        <v>213</v>
      </c>
      <c r="AF21" s="4" t="s">
        <v>213</v>
      </c>
      <c r="AG21" s="4" t="e">
        <f t="shared" ref="AG21:AG32" si="45">0.35*AC21</f>
        <v>#VALUE!</v>
      </c>
      <c r="AH21" s="4" t="e">
        <f t="shared" ref="AH21:AH32" si="46">0.36*AD21</f>
        <v>#VALUE!</v>
      </c>
      <c r="AI21" s="4" t="e">
        <f t="shared" ref="AI21:AI32" si="47">0.29*AE21</f>
        <v>#VALUE!</v>
      </c>
      <c r="AJ21" s="4" t="s">
        <v>213</v>
      </c>
      <c r="AK21" s="4" t="e">
        <f t="shared" ref="AK21:AK32" si="48">SUM(AG21:AI21)</f>
        <v>#VALUE!</v>
      </c>
      <c r="AL21" s="24" t="e">
        <f t="shared" ref="AL21:AL32" si="49">(AJ21-AK21)/AK21</f>
        <v>#VALUE!</v>
      </c>
      <c r="AM21" s="2" t="s">
        <v>213</v>
      </c>
      <c r="AN21" s="2" t="s">
        <v>213</v>
      </c>
      <c r="AO21" s="2" t="s">
        <v>213</v>
      </c>
      <c r="AP21" s="2" t="s">
        <v>213</v>
      </c>
      <c r="AQ21" s="2" t="s">
        <v>213</v>
      </c>
      <c r="AR21" s="2" t="e">
        <f t="shared" ref="AR21:AR32" si="50">0.35*AM21</f>
        <v>#VALUE!</v>
      </c>
      <c r="AS21" s="2" t="e">
        <f t="shared" ref="AS21:AS32" si="51">0.36*AN21</f>
        <v>#VALUE!</v>
      </c>
      <c r="AT21" s="2" t="e">
        <f t="shared" ref="AT21:AT32" si="52">0.29*AO21</f>
        <v>#VALUE!</v>
      </c>
      <c r="AU21" s="2" t="s">
        <v>213</v>
      </c>
      <c r="AV21" s="2" t="e">
        <f t="shared" ref="AV21:AV32" si="53">SUM(AR21:AT21)</f>
        <v>#VALUE!</v>
      </c>
      <c r="AW21" s="39" t="e">
        <f t="shared" ref="AW21:AW32" si="54">(AU21-AV21)/AV21</f>
        <v>#VALUE!</v>
      </c>
      <c r="AX21" s="25" t="s">
        <v>213</v>
      </c>
      <c r="AY21" s="25" t="s">
        <v>213</v>
      </c>
      <c r="AZ21" s="25" t="s">
        <v>213</v>
      </c>
      <c r="BA21" s="25" t="s">
        <v>213</v>
      </c>
      <c r="BB21" s="25" t="s">
        <v>213</v>
      </c>
      <c r="BC21" s="25" t="s">
        <v>213</v>
      </c>
      <c r="BD21" s="25" t="e">
        <f t="shared" ref="BD21:BD32" si="55">0.35*AX21</f>
        <v>#VALUE!</v>
      </c>
      <c r="BE21" s="25" t="e">
        <f t="shared" ref="BE21:BE32" si="56">0.36*AY21</f>
        <v>#VALUE!</v>
      </c>
      <c r="BF21" s="25" t="e">
        <f t="shared" ref="BF21:BF32" si="57">0.29*AZ21</f>
        <v>#VALUE!</v>
      </c>
      <c r="BG21" s="25" t="s">
        <v>213</v>
      </c>
      <c r="BH21" s="25" t="e">
        <f t="shared" ref="BH21:BH32" si="58">SUM(BD21:BF21)</f>
        <v>#VALUE!</v>
      </c>
      <c r="BI21" s="40" t="e">
        <f t="shared" ref="BI21:BI32" si="59">(BG21-BH21)/BH21</f>
        <v>#VALUE!</v>
      </c>
      <c r="BJ21" s="26" t="s">
        <v>213</v>
      </c>
      <c r="BK21" s="26" t="s">
        <v>213</v>
      </c>
      <c r="BL21" s="26" t="s">
        <v>213</v>
      </c>
      <c r="BM21" s="26" t="s">
        <v>213</v>
      </c>
      <c r="BN21" s="26" t="s">
        <v>213</v>
      </c>
      <c r="BO21" s="26" t="e">
        <f t="shared" ref="BO21:BO32" si="60">0.36*BL21</f>
        <v>#VALUE!</v>
      </c>
      <c r="BP21" s="26" t="e">
        <f t="shared" ref="BP21:BP32" si="61">0.35*BM21</f>
        <v>#VALUE!</v>
      </c>
      <c r="BQ21" s="26" t="e">
        <f t="shared" ref="BQ21:BQ32" si="62">0.29*BN21</f>
        <v>#VALUE!</v>
      </c>
      <c r="BR21" s="26" t="s">
        <v>213</v>
      </c>
      <c r="BS21" s="26" t="e">
        <f t="shared" ref="BS21:BS32" si="63">SUM(BO21:BQ21)</f>
        <v>#VALUE!</v>
      </c>
      <c r="BT21" s="41" t="e">
        <f t="shared" ref="BT21:BT32" si="64">(BR21-BS21)/BS21</f>
        <v>#VALUE!</v>
      </c>
      <c r="BU21" s="27" t="s">
        <v>213</v>
      </c>
      <c r="BV21" s="27" t="s">
        <v>213</v>
      </c>
      <c r="BW21" s="27" t="s">
        <v>213</v>
      </c>
      <c r="BX21" s="27" t="s">
        <v>213</v>
      </c>
      <c r="BY21" s="27" t="s">
        <v>213</v>
      </c>
      <c r="BZ21" s="27" t="e">
        <f t="shared" ref="BZ21:BZ32" si="65">0.36*BW21</f>
        <v>#VALUE!</v>
      </c>
      <c r="CA21" s="27" t="e">
        <f t="shared" ref="CA21:CA32" si="66">0.35*BX21</f>
        <v>#VALUE!</v>
      </c>
      <c r="CB21" s="27" t="e">
        <f t="shared" ref="CB21:CB32" si="67">0.29*BY21</f>
        <v>#VALUE!</v>
      </c>
      <c r="CC21" s="27" t="s">
        <v>213</v>
      </c>
      <c r="CD21" s="27" t="e">
        <f t="shared" ref="CD21:CD32" si="68">SUM(BZ21:CB21)</f>
        <v>#VALUE!</v>
      </c>
      <c r="CE21" s="28" t="e">
        <f t="shared" ref="CE21:CE32" si="69">(CC21-CD21)/CD21</f>
        <v>#VALUE!</v>
      </c>
      <c r="CF21" s="29" t="s">
        <v>213</v>
      </c>
      <c r="CG21" s="29" t="s">
        <v>213</v>
      </c>
      <c r="CH21" s="29" t="s">
        <v>213</v>
      </c>
      <c r="CI21" s="29" t="s">
        <v>213</v>
      </c>
      <c r="CJ21" s="29" t="s">
        <v>213</v>
      </c>
      <c r="CK21" s="29" t="e">
        <f t="shared" ref="CK21:CK32" si="70">0.35*CH21</f>
        <v>#VALUE!</v>
      </c>
      <c r="CL21" s="29" t="e">
        <f t="shared" ref="CL21:CL32" si="71">0.29*CI21</f>
        <v>#VALUE!</v>
      </c>
      <c r="CM21" s="29" t="e">
        <f t="shared" ref="CM21:CM32" si="72">0.36*CJ21</f>
        <v>#VALUE!</v>
      </c>
      <c r="CN21" s="29" t="s">
        <v>213</v>
      </c>
      <c r="CO21" s="29" t="e">
        <f t="shared" ref="CO21:CO32" si="73">SUM(CK21:CM21)</f>
        <v>#VALUE!</v>
      </c>
      <c r="CP21" s="30" t="e">
        <f t="shared" ref="CP21:CP32" si="74">(CN21-CO21)/CO21</f>
        <v>#VALUE!</v>
      </c>
      <c r="CR21" s="31" t="s">
        <v>213</v>
      </c>
      <c r="CS21" s="31" t="s">
        <v>213</v>
      </c>
      <c r="CT21" s="31" t="s">
        <v>213</v>
      </c>
      <c r="CU21" s="31" t="s">
        <v>213</v>
      </c>
      <c r="CV21" t="e">
        <f t="shared" ref="CV21:CV32" si="75">0.36*CS21</f>
        <v>#VALUE!</v>
      </c>
      <c r="CW21" t="e">
        <f t="shared" ref="CW21:CW32" si="76">0.35*CT21</f>
        <v>#VALUE!</v>
      </c>
      <c r="CX21" t="e">
        <f t="shared" ref="CX21:CX32" si="77">0.29*CU21</f>
        <v>#VALUE!</v>
      </c>
      <c r="CY21" s="31">
        <v>4.9000000000000004</v>
      </c>
      <c r="CZ21" t="e">
        <f t="shared" ref="CZ21:CZ32" si="78">SUM(CV21:CX21)</f>
        <v>#VALUE!</v>
      </c>
      <c r="DA21" s="5" t="e">
        <f t="shared" ref="DA21:DA32" si="79">(CY21-CZ21)/CZ21</f>
        <v>#VALUE!</v>
      </c>
    </row>
    <row r="22" spans="1:105" x14ac:dyDescent="0.3">
      <c r="A22">
        <v>16</v>
      </c>
      <c r="B22" t="s">
        <v>16</v>
      </c>
      <c r="C22" t="s">
        <v>214</v>
      </c>
      <c r="D22" t="s">
        <v>213</v>
      </c>
      <c r="E22" t="s">
        <v>213</v>
      </c>
      <c r="F22" t="s">
        <v>213</v>
      </c>
      <c r="G22" t="s">
        <v>213</v>
      </c>
      <c r="H22" s="23" t="s">
        <v>214</v>
      </c>
      <c r="I22" s="23" t="s">
        <v>214</v>
      </c>
      <c r="J22" s="23" t="s">
        <v>213</v>
      </c>
      <c r="K22" s="23" t="s">
        <v>213</v>
      </c>
      <c r="L22" s="23" t="s">
        <v>213</v>
      </c>
      <c r="M22" s="4" t="e">
        <f t="shared" si="40"/>
        <v>#VALUE!</v>
      </c>
      <c r="N22" s="4" t="e">
        <f t="shared" si="41"/>
        <v>#VALUE!</v>
      </c>
      <c r="O22" s="4" t="e">
        <f t="shared" si="42"/>
        <v>#VALUE!</v>
      </c>
      <c r="P22" s="4" t="s">
        <v>213</v>
      </c>
      <c r="Q22" s="4" t="s">
        <v>213</v>
      </c>
      <c r="R22" s="4" t="e">
        <f t="shared" si="43"/>
        <v>#VALUE!</v>
      </c>
      <c r="S22" s="24" t="e">
        <f t="shared" si="44"/>
        <v>#VALUE!</v>
      </c>
      <c r="T22" t="s">
        <v>213</v>
      </c>
      <c r="U22" t="s">
        <v>213</v>
      </c>
      <c r="V22" t="s">
        <v>213</v>
      </c>
      <c r="W22" t="s">
        <v>213</v>
      </c>
      <c r="X22" t="s">
        <v>213</v>
      </c>
      <c r="Y22" t="s">
        <v>213</v>
      </c>
      <c r="Z22" t="s">
        <v>213</v>
      </c>
      <c r="AA22" t="s">
        <v>213</v>
      </c>
      <c r="AB22" t="s">
        <v>213</v>
      </c>
      <c r="AC22" s="4" t="s">
        <v>213</v>
      </c>
      <c r="AD22" s="4" t="s">
        <v>213</v>
      </c>
      <c r="AE22" s="4" t="s">
        <v>213</v>
      </c>
      <c r="AF22" s="4" t="s">
        <v>213</v>
      </c>
      <c r="AG22" s="4" t="e">
        <f t="shared" si="45"/>
        <v>#VALUE!</v>
      </c>
      <c r="AH22" s="4" t="e">
        <f t="shared" si="46"/>
        <v>#VALUE!</v>
      </c>
      <c r="AI22" s="4" t="e">
        <f t="shared" si="47"/>
        <v>#VALUE!</v>
      </c>
      <c r="AJ22" s="4" t="s">
        <v>213</v>
      </c>
      <c r="AK22" s="4" t="e">
        <f t="shared" si="48"/>
        <v>#VALUE!</v>
      </c>
      <c r="AL22" s="24" t="e">
        <f t="shared" si="49"/>
        <v>#VALUE!</v>
      </c>
      <c r="AM22" s="2" t="s">
        <v>213</v>
      </c>
      <c r="AN22" s="2" t="s">
        <v>213</v>
      </c>
      <c r="AO22" s="2" t="s">
        <v>213</v>
      </c>
      <c r="AP22" s="2" t="s">
        <v>213</v>
      </c>
      <c r="AQ22" s="2" t="s">
        <v>213</v>
      </c>
      <c r="AR22" s="2" t="e">
        <f t="shared" si="50"/>
        <v>#VALUE!</v>
      </c>
      <c r="AS22" s="2" t="e">
        <f t="shared" si="51"/>
        <v>#VALUE!</v>
      </c>
      <c r="AT22" s="2" t="e">
        <f t="shared" si="52"/>
        <v>#VALUE!</v>
      </c>
      <c r="AU22" s="2" t="s">
        <v>213</v>
      </c>
      <c r="AV22" s="2" t="e">
        <f t="shared" si="53"/>
        <v>#VALUE!</v>
      </c>
      <c r="AW22" s="39" t="e">
        <f t="shared" si="54"/>
        <v>#VALUE!</v>
      </c>
      <c r="AX22" s="25" t="s">
        <v>213</v>
      </c>
      <c r="AY22" s="25" t="s">
        <v>213</v>
      </c>
      <c r="AZ22" s="25" t="s">
        <v>213</v>
      </c>
      <c r="BA22" s="25" t="s">
        <v>213</v>
      </c>
      <c r="BB22" s="25" t="s">
        <v>213</v>
      </c>
      <c r="BC22" s="25" t="s">
        <v>213</v>
      </c>
      <c r="BD22" s="25" t="e">
        <f t="shared" si="55"/>
        <v>#VALUE!</v>
      </c>
      <c r="BE22" s="25" t="e">
        <f t="shared" si="56"/>
        <v>#VALUE!</v>
      </c>
      <c r="BF22" s="25" t="e">
        <f t="shared" si="57"/>
        <v>#VALUE!</v>
      </c>
      <c r="BG22" s="25" t="s">
        <v>213</v>
      </c>
      <c r="BH22" s="25" t="e">
        <f t="shared" si="58"/>
        <v>#VALUE!</v>
      </c>
      <c r="BI22" s="40" t="e">
        <f t="shared" si="59"/>
        <v>#VALUE!</v>
      </c>
      <c r="BJ22" s="26" t="s">
        <v>213</v>
      </c>
      <c r="BK22" s="26" t="s">
        <v>213</v>
      </c>
      <c r="BL22" s="26" t="s">
        <v>213</v>
      </c>
      <c r="BM22" s="26" t="s">
        <v>213</v>
      </c>
      <c r="BN22" s="26" t="s">
        <v>213</v>
      </c>
      <c r="BO22" s="26" t="e">
        <f t="shared" si="60"/>
        <v>#VALUE!</v>
      </c>
      <c r="BP22" s="26" t="e">
        <f t="shared" si="61"/>
        <v>#VALUE!</v>
      </c>
      <c r="BQ22" s="26" t="e">
        <f t="shared" si="62"/>
        <v>#VALUE!</v>
      </c>
      <c r="BR22" s="26" t="s">
        <v>213</v>
      </c>
      <c r="BS22" s="26" t="e">
        <f t="shared" si="63"/>
        <v>#VALUE!</v>
      </c>
      <c r="BT22" s="41" t="e">
        <f t="shared" si="64"/>
        <v>#VALUE!</v>
      </c>
      <c r="BU22" s="27" t="s">
        <v>213</v>
      </c>
      <c r="BV22" s="27" t="s">
        <v>213</v>
      </c>
      <c r="BW22" s="27" t="s">
        <v>213</v>
      </c>
      <c r="BX22" s="27" t="s">
        <v>213</v>
      </c>
      <c r="BY22" s="27" t="s">
        <v>213</v>
      </c>
      <c r="BZ22" s="27" t="e">
        <f t="shared" si="65"/>
        <v>#VALUE!</v>
      </c>
      <c r="CA22" s="27" t="e">
        <f t="shared" si="66"/>
        <v>#VALUE!</v>
      </c>
      <c r="CB22" s="27" t="e">
        <f t="shared" si="67"/>
        <v>#VALUE!</v>
      </c>
      <c r="CC22" s="27" t="s">
        <v>213</v>
      </c>
      <c r="CD22" s="27" t="e">
        <f t="shared" si="68"/>
        <v>#VALUE!</v>
      </c>
      <c r="CE22" s="28" t="e">
        <f t="shared" si="69"/>
        <v>#VALUE!</v>
      </c>
      <c r="CF22" s="29" t="s">
        <v>213</v>
      </c>
      <c r="CG22" s="29" t="s">
        <v>213</v>
      </c>
      <c r="CH22" s="29" t="s">
        <v>213</v>
      </c>
      <c r="CI22" s="29" t="s">
        <v>213</v>
      </c>
      <c r="CJ22" s="29" t="s">
        <v>213</v>
      </c>
      <c r="CK22" s="29" t="e">
        <f t="shared" si="70"/>
        <v>#VALUE!</v>
      </c>
      <c r="CL22" s="29" t="e">
        <f t="shared" si="71"/>
        <v>#VALUE!</v>
      </c>
      <c r="CM22" s="29" t="e">
        <f t="shared" si="72"/>
        <v>#VALUE!</v>
      </c>
      <c r="CN22" s="29" t="s">
        <v>213</v>
      </c>
      <c r="CO22" s="29" t="e">
        <f t="shared" si="73"/>
        <v>#VALUE!</v>
      </c>
      <c r="CP22" s="30" t="e">
        <f t="shared" si="74"/>
        <v>#VALUE!</v>
      </c>
      <c r="CR22" s="31" t="s">
        <v>213</v>
      </c>
      <c r="CS22" s="31" t="s">
        <v>213</v>
      </c>
      <c r="CT22" s="31" t="s">
        <v>213</v>
      </c>
      <c r="CU22" s="31" t="s">
        <v>213</v>
      </c>
      <c r="CV22" t="e">
        <f t="shared" si="75"/>
        <v>#VALUE!</v>
      </c>
      <c r="CW22" t="e">
        <f t="shared" si="76"/>
        <v>#VALUE!</v>
      </c>
      <c r="CX22" t="e">
        <f t="shared" si="77"/>
        <v>#VALUE!</v>
      </c>
      <c r="CY22" s="31">
        <v>4.9000000000000004</v>
      </c>
      <c r="CZ22" t="e">
        <f t="shared" si="78"/>
        <v>#VALUE!</v>
      </c>
      <c r="DA22" s="5" t="e">
        <f t="shared" si="79"/>
        <v>#VALUE!</v>
      </c>
    </row>
    <row r="23" spans="1:105" x14ac:dyDescent="0.3">
      <c r="A23">
        <v>17</v>
      </c>
      <c r="B23" t="s">
        <v>3</v>
      </c>
      <c r="C23">
        <v>4.5</v>
      </c>
      <c r="D23">
        <v>5.3</v>
      </c>
      <c r="E23">
        <v>4.8</v>
      </c>
      <c r="F23">
        <v>4.7</v>
      </c>
      <c r="G23">
        <v>4.5</v>
      </c>
      <c r="H23" s="4">
        <v>2.77</v>
      </c>
      <c r="I23" s="4">
        <v>4.1100000000000003</v>
      </c>
      <c r="J23" s="4">
        <v>2.4</v>
      </c>
      <c r="K23" s="4">
        <v>3.7</v>
      </c>
      <c r="L23" s="4">
        <v>3.57</v>
      </c>
      <c r="M23" s="4">
        <f t="shared" si="40"/>
        <v>0.8032999999999999</v>
      </c>
      <c r="N23" s="4">
        <f t="shared" si="41"/>
        <v>1.4385000000000001</v>
      </c>
      <c r="O23" s="4">
        <f t="shared" si="42"/>
        <v>0.86399999999999999</v>
      </c>
      <c r="P23" s="4">
        <v>3.7</v>
      </c>
      <c r="Q23" s="4">
        <v>3.57</v>
      </c>
      <c r="R23" s="4">
        <f t="shared" si="43"/>
        <v>3.1057999999999999</v>
      </c>
      <c r="S23" s="24">
        <f t="shared" si="44"/>
        <v>0.14946229634876682</v>
      </c>
      <c r="T23">
        <v>3.1</v>
      </c>
      <c r="U23">
        <v>4.2</v>
      </c>
      <c r="V23">
        <v>4</v>
      </c>
      <c r="W23">
        <v>2.9</v>
      </c>
      <c r="X23">
        <v>3.5</v>
      </c>
      <c r="Y23">
        <v>3.7</v>
      </c>
      <c r="Z23">
        <v>3.5</v>
      </c>
      <c r="AA23">
        <v>3.8</v>
      </c>
      <c r="AB23">
        <v>3.5</v>
      </c>
      <c r="AC23" s="42">
        <v>3.5</v>
      </c>
      <c r="AD23" s="42">
        <v>2.6</v>
      </c>
      <c r="AE23" s="42">
        <v>2.2999999999999998</v>
      </c>
      <c r="AF23" s="42">
        <v>3.1</v>
      </c>
      <c r="AG23" s="4">
        <f t="shared" si="45"/>
        <v>1.2249999999999999</v>
      </c>
      <c r="AH23" s="4">
        <f t="shared" si="46"/>
        <v>0.93599999999999994</v>
      </c>
      <c r="AI23" s="4">
        <f t="shared" si="47"/>
        <v>0.66699999999999993</v>
      </c>
      <c r="AJ23" s="4">
        <v>3.1</v>
      </c>
      <c r="AK23" s="4">
        <f t="shared" si="48"/>
        <v>2.8279999999999994</v>
      </c>
      <c r="AL23" s="24">
        <f t="shared" si="49"/>
        <v>9.6181046676096449E-2</v>
      </c>
      <c r="AM23" s="4">
        <v>4.4000000000000004</v>
      </c>
      <c r="AN23" s="4">
        <v>2.4</v>
      </c>
      <c r="AO23" s="4">
        <v>2.9</v>
      </c>
      <c r="AP23" s="4">
        <v>2.9</v>
      </c>
      <c r="AQ23" s="4">
        <v>3.2</v>
      </c>
      <c r="AR23" s="2">
        <f t="shared" si="50"/>
        <v>1.54</v>
      </c>
      <c r="AS23" s="2">
        <f t="shared" si="51"/>
        <v>0.86399999999999999</v>
      </c>
      <c r="AT23" s="2">
        <f t="shared" si="52"/>
        <v>0.84099999999999997</v>
      </c>
      <c r="AU23" s="4">
        <v>2.9</v>
      </c>
      <c r="AV23" s="2">
        <f t="shared" si="53"/>
        <v>3.2450000000000001</v>
      </c>
      <c r="AW23" s="39">
        <f t="shared" si="54"/>
        <v>-0.10631741140215722</v>
      </c>
      <c r="AX23" s="4">
        <v>3.9</v>
      </c>
      <c r="AY23" s="4">
        <v>2.9</v>
      </c>
      <c r="AZ23" s="4">
        <v>2.6</v>
      </c>
      <c r="BA23" s="4">
        <v>3.6</v>
      </c>
      <c r="BB23" s="4">
        <v>3.4</v>
      </c>
      <c r="BC23" s="25" t="s">
        <v>213</v>
      </c>
      <c r="BD23" s="25">
        <f t="shared" si="55"/>
        <v>1.365</v>
      </c>
      <c r="BE23" s="25">
        <f t="shared" si="56"/>
        <v>1.044</v>
      </c>
      <c r="BF23" s="25">
        <f t="shared" si="57"/>
        <v>0.754</v>
      </c>
      <c r="BG23" s="4">
        <v>3.6</v>
      </c>
      <c r="BH23" s="25">
        <f t="shared" si="58"/>
        <v>3.1629999999999998</v>
      </c>
      <c r="BI23" s="40">
        <f t="shared" si="59"/>
        <v>0.13815997470755623</v>
      </c>
      <c r="BJ23" s="4">
        <v>4.9000000000000004</v>
      </c>
      <c r="BK23" s="4">
        <v>5.0999999999999996</v>
      </c>
      <c r="BL23" s="4">
        <v>3.8</v>
      </c>
      <c r="BM23" s="4">
        <v>6.4</v>
      </c>
      <c r="BN23" s="4">
        <v>4.4000000000000004</v>
      </c>
      <c r="BO23" s="26">
        <f t="shared" si="60"/>
        <v>1.3679999999999999</v>
      </c>
      <c r="BP23" s="26">
        <f t="shared" si="61"/>
        <v>2.2399999999999998</v>
      </c>
      <c r="BQ23" s="26">
        <f t="shared" si="62"/>
        <v>1.276</v>
      </c>
      <c r="BR23" s="4">
        <v>4.9000000000000004</v>
      </c>
      <c r="BS23" s="26">
        <f t="shared" si="63"/>
        <v>4.8839999999999995</v>
      </c>
      <c r="BT23" s="41">
        <f t="shared" si="64"/>
        <v>3.276003276003461E-3</v>
      </c>
      <c r="BU23" s="4">
        <v>2.9</v>
      </c>
      <c r="BV23" s="4">
        <v>3.3</v>
      </c>
      <c r="BW23" s="4">
        <v>2.4</v>
      </c>
      <c r="BX23" s="4">
        <v>3.6</v>
      </c>
      <c r="BY23" s="27">
        <v>1.7</v>
      </c>
      <c r="BZ23" s="27">
        <f t="shared" si="65"/>
        <v>0.86399999999999999</v>
      </c>
      <c r="CA23" s="27">
        <f t="shared" si="66"/>
        <v>1.26</v>
      </c>
      <c r="CB23" s="27">
        <f t="shared" si="67"/>
        <v>0.49299999999999994</v>
      </c>
      <c r="CC23" s="4">
        <v>2.9</v>
      </c>
      <c r="CD23" s="27">
        <f t="shared" si="68"/>
        <v>2.617</v>
      </c>
      <c r="CE23" s="28">
        <f t="shared" si="69"/>
        <v>0.10813909056171185</v>
      </c>
      <c r="CF23" s="4">
        <v>3.2</v>
      </c>
      <c r="CG23" s="4">
        <v>2.8</v>
      </c>
      <c r="CH23" s="4">
        <v>4.7</v>
      </c>
      <c r="CI23" s="4">
        <v>2.1</v>
      </c>
      <c r="CJ23" s="4">
        <v>2.1</v>
      </c>
      <c r="CK23" s="29">
        <f t="shared" si="70"/>
        <v>1.645</v>
      </c>
      <c r="CL23" s="29">
        <f t="shared" si="71"/>
        <v>0.60899999999999999</v>
      </c>
      <c r="CM23" s="29">
        <f t="shared" si="72"/>
        <v>0.75600000000000001</v>
      </c>
      <c r="CN23" s="4">
        <v>3.2</v>
      </c>
      <c r="CO23" s="29">
        <f t="shared" si="73"/>
        <v>3.01</v>
      </c>
      <c r="CP23" s="30">
        <f t="shared" si="74"/>
        <v>6.3122923588040003E-2</v>
      </c>
      <c r="CQ23" s="4">
        <v>3.2</v>
      </c>
      <c r="CR23" s="4">
        <v>3.2</v>
      </c>
      <c r="CS23" s="4">
        <v>2.1</v>
      </c>
      <c r="CT23" s="4">
        <v>3.8</v>
      </c>
      <c r="CU23" s="4">
        <v>2.1</v>
      </c>
      <c r="CV23">
        <f t="shared" si="75"/>
        <v>0.75600000000000001</v>
      </c>
      <c r="CW23">
        <f t="shared" si="76"/>
        <v>1.3299999999999998</v>
      </c>
      <c r="CX23">
        <f t="shared" si="77"/>
        <v>0.60899999999999999</v>
      </c>
      <c r="CY23" s="4">
        <v>3.2</v>
      </c>
      <c r="CZ23">
        <f t="shared" si="78"/>
        <v>2.6949999999999998</v>
      </c>
      <c r="DA23" s="5">
        <f t="shared" si="79"/>
        <v>0.1873840445269018</v>
      </c>
    </row>
    <row r="24" spans="1:105" x14ac:dyDescent="0.3">
      <c r="A24">
        <v>18</v>
      </c>
      <c r="B24" t="s">
        <v>11</v>
      </c>
      <c r="C24">
        <v>0.28000000000000003</v>
      </c>
      <c r="D24" t="s">
        <v>213</v>
      </c>
      <c r="E24" t="s">
        <v>213</v>
      </c>
      <c r="F24" t="s">
        <v>213</v>
      </c>
      <c r="G24" t="s">
        <v>213</v>
      </c>
      <c r="H24" s="23" t="s">
        <v>213</v>
      </c>
      <c r="I24" s="23" t="s">
        <v>213</v>
      </c>
      <c r="J24" s="23" t="s">
        <v>213</v>
      </c>
      <c r="K24" s="23" t="s">
        <v>213</v>
      </c>
      <c r="L24" s="23" t="s">
        <v>213</v>
      </c>
      <c r="M24" s="4" t="e">
        <f t="shared" si="40"/>
        <v>#VALUE!</v>
      </c>
      <c r="N24" s="4" t="e">
        <f t="shared" si="41"/>
        <v>#VALUE!</v>
      </c>
      <c r="O24" s="4" t="e">
        <f t="shared" si="42"/>
        <v>#VALUE!</v>
      </c>
      <c r="P24" s="4" t="s">
        <v>213</v>
      </c>
      <c r="Q24" s="4" t="s">
        <v>213</v>
      </c>
      <c r="R24" s="4" t="e">
        <f t="shared" si="43"/>
        <v>#VALUE!</v>
      </c>
      <c r="S24" s="24" t="e">
        <f t="shared" si="44"/>
        <v>#VALUE!</v>
      </c>
      <c r="T24" t="s">
        <v>213</v>
      </c>
      <c r="U24" t="s">
        <v>213</v>
      </c>
      <c r="V24" t="s">
        <v>213</v>
      </c>
      <c r="W24" t="s">
        <v>213</v>
      </c>
      <c r="X24" t="s">
        <v>213</v>
      </c>
      <c r="Y24" t="s">
        <v>213</v>
      </c>
      <c r="Z24" t="s">
        <v>213</v>
      </c>
      <c r="AA24" t="s">
        <v>213</v>
      </c>
      <c r="AB24" t="s">
        <v>213</v>
      </c>
      <c r="AC24" s="4" t="s">
        <v>213</v>
      </c>
      <c r="AD24" s="4" t="s">
        <v>213</v>
      </c>
      <c r="AE24" s="4" t="s">
        <v>213</v>
      </c>
      <c r="AF24" s="4" t="s">
        <v>213</v>
      </c>
      <c r="AG24" s="4" t="e">
        <f t="shared" si="45"/>
        <v>#VALUE!</v>
      </c>
      <c r="AH24" s="4" t="e">
        <f t="shared" si="46"/>
        <v>#VALUE!</v>
      </c>
      <c r="AI24" s="4" t="e">
        <f t="shared" si="47"/>
        <v>#VALUE!</v>
      </c>
      <c r="AJ24" s="4" t="s">
        <v>213</v>
      </c>
      <c r="AK24" s="4" t="e">
        <f t="shared" si="48"/>
        <v>#VALUE!</v>
      </c>
      <c r="AL24" s="24" t="e">
        <f t="shared" si="49"/>
        <v>#VALUE!</v>
      </c>
      <c r="AM24" s="2" t="s">
        <v>213</v>
      </c>
      <c r="AN24" s="2" t="s">
        <v>213</v>
      </c>
      <c r="AO24" s="2" t="s">
        <v>213</v>
      </c>
      <c r="AP24" s="2" t="s">
        <v>213</v>
      </c>
      <c r="AQ24" s="2" t="s">
        <v>213</v>
      </c>
      <c r="AR24" s="2" t="e">
        <f t="shared" si="50"/>
        <v>#VALUE!</v>
      </c>
      <c r="AS24" s="2" t="e">
        <f t="shared" si="51"/>
        <v>#VALUE!</v>
      </c>
      <c r="AT24" s="2" t="e">
        <f t="shared" si="52"/>
        <v>#VALUE!</v>
      </c>
      <c r="AU24" s="2" t="s">
        <v>213</v>
      </c>
      <c r="AV24" s="2" t="e">
        <f t="shared" si="53"/>
        <v>#VALUE!</v>
      </c>
      <c r="AW24" s="39" t="e">
        <f t="shared" si="54"/>
        <v>#VALUE!</v>
      </c>
      <c r="AX24" s="25" t="s">
        <v>213</v>
      </c>
      <c r="AY24" s="25" t="s">
        <v>213</v>
      </c>
      <c r="AZ24" s="25" t="s">
        <v>213</v>
      </c>
      <c r="BA24" s="25" t="s">
        <v>213</v>
      </c>
      <c r="BB24" s="25" t="s">
        <v>213</v>
      </c>
      <c r="BC24" s="25" t="s">
        <v>213</v>
      </c>
      <c r="BD24" s="25" t="e">
        <f t="shared" si="55"/>
        <v>#VALUE!</v>
      </c>
      <c r="BE24" s="25" t="e">
        <f t="shared" si="56"/>
        <v>#VALUE!</v>
      </c>
      <c r="BF24" s="25" t="e">
        <f t="shared" si="57"/>
        <v>#VALUE!</v>
      </c>
      <c r="BG24" s="25" t="s">
        <v>213</v>
      </c>
      <c r="BH24" s="25" t="e">
        <f t="shared" si="58"/>
        <v>#VALUE!</v>
      </c>
      <c r="BI24" s="40" t="e">
        <f t="shared" si="59"/>
        <v>#VALUE!</v>
      </c>
      <c r="BJ24" s="26" t="s">
        <v>213</v>
      </c>
      <c r="BK24" s="26" t="s">
        <v>213</v>
      </c>
      <c r="BL24" s="26" t="s">
        <v>213</v>
      </c>
      <c r="BM24" s="26" t="s">
        <v>213</v>
      </c>
      <c r="BN24" s="26" t="s">
        <v>213</v>
      </c>
      <c r="BO24" s="26" t="e">
        <f t="shared" si="60"/>
        <v>#VALUE!</v>
      </c>
      <c r="BP24" s="26" t="e">
        <f t="shared" si="61"/>
        <v>#VALUE!</v>
      </c>
      <c r="BQ24" s="26" t="e">
        <f t="shared" si="62"/>
        <v>#VALUE!</v>
      </c>
      <c r="BR24" s="26" t="s">
        <v>213</v>
      </c>
      <c r="BS24" s="26" t="e">
        <f t="shared" si="63"/>
        <v>#VALUE!</v>
      </c>
      <c r="BT24" s="41" t="e">
        <f t="shared" si="64"/>
        <v>#VALUE!</v>
      </c>
      <c r="BU24" s="27" t="s">
        <v>213</v>
      </c>
      <c r="BV24" s="27" t="s">
        <v>213</v>
      </c>
      <c r="BW24" s="27" t="s">
        <v>213</v>
      </c>
      <c r="BX24" s="27" t="s">
        <v>213</v>
      </c>
      <c r="BY24" s="27" t="s">
        <v>213</v>
      </c>
      <c r="BZ24" s="27" t="e">
        <f t="shared" si="65"/>
        <v>#VALUE!</v>
      </c>
      <c r="CA24" s="27" t="e">
        <f t="shared" si="66"/>
        <v>#VALUE!</v>
      </c>
      <c r="CB24" s="27" t="e">
        <f t="shared" si="67"/>
        <v>#VALUE!</v>
      </c>
      <c r="CC24" s="27" t="s">
        <v>213</v>
      </c>
      <c r="CD24" s="27" t="e">
        <f t="shared" si="68"/>
        <v>#VALUE!</v>
      </c>
      <c r="CE24" s="28" t="e">
        <f t="shared" si="69"/>
        <v>#VALUE!</v>
      </c>
      <c r="CF24" s="29" t="s">
        <v>213</v>
      </c>
      <c r="CG24" s="29" t="s">
        <v>213</v>
      </c>
      <c r="CH24" s="29" t="s">
        <v>213</v>
      </c>
      <c r="CI24" s="29" t="s">
        <v>213</v>
      </c>
      <c r="CJ24" s="29" t="s">
        <v>213</v>
      </c>
      <c r="CK24" s="29" t="e">
        <f t="shared" si="70"/>
        <v>#VALUE!</v>
      </c>
      <c r="CL24" s="29" t="e">
        <f t="shared" si="71"/>
        <v>#VALUE!</v>
      </c>
      <c r="CM24" s="29" t="e">
        <f t="shared" si="72"/>
        <v>#VALUE!</v>
      </c>
      <c r="CN24" s="29" t="s">
        <v>213</v>
      </c>
      <c r="CO24" s="29" t="e">
        <f t="shared" si="73"/>
        <v>#VALUE!</v>
      </c>
      <c r="CP24" s="30" t="e">
        <f t="shared" si="74"/>
        <v>#VALUE!</v>
      </c>
      <c r="CQ24" s="31" t="s">
        <v>213</v>
      </c>
      <c r="CR24" s="31" t="s">
        <v>213</v>
      </c>
      <c r="CS24" s="31" t="s">
        <v>213</v>
      </c>
      <c r="CT24" s="31" t="s">
        <v>213</v>
      </c>
      <c r="CU24" s="31" t="s">
        <v>213</v>
      </c>
      <c r="CV24" t="e">
        <f t="shared" si="75"/>
        <v>#VALUE!</v>
      </c>
      <c r="CW24" t="e">
        <f t="shared" si="76"/>
        <v>#VALUE!</v>
      </c>
      <c r="CX24" t="e">
        <f t="shared" si="77"/>
        <v>#VALUE!</v>
      </c>
      <c r="CY24" s="31" t="s">
        <v>213</v>
      </c>
      <c r="CZ24" t="e">
        <f t="shared" si="78"/>
        <v>#VALUE!</v>
      </c>
      <c r="DA24" s="5" t="e">
        <f t="shared" si="79"/>
        <v>#VALUE!</v>
      </c>
    </row>
    <row r="25" spans="1:105" x14ac:dyDescent="0.3">
      <c r="A25">
        <v>19</v>
      </c>
      <c r="B25" t="s">
        <v>2</v>
      </c>
      <c r="C25">
        <v>13</v>
      </c>
      <c r="D25">
        <v>31</v>
      </c>
      <c r="E25">
        <v>30</v>
      </c>
      <c r="F25">
        <v>21</v>
      </c>
      <c r="G25">
        <v>21</v>
      </c>
      <c r="H25" s="4">
        <v>9.26</v>
      </c>
      <c r="I25" s="4">
        <v>14.7</v>
      </c>
      <c r="J25" s="4">
        <v>7.3</v>
      </c>
      <c r="K25" s="4">
        <v>14.2</v>
      </c>
      <c r="L25" s="4">
        <v>18.7</v>
      </c>
      <c r="M25" s="4">
        <f t="shared" si="40"/>
        <v>2.6853999999999996</v>
      </c>
      <c r="N25" s="4">
        <f t="shared" si="41"/>
        <v>5.1449999999999996</v>
      </c>
      <c r="O25" s="4">
        <f t="shared" si="42"/>
        <v>2.6279999999999997</v>
      </c>
      <c r="P25" s="4">
        <v>14.2</v>
      </c>
      <c r="Q25" s="4">
        <v>18.7</v>
      </c>
      <c r="R25" s="4">
        <f t="shared" si="43"/>
        <v>10.458399999999999</v>
      </c>
      <c r="S25" s="24">
        <f t="shared" si="44"/>
        <v>0.78803641092327703</v>
      </c>
      <c r="T25">
        <v>13</v>
      </c>
      <c r="U25">
        <v>17</v>
      </c>
      <c r="V25">
        <v>18</v>
      </c>
      <c r="W25">
        <v>19</v>
      </c>
      <c r="X25">
        <v>18</v>
      </c>
      <c r="Y25">
        <v>20</v>
      </c>
      <c r="Z25">
        <v>22</v>
      </c>
      <c r="AA25">
        <v>23</v>
      </c>
      <c r="AB25">
        <v>22</v>
      </c>
      <c r="AC25" s="42">
        <v>12</v>
      </c>
      <c r="AD25" s="42">
        <v>5.7</v>
      </c>
      <c r="AE25" s="42">
        <v>6.9</v>
      </c>
      <c r="AF25" s="42">
        <v>20</v>
      </c>
      <c r="AG25" s="4">
        <f t="shared" si="45"/>
        <v>4.1999999999999993</v>
      </c>
      <c r="AH25" s="4">
        <f t="shared" si="46"/>
        <v>2.052</v>
      </c>
      <c r="AI25" s="4">
        <f t="shared" si="47"/>
        <v>2.0009999999999999</v>
      </c>
      <c r="AJ25" s="4">
        <v>20</v>
      </c>
      <c r="AK25" s="4">
        <f t="shared" si="48"/>
        <v>8.2529999999999983</v>
      </c>
      <c r="AL25" s="24">
        <f t="shared" si="49"/>
        <v>1.4233612019871567</v>
      </c>
      <c r="AM25" s="4">
        <v>18</v>
      </c>
      <c r="AN25" s="4">
        <v>7.8</v>
      </c>
      <c r="AO25" s="4">
        <v>13</v>
      </c>
      <c r="AP25" s="4">
        <v>19</v>
      </c>
      <c r="AQ25" s="4">
        <v>21</v>
      </c>
      <c r="AR25" s="2">
        <f t="shared" si="50"/>
        <v>6.3</v>
      </c>
      <c r="AS25" s="2">
        <f t="shared" si="51"/>
        <v>2.8079999999999998</v>
      </c>
      <c r="AT25" s="2">
        <f t="shared" si="52"/>
        <v>3.7699999999999996</v>
      </c>
      <c r="AU25" s="4">
        <v>19</v>
      </c>
      <c r="AV25" s="2">
        <f t="shared" si="53"/>
        <v>12.878</v>
      </c>
      <c r="AW25" s="39">
        <f t="shared" si="54"/>
        <v>0.47538437645597142</v>
      </c>
      <c r="AX25" s="4">
        <v>16</v>
      </c>
      <c r="AY25" s="4">
        <v>11</v>
      </c>
      <c r="AZ25" s="4">
        <v>13</v>
      </c>
      <c r="BA25" s="4">
        <v>23</v>
      </c>
      <c r="BB25" s="4">
        <v>23</v>
      </c>
      <c r="BC25" s="4">
        <v>2.6</v>
      </c>
      <c r="BD25" s="25">
        <f t="shared" si="55"/>
        <v>5.6</v>
      </c>
      <c r="BE25" s="25">
        <f t="shared" si="56"/>
        <v>3.96</v>
      </c>
      <c r="BF25" s="25">
        <f t="shared" si="57"/>
        <v>3.7699999999999996</v>
      </c>
      <c r="BG25" s="4">
        <v>23</v>
      </c>
      <c r="BH25" s="25">
        <f t="shared" si="58"/>
        <v>13.329999999999998</v>
      </c>
      <c r="BI25" s="40">
        <f t="shared" si="59"/>
        <v>0.72543135783946011</v>
      </c>
      <c r="BJ25" s="4">
        <v>27</v>
      </c>
      <c r="BK25" s="4">
        <v>27</v>
      </c>
      <c r="BL25" s="4">
        <v>13</v>
      </c>
      <c r="BM25" s="4">
        <v>20</v>
      </c>
      <c r="BN25" s="4">
        <v>15</v>
      </c>
      <c r="BO25" s="26">
        <f t="shared" si="60"/>
        <v>4.68</v>
      </c>
      <c r="BP25" s="26">
        <f t="shared" si="61"/>
        <v>7</v>
      </c>
      <c r="BQ25" s="26">
        <f t="shared" si="62"/>
        <v>4.3499999999999996</v>
      </c>
      <c r="BR25" s="4">
        <v>27</v>
      </c>
      <c r="BS25" s="26">
        <f t="shared" si="63"/>
        <v>16.03</v>
      </c>
      <c r="BT25" s="41">
        <f t="shared" si="64"/>
        <v>0.68434185901434796</v>
      </c>
      <c r="BU25" s="4">
        <v>21</v>
      </c>
      <c r="BV25" s="4">
        <v>21</v>
      </c>
      <c r="BW25" s="4">
        <v>8</v>
      </c>
      <c r="BX25" s="4">
        <v>19</v>
      </c>
      <c r="BY25" s="4">
        <v>5.7</v>
      </c>
      <c r="BZ25" s="27">
        <f t="shared" si="65"/>
        <v>2.88</v>
      </c>
      <c r="CA25" s="27">
        <f t="shared" si="66"/>
        <v>6.6499999999999995</v>
      </c>
      <c r="CB25" s="27">
        <f t="shared" si="67"/>
        <v>1.653</v>
      </c>
      <c r="CC25" s="4">
        <v>21</v>
      </c>
      <c r="CD25" s="27">
        <f t="shared" si="68"/>
        <v>11.183</v>
      </c>
      <c r="CE25" s="28">
        <f t="shared" si="69"/>
        <v>0.87785030850397927</v>
      </c>
      <c r="CF25" s="4">
        <v>25</v>
      </c>
      <c r="CG25" s="4">
        <v>26</v>
      </c>
      <c r="CH25" s="4">
        <v>25</v>
      </c>
      <c r="CI25" s="4">
        <v>9.6999999999999993</v>
      </c>
      <c r="CJ25" s="4">
        <v>8.1999999999999993</v>
      </c>
      <c r="CK25" s="29">
        <f t="shared" si="70"/>
        <v>8.75</v>
      </c>
      <c r="CL25" s="29">
        <f t="shared" si="71"/>
        <v>2.8129999999999997</v>
      </c>
      <c r="CM25" s="29">
        <f t="shared" si="72"/>
        <v>2.9519999999999995</v>
      </c>
      <c r="CN25" s="4">
        <v>25</v>
      </c>
      <c r="CO25" s="29">
        <f t="shared" si="73"/>
        <v>14.514999999999999</v>
      </c>
      <c r="CP25" s="30">
        <f t="shared" si="74"/>
        <v>0.72235618325869799</v>
      </c>
      <c r="CQ25" s="4">
        <v>25</v>
      </c>
      <c r="CR25" s="4">
        <v>25</v>
      </c>
      <c r="CS25" s="4">
        <v>6.1</v>
      </c>
      <c r="CT25" s="4">
        <v>13</v>
      </c>
      <c r="CU25" s="4">
        <v>9</v>
      </c>
      <c r="CV25">
        <f t="shared" si="75"/>
        <v>2.1959999999999997</v>
      </c>
      <c r="CW25">
        <f t="shared" si="76"/>
        <v>4.55</v>
      </c>
      <c r="CX25">
        <f t="shared" si="77"/>
        <v>2.61</v>
      </c>
      <c r="CY25" s="4">
        <v>25</v>
      </c>
      <c r="CZ25">
        <f t="shared" si="78"/>
        <v>9.3559999999999999</v>
      </c>
      <c r="DA25" s="5">
        <f t="shared" si="79"/>
        <v>1.672082086361693</v>
      </c>
    </row>
    <row r="26" spans="1:105" x14ac:dyDescent="0.3">
      <c r="A26">
        <v>20</v>
      </c>
      <c r="B26" t="s">
        <v>10</v>
      </c>
      <c r="C26">
        <v>8</v>
      </c>
      <c r="D26">
        <v>5.9</v>
      </c>
      <c r="E26">
        <v>5.9</v>
      </c>
      <c r="F26">
        <v>6.8</v>
      </c>
      <c r="G26">
        <v>6.5</v>
      </c>
      <c r="H26" s="4">
        <v>4.6100000000000003</v>
      </c>
      <c r="I26" s="4">
        <v>10.199999999999999</v>
      </c>
      <c r="J26" s="4">
        <v>3.1</v>
      </c>
      <c r="K26" s="4">
        <v>8.41</v>
      </c>
      <c r="L26" s="4">
        <v>5.7</v>
      </c>
      <c r="M26" s="4">
        <f t="shared" si="40"/>
        <v>1.3369</v>
      </c>
      <c r="N26" s="4">
        <f t="shared" si="41"/>
        <v>3.5699999999999994</v>
      </c>
      <c r="O26" s="4">
        <f t="shared" si="42"/>
        <v>1.1159999999999999</v>
      </c>
      <c r="P26" s="4">
        <v>8.41</v>
      </c>
      <c r="Q26" s="4">
        <v>5.7</v>
      </c>
      <c r="R26" s="4">
        <f t="shared" si="43"/>
        <v>6.022899999999999</v>
      </c>
      <c r="S26" s="24">
        <f t="shared" si="44"/>
        <v>-5.3612047352604046E-2</v>
      </c>
      <c r="T26">
        <v>6.5</v>
      </c>
      <c r="U26">
        <v>7.8</v>
      </c>
      <c r="V26">
        <v>7.7</v>
      </c>
      <c r="W26">
        <v>4.2</v>
      </c>
      <c r="X26">
        <v>5.2</v>
      </c>
      <c r="Y26">
        <v>8.3000000000000007</v>
      </c>
      <c r="Z26">
        <v>7.8</v>
      </c>
      <c r="AA26">
        <v>15</v>
      </c>
      <c r="AB26">
        <v>13</v>
      </c>
      <c r="AC26" s="42">
        <v>9.8000000000000007</v>
      </c>
      <c r="AD26" s="42">
        <v>16</v>
      </c>
      <c r="AE26" s="42">
        <v>5</v>
      </c>
      <c r="AF26" s="42">
        <v>8.6</v>
      </c>
      <c r="AG26" s="4">
        <f t="shared" si="45"/>
        <v>3.43</v>
      </c>
      <c r="AH26" s="4">
        <f t="shared" si="46"/>
        <v>5.76</v>
      </c>
      <c r="AI26" s="4">
        <f t="shared" si="47"/>
        <v>1.45</v>
      </c>
      <c r="AJ26" s="4">
        <v>8.6</v>
      </c>
      <c r="AK26" s="4">
        <f t="shared" si="48"/>
        <v>10.639999999999999</v>
      </c>
      <c r="AL26" s="24">
        <f t="shared" si="49"/>
        <v>-0.19172932330827061</v>
      </c>
      <c r="AM26" s="4">
        <v>9.8000000000000007</v>
      </c>
      <c r="AN26" s="4">
        <v>6.4</v>
      </c>
      <c r="AO26" s="4">
        <v>6.4</v>
      </c>
      <c r="AP26" s="4">
        <v>5.4</v>
      </c>
      <c r="AQ26" s="4">
        <v>6.2</v>
      </c>
      <c r="AR26" s="2">
        <f t="shared" si="50"/>
        <v>3.43</v>
      </c>
      <c r="AS26" s="2">
        <f t="shared" si="51"/>
        <v>2.3039999999999998</v>
      </c>
      <c r="AT26" s="2">
        <f t="shared" si="52"/>
        <v>1.8559999999999999</v>
      </c>
      <c r="AU26" s="4">
        <v>5.4</v>
      </c>
      <c r="AV26" s="2">
        <f t="shared" si="53"/>
        <v>7.59</v>
      </c>
      <c r="AW26" s="39">
        <f t="shared" si="54"/>
        <v>-0.28853754940711457</v>
      </c>
      <c r="AX26" s="4">
        <v>10</v>
      </c>
      <c r="AY26" s="4">
        <v>14</v>
      </c>
      <c r="AZ26" s="4">
        <v>7</v>
      </c>
      <c r="BA26" s="4">
        <v>18</v>
      </c>
      <c r="BB26" s="4">
        <v>17</v>
      </c>
      <c r="BC26" s="25" t="s">
        <v>213</v>
      </c>
      <c r="BD26" s="25">
        <f t="shared" si="55"/>
        <v>3.5</v>
      </c>
      <c r="BE26" s="25">
        <f t="shared" si="56"/>
        <v>5.04</v>
      </c>
      <c r="BF26" s="25">
        <f t="shared" si="57"/>
        <v>2.0299999999999998</v>
      </c>
      <c r="BG26" s="4">
        <v>18</v>
      </c>
      <c r="BH26" s="25">
        <f t="shared" si="58"/>
        <v>10.569999999999999</v>
      </c>
      <c r="BI26" s="40">
        <f t="shared" si="59"/>
        <v>0.70293282876064356</v>
      </c>
      <c r="BJ26" s="4">
        <v>6</v>
      </c>
      <c r="BK26" s="4">
        <v>6.3</v>
      </c>
      <c r="BL26" s="4">
        <v>4.5</v>
      </c>
      <c r="BM26" s="4">
        <v>12</v>
      </c>
      <c r="BN26" s="4">
        <v>5.9</v>
      </c>
      <c r="BO26" s="26">
        <f t="shared" si="60"/>
        <v>1.6199999999999999</v>
      </c>
      <c r="BP26" s="26">
        <f t="shared" si="61"/>
        <v>4.1999999999999993</v>
      </c>
      <c r="BQ26" s="26">
        <f t="shared" si="62"/>
        <v>1.7110000000000001</v>
      </c>
      <c r="BR26" s="4">
        <v>6</v>
      </c>
      <c r="BS26" s="26">
        <f t="shared" si="63"/>
        <v>7.5309999999999997</v>
      </c>
      <c r="BT26" s="41">
        <f t="shared" si="64"/>
        <v>-0.20329305537113262</v>
      </c>
      <c r="BU26" s="4">
        <v>4.8</v>
      </c>
      <c r="BV26" s="4">
        <v>5.2</v>
      </c>
      <c r="BW26" s="4">
        <v>1.9</v>
      </c>
      <c r="BX26" s="4">
        <v>8.4</v>
      </c>
      <c r="BY26" s="4">
        <v>5.7</v>
      </c>
      <c r="BZ26" s="27">
        <f t="shared" si="65"/>
        <v>0.68399999999999994</v>
      </c>
      <c r="CA26" s="27">
        <f t="shared" si="66"/>
        <v>2.94</v>
      </c>
      <c r="CB26" s="27">
        <f t="shared" si="67"/>
        <v>1.653</v>
      </c>
      <c r="CC26" s="4">
        <v>4.8</v>
      </c>
      <c r="CD26" s="27">
        <f t="shared" si="68"/>
        <v>5.2769999999999992</v>
      </c>
      <c r="CE26" s="28">
        <f t="shared" si="69"/>
        <v>-9.039226833428074E-2</v>
      </c>
      <c r="CF26" s="4">
        <v>4.0999999999999996</v>
      </c>
      <c r="CG26" s="4">
        <v>4</v>
      </c>
      <c r="CH26" s="4">
        <v>9.1</v>
      </c>
      <c r="CI26" s="4">
        <v>4.3</v>
      </c>
      <c r="CJ26" s="4">
        <v>2.1</v>
      </c>
      <c r="CK26" s="29">
        <f t="shared" si="70"/>
        <v>3.1849999999999996</v>
      </c>
      <c r="CL26" s="29">
        <f t="shared" si="71"/>
        <v>1.2469999999999999</v>
      </c>
      <c r="CM26" s="29">
        <f t="shared" si="72"/>
        <v>0.75600000000000001</v>
      </c>
      <c r="CN26" s="4">
        <v>4.0999999999999996</v>
      </c>
      <c r="CO26" s="29">
        <f t="shared" si="73"/>
        <v>5.1879999999999997</v>
      </c>
      <c r="CP26" s="30">
        <f t="shared" si="74"/>
        <v>-0.20971472629144181</v>
      </c>
      <c r="CQ26" s="4">
        <v>5.6</v>
      </c>
      <c r="CR26" s="4">
        <v>6.1</v>
      </c>
      <c r="CS26" s="4">
        <v>4.8</v>
      </c>
      <c r="CT26" s="4">
        <v>9.4</v>
      </c>
      <c r="CU26" s="4">
        <v>4.8</v>
      </c>
      <c r="CV26">
        <f t="shared" si="75"/>
        <v>1.728</v>
      </c>
      <c r="CW26">
        <f t="shared" si="76"/>
        <v>3.29</v>
      </c>
      <c r="CX26">
        <f t="shared" si="77"/>
        <v>1.3919999999999999</v>
      </c>
      <c r="CY26" s="4">
        <v>5.6</v>
      </c>
      <c r="CZ26">
        <f t="shared" si="78"/>
        <v>6.41</v>
      </c>
      <c r="DA26" s="5">
        <f t="shared" si="79"/>
        <v>-0.12636505460218417</v>
      </c>
    </row>
    <row r="27" spans="1:105" x14ac:dyDescent="0.3">
      <c r="A27">
        <v>21</v>
      </c>
      <c r="B27" t="s">
        <v>19</v>
      </c>
      <c r="C27" t="s">
        <v>214</v>
      </c>
      <c r="D27">
        <v>41</v>
      </c>
      <c r="E27">
        <v>43</v>
      </c>
      <c r="F27">
        <v>58</v>
      </c>
      <c r="G27">
        <v>61</v>
      </c>
      <c r="H27" s="4">
        <v>8.68</v>
      </c>
      <c r="I27" s="4">
        <v>12.4</v>
      </c>
      <c r="J27" s="4">
        <v>6.5</v>
      </c>
      <c r="K27" s="4">
        <v>42.2</v>
      </c>
      <c r="L27" s="4">
        <v>46.7</v>
      </c>
      <c r="M27" s="4">
        <f t="shared" si="40"/>
        <v>2.5171999999999999</v>
      </c>
      <c r="N27" s="4">
        <f t="shared" si="41"/>
        <v>4.34</v>
      </c>
      <c r="O27" s="4">
        <f t="shared" si="42"/>
        <v>2.34</v>
      </c>
      <c r="P27" s="4">
        <v>42.2</v>
      </c>
      <c r="Q27" s="4">
        <v>46.7</v>
      </c>
      <c r="R27" s="4">
        <f t="shared" si="43"/>
        <v>9.1971999999999987</v>
      </c>
      <c r="S27" s="24">
        <f t="shared" si="44"/>
        <v>4.077632322880878</v>
      </c>
      <c r="T27">
        <v>27</v>
      </c>
      <c r="U27">
        <v>52</v>
      </c>
      <c r="V27">
        <v>52</v>
      </c>
      <c r="W27" t="s">
        <v>213</v>
      </c>
      <c r="X27">
        <v>18</v>
      </c>
      <c r="Y27" t="s">
        <v>213</v>
      </c>
      <c r="Z27" t="s">
        <v>213</v>
      </c>
      <c r="AA27">
        <v>21</v>
      </c>
      <c r="AB27">
        <v>22</v>
      </c>
      <c r="AC27" s="4">
        <v>22</v>
      </c>
      <c r="AD27" s="4">
        <v>17</v>
      </c>
      <c r="AE27" s="42">
        <v>230</v>
      </c>
      <c r="AF27" s="42">
        <v>37</v>
      </c>
      <c r="AG27" s="4">
        <f t="shared" si="45"/>
        <v>7.6999999999999993</v>
      </c>
      <c r="AH27" s="4">
        <f t="shared" si="46"/>
        <v>6.12</v>
      </c>
      <c r="AI27" s="4">
        <f t="shared" si="47"/>
        <v>66.699999999999989</v>
      </c>
      <c r="AJ27" s="4">
        <v>37</v>
      </c>
      <c r="AK27" s="4">
        <f t="shared" si="48"/>
        <v>80.519999999999982</v>
      </c>
      <c r="AL27" s="24">
        <f t="shared" si="49"/>
        <v>-0.54048683556880273</v>
      </c>
      <c r="AM27" s="2">
        <v>18</v>
      </c>
      <c r="AN27" s="4">
        <v>28</v>
      </c>
      <c r="AO27" s="4">
        <v>54</v>
      </c>
      <c r="AP27" s="4">
        <v>44</v>
      </c>
      <c r="AQ27" s="4">
        <v>44</v>
      </c>
      <c r="AR27" s="2">
        <f t="shared" si="50"/>
        <v>6.3</v>
      </c>
      <c r="AS27" s="2">
        <f t="shared" si="51"/>
        <v>10.08</v>
      </c>
      <c r="AT27" s="2">
        <f t="shared" si="52"/>
        <v>15.659999999999998</v>
      </c>
      <c r="AU27" s="4">
        <v>44</v>
      </c>
      <c r="AV27" s="2">
        <f t="shared" si="53"/>
        <v>32.04</v>
      </c>
      <c r="AW27" s="39">
        <f t="shared" si="54"/>
        <v>0.37328339575530589</v>
      </c>
      <c r="AX27" s="25">
        <v>18</v>
      </c>
      <c r="AY27" s="4">
        <v>64</v>
      </c>
      <c r="AZ27" s="25">
        <v>18</v>
      </c>
      <c r="BA27" s="25">
        <v>18</v>
      </c>
      <c r="BB27" s="25" t="s">
        <v>213</v>
      </c>
      <c r="BC27" s="25" t="s">
        <v>213</v>
      </c>
      <c r="BD27" s="25">
        <f t="shared" si="55"/>
        <v>6.3</v>
      </c>
      <c r="BE27" s="25">
        <f t="shared" si="56"/>
        <v>23.04</v>
      </c>
      <c r="BF27" s="25">
        <f t="shared" si="57"/>
        <v>5.22</v>
      </c>
      <c r="BG27" s="25">
        <v>18</v>
      </c>
      <c r="BH27" s="25">
        <f t="shared" si="58"/>
        <v>34.56</v>
      </c>
      <c r="BI27" s="40">
        <f t="shared" si="59"/>
        <v>-0.47916666666666669</v>
      </c>
      <c r="BJ27" s="4">
        <v>69</v>
      </c>
      <c r="BK27" s="4">
        <v>65</v>
      </c>
      <c r="BL27" s="4">
        <v>55</v>
      </c>
      <c r="BM27" s="26">
        <v>18</v>
      </c>
      <c r="BN27" s="4">
        <v>32</v>
      </c>
      <c r="BO27" s="26">
        <f t="shared" si="60"/>
        <v>19.8</v>
      </c>
      <c r="BP27" s="26">
        <f t="shared" si="61"/>
        <v>6.3</v>
      </c>
      <c r="BQ27" s="26">
        <f t="shared" si="62"/>
        <v>9.2799999999999994</v>
      </c>
      <c r="BR27" s="4">
        <v>69</v>
      </c>
      <c r="BS27" s="26">
        <f t="shared" si="63"/>
        <v>35.380000000000003</v>
      </c>
      <c r="BT27" s="41">
        <f t="shared" si="64"/>
        <v>0.95025438100621806</v>
      </c>
      <c r="BU27" s="4">
        <v>28</v>
      </c>
      <c r="BV27" s="4">
        <v>28</v>
      </c>
      <c r="BW27" s="4">
        <v>140</v>
      </c>
      <c r="BX27" s="4">
        <v>6.9</v>
      </c>
      <c r="BY27" s="4">
        <v>60</v>
      </c>
      <c r="BZ27" s="27">
        <f t="shared" si="65"/>
        <v>50.4</v>
      </c>
      <c r="CA27" s="27">
        <f t="shared" si="66"/>
        <v>2.415</v>
      </c>
      <c r="CB27" s="27">
        <f t="shared" si="67"/>
        <v>17.399999999999999</v>
      </c>
      <c r="CC27" s="4">
        <v>28</v>
      </c>
      <c r="CD27" s="27">
        <f t="shared" si="68"/>
        <v>70.215000000000003</v>
      </c>
      <c r="CE27" s="28">
        <f t="shared" si="69"/>
        <v>-0.60122480951363666</v>
      </c>
      <c r="CF27" s="4">
        <v>70</v>
      </c>
      <c r="CG27" s="4">
        <v>67</v>
      </c>
      <c r="CH27" s="4">
        <v>9.6</v>
      </c>
      <c r="CI27" s="4">
        <v>46</v>
      </c>
      <c r="CJ27" s="4">
        <v>190</v>
      </c>
      <c r="CK27" s="29">
        <f t="shared" si="70"/>
        <v>3.36</v>
      </c>
      <c r="CL27" s="29">
        <f t="shared" si="71"/>
        <v>13.34</v>
      </c>
      <c r="CM27" s="29">
        <f t="shared" si="72"/>
        <v>68.399999999999991</v>
      </c>
      <c r="CN27" s="4">
        <v>70</v>
      </c>
      <c r="CO27" s="29">
        <f t="shared" si="73"/>
        <v>85.1</v>
      </c>
      <c r="CP27" s="30">
        <f t="shared" si="74"/>
        <v>-0.17743830787309042</v>
      </c>
      <c r="CQ27" s="4">
        <v>17</v>
      </c>
      <c r="CR27" s="4">
        <v>17</v>
      </c>
      <c r="CS27" s="4">
        <v>13</v>
      </c>
      <c r="CT27" s="4">
        <v>11</v>
      </c>
      <c r="CU27" s="4">
        <v>39</v>
      </c>
      <c r="CV27">
        <f t="shared" si="75"/>
        <v>4.68</v>
      </c>
      <c r="CW27">
        <f t="shared" si="76"/>
        <v>3.8499999999999996</v>
      </c>
      <c r="CX27">
        <f t="shared" si="77"/>
        <v>11.309999999999999</v>
      </c>
      <c r="CY27" s="4">
        <v>17</v>
      </c>
      <c r="CZ27">
        <f t="shared" si="78"/>
        <v>19.839999999999996</v>
      </c>
      <c r="DA27" s="5">
        <f t="shared" si="79"/>
        <v>-0.14314516129032243</v>
      </c>
    </row>
    <row r="28" spans="1:105" x14ac:dyDescent="0.3">
      <c r="A28">
        <v>22</v>
      </c>
      <c r="B28" t="s">
        <v>1</v>
      </c>
      <c r="C28">
        <v>7.3</v>
      </c>
      <c r="D28">
        <v>11</v>
      </c>
      <c r="E28">
        <v>11</v>
      </c>
      <c r="F28">
        <v>9.4</v>
      </c>
      <c r="G28">
        <v>9.8000000000000007</v>
      </c>
      <c r="H28" s="4">
        <v>6.97</v>
      </c>
      <c r="I28" s="4">
        <v>11.2</v>
      </c>
      <c r="J28" s="4">
        <v>8.0500000000000007</v>
      </c>
      <c r="K28" s="4">
        <v>8.89</v>
      </c>
      <c r="L28" s="4">
        <v>8.85</v>
      </c>
      <c r="M28" s="4">
        <f t="shared" si="40"/>
        <v>2.0212999999999997</v>
      </c>
      <c r="N28" s="4">
        <f t="shared" si="41"/>
        <v>3.9199999999999995</v>
      </c>
      <c r="O28" s="4">
        <f t="shared" si="42"/>
        <v>2.8980000000000001</v>
      </c>
      <c r="P28" s="4">
        <v>8.89</v>
      </c>
      <c r="Q28" s="4">
        <v>8.85</v>
      </c>
      <c r="R28" s="4">
        <f t="shared" si="43"/>
        <v>8.8392999999999997</v>
      </c>
      <c r="S28" s="24">
        <f t="shared" si="44"/>
        <v>1.2105030941364058E-3</v>
      </c>
      <c r="T28">
        <v>8.6</v>
      </c>
      <c r="U28">
        <v>9.1</v>
      </c>
      <c r="V28">
        <v>8.6999999999999993</v>
      </c>
      <c r="W28">
        <v>7.1</v>
      </c>
      <c r="X28">
        <v>6.9</v>
      </c>
      <c r="Y28">
        <v>9.3000000000000007</v>
      </c>
      <c r="Z28">
        <v>10</v>
      </c>
      <c r="AA28">
        <v>9.3000000000000007</v>
      </c>
      <c r="AB28">
        <v>8.1999999999999993</v>
      </c>
      <c r="AC28" s="42">
        <v>8.4</v>
      </c>
      <c r="AD28" s="42">
        <v>5</v>
      </c>
      <c r="AE28" s="42">
        <v>4.5</v>
      </c>
      <c r="AF28" s="42">
        <v>7.2</v>
      </c>
      <c r="AG28" s="4">
        <f t="shared" si="45"/>
        <v>2.94</v>
      </c>
      <c r="AH28" s="4">
        <f t="shared" si="46"/>
        <v>1.7999999999999998</v>
      </c>
      <c r="AI28" s="4">
        <f t="shared" si="47"/>
        <v>1.3049999999999999</v>
      </c>
      <c r="AJ28" s="4">
        <v>7.2</v>
      </c>
      <c r="AK28" s="4">
        <f t="shared" si="48"/>
        <v>6.0449999999999999</v>
      </c>
      <c r="AL28" s="24">
        <f t="shared" si="49"/>
        <v>0.19106699751861048</v>
      </c>
      <c r="AM28" s="4">
        <v>9.8000000000000007</v>
      </c>
      <c r="AN28" s="4">
        <v>7.3</v>
      </c>
      <c r="AO28" s="4">
        <v>7.8</v>
      </c>
      <c r="AP28" s="4">
        <v>7.5</v>
      </c>
      <c r="AQ28" s="4">
        <v>8.5</v>
      </c>
      <c r="AR28" s="2">
        <f t="shared" si="50"/>
        <v>3.43</v>
      </c>
      <c r="AS28" s="2">
        <f t="shared" si="51"/>
        <v>2.6279999999999997</v>
      </c>
      <c r="AT28" s="2">
        <f t="shared" si="52"/>
        <v>2.262</v>
      </c>
      <c r="AU28" s="4">
        <v>7.5</v>
      </c>
      <c r="AV28" s="2">
        <f t="shared" si="53"/>
        <v>8.32</v>
      </c>
      <c r="AW28" s="39">
        <f t="shared" si="54"/>
        <v>-9.8557692307692332E-2</v>
      </c>
      <c r="AX28" s="4">
        <v>11</v>
      </c>
      <c r="AY28" s="4">
        <v>8.6</v>
      </c>
      <c r="AZ28" s="4">
        <v>7.9</v>
      </c>
      <c r="BA28" s="4">
        <v>9.6999999999999993</v>
      </c>
      <c r="BB28" s="4">
        <v>9.6999999999999993</v>
      </c>
      <c r="BC28" s="4">
        <v>1.9</v>
      </c>
      <c r="BD28" s="25">
        <f t="shared" si="55"/>
        <v>3.8499999999999996</v>
      </c>
      <c r="BE28" s="25">
        <f t="shared" si="56"/>
        <v>3.0959999999999996</v>
      </c>
      <c r="BF28" s="25">
        <f t="shared" si="57"/>
        <v>2.2909999999999999</v>
      </c>
      <c r="BG28" s="4">
        <v>9.6999999999999993</v>
      </c>
      <c r="BH28" s="25">
        <f t="shared" si="58"/>
        <v>9.2370000000000001</v>
      </c>
      <c r="BI28" s="40">
        <f t="shared" si="59"/>
        <v>5.0124499296308238E-2</v>
      </c>
      <c r="BJ28" s="4">
        <v>16</v>
      </c>
      <c r="BK28" s="4">
        <v>14</v>
      </c>
      <c r="BL28" s="4">
        <v>9.1999999999999993</v>
      </c>
      <c r="BM28" s="4">
        <v>16</v>
      </c>
      <c r="BN28" s="4">
        <v>11</v>
      </c>
      <c r="BO28" s="26">
        <f t="shared" si="60"/>
        <v>3.3119999999999998</v>
      </c>
      <c r="BP28" s="26">
        <f t="shared" si="61"/>
        <v>5.6</v>
      </c>
      <c r="BQ28" s="26">
        <f t="shared" si="62"/>
        <v>3.19</v>
      </c>
      <c r="BR28" s="4">
        <v>16</v>
      </c>
      <c r="BS28" s="26">
        <f t="shared" si="63"/>
        <v>12.101999999999999</v>
      </c>
      <c r="BT28" s="41">
        <f t="shared" si="64"/>
        <v>0.32209552140142139</v>
      </c>
      <c r="BU28" s="4">
        <v>6.7</v>
      </c>
      <c r="BV28" s="4">
        <v>7.6</v>
      </c>
      <c r="BW28" s="4">
        <v>4.8</v>
      </c>
      <c r="BX28" s="4">
        <v>9.6999999999999993</v>
      </c>
      <c r="BY28" s="4">
        <v>4.4000000000000004</v>
      </c>
      <c r="BZ28" s="27">
        <f t="shared" si="65"/>
        <v>1.728</v>
      </c>
      <c r="CA28" s="27">
        <f t="shared" si="66"/>
        <v>3.3949999999999996</v>
      </c>
      <c r="CB28" s="27">
        <f t="shared" si="67"/>
        <v>1.276</v>
      </c>
      <c r="CC28" s="4">
        <v>6.7</v>
      </c>
      <c r="CD28" s="27">
        <f t="shared" si="68"/>
        <v>6.3989999999999991</v>
      </c>
      <c r="CE28" s="28">
        <f t="shared" si="69"/>
        <v>4.7038599781215981E-2</v>
      </c>
      <c r="CF28" s="4">
        <v>9.1999999999999993</v>
      </c>
      <c r="CG28" s="4">
        <v>9</v>
      </c>
      <c r="CH28" s="4">
        <v>13</v>
      </c>
      <c r="CI28" s="4">
        <v>6.2</v>
      </c>
      <c r="CJ28" s="4">
        <v>6.5</v>
      </c>
      <c r="CK28" s="29">
        <f t="shared" si="70"/>
        <v>4.55</v>
      </c>
      <c r="CL28" s="29">
        <f t="shared" si="71"/>
        <v>1.7979999999999998</v>
      </c>
      <c r="CM28" s="29">
        <f t="shared" si="72"/>
        <v>2.34</v>
      </c>
      <c r="CN28" s="4">
        <v>9.1999999999999993</v>
      </c>
      <c r="CO28" s="29">
        <f t="shared" si="73"/>
        <v>8.6879999999999988</v>
      </c>
      <c r="CP28" s="30">
        <f t="shared" si="74"/>
        <v>5.893186003683247E-2</v>
      </c>
      <c r="CQ28" s="4">
        <v>8.5</v>
      </c>
      <c r="CR28" s="4">
        <v>8.6</v>
      </c>
      <c r="CS28" s="4">
        <v>13</v>
      </c>
      <c r="CT28" s="4">
        <v>11</v>
      </c>
      <c r="CU28" s="4">
        <v>7.2</v>
      </c>
      <c r="CV28">
        <f t="shared" si="75"/>
        <v>4.68</v>
      </c>
      <c r="CW28">
        <f t="shared" si="76"/>
        <v>3.8499999999999996</v>
      </c>
      <c r="CX28">
        <f t="shared" si="77"/>
        <v>2.0880000000000001</v>
      </c>
      <c r="CY28" s="4">
        <v>8.5</v>
      </c>
      <c r="CZ28">
        <f t="shared" si="78"/>
        <v>10.617999999999999</v>
      </c>
      <c r="DA28" s="5">
        <f t="shared" si="79"/>
        <v>-0.19947259370879628</v>
      </c>
    </row>
    <row r="29" spans="1:105" x14ac:dyDescent="0.3">
      <c r="A29">
        <v>23</v>
      </c>
      <c r="B29" t="s">
        <v>9</v>
      </c>
      <c r="C29" t="s">
        <v>214</v>
      </c>
      <c r="D29" t="s">
        <v>213</v>
      </c>
      <c r="E29" t="s">
        <v>213</v>
      </c>
      <c r="F29" t="s">
        <v>213</v>
      </c>
      <c r="G29" t="s">
        <v>213</v>
      </c>
      <c r="H29" s="23" t="s">
        <v>213</v>
      </c>
      <c r="I29" s="23" t="s">
        <v>213</v>
      </c>
      <c r="J29" s="23" t="s">
        <v>213</v>
      </c>
      <c r="K29" s="23" t="s">
        <v>213</v>
      </c>
      <c r="L29" s="23" t="s">
        <v>213</v>
      </c>
      <c r="M29" s="4" t="e">
        <f t="shared" si="40"/>
        <v>#VALUE!</v>
      </c>
      <c r="N29" s="4" t="e">
        <f t="shared" si="41"/>
        <v>#VALUE!</v>
      </c>
      <c r="O29" s="4" t="e">
        <f t="shared" si="42"/>
        <v>#VALUE!</v>
      </c>
      <c r="P29" s="4" t="s">
        <v>213</v>
      </c>
      <c r="Q29" s="4" t="s">
        <v>213</v>
      </c>
      <c r="R29" s="4" t="e">
        <f t="shared" si="43"/>
        <v>#VALUE!</v>
      </c>
      <c r="S29" s="24" t="e">
        <f t="shared" si="44"/>
        <v>#VALUE!</v>
      </c>
      <c r="T29">
        <v>0.81</v>
      </c>
      <c r="U29" t="s">
        <v>213</v>
      </c>
      <c r="V29" t="s">
        <v>213</v>
      </c>
      <c r="W29" t="s">
        <v>213</v>
      </c>
      <c r="X29" t="s">
        <v>213</v>
      </c>
      <c r="Y29" t="s">
        <v>213</v>
      </c>
      <c r="Z29" t="s">
        <v>213</v>
      </c>
      <c r="AA29">
        <v>2.4</v>
      </c>
      <c r="AB29">
        <v>2.1</v>
      </c>
      <c r="AC29" s="4">
        <v>2.2000000000000002</v>
      </c>
      <c r="AD29" s="42">
        <v>2.1</v>
      </c>
      <c r="AE29" s="4">
        <v>2</v>
      </c>
      <c r="AF29" s="4">
        <v>1.6</v>
      </c>
      <c r="AG29" s="4">
        <f t="shared" si="45"/>
        <v>0.77</v>
      </c>
      <c r="AH29" s="4">
        <f t="shared" si="46"/>
        <v>0.75600000000000001</v>
      </c>
      <c r="AI29" s="4">
        <f t="shared" si="47"/>
        <v>0.57999999999999996</v>
      </c>
      <c r="AJ29" s="4" t="s">
        <v>213</v>
      </c>
      <c r="AK29" s="4">
        <f t="shared" si="48"/>
        <v>2.1059999999999999</v>
      </c>
      <c r="AL29" s="24" t="e">
        <f t="shared" si="49"/>
        <v>#VALUE!</v>
      </c>
      <c r="AM29" s="2" t="s">
        <v>213</v>
      </c>
      <c r="AN29" s="2" t="s">
        <v>213</v>
      </c>
      <c r="AO29" s="2" t="s">
        <v>213</v>
      </c>
      <c r="AP29" s="2" t="s">
        <v>213</v>
      </c>
      <c r="AQ29" s="2" t="s">
        <v>213</v>
      </c>
      <c r="AR29" s="2" t="e">
        <f t="shared" si="50"/>
        <v>#VALUE!</v>
      </c>
      <c r="AS29" s="2" t="e">
        <f t="shared" si="51"/>
        <v>#VALUE!</v>
      </c>
      <c r="AT29" s="2" t="e">
        <f t="shared" si="52"/>
        <v>#VALUE!</v>
      </c>
      <c r="AU29" s="2" t="s">
        <v>213</v>
      </c>
      <c r="AV29" s="2" t="e">
        <f t="shared" si="53"/>
        <v>#VALUE!</v>
      </c>
      <c r="AW29" s="39" t="e">
        <f t="shared" si="54"/>
        <v>#VALUE!</v>
      </c>
      <c r="AX29" s="4">
        <v>1.9</v>
      </c>
      <c r="AY29" s="4">
        <v>2</v>
      </c>
      <c r="AZ29" s="25">
        <v>1.8</v>
      </c>
      <c r="BA29" s="4">
        <v>2.2000000000000002</v>
      </c>
      <c r="BB29" s="4">
        <v>2.4</v>
      </c>
      <c r="BC29" s="25" t="s">
        <v>213</v>
      </c>
      <c r="BD29" s="25">
        <f t="shared" si="55"/>
        <v>0.66499999999999992</v>
      </c>
      <c r="BE29" s="25">
        <f t="shared" si="56"/>
        <v>0.72</v>
      </c>
      <c r="BF29" s="25">
        <f t="shared" si="57"/>
        <v>0.52200000000000002</v>
      </c>
      <c r="BG29" s="4">
        <v>2.2000000000000002</v>
      </c>
      <c r="BH29" s="25">
        <f t="shared" si="58"/>
        <v>1.9069999999999998</v>
      </c>
      <c r="BI29" s="40">
        <f t="shared" si="59"/>
        <v>0.1536444677503935</v>
      </c>
      <c r="BJ29" s="26" t="s">
        <v>213</v>
      </c>
      <c r="BK29" s="26" t="s">
        <v>213</v>
      </c>
      <c r="BL29" s="26" t="s">
        <v>213</v>
      </c>
      <c r="BM29" s="26" t="s">
        <v>213</v>
      </c>
      <c r="BN29" s="26" t="s">
        <v>213</v>
      </c>
      <c r="BO29" s="26" t="e">
        <f t="shared" si="60"/>
        <v>#VALUE!</v>
      </c>
      <c r="BP29" s="26" t="e">
        <f t="shared" si="61"/>
        <v>#VALUE!</v>
      </c>
      <c r="BQ29" s="26" t="e">
        <f t="shared" si="62"/>
        <v>#VALUE!</v>
      </c>
      <c r="BR29" s="26" t="s">
        <v>213</v>
      </c>
      <c r="BS29" s="26" t="e">
        <f t="shared" si="63"/>
        <v>#VALUE!</v>
      </c>
      <c r="BT29" s="41" t="e">
        <f t="shared" si="64"/>
        <v>#VALUE!</v>
      </c>
      <c r="BU29" s="27" t="s">
        <v>213</v>
      </c>
      <c r="BV29" s="27" t="s">
        <v>213</v>
      </c>
      <c r="BW29" s="27" t="s">
        <v>213</v>
      </c>
      <c r="BX29" s="27" t="s">
        <v>213</v>
      </c>
      <c r="BY29" s="27" t="s">
        <v>213</v>
      </c>
      <c r="BZ29" s="27" t="e">
        <f t="shared" si="65"/>
        <v>#VALUE!</v>
      </c>
      <c r="CA29" s="27" t="e">
        <f t="shared" si="66"/>
        <v>#VALUE!</v>
      </c>
      <c r="CB29" s="27" t="e">
        <f t="shared" si="67"/>
        <v>#VALUE!</v>
      </c>
      <c r="CC29" s="27" t="s">
        <v>213</v>
      </c>
      <c r="CD29" s="27" t="e">
        <f t="shared" si="68"/>
        <v>#VALUE!</v>
      </c>
      <c r="CE29" s="28" t="e">
        <f t="shared" si="69"/>
        <v>#VALUE!</v>
      </c>
      <c r="CF29" s="29" t="s">
        <v>213</v>
      </c>
      <c r="CG29" s="29" t="s">
        <v>213</v>
      </c>
      <c r="CH29" s="29" t="s">
        <v>213</v>
      </c>
      <c r="CI29" s="29" t="s">
        <v>213</v>
      </c>
      <c r="CJ29" s="29" t="s">
        <v>213</v>
      </c>
      <c r="CK29" s="29" t="e">
        <f t="shared" si="70"/>
        <v>#VALUE!</v>
      </c>
      <c r="CL29" s="29" t="e">
        <f t="shared" si="71"/>
        <v>#VALUE!</v>
      </c>
      <c r="CM29" s="29" t="e">
        <f t="shared" si="72"/>
        <v>#VALUE!</v>
      </c>
      <c r="CN29" s="29" t="s">
        <v>213</v>
      </c>
      <c r="CO29" s="29" t="e">
        <f t="shared" si="73"/>
        <v>#VALUE!</v>
      </c>
      <c r="CP29" s="30" t="e">
        <f t="shared" si="74"/>
        <v>#VALUE!</v>
      </c>
      <c r="CQ29" s="31" t="s">
        <v>213</v>
      </c>
      <c r="CR29" s="31" t="s">
        <v>213</v>
      </c>
      <c r="CS29" s="31" t="s">
        <v>213</v>
      </c>
      <c r="CT29" s="31" t="s">
        <v>213</v>
      </c>
      <c r="CU29" s="31" t="s">
        <v>213</v>
      </c>
      <c r="CV29" t="e">
        <f t="shared" si="75"/>
        <v>#VALUE!</v>
      </c>
      <c r="CW29" t="e">
        <f t="shared" si="76"/>
        <v>#VALUE!</v>
      </c>
      <c r="CX29" t="e">
        <f t="shared" si="77"/>
        <v>#VALUE!</v>
      </c>
      <c r="CY29" s="31" t="s">
        <v>213</v>
      </c>
      <c r="CZ29" t="e">
        <f t="shared" si="78"/>
        <v>#VALUE!</v>
      </c>
      <c r="DA29" s="5" t="e">
        <f t="shared" si="79"/>
        <v>#VALUE!</v>
      </c>
    </row>
    <row r="30" spans="1:105" x14ac:dyDescent="0.3">
      <c r="A30">
        <v>24</v>
      </c>
      <c r="B30" t="s">
        <v>0</v>
      </c>
      <c r="C30">
        <v>6.6</v>
      </c>
      <c r="D30">
        <v>24</v>
      </c>
      <c r="E30">
        <v>40</v>
      </c>
      <c r="F30">
        <v>9.3000000000000007</v>
      </c>
      <c r="G30">
        <v>16</v>
      </c>
      <c r="H30" s="4">
        <v>7.99</v>
      </c>
      <c r="I30" s="4">
        <v>18.100000000000001</v>
      </c>
      <c r="J30" s="4">
        <v>5.53</v>
      </c>
      <c r="K30" s="4">
        <v>11.6</v>
      </c>
      <c r="L30" s="4">
        <v>11.5</v>
      </c>
      <c r="M30" s="4">
        <f t="shared" si="40"/>
        <v>2.3170999999999999</v>
      </c>
      <c r="N30" s="4">
        <f t="shared" si="41"/>
        <v>6.335</v>
      </c>
      <c r="O30" s="4">
        <f t="shared" si="42"/>
        <v>1.9908000000000001</v>
      </c>
      <c r="P30" s="4">
        <v>11.6</v>
      </c>
      <c r="Q30" s="4">
        <v>11.5</v>
      </c>
      <c r="R30" s="4">
        <f t="shared" si="43"/>
        <v>10.642900000000001</v>
      </c>
      <c r="S30" s="24">
        <f t="shared" si="44"/>
        <v>8.0532561613845755E-2</v>
      </c>
      <c r="T30">
        <v>7.9</v>
      </c>
      <c r="U30">
        <v>19</v>
      </c>
      <c r="V30">
        <v>19</v>
      </c>
      <c r="W30">
        <v>12</v>
      </c>
      <c r="X30">
        <v>12</v>
      </c>
      <c r="Y30">
        <v>11</v>
      </c>
      <c r="Z30">
        <v>11</v>
      </c>
      <c r="AA30">
        <v>14</v>
      </c>
      <c r="AB30">
        <v>13</v>
      </c>
      <c r="AC30" s="42">
        <v>11</v>
      </c>
      <c r="AD30" s="42">
        <v>3.8</v>
      </c>
      <c r="AE30" s="42">
        <v>5.0999999999999996</v>
      </c>
      <c r="AF30" s="42">
        <v>11</v>
      </c>
      <c r="AG30" s="4">
        <f t="shared" si="45"/>
        <v>3.8499999999999996</v>
      </c>
      <c r="AH30" s="4">
        <f t="shared" si="46"/>
        <v>1.3679999999999999</v>
      </c>
      <c r="AI30" s="4">
        <f t="shared" si="47"/>
        <v>1.4789999999999999</v>
      </c>
      <c r="AJ30" s="4">
        <v>11</v>
      </c>
      <c r="AK30" s="4">
        <f t="shared" si="48"/>
        <v>6.6970000000000001</v>
      </c>
      <c r="AL30" s="24">
        <f t="shared" si="49"/>
        <v>0.6425265044049574</v>
      </c>
      <c r="AM30" s="4">
        <v>17</v>
      </c>
      <c r="AN30" s="4">
        <v>9.6999999999999993</v>
      </c>
      <c r="AO30" s="4">
        <v>9.1999999999999993</v>
      </c>
      <c r="AP30" s="4">
        <v>11</v>
      </c>
      <c r="AQ30" s="4">
        <v>13</v>
      </c>
      <c r="AR30" s="2">
        <f t="shared" si="50"/>
        <v>5.9499999999999993</v>
      </c>
      <c r="AS30" s="2">
        <f t="shared" si="51"/>
        <v>3.4919999999999995</v>
      </c>
      <c r="AT30" s="2">
        <f t="shared" si="52"/>
        <v>2.6679999999999997</v>
      </c>
      <c r="AU30" s="4">
        <v>11</v>
      </c>
      <c r="AV30" s="2">
        <f t="shared" si="53"/>
        <v>12.109999999999998</v>
      </c>
      <c r="AW30" s="39">
        <f t="shared" si="54"/>
        <v>-9.1659785301403618E-2</v>
      </c>
      <c r="AX30" s="4">
        <v>16</v>
      </c>
      <c r="AY30" s="4">
        <v>6.4</v>
      </c>
      <c r="AZ30" s="4">
        <v>9.3000000000000007</v>
      </c>
      <c r="BA30" s="4">
        <v>12</v>
      </c>
      <c r="BB30" s="4">
        <v>13</v>
      </c>
      <c r="BC30" s="4">
        <v>1.1000000000000001</v>
      </c>
      <c r="BD30" s="25">
        <f t="shared" si="55"/>
        <v>5.6</v>
      </c>
      <c r="BE30" s="25">
        <f t="shared" si="56"/>
        <v>2.3039999999999998</v>
      </c>
      <c r="BF30" s="25">
        <f t="shared" si="57"/>
        <v>2.6970000000000001</v>
      </c>
      <c r="BG30" s="4">
        <v>12</v>
      </c>
      <c r="BH30" s="25">
        <f t="shared" si="58"/>
        <v>10.600999999999999</v>
      </c>
      <c r="BI30" s="40">
        <f t="shared" si="59"/>
        <v>0.13196868219979258</v>
      </c>
      <c r="BJ30" s="4">
        <v>13</v>
      </c>
      <c r="BK30" s="4">
        <v>13</v>
      </c>
      <c r="BL30" s="4">
        <v>7.2</v>
      </c>
      <c r="BM30" s="4">
        <v>19</v>
      </c>
      <c r="BN30" s="4">
        <v>11</v>
      </c>
      <c r="BO30" s="26">
        <f t="shared" si="60"/>
        <v>2.5920000000000001</v>
      </c>
      <c r="BP30" s="26">
        <f t="shared" si="61"/>
        <v>6.6499999999999995</v>
      </c>
      <c r="BQ30" s="26">
        <f t="shared" si="62"/>
        <v>3.19</v>
      </c>
      <c r="BR30" s="4">
        <v>13</v>
      </c>
      <c r="BS30" s="26">
        <f t="shared" si="63"/>
        <v>12.431999999999999</v>
      </c>
      <c r="BT30" s="41">
        <f t="shared" si="64"/>
        <v>4.5688545688545808E-2</v>
      </c>
      <c r="BU30" s="4">
        <v>11</v>
      </c>
      <c r="BV30" s="4">
        <v>11</v>
      </c>
      <c r="BW30" s="27">
        <v>4.4000000000000004</v>
      </c>
      <c r="BX30" s="4">
        <v>18</v>
      </c>
      <c r="BY30" s="27">
        <v>4.3</v>
      </c>
      <c r="BZ30" s="27">
        <f t="shared" si="65"/>
        <v>1.5840000000000001</v>
      </c>
      <c r="CA30" s="27">
        <f t="shared" si="66"/>
        <v>6.3</v>
      </c>
      <c r="CB30" s="27">
        <f t="shared" si="67"/>
        <v>1.2469999999999999</v>
      </c>
      <c r="CC30" s="4">
        <v>11</v>
      </c>
      <c r="CD30" s="27">
        <f t="shared" si="68"/>
        <v>9.1310000000000002</v>
      </c>
      <c r="CE30" s="28">
        <f t="shared" si="69"/>
        <v>0.20468732887964075</v>
      </c>
      <c r="CF30" s="4">
        <v>12</v>
      </c>
      <c r="CG30" s="4">
        <v>12</v>
      </c>
      <c r="CH30" s="4">
        <v>32</v>
      </c>
      <c r="CI30" s="4">
        <v>8.1</v>
      </c>
      <c r="CJ30" s="4">
        <v>7.1</v>
      </c>
      <c r="CK30" s="29">
        <f t="shared" si="70"/>
        <v>11.2</v>
      </c>
      <c r="CL30" s="29">
        <f t="shared" si="71"/>
        <v>2.3489999999999998</v>
      </c>
      <c r="CM30" s="29">
        <f t="shared" si="72"/>
        <v>2.5559999999999996</v>
      </c>
      <c r="CN30" s="4">
        <v>12</v>
      </c>
      <c r="CO30" s="29">
        <f t="shared" si="73"/>
        <v>16.105</v>
      </c>
      <c r="CP30" s="30">
        <f t="shared" si="74"/>
        <v>-0.25488978578081345</v>
      </c>
      <c r="CQ30" s="4">
        <v>12</v>
      </c>
      <c r="CR30" s="4">
        <v>12</v>
      </c>
      <c r="CS30" s="4">
        <v>13</v>
      </c>
      <c r="CT30" s="4">
        <v>12</v>
      </c>
      <c r="CU30" s="4">
        <v>4.3</v>
      </c>
      <c r="CV30">
        <f t="shared" si="75"/>
        <v>4.68</v>
      </c>
      <c r="CW30">
        <f t="shared" si="76"/>
        <v>4.1999999999999993</v>
      </c>
      <c r="CX30">
        <f t="shared" si="77"/>
        <v>1.2469999999999999</v>
      </c>
      <c r="CY30" s="4">
        <v>12</v>
      </c>
      <c r="CZ30">
        <f t="shared" si="78"/>
        <v>10.126999999999999</v>
      </c>
      <c r="DA30" s="5">
        <f t="shared" si="79"/>
        <v>0.18495112076626852</v>
      </c>
    </row>
    <row r="31" spans="1:105" x14ac:dyDescent="0.3">
      <c r="A31">
        <v>25</v>
      </c>
      <c r="B31" t="s">
        <v>8</v>
      </c>
      <c r="C31">
        <v>11</v>
      </c>
      <c r="D31">
        <v>26</v>
      </c>
      <c r="E31">
        <v>17</v>
      </c>
      <c r="F31">
        <v>17</v>
      </c>
      <c r="G31">
        <v>17</v>
      </c>
      <c r="H31" s="4">
        <v>17.399999999999999</v>
      </c>
      <c r="I31" s="4">
        <v>18.100000000000001</v>
      </c>
      <c r="J31" s="4">
        <v>4.91</v>
      </c>
      <c r="K31" s="4">
        <v>13.4</v>
      </c>
      <c r="L31" s="4">
        <v>13.2</v>
      </c>
      <c r="M31" s="4">
        <f t="shared" si="40"/>
        <v>5.0459999999999994</v>
      </c>
      <c r="N31" s="4">
        <f t="shared" si="41"/>
        <v>6.335</v>
      </c>
      <c r="O31" s="4">
        <f t="shared" si="42"/>
        <v>1.7676000000000001</v>
      </c>
      <c r="P31" s="4">
        <v>13.4</v>
      </c>
      <c r="Q31" s="4">
        <v>13.2</v>
      </c>
      <c r="R31" s="4">
        <f t="shared" si="43"/>
        <v>13.1486</v>
      </c>
      <c r="S31" s="24">
        <f t="shared" si="44"/>
        <v>3.9091614316352479E-3</v>
      </c>
      <c r="T31">
        <v>12</v>
      </c>
      <c r="U31">
        <v>17</v>
      </c>
      <c r="V31">
        <v>17</v>
      </c>
      <c r="W31">
        <v>21</v>
      </c>
      <c r="X31">
        <v>16</v>
      </c>
      <c r="Y31">
        <v>16</v>
      </c>
      <c r="Z31">
        <v>17</v>
      </c>
      <c r="AA31">
        <v>18</v>
      </c>
      <c r="AB31">
        <v>17</v>
      </c>
      <c r="AC31" s="42">
        <v>12</v>
      </c>
      <c r="AD31" s="42">
        <v>4.5</v>
      </c>
      <c r="AE31" s="42">
        <v>7.2</v>
      </c>
      <c r="AF31" s="42">
        <v>17</v>
      </c>
      <c r="AG31" s="4">
        <f t="shared" si="45"/>
        <v>4.1999999999999993</v>
      </c>
      <c r="AH31" s="4">
        <f t="shared" si="46"/>
        <v>1.6199999999999999</v>
      </c>
      <c r="AI31" s="4">
        <f t="shared" si="47"/>
        <v>2.0880000000000001</v>
      </c>
      <c r="AJ31" s="4">
        <v>17</v>
      </c>
      <c r="AK31" s="4">
        <f t="shared" si="48"/>
        <v>7.9079999999999995</v>
      </c>
      <c r="AL31" s="24">
        <f t="shared" si="49"/>
        <v>1.1497218007081438</v>
      </c>
      <c r="AM31" s="4">
        <v>19</v>
      </c>
      <c r="AN31" s="4">
        <v>7.3</v>
      </c>
      <c r="AO31" s="4">
        <v>23</v>
      </c>
      <c r="AP31" s="4">
        <v>16</v>
      </c>
      <c r="AQ31" s="4">
        <v>15</v>
      </c>
      <c r="AR31" s="2">
        <f t="shared" si="50"/>
        <v>6.6499999999999995</v>
      </c>
      <c r="AS31" s="2">
        <f t="shared" si="51"/>
        <v>2.6279999999999997</v>
      </c>
      <c r="AT31" s="2">
        <f t="shared" si="52"/>
        <v>6.67</v>
      </c>
      <c r="AU31" s="4">
        <v>16</v>
      </c>
      <c r="AV31" s="2">
        <f t="shared" si="53"/>
        <v>15.947999999999999</v>
      </c>
      <c r="AW31" s="39">
        <f t="shared" si="54"/>
        <v>3.260596940055266E-3</v>
      </c>
      <c r="AX31" s="4">
        <v>18</v>
      </c>
      <c r="AY31" s="4">
        <v>6.5</v>
      </c>
      <c r="AZ31" s="4">
        <v>24</v>
      </c>
      <c r="BA31" s="4">
        <v>20</v>
      </c>
      <c r="BB31" s="4">
        <v>21</v>
      </c>
      <c r="BC31" s="25" t="s">
        <v>213</v>
      </c>
      <c r="BD31" s="25">
        <f t="shared" si="55"/>
        <v>6.3</v>
      </c>
      <c r="BE31" s="25">
        <f t="shared" si="56"/>
        <v>2.34</v>
      </c>
      <c r="BF31" s="25">
        <f t="shared" si="57"/>
        <v>6.9599999999999991</v>
      </c>
      <c r="BG31" s="4">
        <v>20</v>
      </c>
      <c r="BH31" s="25">
        <f t="shared" si="58"/>
        <v>15.6</v>
      </c>
      <c r="BI31" s="40">
        <f t="shared" si="59"/>
        <v>0.2820512820512821</v>
      </c>
      <c r="BJ31" s="4">
        <v>16</v>
      </c>
      <c r="BK31" s="4">
        <v>17</v>
      </c>
      <c r="BL31" s="4">
        <v>5.5</v>
      </c>
      <c r="BM31" s="4">
        <v>24</v>
      </c>
      <c r="BN31" s="4">
        <v>18</v>
      </c>
      <c r="BO31" s="26">
        <f t="shared" si="60"/>
        <v>1.98</v>
      </c>
      <c r="BP31" s="26">
        <f t="shared" si="61"/>
        <v>8.3999999999999986</v>
      </c>
      <c r="BQ31" s="26">
        <f t="shared" si="62"/>
        <v>5.22</v>
      </c>
      <c r="BR31" s="4">
        <v>16</v>
      </c>
      <c r="BS31" s="26">
        <f t="shared" si="63"/>
        <v>15.599999999999998</v>
      </c>
      <c r="BT31" s="41">
        <f t="shared" si="64"/>
        <v>2.5641025641025782E-2</v>
      </c>
      <c r="BU31" s="4">
        <v>20</v>
      </c>
      <c r="BV31" s="4">
        <v>22</v>
      </c>
      <c r="BW31" s="4">
        <v>2.6</v>
      </c>
      <c r="BX31" s="4">
        <v>24</v>
      </c>
      <c r="BY31" s="4">
        <v>10</v>
      </c>
      <c r="BZ31" s="27">
        <f t="shared" si="65"/>
        <v>0.93599999999999994</v>
      </c>
      <c r="CA31" s="27">
        <f t="shared" si="66"/>
        <v>8.3999999999999986</v>
      </c>
      <c r="CB31" s="27">
        <f t="shared" si="67"/>
        <v>2.9</v>
      </c>
      <c r="CC31" s="4">
        <v>20</v>
      </c>
      <c r="CD31" s="27">
        <f t="shared" si="68"/>
        <v>12.235999999999999</v>
      </c>
      <c r="CE31" s="28">
        <f t="shared" si="69"/>
        <v>0.6345210853220008</v>
      </c>
      <c r="CF31" s="4">
        <v>13</v>
      </c>
      <c r="CG31" s="4">
        <v>13</v>
      </c>
      <c r="CH31" s="4">
        <v>41</v>
      </c>
      <c r="CI31" s="4">
        <v>17</v>
      </c>
      <c r="CJ31" s="4">
        <v>3.2</v>
      </c>
      <c r="CK31" s="29">
        <f t="shared" si="70"/>
        <v>14.35</v>
      </c>
      <c r="CL31" s="29">
        <f t="shared" si="71"/>
        <v>4.93</v>
      </c>
      <c r="CM31" s="29">
        <f t="shared" si="72"/>
        <v>1.1519999999999999</v>
      </c>
      <c r="CN31" s="4">
        <v>13</v>
      </c>
      <c r="CO31" s="29">
        <f t="shared" si="73"/>
        <v>20.432000000000002</v>
      </c>
      <c r="CP31" s="30">
        <f t="shared" si="74"/>
        <v>-0.3637431480031324</v>
      </c>
      <c r="CQ31" s="4">
        <v>17</v>
      </c>
      <c r="CR31" s="4">
        <v>16</v>
      </c>
      <c r="CS31" s="4">
        <v>6.1</v>
      </c>
      <c r="CT31" s="4">
        <v>11</v>
      </c>
      <c r="CU31" s="4">
        <v>11</v>
      </c>
      <c r="CV31">
        <f t="shared" si="75"/>
        <v>2.1959999999999997</v>
      </c>
      <c r="CW31">
        <f t="shared" si="76"/>
        <v>3.8499999999999996</v>
      </c>
      <c r="CX31">
        <f t="shared" si="77"/>
        <v>3.19</v>
      </c>
      <c r="CY31" s="4">
        <v>17</v>
      </c>
      <c r="CZ31">
        <f t="shared" si="78"/>
        <v>9.2359999999999989</v>
      </c>
      <c r="DA31" s="5">
        <f t="shared" si="79"/>
        <v>0.84062364660026012</v>
      </c>
    </row>
    <row r="32" spans="1:105" x14ac:dyDescent="0.3">
      <c r="A32">
        <v>26</v>
      </c>
      <c r="B32" t="s">
        <v>18</v>
      </c>
      <c r="C32" t="s">
        <v>214</v>
      </c>
      <c r="D32" t="s">
        <v>213</v>
      </c>
      <c r="E32" t="s">
        <v>213</v>
      </c>
      <c r="F32" t="s">
        <v>213</v>
      </c>
      <c r="G32" t="s">
        <v>213</v>
      </c>
      <c r="H32" s="23" t="s">
        <v>213</v>
      </c>
      <c r="I32" s="23" t="s">
        <v>213</v>
      </c>
      <c r="J32" s="23" t="s">
        <v>213</v>
      </c>
      <c r="K32" s="23" t="s">
        <v>213</v>
      </c>
      <c r="L32" s="23" t="s">
        <v>213</v>
      </c>
      <c r="M32" s="4" t="e">
        <f t="shared" si="40"/>
        <v>#VALUE!</v>
      </c>
      <c r="N32" s="4" t="e">
        <f t="shared" si="41"/>
        <v>#VALUE!</v>
      </c>
      <c r="O32" s="4" t="e">
        <f t="shared" si="42"/>
        <v>#VALUE!</v>
      </c>
      <c r="P32" s="4" t="s">
        <v>213</v>
      </c>
      <c r="Q32" s="4" t="s">
        <v>213</v>
      </c>
      <c r="R32" s="4" t="e">
        <f t="shared" si="43"/>
        <v>#VALUE!</v>
      </c>
      <c r="S32" s="24" t="e">
        <f t="shared" si="44"/>
        <v>#VALUE!</v>
      </c>
      <c r="T32" t="s">
        <v>213</v>
      </c>
      <c r="U32" t="s">
        <v>213</v>
      </c>
      <c r="V32" t="s">
        <v>213</v>
      </c>
      <c r="W32" t="s">
        <v>213</v>
      </c>
      <c r="X32" t="s">
        <v>213</v>
      </c>
      <c r="Y32" t="s">
        <v>213</v>
      </c>
      <c r="Z32" t="s">
        <v>213</v>
      </c>
      <c r="AA32" t="s">
        <v>213</v>
      </c>
      <c r="AB32" t="s">
        <v>213</v>
      </c>
      <c r="AC32" s="4" t="s">
        <v>213</v>
      </c>
      <c r="AD32" s="4" t="s">
        <v>213</v>
      </c>
      <c r="AE32" s="4" t="s">
        <v>213</v>
      </c>
      <c r="AF32" s="4" t="s">
        <v>213</v>
      </c>
      <c r="AG32" s="4" t="e">
        <f t="shared" si="45"/>
        <v>#VALUE!</v>
      </c>
      <c r="AH32" s="4" t="e">
        <f t="shared" si="46"/>
        <v>#VALUE!</v>
      </c>
      <c r="AI32" s="4" t="e">
        <f t="shared" si="47"/>
        <v>#VALUE!</v>
      </c>
      <c r="AJ32" s="4" t="s">
        <v>213</v>
      </c>
      <c r="AK32" s="4" t="e">
        <f t="shared" si="48"/>
        <v>#VALUE!</v>
      </c>
      <c r="AL32" s="24" t="e">
        <f t="shared" si="49"/>
        <v>#VALUE!</v>
      </c>
      <c r="AM32" s="2" t="s">
        <v>213</v>
      </c>
      <c r="AN32" s="2" t="s">
        <v>213</v>
      </c>
      <c r="AO32" s="2" t="s">
        <v>213</v>
      </c>
      <c r="AP32" s="2" t="s">
        <v>213</v>
      </c>
      <c r="AQ32" s="2" t="s">
        <v>213</v>
      </c>
      <c r="AR32" s="2" t="e">
        <f t="shared" si="50"/>
        <v>#VALUE!</v>
      </c>
      <c r="AS32" s="2" t="e">
        <f t="shared" si="51"/>
        <v>#VALUE!</v>
      </c>
      <c r="AT32" s="2" t="e">
        <f t="shared" si="52"/>
        <v>#VALUE!</v>
      </c>
      <c r="AU32" s="2" t="s">
        <v>213</v>
      </c>
      <c r="AV32" s="2" t="e">
        <f t="shared" si="53"/>
        <v>#VALUE!</v>
      </c>
      <c r="AW32" s="39" t="e">
        <f t="shared" si="54"/>
        <v>#VALUE!</v>
      </c>
      <c r="AX32" s="25" t="s">
        <v>213</v>
      </c>
      <c r="AY32" s="25" t="s">
        <v>213</v>
      </c>
      <c r="AZ32" s="25" t="s">
        <v>213</v>
      </c>
      <c r="BA32" s="25" t="s">
        <v>213</v>
      </c>
      <c r="BB32" s="25" t="s">
        <v>213</v>
      </c>
      <c r="BC32" s="25" t="s">
        <v>213</v>
      </c>
      <c r="BD32" s="25" t="e">
        <f t="shared" si="55"/>
        <v>#VALUE!</v>
      </c>
      <c r="BE32" s="25" t="e">
        <f t="shared" si="56"/>
        <v>#VALUE!</v>
      </c>
      <c r="BF32" s="25" t="e">
        <f t="shared" si="57"/>
        <v>#VALUE!</v>
      </c>
      <c r="BG32" s="25" t="s">
        <v>213</v>
      </c>
      <c r="BH32" s="25" t="e">
        <f t="shared" si="58"/>
        <v>#VALUE!</v>
      </c>
      <c r="BI32" s="40" t="e">
        <f t="shared" si="59"/>
        <v>#VALUE!</v>
      </c>
      <c r="BJ32" s="26" t="s">
        <v>213</v>
      </c>
      <c r="BK32" s="26" t="s">
        <v>213</v>
      </c>
      <c r="BL32" s="26" t="s">
        <v>213</v>
      </c>
      <c r="BM32" s="26" t="s">
        <v>213</v>
      </c>
      <c r="BN32" s="26" t="s">
        <v>213</v>
      </c>
      <c r="BO32" s="26" t="e">
        <f t="shared" si="60"/>
        <v>#VALUE!</v>
      </c>
      <c r="BP32" s="26" t="e">
        <f t="shared" si="61"/>
        <v>#VALUE!</v>
      </c>
      <c r="BQ32" s="26" t="e">
        <f t="shared" si="62"/>
        <v>#VALUE!</v>
      </c>
      <c r="BR32" s="26" t="s">
        <v>213</v>
      </c>
      <c r="BS32" s="26" t="e">
        <f t="shared" si="63"/>
        <v>#VALUE!</v>
      </c>
      <c r="BT32" s="41" t="e">
        <f t="shared" si="64"/>
        <v>#VALUE!</v>
      </c>
      <c r="BU32" s="27" t="s">
        <v>213</v>
      </c>
      <c r="BV32" s="27" t="s">
        <v>213</v>
      </c>
      <c r="BW32" s="27" t="s">
        <v>213</v>
      </c>
      <c r="BX32" s="27" t="s">
        <v>213</v>
      </c>
      <c r="BY32" s="27" t="s">
        <v>213</v>
      </c>
      <c r="BZ32" s="27" t="e">
        <f t="shared" si="65"/>
        <v>#VALUE!</v>
      </c>
      <c r="CA32" s="27" t="e">
        <f t="shared" si="66"/>
        <v>#VALUE!</v>
      </c>
      <c r="CB32" s="27" t="e">
        <f t="shared" si="67"/>
        <v>#VALUE!</v>
      </c>
      <c r="CC32" s="27" t="s">
        <v>213</v>
      </c>
      <c r="CD32" s="27" t="e">
        <f t="shared" si="68"/>
        <v>#VALUE!</v>
      </c>
      <c r="CE32" s="28" t="e">
        <f t="shared" si="69"/>
        <v>#VALUE!</v>
      </c>
      <c r="CF32" s="29" t="s">
        <v>213</v>
      </c>
      <c r="CG32" s="29" t="s">
        <v>213</v>
      </c>
      <c r="CH32" s="29" t="s">
        <v>213</v>
      </c>
      <c r="CI32" s="29" t="s">
        <v>213</v>
      </c>
      <c r="CJ32" s="29" t="s">
        <v>213</v>
      </c>
      <c r="CK32" s="29" t="e">
        <f t="shared" si="70"/>
        <v>#VALUE!</v>
      </c>
      <c r="CL32" s="29" t="e">
        <f t="shared" si="71"/>
        <v>#VALUE!</v>
      </c>
      <c r="CM32" s="29" t="e">
        <f t="shared" si="72"/>
        <v>#VALUE!</v>
      </c>
      <c r="CN32" s="29" t="s">
        <v>213</v>
      </c>
      <c r="CO32" s="29" t="e">
        <f t="shared" si="73"/>
        <v>#VALUE!</v>
      </c>
      <c r="CP32" s="30" t="e">
        <f t="shared" si="74"/>
        <v>#VALUE!</v>
      </c>
      <c r="CR32" s="31" t="s">
        <v>213</v>
      </c>
      <c r="CS32" s="31" t="s">
        <v>213</v>
      </c>
      <c r="CT32" s="31" t="s">
        <v>213</v>
      </c>
      <c r="CU32" s="31" t="s">
        <v>213</v>
      </c>
      <c r="CV32" t="e">
        <f t="shared" si="75"/>
        <v>#VALUE!</v>
      </c>
      <c r="CW32" t="e">
        <f t="shared" si="76"/>
        <v>#VALUE!</v>
      </c>
      <c r="CX32" t="e">
        <f t="shared" si="77"/>
        <v>#VALUE!</v>
      </c>
      <c r="CY32" s="31">
        <v>2</v>
      </c>
      <c r="CZ32" t="e">
        <f t="shared" si="78"/>
        <v>#VALUE!</v>
      </c>
      <c r="DA32" s="5" t="e">
        <f t="shared" si="79"/>
        <v>#VALUE!</v>
      </c>
    </row>
    <row r="33" spans="1:99" x14ac:dyDescent="0.3">
      <c r="A33">
        <v>27</v>
      </c>
      <c r="B33" t="s">
        <v>28</v>
      </c>
    </row>
    <row r="34" spans="1:99" x14ac:dyDescent="0.3">
      <c r="A34">
        <v>28</v>
      </c>
      <c r="B34" t="s">
        <v>29</v>
      </c>
    </row>
    <row r="46" spans="1:99" x14ac:dyDescent="0.3">
      <c r="B46" t="s">
        <v>330</v>
      </c>
      <c r="C46">
        <f t="shared" ref="C46:L46" si="80">SUM(C28:C43)</f>
        <v>24.9</v>
      </c>
      <c r="D46">
        <f t="shared" si="80"/>
        <v>61</v>
      </c>
      <c r="E46">
        <f t="shared" si="80"/>
        <v>68</v>
      </c>
      <c r="F46">
        <f t="shared" si="80"/>
        <v>35.700000000000003</v>
      </c>
      <c r="G46">
        <f t="shared" si="80"/>
        <v>42.8</v>
      </c>
      <c r="H46" s="23">
        <f t="shared" si="80"/>
        <v>32.36</v>
      </c>
      <c r="I46" s="23">
        <f t="shared" si="80"/>
        <v>47.400000000000006</v>
      </c>
      <c r="J46" s="23">
        <f t="shared" si="80"/>
        <v>18.490000000000002</v>
      </c>
      <c r="K46" s="23">
        <f t="shared" si="80"/>
        <v>33.89</v>
      </c>
      <c r="L46" s="23">
        <f t="shared" si="80"/>
        <v>33.549999999999997</v>
      </c>
      <c r="T46">
        <f t="shared" ref="T46:AF46" si="81">SUM(T28:T43)</f>
        <v>29.310000000000002</v>
      </c>
      <c r="U46">
        <f t="shared" si="81"/>
        <v>45.1</v>
      </c>
      <c r="V46">
        <f t="shared" si="81"/>
        <v>44.7</v>
      </c>
      <c r="W46">
        <f t="shared" si="81"/>
        <v>40.1</v>
      </c>
      <c r="X46">
        <f t="shared" si="81"/>
        <v>34.9</v>
      </c>
      <c r="Y46">
        <f t="shared" si="81"/>
        <v>36.299999999999997</v>
      </c>
      <c r="Z46">
        <f t="shared" si="81"/>
        <v>38</v>
      </c>
      <c r="AA46">
        <f t="shared" si="81"/>
        <v>43.7</v>
      </c>
      <c r="AB46">
        <f t="shared" si="81"/>
        <v>40.299999999999997</v>
      </c>
      <c r="AC46" s="4">
        <f t="shared" si="81"/>
        <v>33.6</v>
      </c>
      <c r="AD46" s="4">
        <f t="shared" si="81"/>
        <v>15.399999999999999</v>
      </c>
      <c r="AE46" s="4">
        <f t="shared" si="81"/>
        <v>18.8</v>
      </c>
      <c r="AF46" s="4">
        <f t="shared" si="81"/>
        <v>36.799999999999997</v>
      </c>
      <c r="AJ46" s="4">
        <f>SUM(AJ28:AJ43)</f>
        <v>35.200000000000003</v>
      </c>
      <c r="AM46" s="2">
        <f>SUM(AM28:AM43)</f>
        <v>45.8</v>
      </c>
      <c r="AN46" s="2">
        <f>SUM(AN28:AN43)</f>
        <v>24.3</v>
      </c>
      <c r="AO46" s="2">
        <f>SUM(AO28:AO43)</f>
        <v>40</v>
      </c>
      <c r="AP46" s="2">
        <f>SUM(AP28:AP43)</f>
        <v>34.5</v>
      </c>
      <c r="AQ46" s="2">
        <f>SUM(AQ28:AQ43)</f>
        <v>36.5</v>
      </c>
      <c r="AX46" s="25">
        <f t="shared" ref="AX46:BC46" si="82">SUM(AX28:AX43)</f>
        <v>46.9</v>
      </c>
      <c r="AY46" s="25">
        <f t="shared" si="82"/>
        <v>23.5</v>
      </c>
      <c r="AZ46" s="25">
        <f t="shared" si="82"/>
        <v>43</v>
      </c>
      <c r="BA46" s="25">
        <f t="shared" si="82"/>
        <v>43.9</v>
      </c>
      <c r="BB46" s="25">
        <f t="shared" si="82"/>
        <v>46.1</v>
      </c>
      <c r="BC46" s="25">
        <f t="shared" si="82"/>
        <v>3</v>
      </c>
      <c r="BJ46" s="26">
        <f>SUM(BJ28:BJ43)</f>
        <v>45</v>
      </c>
      <c r="BK46" s="26">
        <f>SUM(BK28:BK43)</f>
        <v>44</v>
      </c>
      <c r="BL46" s="26">
        <f>SUM(BL28:BL43)</f>
        <v>21.9</v>
      </c>
      <c r="BM46" s="26">
        <f>SUM(BM28:BM43)</f>
        <v>59</v>
      </c>
      <c r="BN46" s="26">
        <f>SUM(BN28:BN43)</f>
        <v>40</v>
      </c>
      <c r="BU46" s="27">
        <f>SUM(BU28:BU43)</f>
        <v>37.700000000000003</v>
      </c>
      <c r="BV46" s="27">
        <f>SUM(BV28:BV43)</f>
        <v>40.6</v>
      </c>
      <c r="BW46" s="27">
        <f>SUM(BW28:BW43)</f>
        <v>11.799999999999999</v>
      </c>
      <c r="BX46" s="27">
        <f>SUM(BX28:BX43)</f>
        <v>51.7</v>
      </c>
      <c r="BY46" s="27">
        <f>SUM(BY28:BY43)</f>
        <v>18.7</v>
      </c>
      <c r="CF46" s="29">
        <f>SUM(CF28:CF43)</f>
        <v>34.200000000000003</v>
      </c>
      <c r="CG46" s="29">
        <f>SUM(CG28:CG43)</f>
        <v>34</v>
      </c>
      <c r="CH46" s="29">
        <f>SUM(CH28:CH43)</f>
        <v>86</v>
      </c>
      <c r="CI46" s="29">
        <f>SUM(CI28:CI43)</f>
        <v>31.3</v>
      </c>
      <c r="CJ46" s="29">
        <f>SUM(CJ28:CJ43)</f>
        <v>16.8</v>
      </c>
      <c r="CQ46" s="31">
        <f>SUM(CQ28:CQ43)</f>
        <v>37.5</v>
      </c>
      <c r="CR46" s="31">
        <f>SUM(CR28:CR43)</f>
        <v>36.6</v>
      </c>
      <c r="CS46" s="31">
        <f>SUM(CS28:CS43)</f>
        <v>32.1</v>
      </c>
      <c r="CT46" s="31">
        <f>SUM(CT28:CT43)</f>
        <v>34</v>
      </c>
      <c r="CU46" s="31">
        <f>SUM(CU28:CU43)</f>
        <v>22.5</v>
      </c>
    </row>
    <row r="47" spans="1:99" x14ac:dyDescent="0.3">
      <c r="B47" t="s">
        <v>331</v>
      </c>
      <c r="C47">
        <f>SUM(C19:C44)</f>
        <v>50.68</v>
      </c>
      <c r="D47">
        <f>SUM(D19:D44)</f>
        <v>144.19999999999999</v>
      </c>
      <c r="E47">
        <f>SUM(E19:E44)</f>
        <v>151.69999999999999</v>
      </c>
      <c r="F47">
        <f>SUM(F19:F44)</f>
        <v>126.2</v>
      </c>
      <c r="G47">
        <f>SUM(G19:G44)</f>
        <v>135.80000000000001</v>
      </c>
      <c r="H47" s="23">
        <f>H46*0.29</f>
        <v>9.3843999999999994</v>
      </c>
      <c r="I47" s="23">
        <f>I46*0.35</f>
        <v>16.59</v>
      </c>
      <c r="J47" s="23">
        <f>J46*0.36</f>
        <v>6.6564000000000005</v>
      </c>
      <c r="L47" s="23">
        <f>SUM(L19:L44)</f>
        <v>109.67</v>
      </c>
      <c r="T47">
        <f t="shared" ref="T47:AB47" si="83">SUM(T19:T44)</f>
        <v>78.910000000000011</v>
      </c>
      <c r="U47">
        <f t="shared" si="83"/>
        <v>126.1</v>
      </c>
      <c r="V47">
        <f t="shared" si="83"/>
        <v>126.4</v>
      </c>
      <c r="W47">
        <f t="shared" si="83"/>
        <v>66.199999999999989</v>
      </c>
      <c r="X47">
        <f t="shared" si="83"/>
        <v>79.599999999999994</v>
      </c>
      <c r="Y47">
        <f t="shared" si="83"/>
        <v>68.3</v>
      </c>
      <c r="Z47">
        <f t="shared" si="83"/>
        <v>71.3</v>
      </c>
      <c r="AA47">
        <f t="shared" si="83"/>
        <v>106.5</v>
      </c>
      <c r="AB47">
        <f t="shared" si="83"/>
        <v>100.8</v>
      </c>
      <c r="AC47" s="4">
        <f>AC46*0.35</f>
        <v>11.76</v>
      </c>
      <c r="AD47" s="4">
        <f>AD46*0.36</f>
        <v>5.5439999999999996</v>
      </c>
      <c r="AE47" s="4">
        <f>AE46*0.29</f>
        <v>5.452</v>
      </c>
      <c r="AF47" s="4">
        <f>SUM(AF19:AF44)</f>
        <v>105.5</v>
      </c>
      <c r="AJ47" s="4">
        <f>SUM(AJ19:AJ44)</f>
        <v>103.9</v>
      </c>
      <c r="AM47" s="2">
        <f>AM46*0.35</f>
        <v>16.029999999999998</v>
      </c>
      <c r="AN47" s="2">
        <f>AN46*0.36</f>
        <v>8.7479999999999993</v>
      </c>
      <c r="AO47" s="2">
        <f>AO46*0.29</f>
        <v>11.6</v>
      </c>
      <c r="AP47" s="2">
        <f>SUM(AP19:AP44)</f>
        <v>105.8</v>
      </c>
      <c r="AQ47" s="2">
        <f>SUM(AQ19:AQ44)</f>
        <v>110.9</v>
      </c>
      <c r="AX47" s="25">
        <f>AX46*0.35</f>
        <v>16.414999999999999</v>
      </c>
      <c r="AY47" s="25">
        <f>AY46*0.36</f>
        <v>8.4599999999999991</v>
      </c>
      <c r="AZ47" s="25">
        <f>AZ46*0.29</f>
        <v>12.469999999999999</v>
      </c>
      <c r="BA47" s="25">
        <f>SUM(BA19:BA44)</f>
        <v>106.5</v>
      </c>
      <c r="BB47" s="25">
        <f>SUM(BB19:BB44)</f>
        <v>89.5</v>
      </c>
      <c r="BJ47" s="26">
        <f>SUM(BJ19:BJ44)</f>
        <v>151.9</v>
      </c>
      <c r="BK47" s="26">
        <f>SUM(BK19:BK44)</f>
        <v>147.4</v>
      </c>
      <c r="BL47" s="26">
        <f>BL46*0.36</f>
        <v>7.8839999999999995</v>
      </c>
      <c r="BM47" s="26">
        <f>BM46*0.35</f>
        <v>20.65</v>
      </c>
      <c r="BN47" s="26">
        <f>BN46*0.29</f>
        <v>11.6</v>
      </c>
      <c r="BU47" s="27">
        <f>SUM(BU19:BU44)</f>
        <v>94.4</v>
      </c>
      <c r="BV47" s="27">
        <f>SUM(BV19:BV44)</f>
        <v>98.1</v>
      </c>
      <c r="BW47" s="27">
        <f>BW46*0.36</f>
        <v>4.2479999999999993</v>
      </c>
      <c r="BX47" s="27">
        <f>BX46*0.35</f>
        <v>18.094999999999999</v>
      </c>
      <c r="BY47" s="27">
        <f>BY46*0.29</f>
        <v>5.4229999999999992</v>
      </c>
      <c r="CF47" s="29">
        <f>SUM(CF19:CF44)</f>
        <v>136.5</v>
      </c>
      <c r="CG47" s="29">
        <f>SUM(CG19:CG44)</f>
        <v>133.80000000000001</v>
      </c>
      <c r="CH47" s="29">
        <f>CH46*0.35</f>
        <v>30.099999999999998</v>
      </c>
      <c r="CI47" s="29">
        <f>CI46*0.29</f>
        <v>9.077</v>
      </c>
      <c r="CJ47" s="29">
        <f>CJ46*0.36</f>
        <v>6.048</v>
      </c>
      <c r="CQ47" s="31">
        <f>SUM(CQ19:CQ44)</f>
        <v>88.3</v>
      </c>
      <c r="CR47" s="31">
        <f>SUM(CR19:CR44)</f>
        <v>87.9</v>
      </c>
      <c r="CS47" s="31">
        <f>CS46*0.36</f>
        <v>11.556000000000001</v>
      </c>
      <c r="CT47" s="31">
        <f>CT46*0.35</f>
        <v>11.899999999999999</v>
      </c>
      <c r="CU47" s="31">
        <f>CU46*0.29</f>
        <v>6.5249999999999995</v>
      </c>
    </row>
    <row r="48" spans="1:99" x14ac:dyDescent="0.3">
      <c r="B48" t="s">
        <v>332</v>
      </c>
      <c r="H48" s="23">
        <f>SUM(H47:J47)</f>
        <v>32.630800000000001</v>
      </c>
      <c r="L48" s="23">
        <f>SUM(L19:L43)</f>
        <v>109.67</v>
      </c>
      <c r="AC48" s="4">
        <f>SUM(AC47:AE47)</f>
        <v>22.756</v>
      </c>
      <c r="AF48" s="4">
        <v>219.4</v>
      </c>
      <c r="AJ48" s="4">
        <v>219.4</v>
      </c>
      <c r="AM48" s="2">
        <f>SUM(AM47:AO47)</f>
        <v>36.378</v>
      </c>
      <c r="AP48" s="2">
        <v>123.1</v>
      </c>
      <c r="AX48" s="25">
        <f>SUM(AX47:AZ47)</f>
        <v>37.344999999999999</v>
      </c>
      <c r="BA48" s="25">
        <v>135.5</v>
      </c>
      <c r="BJ48" s="26">
        <v>178.7</v>
      </c>
      <c r="BN48" s="26">
        <f>SUM(BL47:BN47)</f>
        <v>40.134</v>
      </c>
      <c r="BU48" s="27">
        <v>111.2</v>
      </c>
      <c r="BY48" s="27">
        <f>SUM(BW47:BY47)</f>
        <v>27.765999999999995</v>
      </c>
      <c r="CF48" s="29">
        <v>150.80000000000001</v>
      </c>
      <c r="CH48" s="29">
        <f>SUM(CH47:CJ47)</f>
        <v>45.225000000000001</v>
      </c>
      <c r="CQ48" s="31">
        <v>107</v>
      </c>
      <c r="CU48" s="31">
        <f>SUM(CS47:CU47)</f>
        <v>29.980999999999998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53C0C-6F7E-4785-A582-A0E1F0AEDD93}">
  <dimension ref="D13:DG38"/>
  <sheetViews>
    <sheetView topLeftCell="I1" workbookViewId="0">
      <selection activeCell="Z28" sqref="Z28"/>
    </sheetView>
  </sheetViews>
  <sheetFormatPr defaultRowHeight="14.4" x14ac:dyDescent="0.3"/>
  <sheetData>
    <row r="13" spans="72:72" x14ac:dyDescent="0.3">
      <c r="BT13" t="s">
        <v>335</v>
      </c>
    </row>
    <row r="20" spans="111:111" x14ac:dyDescent="0.3">
      <c r="DG20">
        <v>1.42</v>
      </c>
    </row>
    <row r="37" spans="4:4" ht="22.2" x14ac:dyDescent="0.45">
      <c r="D37" s="43" t="s">
        <v>333</v>
      </c>
    </row>
    <row r="38" spans="4:4" ht="22.2" x14ac:dyDescent="0.45">
      <c r="D38" s="43" t="s">
        <v>334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1B0F8-134F-407D-8CB9-E42C92A28CF7}">
  <dimension ref="A1:BC43"/>
  <sheetViews>
    <sheetView topLeftCell="A25" workbookViewId="0">
      <pane xSplit="1" topLeftCell="G1" activePane="topRight" state="frozen"/>
      <selection pane="topRight" activeCell="I46" sqref="I46"/>
    </sheetView>
  </sheetViews>
  <sheetFormatPr defaultRowHeight="14.4" x14ac:dyDescent="0.3"/>
  <cols>
    <col min="2" max="4" width="9.5546875" bestFit="1" customWidth="1"/>
    <col min="5" max="6" width="10.5546875" bestFit="1" customWidth="1"/>
    <col min="7" max="11" width="10.5546875" style="4" bestFit="1" customWidth="1"/>
    <col min="17" max="17" width="9.5546875" bestFit="1" customWidth="1"/>
    <col min="18" max="18" width="11.33203125" bestFit="1" customWidth="1"/>
    <col min="19" max="20" width="10.5546875" bestFit="1" customWidth="1"/>
    <col min="21" max="24" width="8.88671875" style="4"/>
    <col min="25" max="29" width="8.88671875" style="2"/>
    <col min="30" max="35" width="8.88671875" style="25"/>
    <col min="36" max="40" width="8.88671875" style="26"/>
    <col min="41" max="42" width="10.5546875" style="27" bestFit="1" customWidth="1"/>
    <col min="43" max="43" width="11.44140625" style="27" customWidth="1"/>
    <col min="44" max="44" width="12.77734375" style="27" customWidth="1"/>
    <col min="45" max="45" width="10.88671875" style="27" customWidth="1"/>
    <col min="46" max="47" width="10.5546875" style="29" bestFit="1" customWidth="1"/>
    <col min="48" max="50" width="11.33203125" style="29" bestFit="1" customWidth="1"/>
    <col min="51" max="55" width="11.33203125" style="31" bestFit="1" customWidth="1"/>
  </cols>
  <sheetData>
    <row r="1" spans="1:55" x14ac:dyDescent="0.3">
      <c r="B1" t="s">
        <v>237</v>
      </c>
      <c r="C1" t="s">
        <v>237</v>
      </c>
      <c r="D1" t="s">
        <v>237</v>
      </c>
      <c r="E1" t="s">
        <v>237</v>
      </c>
      <c r="F1" t="s">
        <v>237</v>
      </c>
      <c r="G1" s="4" t="s">
        <v>238</v>
      </c>
      <c r="H1" s="4" t="s">
        <v>239</v>
      </c>
      <c r="I1" s="4" t="s">
        <v>240</v>
      </c>
      <c r="J1" s="4" t="s">
        <v>241</v>
      </c>
      <c r="K1" s="4" t="s">
        <v>242</v>
      </c>
      <c r="M1" t="s">
        <v>237</v>
      </c>
      <c r="N1" t="s">
        <v>237</v>
      </c>
      <c r="O1" t="s">
        <v>243</v>
      </c>
      <c r="P1" t="s">
        <v>243</v>
      </c>
      <c r="Q1" t="s">
        <v>243</v>
      </c>
      <c r="R1" t="s">
        <v>243</v>
      </c>
      <c r="S1" t="s">
        <v>237</v>
      </c>
      <c r="T1" t="s">
        <v>237</v>
      </c>
      <c r="U1" s="4" t="s">
        <v>237</v>
      </c>
      <c r="V1" s="4" t="s">
        <v>237</v>
      </c>
      <c r="W1" s="4" t="s">
        <v>237</v>
      </c>
      <c r="X1" s="4" t="s">
        <v>237</v>
      </c>
      <c r="Y1" s="2" t="s">
        <v>243</v>
      </c>
      <c r="Z1" s="2" t="s">
        <v>243</v>
      </c>
      <c r="AA1" s="2" t="s">
        <v>243</v>
      </c>
      <c r="AB1" s="2" t="s">
        <v>243</v>
      </c>
      <c r="AC1" s="2" t="s">
        <v>243</v>
      </c>
      <c r="AD1" s="25" t="s">
        <v>243</v>
      </c>
      <c r="AE1" s="25" t="s">
        <v>243</v>
      </c>
      <c r="AF1" s="25" t="s">
        <v>243</v>
      </c>
      <c r="AG1" s="25" t="s">
        <v>243</v>
      </c>
      <c r="AH1" s="25" t="s">
        <v>243</v>
      </c>
      <c r="AI1" s="25" t="s">
        <v>243</v>
      </c>
      <c r="AJ1" s="26" t="s">
        <v>243</v>
      </c>
      <c r="AK1" s="26" t="s">
        <v>243</v>
      </c>
      <c r="AL1" s="26" t="s">
        <v>243</v>
      </c>
      <c r="AM1" s="26" t="s">
        <v>243</v>
      </c>
      <c r="AN1" s="26" t="s">
        <v>243</v>
      </c>
      <c r="AO1" s="27" t="s">
        <v>243</v>
      </c>
      <c r="AP1" s="27" t="s">
        <v>243</v>
      </c>
      <c r="AQ1" s="27" t="s">
        <v>243</v>
      </c>
      <c r="AR1" s="27" t="s">
        <v>243</v>
      </c>
      <c r="AS1" s="27" t="s">
        <v>243</v>
      </c>
      <c r="AT1" s="29" t="s">
        <v>237</v>
      </c>
      <c r="AU1" s="29" t="s">
        <v>237</v>
      </c>
      <c r="AV1" s="29" t="s">
        <v>237</v>
      </c>
      <c r="AW1" s="29" t="s">
        <v>237</v>
      </c>
      <c r="AX1" s="29" t="s">
        <v>237</v>
      </c>
      <c r="AY1" s="31" t="s">
        <v>243</v>
      </c>
      <c r="AZ1" s="31" t="s">
        <v>243</v>
      </c>
      <c r="BA1" s="31" t="s">
        <v>243</v>
      </c>
      <c r="BB1" s="31" t="s">
        <v>243</v>
      </c>
      <c r="BC1" s="31" t="s">
        <v>243</v>
      </c>
    </row>
    <row r="2" spans="1:55" x14ac:dyDescent="0.3">
      <c r="B2" t="s">
        <v>244</v>
      </c>
      <c r="C2" t="s">
        <v>244</v>
      </c>
      <c r="D2" t="s">
        <v>244</v>
      </c>
      <c r="E2" t="s">
        <v>244</v>
      </c>
      <c r="F2" t="s">
        <v>244</v>
      </c>
      <c r="G2" s="4" t="s">
        <v>245</v>
      </c>
      <c r="H2" s="4" t="s">
        <v>245</v>
      </c>
      <c r="I2" s="4" t="s">
        <v>245</v>
      </c>
      <c r="J2" s="4" t="s">
        <v>245</v>
      </c>
      <c r="K2" s="4" t="s">
        <v>245</v>
      </c>
      <c r="M2" t="s">
        <v>244</v>
      </c>
      <c r="N2" t="s">
        <v>244</v>
      </c>
      <c r="O2" t="s">
        <v>244</v>
      </c>
      <c r="P2" t="s">
        <v>244</v>
      </c>
      <c r="Q2" t="s">
        <v>244</v>
      </c>
      <c r="R2" t="s">
        <v>244</v>
      </c>
      <c r="S2" t="s">
        <v>244</v>
      </c>
      <c r="T2" t="s">
        <v>244</v>
      </c>
      <c r="U2" s="4" t="s">
        <v>244</v>
      </c>
      <c r="V2" s="4" t="s">
        <v>244</v>
      </c>
      <c r="W2" s="4" t="s">
        <v>244</v>
      </c>
      <c r="X2" s="4" t="s">
        <v>244</v>
      </c>
      <c r="Y2" s="2" t="s">
        <v>244</v>
      </c>
      <c r="Z2" s="2" t="s">
        <v>244</v>
      </c>
      <c r="AA2" s="2" t="s">
        <v>244</v>
      </c>
      <c r="AB2" s="2" t="s">
        <v>244</v>
      </c>
      <c r="AC2" s="2" t="s">
        <v>244</v>
      </c>
      <c r="AD2" s="25" t="s">
        <v>244</v>
      </c>
      <c r="AE2" s="25" t="s">
        <v>244</v>
      </c>
      <c r="AF2" s="25" t="s">
        <v>244</v>
      </c>
      <c r="AG2" s="25" t="s">
        <v>244</v>
      </c>
      <c r="AH2" s="25" t="s">
        <v>244</v>
      </c>
      <c r="AI2" s="25" t="s">
        <v>244</v>
      </c>
      <c r="AJ2" s="26" t="s">
        <v>244</v>
      </c>
      <c r="AK2" s="26" t="s">
        <v>244</v>
      </c>
      <c r="AL2" s="26" t="s">
        <v>244</v>
      </c>
      <c r="AM2" s="26" t="s">
        <v>244</v>
      </c>
      <c r="AN2" s="26" t="s">
        <v>244</v>
      </c>
      <c r="AO2" s="27" t="s">
        <v>244</v>
      </c>
      <c r="AP2" s="27" t="s">
        <v>244</v>
      </c>
      <c r="AQ2" s="27" t="s">
        <v>244</v>
      </c>
      <c r="AR2" s="27" t="s">
        <v>244</v>
      </c>
      <c r="AS2" s="27" t="s">
        <v>244</v>
      </c>
      <c r="AT2" s="29" t="s">
        <v>244</v>
      </c>
      <c r="AU2" s="29" t="s">
        <v>244</v>
      </c>
      <c r="AV2" s="29" t="s">
        <v>244</v>
      </c>
      <c r="AW2" s="29" t="s">
        <v>244</v>
      </c>
      <c r="AX2" s="29" t="s">
        <v>244</v>
      </c>
      <c r="AY2" s="31" t="s">
        <v>248</v>
      </c>
      <c r="AZ2" s="31" t="s">
        <v>244</v>
      </c>
      <c r="BA2" s="31" t="s">
        <v>244</v>
      </c>
      <c r="BB2" s="31" t="s">
        <v>244</v>
      </c>
      <c r="BC2" s="31" t="s">
        <v>244</v>
      </c>
    </row>
    <row r="3" spans="1:55" x14ac:dyDescent="0.3">
      <c r="G3" s="4" t="s">
        <v>249</v>
      </c>
      <c r="H3" s="4" t="s">
        <v>250</v>
      </c>
      <c r="I3" s="4" t="s">
        <v>251</v>
      </c>
      <c r="J3" s="4" t="s">
        <v>252</v>
      </c>
      <c r="K3" s="4" t="s">
        <v>253</v>
      </c>
    </row>
    <row r="4" spans="1:55" x14ac:dyDescent="0.3">
      <c r="A4" t="s">
        <v>227</v>
      </c>
      <c r="B4" s="1">
        <v>43207</v>
      </c>
      <c r="C4" s="1">
        <v>43357</v>
      </c>
      <c r="D4" s="1">
        <v>43357</v>
      </c>
      <c r="E4" s="1">
        <v>43389</v>
      </c>
      <c r="F4" s="1">
        <v>43389</v>
      </c>
      <c r="G4" s="17">
        <v>43420</v>
      </c>
      <c r="H4" s="17">
        <v>43420</v>
      </c>
      <c r="I4" s="17">
        <v>43420</v>
      </c>
      <c r="J4" s="17">
        <v>43420</v>
      </c>
      <c r="K4" s="17">
        <v>43420</v>
      </c>
      <c r="L4" s="1">
        <v>43468</v>
      </c>
      <c r="M4" s="1">
        <v>43558</v>
      </c>
      <c r="N4" s="1">
        <v>43558</v>
      </c>
      <c r="O4" s="1">
        <v>43648</v>
      </c>
      <c r="P4" s="1">
        <v>43648</v>
      </c>
      <c r="Q4" s="1">
        <v>43745</v>
      </c>
      <c r="R4" s="1">
        <v>43745</v>
      </c>
      <c r="S4" s="1">
        <v>43771</v>
      </c>
      <c r="T4" s="1">
        <v>43795</v>
      </c>
      <c r="U4" s="17">
        <v>43839</v>
      </c>
      <c r="V4" s="17">
        <v>43839</v>
      </c>
      <c r="W4" s="17">
        <v>43839</v>
      </c>
      <c r="X4" s="17">
        <v>43839</v>
      </c>
      <c r="Y4" s="33">
        <v>43894</v>
      </c>
      <c r="Z4" s="33">
        <v>43894</v>
      </c>
      <c r="AA4" s="33">
        <v>43894</v>
      </c>
      <c r="AB4" s="33">
        <v>43894</v>
      </c>
      <c r="AC4" s="33">
        <v>43894</v>
      </c>
      <c r="AD4" s="34">
        <v>43928</v>
      </c>
      <c r="AE4" s="34">
        <v>43928</v>
      </c>
      <c r="AF4" s="34">
        <v>43928</v>
      </c>
      <c r="AG4" s="34">
        <v>43928</v>
      </c>
      <c r="AH4" s="34">
        <v>43928</v>
      </c>
      <c r="AI4" s="34">
        <v>43928</v>
      </c>
      <c r="AJ4" s="35">
        <v>44021</v>
      </c>
      <c r="AK4" s="35">
        <v>44021</v>
      </c>
      <c r="AL4" s="35">
        <v>44021</v>
      </c>
      <c r="AM4" s="35">
        <v>44021</v>
      </c>
      <c r="AN4" s="35">
        <v>44021</v>
      </c>
      <c r="AO4" s="36">
        <v>44119</v>
      </c>
      <c r="AP4" s="36">
        <v>44119</v>
      </c>
      <c r="AQ4" s="36">
        <v>44119</v>
      </c>
      <c r="AR4" s="36">
        <v>44119</v>
      </c>
      <c r="AS4" s="36">
        <v>44119</v>
      </c>
      <c r="AT4" s="37">
        <v>44147</v>
      </c>
      <c r="AU4" s="37">
        <v>44147</v>
      </c>
      <c r="AV4" s="37">
        <v>44147</v>
      </c>
      <c r="AW4" s="37">
        <v>44147</v>
      </c>
      <c r="AX4" s="37">
        <v>44147</v>
      </c>
      <c r="AY4" s="38">
        <v>44167</v>
      </c>
      <c r="AZ4" s="38">
        <v>44167</v>
      </c>
      <c r="BA4" s="38">
        <v>44167</v>
      </c>
      <c r="BB4" s="38">
        <v>44167</v>
      </c>
      <c r="BC4" s="38">
        <v>44167</v>
      </c>
    </row>
    <row r="5" spans="1:55" x14ac:dyDescent="0.3">
      <c r="A5" t="s">
        <v>255</v>
      </c>
      <c r="B5" t="s">
        <v>256</v>
      </c>
      <c r="C5" t="s">
        <v>257</v>
      </c>
      <c r="D5" t="s">
        <v>258</v>
      </c>
      <c r="E5" t="s">
        <v>259</v>
      </c>
      <c r="F5" t="s">
        <v>260</v>
      </c>
      <c r="G5" s="4" t="s">
        <v>261</v>
      </c>
      <c r="H5" s="4" t="s">
        <v>262</v>
      </c>
      <c r="I5" s="4" t="s">
        <v>263</v>
      </c>
      <c r="J5" s="4" t="s">
        <v>264</v>
      </c>
      <c r="K5" s="4" t="s">
        <v>265</v>
      </c>
      <c r="L5" t="s">
        <v>267</v>
      </c>
      <c r="M5" t="s">
        <v>268</v>
      </c>
      <c r="N5" t="s">
        <v>260</v>
      </c>
      <c r="O5" t="s">
        <v>268</v>
      </c>
      <c r="P5" t="s">
        <v>260</v>
      </c>
      <c r="Q5" t="s">
        <v>268</v>
      </c>
      <c r="R5" t="s">
        <v>260</v>
      </c>
      <c r="S5" t="s">
        <v>267</v>
      </c>
      <c r="T5" t="s">
        <v>260</v>
      </c>
      <c r="U5" s="4" t="s">
        <v>269</v>
      </c>
      <c r="V5" s="4" t="s">
        <v>270</v>
      </c>
      <c r="W5" s="4" t="s">
        <v>271</v>
      </c>
      <c r="X5" s="4" t="s">
        <v>267</v>
      </c>
      <c r="Y5" s="2" t="s">
        <v>269</v>
      </c>
      <c r="Z5" s="2" t="s">
        <v>270</v>
      </c>
      <c r="AA5" s="2" t="s">
        <v>271</v>
      </c>
      <c r="AB5" s="2" t="s">
        <v>267</v>
      </c>
      <c r="AC5" s="2" t="s">
        <v>260</v>
      </c>
      <c r="AD5" s="25" t="s">
        <v>269</v>
      </c>
      <c r="AE5" s="25" t="s">
        <v>270</v>
      </c>
      <c r="AF5" s="25" t="s">
        <v>271</v>
      </c>
      <c r="AG5" s="25" t="s">
        <v>267</v>
      </c>
      <c r="AH5" s="25" t="s">
        <v>260</v>
      </c>
      <c r="AI5" s="25" t="s">
        <v>272</v>
      </c>
      <c r="AJ5" s="26" t="s">
        <v>267</v>
      </c>
      <c r="AK5" s="26" t="s">
        <v>260</v>
      </c>
      <c r="AL5" s="26" t="s">
        <v>270</v>
      </c>
      <c r="AM5" s="26" t="s">
        <v>269</v>
      </c>
      <c r="AN5" s="26" t="s">
        <v>271</v>
      </c>
      <c r="AO5" s="27" t="s">
        <v>267</v>
      </c>
      <c r="AP5" s="27" t="s">
        <v>260</v>
      </c>
      <c r="AQ5" s="27" t="s">
        <v>270</v>
      </c>
      <c r="AR5" s="27" t="s">
        <v>269</v>
      </c>
      <c r="AS5" s="27" t="s">
        <v>271</v>
      </c>
      <c r="AT5" s="29" t="s">
        <v>267</v>
      </c>
      <c r="AU5" s="29" t="s">
        <v>260</v>
      </c>
      <c r="AV5" s="29" t="s">
        <v>269</v>
      </c>
      <c r="AW5" s="29" t="s">
        <v>271</v>
      </c>
      <c r="AX5" s="29" t="s">
        <v>270</v>
      </c>
      <c r="AY5" s="31" t="s">
        <v>267</v>
      </c>
      <c r="AZ5" s="31" t="s">
        <v>260</v>
      </c>
      <c r="BA5" s="31" t="s">
        <v>270</v>
      </c>
      <c r="BB5" s="31" t="s">
        <v>269</v>
      </c>
      <c r="BC5" s="31" t="s">
        <v>271</v>
      </c>
    </row>
    <row r="6" spans="1:55" x14ac:dyDescent="0.3">
      <c r="A6" t="s">
        <v>273</v>
      </c>
      <c r="B6" t="s">
        <v>274</v>
      </c>
      <c r="C6" t="s">
        <v>275</v>
      </c>
      <c r="D6" t="s">
        <v>276</v>
      </c>
      <c r="E6" t="s">
        <v>277</v>
      </c>
      <c r="F6" t="s">
        <v>278</v>
      </c>
      <c r="G6" s="4" t="s">
        <v>279</v>
      </c>
      <c r="H6" s="4" t="s">
        <v>280</v>
      </c>
      <c r="I6" s="4" t="s">
        <v>281</v>
      </c>
      <c r="J6" s="4" t="s">
        <v>282</v>
      </c>
      <c r="K6" s="4" t="s">
        <v>283</v>
      </c>
      <c r="L6" t="s">
        <v>284</v>
      </c>
      <c r="M6" t="s">
        <v>285</v>
      </c>
      <c r="N6" t="s">
        <v>286</v>
      </c>
      <c r="O6" t="s">
        <v>287</v>
      </c>
      <c r="P6" t="s">
        <v>288</v>
      </c>
      <c r="Q6" t="s">
        <v>289</v>
      </c>
      <c r="R6" t="s">
        <v>290</v>
      </c>
      <c r="S6" t="s">
        <v>291</v>
      </c>
      <c r="T6" t="s">
        <v>292</v>
      </c>
      <c r="U6" s="4" t="s">
        <v>293</v>
      </c>
      <c r="V6" s="4" t="s">
        <v>294</v>
      </c>
      <c r="W6" s="4" t="s">
        <v>295</v>
      </c>
      <c r="X6" s="4" t="s">
        <v>296</v>
      </c>
      <c r="Y6" s="2" t="s">
        <v>297</v>
      </c>
      <c r="Z6" s="2" t="s">
        <v>298</v>
      </c>
      <c r="AA6" s="2" t="s">
        <v>299</v>
      </c>
      <c r="AB6" s="2" t="s">
        <v>300</v>
      </c>
      <c r="AC6" s="2" t="s">
        <v>301</v>
      </c>
      <c r="AD6" s="25" t="s">
        <v>302</v>
      </c>
      <c r="AE6" s="25" t="s">
        <v>303</v>
      </c>
      <c r="AF6" s="25" t="s">
        <v>304</v>
      </c>
      <c r="AG6" s="25" t="s">
        <v>305</v>
      </c>
      <c r="AH6" s="25" t="s">
        <v>306</v>
      </c>
      <c r="AI6" s="25" t="s">
        <v>307</v>
      </c>
      <c r="AJ6" s="26" t="s">
        <v>308</v>
      </c>
      <c r="AK6" s="26" t="s">
        <v>309</v>
      </c>
      <c r="AL6" s="26" t="s">
        <v>310</v>
      </c>
      <c r="AM6" s="26" t="s">
        <v>311</v>
      </c>
      <c r="AN6" s="26" t="s">
        <v>312</v>
      </c>
      <c r="AO6" s="27" t="s">
        <v>313</v>
      </c>
      <c r="AP6" s="27" t="s">
        <v>314</v>
      </c>
      <c r="AQ6" s="27" t="s">
        <v>315</v>
      </c>
      <c r="AR6" s="27" t="s">
        <v>316</v>
      </c>
      <c r="AS6" s="27" t="s">
        <v>317</v>
      </c>
      <c r="AT6" s="29" t="s">
        <v>318</v>
      </c>
      <c r="AU6" s="29" t="s">
        <v>319</v>
      </c>
      <c r="AV6" s="29" t="s">
        <v>320</v>
      </c>
      <c r="AW6" s="29" t="s">
        <v>321</v>
      </c>
      <c r="AX6" s="29" t="s">
        <v>322</v>
      </c>
      <c r="AY6" s="31" t="s">
        <v>323</v>
      </c>
      <c r="AZ6" s="31" t="s">
        <v>324</v>
      </c>
      <c r="BA6" s="31" t="s">
        <v>325</v>
      </c>
      <c r="BB6" s="31" t="s">
        <v>326</v>
      </c>
      <c r="BC6" s="31" t="s">
        <v>327</v>
      </c>
    </row>
    <row r="7" spans="1:55" x14ac:dyDescent="0.3">
      <c r="A7" t="s">
        <v>18</v>
      </c>
      <c r="B7" t="s">
        <v>214</v>
      </c>
      <c r="C7" t="s">
        <v>213</v>
      </c>
      <c r="D7" t="s">
        <v>213</v>
      </c>
      <c r="E7" t="s">
        <v>213</v>
      </c>
      <c r="F7" t="s">
        <v>213</v>
      </c>
      <c r="G7" s="4" t="s">
        <v>213</v>
      </c>
      <c r="H7" s="4" t="s">
        <v>213</v>
      </c>
      <c r="I7" s="4" t="s">
        <v>213</v>
      </c>
      <c r="J7" s="4" t="s">
        <v>213</v>
      </c>
      <c r="K7" s="4" t="s">
        <v>213</v>
      </c>
      <c r="L7" t="s">
        <v>213</v>
      </c>
      <c r="M7" t="s">
        <v>213</v>
      </c>
      <c r="N7" t="s">
        <v>213</v>
      </c>
      <c r="O7" t="s">
        <v>213</v>
      </c>
      <c r="P7" t="s">
        <v>213</v>
      </c>
      <c r="Q7" t="s">
        <v>213</v>
      </c>
      <c r="R7" t="s">
        <v>213</v>
      </c>
      <c r="S7" t="s">
        <v>213</v>
      </c>
      <c r="T7" t="s">
        <v>213</v>
      </c>
      <c r="U7" s="4" t="s">
        <v>213</v>
      </c>
      <c r="V7" s="4" t="s">
        <v>213</v>
      </c>
      <c r="W7" s="4" t="s">
        <v>213</v>
      </c>
      <c r="X7" s="4" t="s">
        <v>213</v>
      </c>
      <c r="Y7" s="2" t="s">
        <v>213</v>
      </c>
      <c r="Z7" s="2" t="s">
        <v>213</v>
      </c>
      <c r="AA7" s="2" t="s">
        <v>213</v>
      </c>
      <c r="AB7" s="2" t="s">
        <v>213</v>
      </c>
      <c r="AC7" s="2" t="s">
        <v>213</v>
      </c>
      <c r="AD7" s="25" t="s">
        <v>213</v>
      </c>
      <c r="AE7" s="25" t="s">
        <v>213</v>
      </c>
      <c r="AF7" s="25" t="s">
        <v>213</v>
      </c>
      <c r="AG7" s="25" t="s">
        <v>213</v>
      </c>
      <c r="AH7" s="25" t="s">
        <v>213</v>
      </c>
      <c r="AI7" s="25" t="s">
        <v>213</v>
      </c>
      <c r="AJ7" s="26" t="s">
        <v>213</v>
      </c>
      <c r="AK7" s="26" t="s">
        <v>213</v>
      </c>
      <c r="AL7" s="26" t="s">
        <v>213</v>
      </c>
      <c r="AM7" s="26" t="s">
        <v>213</v>
      </c>
      <c r="AN7" s="26" t="s">
        <v>213</v>
      </c>
      <c r="AO7" s="27" t="s">
        <v>213</v>
      </c>
      <c r="AP7" s="27" t="s">
        <v>213</v>
      </c>
      <c r="AQ7" s="27" t="s">
        <v>213</v>
      </c>
      <c r="AR7" s="27" t="s">
        <v>213</v>
      </c>
      <c r="AS7" s="27" t="s">
        <v>213</v>
      </c>
      <c r="AT7" s="29" t="s">
        <v>213</v>
      </c>
      <c r="AU7" s="29" t="s">
        <v>213</v>
      </c>
      <c r="AV7" s="29" t="s">
        <v>213</v>
      </c>
      <c r="AW7" s="29" t="s">
        <v>213</v>
      </c>
      <c r="AX7" s="29" t="s">
        <v>213</v>
      </c>
      <c r="AY7" s="31" t="s">
        <v>213</v>
      </c>
      <c r="AZ7" s="31" t="s">
        <v>213</v>
      </c>
      <c r="BA7" s="31" t="s">
        <v>213</v>
      </c>
      <c r="BB7" s="31" t="s">
        <v>213</v>
      </c>
      <c r="BC7" s="31" t="s">
        <v>213</v>
      </c>
    </row>
    <row r="8" spans="1:55" x14ac:dyDescent="0.3">
      <c r="A8" t="s">
        <v>19</v>
      </c>
      <c r="B8" t="s">
        <v>214</v>
      </c>
      <c r="C8">
        <v>41</v>
      </c>
      <c r="D8">
        <v>43</v>
      </c>
      <c r="E8">
        <v>58</v>
      </c>
      <c r="F8">
        <v>61</v>
      </c>
      <c r="G8" s="4">
        <v>8.68</v>
      </c>
      <c r="H8" s="4">
        <v>12.4</v>
      </c>
      <c r="I8" s="4">
        <v>6.5</v>
      </c>
      <c r="J8" s="4">
        <v>42.2</v>
      </c>
      <c r="K8" s="4">
        <v>46.7</v>
      </c>
      <c r="L8">
        <v>27</v>
      </c>
      <c r="M8">
        <v>52</v>
      </c>
      <c r="N8">
        <v>52</v>
      </c>
      <c r="O8" t="s">
        <v>213</v>
      </c>
      <c r="P8">
        <v>18</v>
      </c>
      <c r="Q8" t="s">
        <v>213</v>
      </c>
      <c r="R8" t="s">
        <v>213</v>
      </c>
      <c r="S8">
        <v>21</v>
      </c>
      <c r="T8">
        <v>22</v>
      </c>
      <c r="U8" s="4" t="s">
        <v>213</v>
      </c>
      <c r="V8" s="4" t="s">
        <v>213</v>
      </c>
      <c r="W8" s="4">
        <v>230</v>
      </c>
      <c r="X8" s="4">
        <v>37</v>
      </c>
      <c r="Y8" s="2" t="s">
        <v>213</v>
      </c>
      <c r="Z8" s="2">
        <v>28</v>
      </c>
      <c r="AA8" s="2">
        <v>54</v>
      </c>
      <c r="AB8" s="2">
        <v>44</v>
      </c>
      <c r="AC8" s="2">
        <v>44</v>
      </c>
      <c r="AD8" s="25" t="s">
        <v>213</v>
      </c>
      <c r="AE8" s="25">
        <v>64</v>
      </c>
      <c r="AF8" s="25" t="s">
        <v>213</v>
      </c>
      <c r="AG8" s="25" t="s">
        <v>213</v>
      </c>
      <c r="AH8" s="25" t="s">
        <v>213</v>
      </c>
      <c r="AI8" s="25" t="s">
        <v>213</v>
      </c>
      <c r="AJ8" s="26">
        <v>69</v>
      </c>
      <c r="AK8" s="26">
        <v>65</v>
      </c>
      <c r="AL8" s="26">
        <v>55</v>
      </c>
      <c r="AM8" s="26" t="s">
        <v>213</v>
      </c>
      <c r="AN8" s="26">
        <v>32</v>
      </c>
      <c r="AO8" s="27">
        <v>28</v>
      </c>
      <c r="AP8" s="27">
        <v>28</v>
      </c>
      <c r="AQ8" s="27">
        <v>140</v>
      </c>
      <c r="AR8" s="27">
        <v>6.9</v>
      </c>
      <c r="AS8" s="27">
        <v>60</v>
      </c>
      <c r="AT8" s="29">
        <v>70</v>
      </c>
      <c r="AU8" s="29">
        <v>67</v>
      </c>
      <c r="AV8" s="29">
        <v>9.6</v>
      </c>
      <c r="AW8" s="29">
        <v>46</v>
      </c>
      <c r="AX8" s="29">
        <v>190</v>
      </c>
      <c r="AY8" s="31">
        <v>17</v>
      </c>
      <c r="AZ8" s="31">
        <v>17</v>
      </c>
      <c r="BA8" s="31">
        <v>13</v>
      </c>
      <c r="BB8" s="31">
        <v>11</v>
      </c>
      <c r="BC8" s="31">
        <v>39</v>
      </c>
    </row>
    <row r="9" spans="1:55" x14ac:dyDescent="0.3">
      <c r="A9" t="s">
        <v>20</v>
      </c>
      <c r="B9" t="s">
        <v>214</v>
      </c>
      <c r="C9" t="s">
        <v>213</v>
      </c>
      <c r="D9" t="s">
        <v>213</v>
      </c>
      <c r="E9" t="s">
        <v>213</v>
      </c>
      <c r="F9" t="s">
        <v>213</v>
      </c>
      <c r="G9" s="4" t="s">
        <v>213</v>
      </c>
      <c r="H9" s="4" t="s">
        <v>213</v>
      </c>
      <c r="I9" s="4" t="s">
        <v>213</v>
      </c>
      <c r="J9" s="4" t="s">
        <v>213</v>
      </c>
      <c r="K9" s="4" t="s">
        <v>213</v>
      </c>
      <c r="L9" t="s">
        <v>213</v>
      </c>
      <c r="M9" t="s">
        <v>213</v>
      </c>
      <c r="N9" t="s">
        <v>213</v>
      </c>
      <c r="O9" t="s">
        <v>213</v>
      </c>
      <c r="P9" t="s">
        <v>213</v>
      </c>
      <c r="Q9" t="s">
        <v>213</v>
      </c>
      <c r="R9" t="s">
        <v>213</v>
      </c>
      <c r="S9" t="s">
        <v>213</v>
      </c>
      <c r="T9" t="s">
        <v>213</v>
      </c>
      <c r="U9" s="4" t="s">
        <v>213</v>
      </c>
      <c r="V9" s="4" t="s">
        <v>213</v>
      </c>
      <c r="W9" s="4" t="s">
        <v>213</v>
      </c>
      <c r="X9" s="4" t="s">
        <v>213</v>
      </c>
      <c r="Y9" s="2" t="s">
        <v>213</v>
      </c>
      <c r="Z9" s="2" t="s">
        <v>213</v>
      </c>
      <c r="AA9" s="2" t="s">
        <v>213</v>
      </c>
      <c r="AB9" s="2" t="s">
        <v>213</v>
      </c>
      <c r="AC9" s="2" t="s">
        <v>213</v>
      </c>
      <c r="AD9" s="25" t="s">
        <v>213</v>
      </c>
      <c r="AE9" s="25" t="s">
        <v>213</v>
      </c>
      <c r="AF9" s="25" t="s">
        <v>213</v>
      </c>
      <c r="AG9" s="25" t="s">
        <v>213</v>
      </c>
      <c r="AH9" s="25" t="s">
        <v>213</v>
      </c>
      <c r="AI9" s="25" t="s">
        <v>213</v>
      </c>
      <c r="AJ9" s="26" t="s">
        <v>213</v>
      </c>
      <c r="AK9" s="26" t="s">
        <v>213</v>
      </c>
      <c r="AL9" s="26" t="s">
        <v>213</v>
      </c>
      <c r="AM9" s="26" t="s">
        <v>213</v>
      </c>
      <c r="AN9" s="26" t="s">
        <v>213</v>
      </c>
      <c r="AO9" s="27" t="s">
        <v>213</v>
      </c>
      <c r="AP9" s="27" t="s">
        <v>213</v>
      </c>
      <c r="AQ9" s="27" t="s">
        <v>213</v>
      </c>
      <c r="AR9" s="27" t="s">
        <v>213</v>
      </c>
      <c r="AS9" s="27" t="s">
        <v>213</v>
      </c>
      <c r="AT9" s="29" t="s">
        <v>213</v>
      </c>
      <c r="AU9" s="29" t="s">
        <v>213</v>
      </c>
      <c r="AV9" s="29" t="s">
        <v>213</v>
      </c>
      <c r="AW9" s="29" t="s">
        <v>213</v>
      </c>
      <c r="AX9" s="29" t="s">
        <v>213</v>
      </c>
      <c r="AY9" s="31" t="s">
        <v>213</v>
      </c>
      <c r="AZ9" s="31" t="s">
        <v>213</v>
      </c>
      <c r="BA9" s="31" t="s">
        <v>213</v>
      </c>
      <c r="BB9" s="31" t="s">
        <v>213</v>
      </c>
      <c r="BC9" s="31" t="s">
        <v>213</v>
      </c>
    </row>
    <row r="10" spans="1:55" x14ac:dyDescent="0.3">
      <c r="A10" t="s">
        <v>17</v>
      </c>
      <c r="B10" t="s">
        <v>214</v>
      </c>
      <c r="C10" t="s">
        <v>213</v>
      </c>
      <c r="D10" t="s">
        <v>213</v>
      </c>
      <c r="E10" t="s">
        <v>213</v>
      </c>
      <c r="F10" t="s">
        <v>213</v>
      </c>
      <c r="G10" s="4" t="s">
        <v>214</v>
      </c>
      <c r="H10" s="4">
        <v>2.71</v>
      </c>
      <c r="I10" s="4" t="s">
        <v>213</v>
      </c>
      <c r="J10" s="4" t="s">
        <v>213</v>
      </c>
      <c r="K10" s="4" t="s">
        <v>213</v>
      </c>
      <c r="L10" t="s">
        <v>213</v>
      </c>
      <c r="M10" t="s">
        <v>213</v>
      </c>
      <c r="N10" t="s">
        <v>213</v>
      </c>
      <c r="O10" t="s">
        <v>213</v>
      </c>
      <c r="P10" t="s">
        <v>213</v>
      </c>
      <c r="Q10" t="s">
        <v>213</v>
      </c>
      <c r="R10" t="s">
        <v>213</v>
      </c>
      <c r="S10" t="s">
        <v>213</v>
      </c>
      <c r="T10" t="s">
        <v>213</v>
      </c>
      <c r="U10" s="4" t="s">
        <v>213</v>
      </c>
      <c r="V10" s="4" t="s">
        <v>213</v>
      </c>
      <c r="W10" s="4" t="s">
        <v>213</v>
      </c>
      <c r="X10" s="4" t="s">
        <v>213</v>
      </c>
      <c r="Y10" s="2" t="s">
        <v>213</v>
      </c>
      <c r="Z10" s="2" t="s">
        <v>213</v>
      </c>
      <c r="AA10" s="2" t="s">
        <v>213</v>
      </c>
      <c r="AB10" s="2" t="s">
        <v>213</v>
      </c>
      <c r="AC10" s="2" t="s">
        <v>213</v>
      </c>
      <c r="AD10" s="25" t="s">
        <v>213</v>
      </c>
      <c r="AE10" s="25" t="s">
        <v>213</v>
      </c>
      <c r="AF10" s="25" t="s">
        <v>213</v>
      </c>
      <c r="AG10" s="25" t="s">
        <v>213</v>
      </c>
      <c r="AH10" s="25" t="s">
        <v>213</v>
      </c>
      <c r="AI10" s="25" t="s">
        <v>213</v>
      </c>
      <c r="AJ10" s="26" t="s">
        <v>213</v>
      </c>
      <c r="AK10" s="26" t="s">
        <v>213</v>
      </c>
      <c r="AL10" s="26" t="s">
        <v>213</v>
      </c>
      <c r="AM10" s="26" t="s">
        <v>213</v>
      </c>
      <c r="AN10" s="26" t="s">
        <v>213</v>
      </c>
      <c r="AO10" s="27" t="s">
        <v>213</v>
      </c>
      <c r="AP10" s="27" t="s">
        <v>213</v>
      </c>
      <c r="AQ10" s="27" t="s">
        <v>213</v>
      </c>
      <c r="AR10" s="27" t="s">
        <v>213</v>
      </c>
      <c r="AS10" s="27" t="s">
        <v>213</v>
      </c>
      <c r="AT10" s="29" t="s">
        <v>213</v>
      </c>
      <c r="AU10" s="29" t="s">
        <v>213</v>
      </c>
      <c r="AV10" s="29" t="s">
        <v>213</v>
      </c>
      <c r="AW10" s="29" t="s">
        <v>213</v>
      </c>
      <c r="AX10" s="29" t="s">
        <v>213</v>
      </c>
      <c r="AY10" s="31" t="s">
        <v>213</v>
      </c>
      <c r="AZ10" s="31" t="s">
        <v>213</v>
      </c>
      <c r="BA10" s="31" t="s">
        <v>213</v>
      </c>
      <c r="BB10" s="31" t="s">
        <v>213</v>
      </c>
      <c r="BC10" s="31" t="s">
        <v>213</v>
      </c>
    </row>
    <row r="11" spans="1:55" x14ac:dyDescent="0.3">
      <c r="A11" t="s">
        <v>16</v>
      </c>
      <c r="B11" t="s">
        <v>214</v>
      </c>
      <c r="C11" t="s">
        <v>213</v>
      </c>
      <c r="D11" t="s">
        <v>213</v>
      </c>
      <c r="E11" t="s">
        <v>213</v>
      </c>
      <c r="F11" t="s">
        <v>213</v>
      </c>
      <c r="G11" s="4" t="s">
        <v>214</v>
      </c>
      <c r="H11" s="4" t="s">
        <v>214</v>
      </c>
      <c r="I11" s="4" t="s">
        <v>213</v>
      </c>
      <c r="J11" s="4" t="s">
        <v>213</v>
      </c>
      <c r="K11" s="4" t="s">
        <v>213</v>
      </c>
      <c r="L11" t="s">
        <v>213</v>
      </c>
      <c r="M11" t="s">
        <v>213</v>
      </c>
      <c r="N11" t="s">
        <v>213</v>
      </c>
      <c r="O11" t="s">
        <v>213</v>
      </c>
      <c r="P11" t="s">
        <v>213</v>
      </c>
      <c r="Q11" t="s">
        <v>213</v>
      </c>
      <c r="R11" t="s">
        <v>213</v>
      </c>
      <c r="S11" t="s">
        <v>213</v>
      </c>
      <c r="T11" t="s">
        <v>213</v>
      </c>
      <c r="U11" s="4" t="s">
        <v>213</v>
      </c>
      <c r="V11" s="4" t="s">
        <v>213</v>
      </c>
      <c r="W11" s="4" t="s">
        <v>213</v>
      </c>
      <c r="X11" s="4" t="s">
        <v>213</v>
      </c>
      <c r="Y11" s="2" t="s">
        <v>213</v>
      </c>
      <c r="Z11" s="2" t="s">
        <v>213</v>
      </c>
      <c r="AA11" s="2" t="s">
        <v>213</v>
      </c>
      <c r="AB11" s="2" t="s">
        <v>213</v>
      </c>
      <c r="AC11" s="2" t="s">
        <v>213</v>
      </c>
      <c r="AD11" s="25" t="s">
        <v>213</v>
      </c>
      <c r="AE11" s="25" t="s">
        <v>213</v>
      </c>
      <c r="AF11" s="25" t="s">
        <v>213</v>
      </c>
      <c r="AG11" s="25" t="s">
        <v>213</v>
      </c>
      <c r="AH11" s="25" t="s">
        <v>213</v>
      </c>
      <c r="AI11" s="25" t="s">
        <v>213</v>
      </c>
      <c r="AJ11" s="26" t="s">
        <v>213</v>
      </c>
      <c r="AK11" s="26" t="s">
        <v>213</v>
      </c>
      <c r="AL11" s="26" t="s">
        <v>213</v>
      </c>
      <c r="AM11" s="26" t="s">
        <v>213</v>
      </c>
      <c r="AN11" s="26" t="s">
        <v>213</v>
      </c>
      <c r="AO11" s="27" t="s">
        <v>213</v>
      </c>
      <c r="AP11" s="27" t="s">
        <v>213</v>
      </c>
      <c r="AQ11" s="27" t="s">
        <v>213</v>
      </c>
      <c r="AR11" s="27" t="s">
        <v>213</v>
      </c>
      <c r="AS11" s="27" t="s">
        <v>213</v>
      </c>
      <c r="AT11" s="29" t="s">
        <v>213</v>
      </c>
      <c r="AU11" s="29" t="s">
        <v>213</v>
      </c>
      <c r="AV11" s="29" t="s">
        <v>213</v>
      </c>
      <c r="AW11" s="29" t="s">
        <v>213</v>
      </c>
      <c r="AX11" s="29" t="s">
        <v>213</v>
      </c>
      <c r="AY11" s="31" t="s">
        <v>213</v>
      </c>
      <c r="AZ11" s="31" t="s">
        <v>213</v>
      </c>
      <c r="BA11" s="31" t="s">
        <v>213</v>
      </c>
      <c r="BB11" s="31" t="s">
        <v>213</v>
      </c>
      <c r="BC11" s="31" t="s">
        <v>213</v>
      </c>
    </row>
    <row r="12" spans="1:55" x14ac:dyDescent="0.3">
      <c r="A12" t="s">
        <v>8</v>
      </c>
      <c r="B12">
        <v>11</v>
      </c>
      <c r="C12">
        <v>26</v>
      </c>
      <c r="D12">
        <v>17</v>
      </c>
      <c r="E12">
        <v>17</v>
      </c>
      <c r="F12">
        <v>17</v>
      </c>
      <c r="G12" s="4">
        <v>17.399999999999999</v>
      </c>
      <c r="H12" s="4">
        <v>18.100000000000001</v>
      </c>
      <c r="I12" s="4">
        <v>4.91</v>
      </c>
      <c r="J12" s="4">
        <v>13.4</v>
      </c>
      <c r="K12" s="4">
        <v>13.2</v>
      </c>
      <c r="L12">
        <v>12</v>
      </c>
      <c r="M12">
        <v>17</v>
      </c>
      <c r="N12">
        <v>17</v>
      </c>
      <c r="O12">
        <v>21</v>
      </c>
      <c r="P12">
        <v>16</v>
      </c>
      <c r="Q12">
        <v>16</v>
      </c>
      <c r="R12">
        <v>17</v>
      </c>
      <c r="S12">
        <v>18</v>
      </c>
      <c r="T12">
        <v>17</v>
      </c>
      <c r="U12" s="4">
        <v>12</v>
      </c>
      <c r="V12" s="4">
        <v>4.5</v>
      </c>
      <c r="W12" s="4">
        <v>7.2</v>
      </c>
      <c r="X12" s="4">
        <v>17</v>
      </c>
      <c r="Y12" s="2">
        <v>19</v>
      </c>
      <c r="Z12" s="2">
        <v>7.3</v>
      </c>
      <c r="AA12" s="2">
        <v>23</v>
      </c>
      <c r="AB12" s="2">
        <v>16</v>
      </c>
      <c r="AC12" s="2">
        <v>15</v>
      </c>
      <c r="AD12" s="25">
        <v>18</v>
      </c>
      <c r="AE12" s="25">
        <v>6.5</v>
      </c>
      <c r="AF12" s="25">
        <v>24</v>
      </c>
      <c r="AG12" s="25">
        <v>20</v>
      </c>
      <c r="AH12" s="25">
        <v>21</v>
      </c>
      <c r="AI12" s="25" t="s">
        <v>213</v>
      </c>
      <c r="AJ12" s="26">
        <v>16</v>
      </c>
      <c r="AK12" s="26">
        <v>17</v>
      </c>
      <c r="AL12" s="26">
        <v>5.5</v>
      </c>
      <c r="AM12" s="26">
        <v>24</v>
      </c>
      <c r="AN12" s="26">
        <v>18</v>
      </c>
      <c r="AO12" s="27">
        <v>20</v>
      </c>
      <c r="AP12" s="27">
        <v>22</v>
      </c>
      <c r="AQ12" s="27">
        <v>2.6</v>
      </c>
      <c r="AR12" s="27">
        <v>24</v>
      </c>
      <c r="AS12" s="27">
        <v>10</v>
      </c>
      <c r="AT12" s="29">
        <v>13</v>
      </c>
      <c r="AU12" s="29">
        <v>13</v>
      </c>
      <c r="AV12" s="29">
        <v>41</v>
      </c>
      <c r="AW12" s="29">
        <v>17</v>
      </c>
      <c r="AX12" s="29">
        <v>3.2</v>
      </c>
      <c r="AY12" s="31">
        <v>17</v>
      </c>
      <c r="AZ12" s="31">
        <v>16</v>
      </c>
      <c r="BA12" s="31">
        <v>6.1</v>
      </c>
      <c r="BB12" s="31">
        <v>11</v>
      </c>
      <c r="BC12" s="31">
        <v>11</v>
      </c>
    </row>
    <row r="13" spans="1:55" x14ac:dyDescent="0.3">
      <c r="A13" t="s">
        <v>0</v>
      </c>
      <c r="B13">
        <v>6.6</v>
      </c>
      <c r="C13">
        <v>24</v>
      </c>
      <c r="D13">
        <v>40</v>
      </c>
      <c r="E13">
        <v>9.3000000000000007</v>
      </c>
      <c r="F13">
        <v>16</v>
      </c>
      <c r="G13" s="4">
        <v>7.99</v>
      </c>
      <c r="H13" s="4">
        <v>18.100000000000001</v>
      </c>
      <c r="I13" s="4">
        <v>5.53</v>
      </c>
      <c r="J13" s="4">
        <v>11.6</v>
      </c>
      <c r="K13" s="4">
        <v>11.5</v>
      </c>
      <c r="L13">
        <v>7.9</v>
      </c>
      <c r="M13">
        <v>19</v>
      </c>
      <c r="N13">
        <v>19</v>
      </c>
      <c r="O13">
        <v>12</v>
      </c>
      <c r="P13">
        <v>12</v>
      </c>
      <c r="Q13">
        <v>11</v>
      </c>
      <c r="R13">
        <v>11</v>
      </c>
      <c r="S13">
        <v>14</v>
      </c>
      <c r="T13">
        <v>13</v>
      </c>
      <c r="U13" s="4">
        <v>11</v>
      </c>
      <c r="V13" s="4">
        <v>3.8</v>
      </c>
      <c r="W13" s="4">
        <v>5.0999999999999996</v>
      </c>
      <c r="X13" s="4">
        <v>11</v>
      </c>
      <c r="Y13" s="2">
        <v>17</v>
      </c>
      <c r="Z13" s="2">
        <v>9.6999999999999993</v>
      </c>
      <c r="AA13" s="2">
        <v>9.1999999999999993</v>
      </c>
      <c r="AB13" s="2">
        <v>11</v>
      </c>
      <c r="AC13" s="2">
        <v>13</v>
      </c>
      <c r="AD13" s="25">
        <v>16</v>
      </c>
      <c r="AE13" s="25">
        <v>6.4</v>
      </c>
      <c r="AF13" s="25">
        <v>9.3000000000000007</v>
      </c>
      <c r="AG13" s="25">
        <v>12</v>
      </c>
      <c r="AH13" s="25">
        <v>13</v>
      </c>
      <c r="AI13" s="25">
        <v>1.1000000000000001</v>
      </c>
      <c r="AJ13" s="26">
        <v>13</v>
      </c>
      <c r="AK13" s="26">
        <v>13</v>
      </c>
      <c r="AL13" s="26">
        <v>7.2</v>
      </c>
      <c r="AM13" s="26">
        <v>19</v>
      </c>
      <c r="AN13" s="26">
        <v>11</v>
      </c>
      <c r="AO13" s="27">
        <v>11</v>
      </c>
      <c r="AP13" s="27">
        <v>11</v>
      </c>
      <c r="AQ13" s="27" t="s">
        <v>213</v>
      </c>
      <c r="AR13" s="27">
        <v>18</v>
      </c>
      <c r="AS13" s="27" t="s">
        <v>213</v>
      </c>
      <c r="AT13" s="29">
        <v>12</v>
      </c>
      <c r="AU13" s="29">
        <v>12</v>
      </c>
      <c r="AV13" s="29">
        <v>32</v>
      </c>
      <c r="AW13" s="29">
        <v>8.1</v>
      </c>
      <c r="AX13" s="29">
        <v>7.1</v>
      </c>
      <c r="AY13" s="31">
        <v>12</v>
      </c>
      <c r="AZ13" s="31">
        <v>12</v>
      </c>
      <c r="BA13" s="31">
        <v>13</v>
      </c>
      <c r="BB13" s="31">
        <v>12</v>
      </c>
      <c r="BC13" s="31">
        <v>4.3</v>
      </c>
    </row>
    <row r="14" spans="1:55" x14ac:dyDescent="0.3">
      <c r="A14" t="s">
        <v>14</v>
      </c>
      <c r="B14" t="s">
        <v>213</v>
      </c>
      <c r="C14" t="s">
        <v>213</v>
      </c>
      <c r="D14" t="s">
        <v>213</v>
      </c>
      <c r="E14" t="s">
        <v>213</v>
      </c>
      <c r="F14" t="s">
        <v>213</v>
      </c>
      <c r="G14" s="4" t="s">
        <v>213</v>
      </c>
      <c r="H14" s="4" t="s">
        <v>213</v>
      </c>
      <c r="I14" s="4" t="s">
        <v>213</v>
      </c>
      <c r="J14" s="4" t="s">
        <v>213</v>
      </c>
      <c r="K14" s="4" t="s">
        <v>213</v>
      </c>
      <c r="L14" t="s">
        <v>213</v>
      </c>
      <c r="M14" t="s">
        <v>213</v>
      </c>
      <c r="N14" t="s">
        <v>213</v>
      </c>
      <c r="O14" t="s">
        <v>213</v>
      </c>
      <c r="P14" t="s">
        <v>213</v>
      </c>
      <c r="Q14" t="s">
        <v>213</v>
      </c>
      <c r="R14" t="s">
        <v>213</v>
      </c>
      <c r="S14" t="s">
        <v>213</v>
      </c>
      <c r="T14" t="s">
        <v>213</v>
      </c>
      <c r="U14" s="4" t="s">
        <v>213</v>
      </c>
      <c r="V14" s="4" t="s">
        <v>213</v>
      </c>
      <c r="W14" s="4" t="s">
        <v>213</v>
      </c>
      <c r="X14" s="4" t="s">
        <v>213</v>
      </c>
      <c r="Y14" s="2">
        <v>3.5</v>
      </c>
      <c r="Z14" s="2" t="s">
        <v>213</v>
      </c>
      <c r="AA14" s="2" t="s">
        <v>213</v>
      </c>
      <c r="AB14" s="2" t="s">
        <v>213</v>
      </c>
      <c r="AC14" s="2" t="s">
        <v>213</v>
      </c>
      <c r="AD14" s="25" t="s">
        <v>213</v>
      </c>
      <c r="AE14" s="25" t="s">
        <v>213</v>
      </c>
      <c r="AF14" s="25" t="s">
        <v>213</v>
      </c>
      <c r="AG14" s="25" t="s">
        <v>213</v>
      </c>
      <c r="AH14" s="25" t="s">
        <v>213</v>
      </c>
      <c r="AI14" s="25" t="s">
        <v>213</v>
      </c>
      <c r="AJ14" s="26" t="s">
        <v>213</v>
      </c>
      <c r="AK14" s="26" t="s">
        <v>213</v>
      </c>
      <c r="AL14" s="26" t="s">
        <v>213</v>
      </c>
      <c r="AM14" s="26" t="s">
        <v>213</v>
      </c>
      <c r="AN14" s="26" t="s">
        <v>213</v>
      </c>
      <c r="AO14" s="27" t="s">
        <v>213</v>
      </c>
      <c r="AP14" s="27" t="s">
        <v>213</v>
      </c>
      <c r="AQ14" s="27" t="s">
        <v>213</v>
      </c>
      <c r="AR14" s="27" t="s">
        <v>213</v>
      </c>
      <c r="AS14" s="27">
        <v>3</v>
      </c>
      <c r="AT14" s="29" t="s">
        <v>213</v>
      </c>
      <c r="AU14" s="29" t="s">
        <v>213</v>
      </c>
      <c r="AV14" s="29" t="s">
        <v>213</v>
      </c>
      <c r="AW14" s="29" t="s">
        <v>213</v>
      </c>
      <c r="AX14" s="29" t="s">
        <v>213</v>
      </c>
      <c r="AY14" s="31" t="s">
        <v>213</v>
      </c>
      <c r="AZ14" s="31" t="s">
        <v>213</v>
      </c>
      <c r="BA14" s="31" t="s">
        <v>213</v>
      </c>
      <c r="BB14" s="31" t="s">
        <v>213</v>
      </c>
      <c r="BC14" s="31" t="s">
        <v>213</v>
      </c>
    </row>
    <row r="15" spans="1:55" x14ac:dyDescent="0.3">
      <c r="A15" t="s">
        <v>6</v>
      </c>
      <c r="B15">
        <v>0.56000000000000005</v>
      </c>
      <c r="C15" t="s">
        <v>213</v>
      </c>
      <c r="D15" t="s">
        <v>213</v>
      </c>
      <c r="E15" t="s">
        <v>213</v>
      </c>
      <c r="F15" t="s">
        <v>213</v>
      </c>
      <c r="G15" s="4" t="s">
        <v>213</v>
      </c>
      <c r="H15" s="4" t="s">
        <v>213</v>
      </c>
      <c r="I15" s="4" t="s">
        <v>213</v>
      </c>
      <c r="J15" s="4" t="s">
        <v>213</v>
      </c>
      <c r="K15" s="4" t="s">
        <v>213</v>
      </c>
      <c r="L15" t="s">
        <v>213</v>
      </c>
      <c r="M15">
        <v>2.5</v>
      </c>
      <c r="N15" t="s">
        <v>213</v>
      </c>
      <c r="O15" t="s">
        <v>213</v>
      </c>
      <c r="P15" t="s">
        <v>213</v>
      </c>
      <c r="Q15" t="s">
        <v>213</v>
      </c>
      <c r="R15" t="s">
        <v>213</v>
      </c>
      <c r="S15" t="s">
        <v>213</v>
      </c>
      <c r="T15" t="s">
        <v>213</v>
      </c>
      <c r="U15" s="4" t="s">
        <v>213</v>
      </c>
      <c r="V15" s="4" t="s">
        <v>213</v>
      </c>
      <c r="W15" s="4" t="s">
        <v>213</v>
      </c>
      <c r="X15" s="4" t="s">
        <v>213</v>
      </c>
      <c r="Y15" s="2" t="s">
        <v>213</v>
      </c>
      <c r="Z15" s="2" t="s">
        <v>213</v>
      </c>
      <c r="AA15" s="2" t="s">
        <v>213</v>
      </c>
      <c r="AB15" s="2" t="s">
        <v>213</v>
      </c>
      <c r="AC15" s="2" t="s">
        <v>213</v>
      </c>
      <c r="AD15" s="25" t="s">
        <v>213</v>
      </c>
      <c r="AE15" s="25" t="s">
        <v>213</v>
      </c>
      <c r="AF15" s="25" t="s">
        <v>213</v>
      </c>
      <c r="AG15" s="25" t="s">
        <v>213</v>
      </c>
      <c r="AH15" s="25" t="s">
        <v>213</v>
      </c>
      <c r="AI15" s="25">
        <v>1.5</v>
      </c>
      <c r="AJ15" s="26" t="s">
        <v>213</v>
      </c>
      <c r="AK15" s="26">
        <v>1.8</v>
      </c>
      <c r="AL15" s="26" t="s">
        <v>213</v>
      </c>
      <c r="AM15" s="26">
        <v>1.9</v>
      </c>
      <c r="AN15" s="26">
        <v>1.9</v>
      </c>
      <c r="AO15" s="27" t="s">
        <v>213</v>
      </c>
      <c r="AP15" s="27" t="s">
        <v>213</v>
      </c>
      <c r="AQ15" s="27" t="s">
        <v>213</v>
      </c>
      <c r="AR15" s="27" t="s">
        <v>213</v>
      </c>
      <c r="AS15" s="27" t="s">
        <v>213</v>
      </c>
      <c r="AT15" s="29" t="s">
        <v>213</v>
      </c>
      <c r="AU15" s="29" t="s">
        <v>213</v>
      </c>
      <c r="AV15" s="29" t="s">
        <v>213</v>
      </c>
      <c r="AW15" s="29" t="s">
        <v>213</v>
      </c>
      <c r="AX15" s="29" t="s">
        <v>213</v>
      </c>
      <c r="AY15" s="31" t="s">
        <v>213</v>
      </c>
      <c r="AZ15" s="31" t="s">
        <v>213</v>
      </c>
      <c r="BA15" s="31" t="s">
        <v>213</v>
      </c>
      <c r="BB15" s="31" t="s">
        <v>213</v>
      </c>
      <c r="BC15" s="31" t="s">
        <v>213</v>
      </c>
    </row>
    <row r="16" spans="1:55" x14ac:dyDescent="0.3">
      <c r="A16" t="s">
        <v>7</v>
      </c>
      <c r="B16" t="s">
        <v>213</v>
      </c>
      <c r="C16" t="s">
        <v>214</v>
      </c>
      <c r="D16" t="s">
        <v>213</v>
      </c>
      <c r="E16" t="s">
        <v>213</v>
      </c>
      <c r="F16" t="s">
        <v>213</v>
      </c>
      <c r="G16" s="4" t="s">
        <v>213</v>
      </c>
      <c r="H16" s="4" t="s">
        <v>213</v>
      </c>
      <c r="I16" s="4" t="s">
        <v>213</v>
      </c>
      <c r="J16" s="4" t="s">
        <v>213</v>
      </c>
      <c r="K16" s="4" t="s">
        <v>213</v>
      </c>
      <c r="L16" t="s">
        <v>213</v>
      </c>
      <c r="M16" t="s">
        <v>213</v>
      </c>
      <c r="N16" t="s">
        <v>213</v>
      </c>
      <c r="O16" t="s">
        <v>213</v>
      </c>
      <c r="P16" t="s">
        <v>213</v>
      </c>
      <c r="Q16" t="s">
        <v>213</v>
      </c>
      <c r="R16" t="s">
        <v>213</v>
      </c>
      <c r="S16" t="s">
        <v>213</v>
      </c>
      <c r="T16" t="s">
        <v>213</v>
      </c>
      <c r="U16" s="4" t="s">
        <v>213</v>
      </c>
      <c r="V16" s="4" t="s">
        <v>213</v>
      </c>
      <c r="W16" s="4" t="s">
        <v>213</v>
      </c>
      <c r="X16" s="4" t="s">
        <v>213</v>
      </c>
      <c r="Y16" s="2" t="s">
        <v>213</v>
      </c>
      <c r="Z16" s="2" t="s">
        <v>213</v>
      </c>
      <c r="AA16" s="2" t="s">
        <v>213</v>
      </c>
      <c r="AB16" s="2" t="s">
        <v>213</v>
      </c>
      <c r="AC16" s="2" t="s">
        <v>213</v>
      </c>
      <c r="AD16" s="25" t="s">
        <v>213</v>
      </c>
      <c r="AE16" s="25" t="s">
        <v>213</v>
      </c>
      <c r="AF16" s="25" t="s">
        <v>213</v>
      </c>
      <c r="AG16" s="25" t="s">
        <v>213</v>
      </c>
      <c r="AH16" s="25" t="s">
        <v>213</v>
      </c>
      <c r="AI16" s="25" t="s">
        <v>213</v>
      </c>
      <c r="AJ16" s="26" t="s">
        <v>213</v>
      </c>
      <c r="AK16" s="26" t="s">
        <v>213</v>
      </c>
      <c r="AL16" s="26" t="s">
        <v>213</v>
      </c>
      <c r="AM16" s="26" t="s">
        <v>213</v>
      </c>
      <c r="AN16" s="26" t="s">
        <v>213</v>
      </c>
      <c r="AO16" s="27" t="s">
        <v>213</v>
      </c>
      <c r="AP16" s="27" t="s">
        <v>213</v>
      </c>
      <c r="AQ16" s="27" t="s">
        <v>213</v>
      </c>
      <c r="AR16" s="27" t="s">
        <v>213</v>
      </c>
      <c r="AS16" s="27" t="s">
        <v>213</v>
      </c>
      <c r="AT16" s="29" t="s">
        <v>213</v>
      </c>
      <c r="AU16" s="29" t="s">
        <v>213</v>
      </c>
      <c r="AV16" s="29" t="s">
        <v>213</v>
      </c>
      <c r="AW16" s="29" t="s">
        <v>213</v>
      </c>
      <c r="AX16" s="29" t="s">
        <v>213</v>
      </c>
      <c r="AY16" s="31" t="s">
        <v>213</v>
      </c>
      <c r="AZ16" s="31" t="s">
        <v>213</v>
      </c>
      <c r="BA16" s="31" t="s">
        <v>213</v>
      </c>
      <c r="BB16" s="31" t="s">
        <v>213</v>
      </c>
      <c r="BC16" s="31" t="s">
        <v>213</v>
      </c>
    </row>
    <row r="17" spans="1:55" x14ac:dyDescent="0.3">
      <c r="A17" t="s">
        <v>11</v>
      </c>
      <c r="B17">
        <v>0.28000000000000003</v>
      </c>
      <c r="C17" t="s">
        <v>213</v>
      </c>
      <c r="D17" t="s">
        <v>213</v>
      </c>
      <c r="E17" t="s">
        <v>213</v>
      </c>
      <c r="F17" t="s">
        <v>213</v>
      </c>
      <c r="G17" s="4" t="s">
        <v>213</v>
      </c>
      <c r="H17" s="4" t="s">
        <v>213</v>
      </c>
      <c r="I17" s="4" t="s">
        <v>213</v>
      </c>
      <c r="J17" s="4" t="s">
        <v>213</v>
      </c>
      <c r="K17" s="4" t="s">
        <v>213</v>
      </c>
      <c r="L17" t="s">
        <v>213</v>
      </c>
      <c r="M17" t="s">
        <v>213</v>
      </c>
      <c r="N17" t="s">
        <v>213</v>
      </c>
      <c r="O17" t="s">
        <v>213</v>
      </c>
      <c r="P17" t="s">
        <v>213</v>
      </c>
      <c r="Q17" t="s">
        <v>213</v>
      </c>
      <c r="R17" t="s">
        <v>213</v>
      </c>
      <c r="S17" t="s">
        <v>213</v>
      </c>
      <c r="T17" t="s">
        <v>213</v>
      </c>
      <c r="U17" s="4" t="s">
        <v>213</v>
      </c>
      <c r="V17" s="4" t="s">
        <v>213</v>
      </c>
      <c r="W17" s="4" t="s">
        <v>213</v>
      </c>
      <c r="X17" s="4" t="s">
        <v>213</v>
      </c>
      <c r="Y17" s="2" t="s">
        <v>213</v>
      </c>
      <c r="Z17" s="2" t="s">
        <v>213</v>
      </c>
      <c r="AA17" s="2" t="s">
        <v>213</v>
      </c>
      <c r="AB17" s="2" t="s">
        <v>213</v>
      </c>
      <c r="AC17" s="2" t="s">
        <v>213</v>
      </c>
      <c r="AD17" s="25" t="s">
        <v>213</v>
      </c>
      <c r="AE17" s="25" t="s">
        <v>213</v>
      </c>
      <c r="AF17" s="25" t="s">
        <v>213</v>
      </c>
      <c r="AG17" s="25" t="s">
        <v>213</v>
      </c>
      <c r="AH17" s="25" t="s">
        <v>213</v>
      </c>
      <c r="AI17" s="25" t="s">
        <v>213</v>
      </c>
      <c r="AJ17" s="26" t="s">
        <v>213</v>
      </c>
      <c r="AK17" s="26" t="s">
        <v>213</v>
      </c>
      <c r="AL17" s="26" t="s">
        <v>213</v>
      </c>
      <c r="AM17" s="26" t="s">
        <v>213</v>
      </c>
      <c r="AN17" s="26" t="s">
        <v>213</v>
      </c>
      <c r="AO17" s="27" t="s">
        <v>213</v>
      </c>
      <c r="AP17" s="27" t="s">
        <v>213</v>
      </c>
      <c r="AQ17" s="27" t="s">
        <v>213</v>
      </c>
      <c r="AR17" s="27" t="s">
        <v>213</v>
      </c>
      <c r="AS17" s="27" t="s">
        <v>213</v>
      </c>
      <c r="AT17" s="29" t="s">
        <v>213</v>
      </c>
      <c r="AU17" s="29" t="s">
        <v>213</v>
      </c>
      <c r="AV17" s="29" t="s">
        <v>213</v>
      </c>
      <c r="AW17" s="29" t="s">
        <v>213</v>
      </c>
      <c r="AX17" s="29" t="s">
        <v>213</v>
      </c>
      <c r="AY17" s="31" t="s">
        <v>213</v>
      </c>
      <c r="AZ17" s="31" t="s">
        <v>213</v>
      </c>
      <c r="BA17" s="31" t="s">
        <v>213</v>
      </c>
      <c r="BB17" s="31" t="s">
        <v>213</v>
      </c>
      <c r="BC17" s="31" t="s">
        <v>213</v>
      </c>
    </row>
    <row r="18" spans="1:55" x14ac:dyDescent="0.3">
      <c r="A18" t="s">
        <v>3</v>
      </c>
      <c r="B18">
        <v>4.5</v>
      </c>
      <c r="C18">
        <v>5.3</v>
      </c>
      <c r="D18">
        <v>4.8</v>
      </c>
      <c r="E18">
        <v>4.7</v>
      </c>
      <c r="F18">
        <v>4.5</v>
      </c>
      <c r="G18" s="4">
        <v>2.77</v>
      </c>
      <c r="H18" s="4">
        <v>4.1100000000000003</v>
      </c>
      <c r="I18" s="4">
        <v>2.4</v>
      </c>
      <c r="J18" s="4">
        <v>3.7</v>
      </c>
      <c r="K18" s="4">
        <v>3.57</v>
      </c>
      <c r="L18">
        <v>3.1</v>
      </c>
      <c r="M18">
        <v>4.2</v>
      </c>
      <c r="N18">
        <v>4</v>
      </c>
      <c r="O18">
        <v>2.9</v>
      </c>
      <c r="P18">
        <v>3.5</v>
      </c>
      <c r="Q18">
        <v>3.7</v>
      </c>
      <c r="R18">
        <v>3.5</v>
      </c>
      <c r="S18">
        <v>3.8</v>
      </c>
      <c r="T18">
        <v>3.5</v>
      </c>
      <c r="U18" s="4">
        <v>3.5</v>
      </c>
      <c r="V18" s="4">
        <v>2.6</v>
      </c>
      <c r="W18" s="4">
        <v>2.2999999999999998</v>
      </c>
      <c r="X18" s="4">
        <v>3.1</v>
      </c>
      <c r="Y18" s="2">
        <v>4.4000000000000004</v>
      </c>
      <c r="Z18" s="2">
        <v>2.4</v>
      </c>
      <c r="AA18" s="2">
        <v>2.9</v>
      </c>
      <c r="AB18" s="2">
        <v>2.9</v>
      </c>
      <c r="AC18" s="2">
        <v>3.2</v>
      </c>
      <c r="AD18" s="25">
        <v>3.9</v>
      </c>
      <c r="AE18" s="25">
        <v>2.9</v>
      </c>
      <c r="AF18" s="25">
        <v>2.6</v>
      </c>
      <c r="AG18" s="25">
        <v>3.6</v>
      </c>
      <c r="AH18" s="25">
        <v>3.4</v>
      </c>
      <c r="AI18" s="25" t="s">
        <v>213</v>
      </c>
      <c r="AJ18" s="26">
        <v>4.9000000000000004</v>
      </c>
      <c r="AK18" s="26">
        <v>5.0999999999999996</v>
      </c>
      <c r="AL18" s="26">
        <v>3.8</v>
      </c>
      <c r="AM18" s="26">
        <v>6.4</v>
      </c>
      <c r="AN18" s="26">
        <v>4.4000000000000004</v>
      </c>
      <c r="AO18" s="27">
        <v>2.9</v>
      </c>
      <c r="AP18" s="27">
        <v>3.3</v>
      </c>
      <c r="AQ18" s="27">
        <v>2.4</v>
      </c>
      <c r="AR18" s="27">
        <v>3.6</v>
      </c>
      <c r="AS18" s="27" t="s">
        <v>213</v>
      </c>
      <c r="AT18" s="29">
        <v>3.2</v>
      </c>
      <c r="AU18" s="29">
        <v>2.8</v>
      </c>
      <c r="AV18" s="29">
        <v>4.7</v>
      </c>
      <c r="AW18" s="29">
        <v>2.1</v>
      </c>
      <c r="AX18" s="29">
        <v>2.1</v>
      </c>
      <c r="AY18" s="31">
        <v>3.2</v>
      </c>
      <c r="AZ18" s="31">
        <v>3.2</v>
      </c>
      <c r="BA18" s="31">
        <v>2.1</v>
      </c>
      <c r="BB18" s="31">
        <v>3.8</v>
      </c>
      <c r="BC18" s="31">
        <v>2.1</v>
      </c>
    </row>
    <row r="19" spans="1:55" x14ac:dyDescent="0.3">
      <c r="A19" t="s">
        <v>10</v>
      </c>
      <c r="B19">
        <v>8</v>
      </c>
      <c r="C19">
        <v>5.9</v>
      </c>
      <c r="D19">
        <v>5.9</v>
      </c>
      <c r="E19">
        <v>6.8</v>
      </c>
      <c r="F19">
        <v>6.5</v>
      </c>
      <c r="G19" s="4">
        <v>4.6100000000000003</v>
      </c>
      <c r="H19" s="4">
        <v>10.199999999999999</v>
      </c>
      <c r="I19" s="4">
        <v>3.1</v>
      </c>
      <c r="J19" s="4">
        <v>8.41</v>
      </c>
      <c r="K19" s="4">
        <v>5.7</v>
      </c>
      <c r="L19">
        <v>6.5</v>
      </c>
      <c r="M19">
        <v>7.8</v>
      </c>
      <c r="N19">
        <v>7.7</v>
      </c>
      <c r="O19">
        <v>4.2</v>
      </c>
      <c r="P19">
        <v>5.2</v>
      </c>
      <c r="Q19">
        <v>8.3000000000000007</v>
      </c>
      <c r="R19">
        <v>7.8</v>
      </c>
      <c r="S19">
        <v>15</v>
      </c>
      <c r="T19">
        <v>13</v>
      </c>
      <c r="U19" s="4">
        <v>9.8000000000000007</v>
      </c>
      <c r="V19" s="4">
        <v>16</v>
      </c>
      <c r="W19" s="4">
        <v>5</v>
      </c>
      <c r="X19" s="4">
        <v>86</v>
      </c>
      <c r="Y19" s="2">
        <v>9.8000000000000007</v>
      </c>
      <c r="Z19" s="2">
        <v>6.4</v>
      </c>
      <c r="AA19" s="2">
        <v>6.4</v>
      </c>
      <c r="AB19" s="2">
        <v>5.4</v>
      </c>
      <c r="AC19" s="2">
        <v>6.2</v>
      </c>
      <c r="AD19" s="25">
        <v>10</v>
      </c>
      <c r="AE19" s="25">
        <v>14</v>
      </c>
      <c r="AF19" s="25">
        <v>7</v>
      </c>
      <c r="AG19" s="25">
        <v>18</v>
      </c>
      <c r="AH19" s="25">
        <v>17</v>
      </c>
      <c r="AI19" s="25" t="s">
        <v>213</v>
      </c>
      <c r="AJ19" s="26">
        <v>6</v>
      </c>
      <c r="AK19" s="26">
        <v>6.3</v>
      </c>
      <c r="AL19" s="26">
        <v>4.5</v>
      </c>
      <c r="AM19" s="26">
        <v>12</v>
      </c>
      <c r="AN19" s="26">
        <v>5.9</v>
      </c>
      <c r="AO19" s="27">
        <v>4.8</v>
      </c>
      <c r="AP19" s="27">
        <v>5.2</v>
      </c>
      <c r="AQ19" s="27">
        <v>1.9</v>
      </c>
      <c r="AR19" s="27">
        <v>8.4</v>
      </c>
      <c r="AS19" s="27">
        <v>5.7</v>
      </c>
      <c r="AT19" s="29">
        <v>4.0999999999999996</v>
      </c>
      <c r="AU19" s="29">
        <v>4</v>
      </c>
      <c r="AV19" s="29">
        <v>9.1</v>
      </c>
      <c r="AW19" s="29">
        <v>4.3</v>
      </c>
      <c r="AX19" s="29">
        <v>2.1</v>
      </c>
      <c r="AY19" s="31">
        <v>5.6</v>
      </c>
      <c r="AZ19" s="31">
        <v>6.1</v>
      </c>
      <c r="BA19" s="31">
        <v>4.8</v>
      </c>
      <c r="BB19" s="31">
        <v>9.4</v>
      </c>
      <c r="BC19" s="31">
        <v>4.8</v>
      </c>
    </row>
    <row r="20" spans="1:55" x14ac:dyDescent="0.3">
      <c r="A20" t="s">
        <v>2</v>
      </c>
      <c r="B20">
        <v>13</v>
      </c>
      <c r="C20">
        <v>31</v>
      </c>
      <c r="D20">
        <v>30</v>
      </c>
      <c r="E20">
        <v>21</v>
      </c>
      <c r="F20">
        <v>21</v>
      </c>
      <c r="G20" s="4">
        <v>9.26</v>
      </c>
      <c r="H20" s="4">
        <v>14.7</v>
      </c>
      <c r="I20" s="4">
        <v>7.3</v>
      </c>
      <c r="J20" s="4">
        <v>14.2</v>
      </c>
      <c r="K20" s="4">
        <v>18.7</v>
      </c>
      <c r="L20">
        <v>13</v>
      </c>
      <c r="M20">
        <v>17</v>
      </c>
      <c r="N20">
        <v>18</v>
      </c>
      <c r="O20">
        <v>19</v>
      </c>
      <c r="P20">
        <v>18</v>
      </c>
      <c r="Q20">
        <v>20</v>
      </c>
      <c r="R20">
        <v>22</v>
      </c>
      <c r="S20">
        <v>23</v>
      </c>
      <c r="T20">
        <v>22</v>
      </c>
      <c r="U20" s="4">
        <v>12</v>
      </c>
      <c r="V20" s="4">
        <v>5.7</v>
      </c>
      <c r="W20" s="4">
        <v>6.9</v>
      </c>
      <c r="X20" s="4">
        <v>20</v>
      </c>
      <c r="Y20" s="2">
        <v>18</v>
      </c>
      <c r="Z20" s="2">
        <v>7.8</v>
      </c>
      <c r="AA20" s="2">
        <v>13</v>
      </c>
      <c r="AB20" s="2">
        <v>19</v>
      </c>
      <c r="AC20" s="2">
        <v>21</v>
      </c>
      <c r="AD20" s="25">
        <v>16</v>
      </c>
      <c r="AE20" s="25">
        <v>11</v>
      </c>
      <c r="AF20" s="25">
        <v>13</v>
      </c>
      <c r="AG20" s="25">
        <v>23</v>
      </c>
      <c r="AH20" s="25">
        <v>23</v>
      </c>
      <c r="AI20" s="25">
        <v>2.6</v>
      </c>
      <c r="AJ20" s="26">
        <v>27</v>
      </c>
      <c r="AK20" s="26">
        <v>27</v>
      </c>
      <c r="AL20" s="26">
        <v>13</v>
      </c>
      <c r="AM20" s="26">
        <v>20</v>
      </c>
      <c r="AN20" s="26">
        <v>15</v>
      </c>
      <c r="AO20" s="27">
        <v>21</v>
      </c>
      <c r="AP20" s="27">
        <v>21</v>
      </c>
      <c r="AQ20" s="27">
        <v>8</v>
      </c>
      <c r="AR20" s="27">
        <v>19</v>
      </c>
      <c r="AS20" s="27">
        <v>5.7</v>
      </c>
      <c r="AT20" s="29">
        <v>25</v>
      </c>
      <c r="AU20" s="29">
        <v>26</v>
      </c>
      <c r="AV20" s="29">
        <v>25</v>
      </c>
      <c r="AW20" s="29">
        <v>9.6999999999999993</v>
      </c>
      <c r="AX20" s="29">
        <v>8.1999999999999993</v>
      </c>
      <c r="AY20" s="31">
        <v>25</v>
      </c>
      <c r="AZ20" s="31">
        <v>25</v>
      </c>
      <c r="BA20" s="31">
        <v>6.1</v>
      </c>
      <c r="BB20" s="31">
        <v>13</v>
      </c>
      <c r="BC20" s="31">
        <v>9</v>
      </c>
    </row>
    <row r="21" spans="1:55" x14ac:dyDescent="0.3">
      <c r="A21" t="s">
        <v>13</v>
      </c>
      <c r="B21" t="s">
        <v>214</v>
      </c>
      <c r="C21" t="s">
        <v>213</v>
      </c>
      <c r="D21" t="s">
        <v>213</v>
      </c>
      <c r="E21" t="s">
        <v>213</v>
      </c>
      <c r="F21" t="s">
        <v>213</v>
      </c>
      <c r="G21" s="4" t="s">
        <v>213</v>
      </c>
      <c r="H21" s="4" t="s">
        <v>213</v>
      </c>
      <c r="I21" s="4" t="s">
        <v>213</v>
      </c>
      <c r="J21" s="4" t="s">
        <v>213</v>
      </c>
      <c r="K21" s="4" t="s">
        <v>213</v>
      </c>
      <c r="L21" t="s">
        <v>213</v>
      </c>
      <c r="M21" t="s">
        <v>213</v>
      </c>
      <c r="N21" t="s">
        <v>213</v>
      </c>
      <c r="O21" t="s">
        <v>213</v>
      </c>
      <c r="P21" t="s">
        <v>213</v>
      </c>
      <c r="Q21" t="s">
        <v>213</v>
      </c>
      <c r="R21" t="s">
        <v>213</v>
      </c>
      <c r="S21" t="s">
        <v>213</v>
      </c>
      <c r="T21" t="s">
        <v>213</v>
      </c>
      <c r="U21" s="4" t="s">
        <v>213</v>
      </c>
      <c r="V21" s="4" t="s">
        <v>213</v>
      </c>
      <c r="W21" s="4" t="s">
        <v>213</v>
      </c>
      <c r="X21" s="4" t="s">
        <v>213</v>
      </c>
      <c r="Y21" s="2" t="s">
        <v>213</v>
      </c>
      <c r="Z21" s="2" t="s">
        <v>213</v>
      </c>
      <c r="AA21" s="2" t="s">
        <v>213</v>
      </c>
      <c r="AB21" s="2" t="s">
        <v>213</v>
      </c>
      <c r="AC21" s="2" t="s">
        <v>213</v>
      </c>
      <c r="AD21" s="25" t="s">
        <v>213</v>
      </c>
      <c r="AE21" s="25" t="s">
        <v>213</v>
      </c>
      <c r="AF21" s="25" t="s">
        <v>213</v>
      </c>
      <c r="AG21" s="25" t="s">
        <v>213</v>
      </c>
      <c r="AH21" s="25" t="s">
        <v>213</v>
      </c>
      <c r="AI21" s="25" t="s">
        <v>213</v>
      </c>
      <c r="AJ21" s="26" t="s">
        <v>213</v>
      </c>
      <c r="AK21" s="26" t="s">
        <v>213</v>
      </c>
      <c r="AL21" s="26" t="s">
        <v>213</v>
      </c>
      <c r="AM21" s="26" t="s">
        <v>213</v>
      </c>
      <c r="AN21" s="26" t="s">
        <v>213</v>
      </c>
      <c r="AO21" s="27" t="s">
        <v>213</v>
      </c>
      <c r="AP21" s="27" t="s">
        <v>213</v>
      </c>
      <c r="AQ21" s="27" t="s">
        <v>213</v>
      </c>
      <c r="AR21" s="27" t="s">
        <v>213</v>
      </c>
      <c r="AS21" s="27" t="s">
        <v>213</v>
      </c>
      <c r="AT21" s="29" t="s">
        <v>213</v>
      </c>
      <c r="AU21" s="29" t="s">
        <v>213</v>
      </c>
      <c r="AV21" s="29" t="s">
        <v>213</v>
      </c>
      <c r="AW21" s="29" t="s">
        <v>213</v>
      </c>
      <c r="AX21" s="29" t="s">
        <v>213</v>
      </c>
      <c r="AY21" s="31" t="s">
        <v>213</v>
      </c>
      <c r="AZ21" s="31" t="s">
        <v>213</v>
      </c>
      <c r="BA21" s="31" t="s">
        <v>213</v>
      </c>
      <c r="BB21" s="31" t="s">
        <v>213</v>
      </c>
      <c r="BC21" s="31" t="s">
        <v>213</v>
      </c>
    </row>
    <row r="22" spans="1:55" x14ac:dyDescent="0.3">
      <c r="A22" t="s">
        <v>5</v>
      </c>
      <c r="B22">
        <v>0.75</v>
      </c>
      <c r="C22" t="s">
        <v>213</v>
      </c>
      <c r="D22" t="s">
        <v>213</v>
      </c>
      <c r="E22" t="s">
        <v>213</v>
      </c>
      <c r="F22">
        <v>3.3</v>
      </c>
      <c r="G22" s="4" t="s">
        <v>213</v>
      </c>
      <c r="H22" s="4" t="s">
        <v>213</v>
      </c>
      <c r="I22" s="4" t="s">
        <v>213</v>
      </c>
      <c r="J22" s="4" t="s">
        <v>213</v>
      </c>
      <c r="K22" s="4" t="s">
        <v>213</v>
      </c>
      <c r="L22">
        <v>0.83</v>
      </c>
      <c r="M22">
        <v>2</v>
      </c>
      <c r="N22" t="s">
        <v>213</v>
      </c>
      <c r="O22" t="s">
        <v>213</v>
      </c>
      <c r="P22" t="s">
        <v>213</v>
      </c>
      <c r="Q22" t="s">
        <v>213</v>
      </c>
      <c r="R22" t="s">
        <v>213</v>
      </c>
      <c r="S22" t="s">
        <v>213</v>
      </c>
      <c r="T22" t="s">
        <v>213</v>
      </c>
      <c r="U22" s="4" t="s">
        <v>213</v>
      </c>
      <c r="V22" s="4" t="s">
        <v>213</v>
      </c>
      <c r="W22" s="4" t="s">
        <v>213</v>
      </c>
      <c r="X22" s="4" t="s">
        <v>213</v>
      </c>
      <c r="Y22" s="2" t="s">
        <v>213</v>
      </c>
      <c r="Z22" s="2" t="s">
        <v>213</v>
      </c>
      <c r="AA22" s="2" t="s">
        <v>213</v>
      </c>
      <c r="AB22" s="2" t="s">
        <v>213</v>
      </c>
      <c r="AC22" s="2" t="s">
        <v>213</v>
      </c>
      <c r="AD22" s="25" t="s">
        <v>213</v>
      </c>
      <c r="AE22" s="25" t="s">
        <v>213</v>
      </c>
      <c r="AF22" s="25" t="s">
        <v>213</v>
      </c>
      <c r="AG22" s="25" t="s">
        <v>213</v>
      </c>
      <c r="AH22" s="25" t="s">
        <v>213</v>
      </c>
      <c r="AI22" s="25" t="s">
        <v>213</v>
      </c>
      <c r="AJ22" s="26">
        <v>1.8</v>
      </c>
      <c r="AK22" s="26">
        <v>1.7</v>
      </c>
      <c r="AL22" s="26" t="s">
        <v>213</v>
      </c>
      <c r="AM22" s="26">
        <v>2</v>
      </c>
      <c r="AN22" s="26">
        <v>1.9</v>
      </c>
      <c r="AO22" s="27" t="s">
        <v>213</v>
      </c>
      <c r="AP22" s="27" t="s">
        <v>213</v>
      </c>
      <c r="AQ22" s="27" t="s">
        <v>213</v>
      </c>
      <c r="AR22" s="27" t="s">
        <v>213</v>
      </c>
      <c r="AS22" s="27" t="s">
        <v>213</v>
      </c>
      <c r="AT22" s="29" t="s">
        <v>213</v>
      </c>
      <c r="AU22" s="29" t="s">
        <v>213</v>
      </c>
      <c r="AV22" s="29" t="s">
        <v>213</v>
      </c>
      <c r="AW22" s="29" t="s">
        <v>213</v>
      </c>
      <c r="AX22" s="29" t="s">
        <v>213</v>
      </c>
      <c r="AY22" s="31" t="s">
        <v>213</v>
      </c>
      <c r="AZ22" s="31" t="s">
        <v>213</v>
      </c>
      <c r="BA22" s="31">
        <v>1.9</v>
      </c>
      <c r="BB22" s="31" t="s">
        <v>213</v>
      </c>
      <c r="BC22" s="31" t="s">
        <v>213</v>
      </c>
    </row>
    <row r="23" spans="1:55" x14ac:dyDescent="0.3">
      <c r="A23" t="s">
        <v>15</v>
      </c>
      <c r="B23" t="s">
        <v>213</v>
      </c>
      <c r="C23" t="s">
        <v>213</v>
      </c>
      <c r="D23" t="s">
        <v>213</v>
      </c>
      <c r="E23" t="s">
        <v>213</v>
      </c>
      <c r="F23" t="s">
        <v>213</v>
      </c>
      <c r="G23" s="4" t="s">
        <v>213</v>
      </c>
      <c r="H23" s="4" t="s">
        <v>213</v>
      </c>
      <c r="I23" s="4" t="s">
        <v>213</v>
      </c>
      <c r="J23" s="4" t="s">
        <v>213</v>
      </c>
      <c r="K23" s="4" t="s">
        <v>213</v>
      </c>
      <c r="L23" t="s">
        <v>213</v>
      </c>
      <c r="M23" t="s">
        <v>213</v>
      </c>
      <c r="N23" t="s">
        <v>213</v>
      </c>
      <c r="O23" t="s">
        <v>213</v>
      </c>
      <c r="P23" t="s">
        <v>213</v>
      </c>
      <c r="Q23" t="s">
        <v>213</v>
      </c>
      <c r="R23" t="s">
        <v>213</v>
      </c>
      <c r="S23" t="s">
        <v>213</v>
      </c>
      <c r="T23" t="s">
        <v>213</v>
      </c>
      <c r="U23" s="4" t="s">
        <v>213</v>
      </c>
      <c r="V23" s="4" t="s">
        <v>213</v>
      </c>
      <c r="W23" s="4" t="s">
        <v>213</v>
      </c>
      <c r="X23" s="4" t="s">
        <v>213</v>
      </c>
      <c r="Y23" s="2" t="s">
        <v>213</v>
      </c>
      <c r="Z23" s="2" t="s">
        <v>213</v>
      </c>
      <c r="AA23" s="2" t="s">
        <v>213</v>
      </c>
      <c r="AB23" s="2" t="s">
        <v>213</v>
      </c>
      <c r="AC23" s="2" t="s">
        <v>213</v>
      </c>
      <c r="AD23" s="25" t="s">
        <v>213</v>
      </c>
      <c r="AE23" s="25" t="s">
        <v>213</v>
      </c>
      <c r="AF23" s="25" t="s">
        <v>213</v>
      </c>
      <c r="AG23" s="25" t="s">
        <v>213</v>
      </c>
      <c r="AH23" s="25" t="s">
        <v>213</v>
      </c>
      <c r="AI23" s="25" t="s">
        <v>213</v>
      </c>
      <c r="AJ23" s="26" t="s">
        <v>213</v>
      </c>
      <c r="AK23" s="26" t="s">
        <v>213</v>
      </c>
      <c r="AL23" s="26" t="s">
        <v>213</v>
      </c>
      <c r="AM23" s="26" t="s">
        <v>213</v>
      </c>
      <c r="AN23" s="26" t="s">
        <v>213</v>
      </c>
      <c r="AO23" s="27" t="s">
        <v>213</v>
      </c>
      <c r="AP23" s="27" t="s">
        <v>213</v>
      </c>
      <c r="AQ23" s="27" t="s">
        <v>213</v>
      </c>
      <c r="AR23" s="27" t="s">
        <v>213</v>
      </c>
      <c r="AS23" s="27" t="s">
        <v>213</v>
      </c>
      <c r="AT23" s="29" t="s">
        <v>213</v>
      </c>
      <c r="AU23" s="29" t="s">
        <v>213</v>
      </c>
      <c r="AV23" s="29" t="s">
        <v>213</v>
      </c>
      <c r="AW23" s="29" t="s">
        <v>213</v>
      </c>
      <c r="AX23" s="29" t="s">
        <v>213</v>
      </c>
      <c r="AY23" s="31" t="s">
        <v>213</v>
      </c>
      <c r="AZ23" s="31" t="s">
        <v>213</v>
      </c>
      <c r="BA23" s="31" t="s">
        <v>213</v>
      </c>
      <c r="BB23" s="31" t="s">
        <v>213</v>
      </c>
      <c r="BC23" s="31" t="s">
        <v>213</v>
      </c>
    </row>
    <row r="24" spans="1:55" x14ac:dyDescent="0.3">
      <c r="A24" t="s">
        <v>12</v>
      </c>
      <c r="B24">
        <v>15</v>
      </c>
      <c r="C24">
        <v>13</v>
      </c>
      <c r="D24">
        <v>12</v>
      </c>
      <c r="E24">
        <v>13</v>
      </c>
      <c r="F24">
        <v>12</v>
      </c>
      <c r="G24" s="4">
        <v>7.54</v>
      </c>
      <c r="H24" s="4">
        <v>15.6</v>
      </c>
      <c r="I24" s="4">
        <v>10.7</v>
      </c>
      <c r="J24" s="4">
        <v>9.68</v>
      </c>
      <c r="K24" s="4">
        <v>9.31</v>
      </c>
      <c r="L24">
        <v>9.1</v>
      </c>
      <c r="M24">
        <v>13</v>
      </c>
      <c r="N24">
        <v>13</v>
      </c>
      <c r="O24">
        <v>5.7</v>
      </c>
      <c r="P24">
        <v>6.5</v>
      </c>
      <c r="Q24">
        <v>30</v>
      </c>
      <c r="R24">
        <v>34</v>
      </c>
      <c r="S24">
        <v>29</v>
      </c>
      <c r="T24">
        <v>33</v>
      </c>
      <c r="U24" s="4">
        <v>15</v>
      </c>
      <c r="V24" s="4">
        <v>27</v>
      </c>
      <c r="W24" s="4">
        <v>8.6</v>
      </c>
      <c r="X24" s="4">
        <v>30</v>
      </c>
      <c r="Y24" s="2">
        <v>18</v>
      </c>
      <c r="Z24" s="2">
        <v>18</v>
      </c>
      <c r="AA24" s="2">
        <v>8.5</v>
      </c>
      <c r="AB24" s="2">
        <v>10</v>
      </c>
      <c r="AC24" s="2">
        <v>10</v>
      </c>
      <c r="AD24" s="25">
        <v>13</v>
      </c>
      <c r="AE24" s="25">
        <v>51</v>
      </c>
      <c r="AF24" s="25">
        <v>12</v>
      </c>
      <c r="AG24" s="25">
        <v>37</v>
      </c>
      <c r="AH24" s="25">
        <v>35</v>
      </c>
      <c r="AI24" s="25">
        <v>9.4</v>
      </c>
      <c r="AJ24" s="26">
        <v>15</v>
      </c>
      <c r="AK24" s="26">
        <v>17</v>
      </c>
      <c r="AL24" s="26">
        <v>22</v>
      </c>
      <c r="AM24" s="26">
        <v>38</v>
      </c>
      <c r="AN24" s="26">
        <v>14</v>
      </c>
      <c r="AO24" s="27">
        <v>9.8000000000000007</v>
      </c>
      <c r="AP24" s="27">
        <v>9.4</v>
      </c>
      <c r="AQ24" s="27">
        <v>8.5</v>
      </c>
      <c r="AR24" s="27">
        <v>18</v>
      </c>
      <c r="AS24" s="27">
        <v>7.6</v>
      </c>
      <c r="AT24" s="29">
        <v>8</v>
      </c>
      <c r="AU24" s="29">
        <v>7.9</v>
      </c>
      <c r="AV24" s="29">
        <v>16</v>
      </c>
      <c r="AW24" s="29">
        <v>7.7</v>
      </c>
      <c r="AX24" s="29">
        <v>19</v>
      </c>
      <c r="AY24" s="31">
        <v>12</v>
      </c>
      <c r="AZ24" s="31">
        <v>12</v>
      </c>
      <c r="BA24" s="31">
        <v>14</v>
      </c>
      <c r="BB24" s="31">
        <v>23</v>
      </c>
      <c r="BC24" s="31">
        <v>6.7</v>
      </c>
    </row>
    <row r="25" spans="1:55" x14ac:dyDescent="0.3">
      <c r="A25" t="s">
        <v>4</v>
      </c>
      <c r="B25">
        <v>7.5</v>
      </c>
      <c r="C25">
        <v>12</v>
      </c>
      <c r="D25">
        <v>12</v>
      </c>
      <c r="E25">
        <v>9.6</v>
      </c>
      <c r="F25">
        <v>9.6999999999999993</v>
      </c>
      <c r="G25" s="4">
        <v>6.02</v>
      </c>
      <c r="H25" s="4">
        <v>9.1</v>
      </c>
      <c r="I25" s="4">
        <v>4.6399999999999997</v>
      </c>
      <c r="J25" s="4">
        <v>6.7</v>
      </c>
      <c r="K25" s="4">
        <v>7.18</v>
      </c>
      <c r="L25">
        <v>7</v>
      </c>
      <c r="M25">
        <v>9.6</v>
      </c>
      <c r="N25">
        <v>9.1</v>
      </c>
      <c r="O25">
        <v>6.4</v>
      </c>
      <c r="P25">
        <v>8.6</v>
      </c>
      <c r="Q25">
        <v>8.8000000000000007</v>
      </c>
      <c r="R25">
        <v>9.1999999999999993</v>
      </c>
      <c r="S25">
        <v>9.1</v>
      </c>
      <c r="T25">
        <v>9</v>
      </c>
      <c r="U25" s="4">
        <v>7.3</v>
      </c>
      <c r="V25" s="4">
        <v>14</v>
      </c>
      <c r="W25" s="4">
        <v>4.5999999999999996</v>
      </c>
      <c r="X25" s="4">
        <v>8.1</v>
      </c>
      <c r="Y25" s="2">
        <v>11</v>
      </c>
      <c r="Z25" s="2">
        <v>5.4</v>
      </c>
      <c r="AA25" s="2">
        <v>7.9</v>
      </c>
      <c r="AB25" s="2">
        <v>7.3</v>
      </c>
      <c r="AC25" s="2">
        <v>7.5</v>
      </c>
      <c r="AD25" s="25">
        <v>9.1999999999999993</v>
      </c>
      <c r="AE25" s="25">
        <v>4.5</v>
      </c>
      <c r="AF25" s="25">
        <v>6</v>
      </c>
      <c r="AG25" s="25">
        <v>10</v>
      </c>
      <c r="AH25" s="25">
        <v>9.3000000000000007</v>
      </c>
      <c r="AI25" s="25">
        <v>1.9</v>
      </c>
      <c r="AJ25" s="26">
        <v>10</v>
      </c>
      <c r="AK25" s="26">
        <v>10</v>
      </c>
      <c r="AL25" s="26">
        <v>6.8</v>
      </c>
      <c r="AM25" s="26">
        <v>12</v>
      </c>
      <c r="AN25" s="26">
        <v>10</v>
      </c>
      <c r="AO25" s="27">
        <v>7</v>
      </c>
      <c r="AP25" s="27">
        <v>7.3</v>
      </c>
      <c r="AQ25" s="27">
        <v>3.2</v>
      </c>
      <c r="AR25" s="27">
        <v>9.6</v>
      </c>
      <c r="AS25" s="27">
        <v>4.3</v>
      </c>
      <c r="AT25" s="29">
        <v>6.3</v>
      </c>
      <c r="AU25" s="29">
        <v>6.4</v>
      </c>
      <c r="AV25" s="29">
        <v>10</v>
      </c>
      <c r="AW25" s="29">
        <v>5.4</v>
      </c>
      <c r="AX25" s="29">
        <v>4.3</v>
      </c>
      <c r="AY25" s="31">
        <v>6.7</v>
      </c>
      <c r="AZ25" s="31">
        <v>7.4</v>
      </c>
      <c r="BA25" s="31">
        <v>5</v>
      </c>
      <c r="BB25" s="31">
        <v>8.6</v>
      </c>
      <c r="BC25" s="31">
        <v>4.9000000000000004</v>
      </c>
    </row>
    <row r="26" spans="1:55" x14ac:dyDescent="0.3">
      <c r="A26" t="s">
        <v>9</v>
      </c>
      <c r="B26" t="s">
        <v>214</v>
      </c>
      <c r="C26" t="s">
        <v>213</v>
      </c>
      <c r="D26" t="s">
        <v>213</v>
      </c>
      <c r="E26" t="s">
        <v>213</v>
      </c>
      <c r="F26" t="s">
        <v>213</v>
      </c>
      <c r="G26" s="4" t="s">
        <v>213</v>
      </c>
      <c r="H26" s="4" t="s">
        <v>213</v>
      </c>
      <c r="I26" s="4" t="s">
        <v>213</v>
      </c>
      <c r="J26" s="4" t="s">
        <v>213</v>
      </c>
      <c r="K26" s="4" t="s">
        <v>213</v>
      </c>
      <c r="L26">
        <v>0.81</v>
      </c>
      <c r="M26" t="s">
        <v>213</v>
      </c>
      <c r="N26" t="s">
        <v>213</v>
      </c>
      <c r="O26" t="s">
        <v>213</v>
      </c>
      <c r="P26" t="s">
        <v>213</v>
      </c>
      <c r="Q26" t="s">
        <v>213</v>
      </c>
      <c r="R26" t="s">
        <v>213</v>
      </c>
      <c r="S26">
        <v>2.4</v>
      </c>
      <c r="T26">
        <v>2.1</v>
      </c>
      <c r="U26" s="4" t="s">
        <v>213</v>
      </c>
      <c r="V26" s="4">
        <v>2.1</v>
      </c>
      <c r="W26" s="4" t="s">
        <v>213</v>
      </c>
      <c r="X26" s="4" t="s">
        <v>213</v>
      </c>
      <c r="Y26" s="2" t="s">
        <v>213</v>
      </c>
      <c r="Z26" s="2" t="s">
        <v>213</v>
      </c>
      <c r="AA26" s="2" t="s">
        <v>213</v>
      </c>
      <c r="AB26" s="2" t="s">
        <v>213</v>
      </c>
      <c r="AC26" s="2" t="s">
        <v>213</v>
      </c>
      <c r="AD26" s="25">
        <v>1.9</v>
      </c>
      <c r="AE26" s="25">
        <v>2</v>
      </c>
      <c r="AF26" s="25" t="s">
        <v>213</v>
      </c>
      <c r="AG26" s="25">
        <v>2.2000000000000002</v>
      </c>
      <c r="AH26" s="25">
        <v>2.4</v>
      </c>
      <c r="AI26" s="25" t="s">
        <v>213</v>
      </c>
      <c r="AJ26" s="26" t="s">
        <v>213</v>
      </c>
      <c r="AK26" s="26" t="s">
        <v>213</v>
      </c>
      <c r="AL26" s="26" t="s">
        <v>213</v>
      </c>
      <c r="AM26" s="26" t="s">
        <v>213</v>
      </c>
      <c r="AN26" s="26" t="s">
        <v>213</v>
      </c>
      <c r="AO26" s="27" t="s">
        <v>213</v>
      </c>
      <c r="AP26" s="27" t="s">
        <v>213</v>
      </c>
      <c r="AQ26" s="27" t="s">
        <v>213</v>
      </c>
      <c r="AR26" s="27" t="s">
        <v>213</v>
      </c>
      <c r="AS26" s="27" t="s">
        <v>213</v>
      </c>
      <c r="AT26" s="29" t="s">
        <v>213</v>
      </c>
      <c r="AU26" s="29" t="s">
        <v>213</v>
      </c>
      <c r="AV26" s="29" t="s">
        <v>213</v>
      </c>
      <c r="AW26" s="29" t="s">
        <v>213</v>
      </c>
      <c r="AX26" s="29" t="s">
        <v>213</v>
      </c>
      <c r="AY26" s="31" t="s">
        <v>213</v>
      </c>
      <c r="AZ26" s="31" t="s">
        <v>213</v>
      </c>
      <c r="BA26" s="31" t="s">
        <v>213</v>
      </c>
      <c r="BB26" s="31" t="s">
        <v>213</v>
      </c>
      <c r="BC26" s="31" t="s">
        <v>213</v>
      </c>
    </row>
    <row r="27" spans="1:55" x14ac:dyDescent="0.3">
      <c r="A27" t="s">
        <v>1</v>
      </c>
      <c r="B27">
        <v>7.3</v>
      </c>
      <c r="C27">
        <v>11</v>
      </c>
      <c r="D27">
        <v>11</v>
      </c>
      <c r="E27">
        <v>9.4</v>
      </c>
      <c r="F27">
        <v>9.8000000000000007</v>
      </c>
      <c r="G27" s="4" t="s">
        <v>214</v>
      </c>
      <c r="H27" s="4">
        <v>11.2</v>
      </c>
      <c r="I27" s="4">
        <v>8.0500000000000007</v>
      </c>
      <c r="J27" s="4">
        <v>8.89</v>
      </c>
      <c r="K27" s="4">
        <v>8.85</v>
      </c>
      <c r="L27">
        <v>8.6</v>
      </c>
      <c r="M27">
        <v>9.1</v>
      </c>
      <c r="N27">
        <v>8.6999999999999993</v>
      </c>
      <c r="O27">
        <v>7.1</v>
      </c>
      <c r="P27">
        <v>6.9</v>
      </c>
      <c r="Q27">
        <v>9.3000000000000007</v>
      </c>
      <c r="R27">
        <v>10</v>
      </c>
      <c r="S27">
        <v>9.3000000000000007</v>
      </c>
      <c r="T27">
        <v>8.1999999999999993</v>
      </c>
      <c r="U27" s="4">
        <v>8.4</v>
      </c>
      <c r="V27" s="4">
        <v>5</v>
      </c>
      <c r="W27" s="4">
        <v>4.5</v>
      </c>
      <c r="X27" s="4">
        <v>7.2</v>
      </c>
      <c r="Y27" s="2">
        <v>9.8000000000000007</v>
      </c>
      <c r="Z27" s="2">
        <v>7.3</v>
      </c>
      <c r="AA27" s="2">
        <v>7.8</v>
      </c>
      <c r="AB27" s="2">
        <v>7.5</v>
      </c>
      <c r="AC27" s="2">
        <v>8.5</v>
      </c>
      <c r="AD27" s="25">
        <v>11</v>
      </c>
      <c r="AE27" s="25">
        <v>8.6</v>
      </c>
      <c r="AF27" s="25">
        <v>7.9</v>
      </c>
      <c r="AG27" s="25">
        <v>9.6999999999999993</v>
      </c>
      <c r="AH27" s="25">
        <v>9.6999999999999993</v>
      </c>
      <c r="AI27" s="25">
        <v>1.9</v>
      </c>
      <c r="AJ27" s="26">
        <v>16</v>
      </c>
      <c r="AK27" s="26">
        <v>14</v>
      </c>
      <c r="AL27" s="26">
        <v>9.1999999999999993</v>
      </c>
      <c r="AM27" s="26">
        <v>16</v>
      </c>
      <c r="AN27" s="26">
        <v>11</v>
      </c>
      <c r="AO27" s="27">
        <v>6.7</v>
      </c>
      <c r="AP27" s="27">
        <v>7.6</v>
      </c>
      <c r="AQ27" s="27">
        <v>4.8</v>
      </c>
      <c r="AR27" s="27">
        <v>9.6999999999999993</v>
      </c>
      <c r="AS27" s="27">
        <v>4.4000000000000004</v>
      </c>
      <c r="AT27" s="29">
        <v>9.1999999999999993</v>
      </c>
      <c r="AU27" s="29">
        <v>9</v>
      </c>
      <c r="AV27" s="29">
        <v>13</v>
      </c>
      <c r="AW27" s="29">
        <v>6.2</v>
      </c>
      <c r="AX27" s="29">
        <v>6.5</v>
      </c>
      <c r="AY27" s="31">
        <v>8.5</v>
      </c>
      <c r="AZ27" s="31">
        <v>8.6</v>
      </c>
      <c r="BA27" s="31">
        <v>13</v>
      </c>
      <c r="BB27" s="31">
        <v>11</v>
      </c>
      <c r="BC27" s="31">
        <v>7.2</v>
      </c>
    </row>
    <row r="28" spans="1:55" x14ac:dyDescent="0.3">
      <c r="A28" t="s">
        <v>329</v>
      </c>
      <c r="B28" t="s">
        <v>213</v>
      </c>
      <c r="C28" t="s">
        <v>213</v>
      </c>
      <c r="D28" t="s">
        <v>213</v>
      </c>
      <c r="E28" t="s">
        <v>213</v>
      </c>
      <c r="F28" t="s">
        <v>213</v>
      </c>
      <c r="G28" s="4" t="s">
        <v>214</v>
      </c>
      <c r="H28" s="4" t="s">
        <v>213</v>
      </c>
      <c r="I28" s="4" t="s">
        <v>213</v>
      </c>
      <c r="J28" s="4" t="s">
        <v>213</v>
      </c>
      <c r="K28" s="4" t="s">
        <v>213</v>
      </c>
      <c r="L28" t="s">
        <v>213</v>
      </c>
      <c r="M28" t="s">
        <v>213</v>
      </c>
      <c r="N28" t="s">
        <v>213</v>
      </c>
      <c r="O28" t="s">
        <v>213</v>
      </c>
      <c r="P28" t="s">
        <v>213</v>
      </c>
      <c r="Q28" t="s">
        <v>213</v>
      </c>
      <c r="R28" t="s">
        <v>213</v>
      </c>
      <c r="S28" t="s">
        <v>213</v>
      </c>
      <c r="T28" t="s">
        <v>213</v>
      </c>
      <c r="U28" s="4" t="s">
        <v>213</v>
      </c>
      <c r="V28" s="4" t="s">
        <v>213</v>
      </c>
      <c r="W28" s="4" t="s">
        <v>213</v>
      </c>
      <c r="X28" s="4" t="s">
        <v>213</v>
      </c>
      <c r="Y28" s="2" t="s">
        <v>213</v>
      </c>
      <c r="Z28" s="2" t="s">
        <v>213</v>
      </c>
      <c r="AA28" s="2" t="s">
        <v>213</v>
      </c>
      <c r="AB28" s="2" t="s">
        <v>213</v>
      </c>
      <c r="AC28" s="2" t="s">
        <v>213</v>
      </c>
      <c r="AD28" s="25" t="s">
        <v>213</v>
      </c>
      <c r="AE28" s="25" t="s">
        <v>213</v>
      </c>
      <c r="AF28" s="25">
        <v>1.9</v>
      </c>
      <c r="AG28" s="25" t="s">
        <v>213</v>
      </c>
      <c r="AH28" s="25" t="s">
        <v>213</v>
      </c>
      <c r="AI28" s="25" t="s">
        <v>213</v>
      </c>
      <c r="AJ28" s="26" t="s">
        <v>213</v>
      </c>
      <c r="AK28" s="26" t="s">
        <v>213</v>
      </c>
      <c r="AL28" s="26" t="s">
        <v>213</v>
      </c>
      <c r="AM28" s="26" t="s">
        <v>213</v>
      </c>
      <c r="AN28" s="26" t="s">
        <v>213</v>
      </c>
      <c r="AO28" s="27" t="s">
        <v>213</v>
      </c>
      <c r="AP28" s="27" t="s">
        <v>213</v>
      </c>
      <c r="AQ28" s="27" t="s">
        <v>213</v>
      </c>
      <c r="AR28" s="27" t="s">
        <v>213</v>
      </c>
      <c r="AS28" s="27" t="s">
        <v>213</v>
      </c>
      <c r="AT28" s="29" t="s">
        <v>213</v>
      </c>
      <c r="AU28" s="29" t="s">
        <v>213</v>
      </c>
      <c r="AV28" s="29" t="s">
        <v>213</v>
      </c>
      <c r="AW28" s="29" t="s">
        <v>213</v>
      </c>
      <c r="AX28" s="29" t="s">
        <v>213</v>
      </c>
      <c r="AY28" s="31" t="s">
        <v>213</v>
      </c>
      <c r="AZ28" s="31" t="s">
        <v>213</v>
      </c>
      <c r="BA28" s="31" t="s">
        <v>213</v>
      </c>
      <c r="BB28" s="31" t="s">
        <v>213</v>
      </c>
      <c r="BC28" s="31" t="s">
        <v>213</v>
      </c>
    </row>
    <row r="29" spans="1:55" x14ac:dyDescent="0.3">
      <c r="A29" t="s">
        <v>328</v>
      </c>
      <c r="B29" t="s">
        <v>213</v>
      </c>
      <c r="C29" t="s">
        <v>213</v>
      </c>
      <c r="D29" t="s">
        <v>213</v>
      </c>
      <c r="E29" t="s">
        <v>213</v>
      </c>
      <c r="F29" t="s">
        <v>213</v>
      </c>
      <c r="G29" s="4" t="s">
        <v>213</v>
      </c>
      <c r="H29" s="4" t="s">
        <v>213</v>
      </c>
      <c r="I29" s="4" t="s">
        <v>213</v>
      </c>
      <c r="J29" s="4" t="s">
        <v>213</v>
      </c>
      <c r="K29" s="4" t="s">
        <v>213</v>
      </c>
      <c r="L29" t="s">
        <v>213</v>
      </c>
      <c r="M29" t="s">
        <v>213</v>
      </c>
      <c r="N29" t="s">
        <v>213</v>
      </c>
      <c r="O29" t="s">
        <v>213</v>
      </c>
      <c r="P29" t="s">
        <v>213</v>
      </c>
      <c r="Q29" t="s">
        <v>213</v>
      </c>
      <c r="R29" t="s">
        <v>213</v>
      </c>
      <c r="S29" t="s">
        <v>213</v>
      </c>
      <c r="T29" t="s">
        <v>213</v>
      </c>
      <c r="U29" s="4" t="s">
        <v>213</v>
      </c>
      <c r="V29" s="4" t="s">
        <v>213</v>
      </c>
      <c r="W29" s="4" t="s">
        <v>213</v>
      </c>
      <c r="X29" s="4" t="s">
        <v>213</v>
      </c>
      <c r="Y29" s="2" t="s">
        <v>213</v>
      </c>
      <c r="Z29" s="2" t="s">
        <v>213</v>
      </c>
      <c r="AA29" s="2" t="s">
        <v>213</v>
      </c>
      <c r="AB29" s="2" t="s">
        <v>213</v>
      </c>
      <c r="AC29" s="2" t="s">
        <v>213</v>
      </c>
      <c r="AD29" s="25" t="s">
        <v>213</v>
      </c>
      <c r="AE29" s="25" t="s">
        <v>213</v>
      </c>
      <c r="AF29" s="25" t="s">
        <v>213</v>
      </c>
      <c r="AG29" s="25" t="s">
        <v>213</v>
      </c>
      <c r="AH29" s="25" t="s">
        <v>213</v>
      </c>
      <c r="AI29" s="25" t="s">
        <v>213</v>
      </c>
      <c r="AJ29" s="26" t="s">
        <v>213</v>
      </c>
      <c r="AK29" s="26" t="s">
        <v>213</v>
      </c>
      <c r="AL29" s="26" t="s">
        <v>213</v>
      </c>
      <c r="AM29" s="26" t="s">
        <v>213</v>
      </c>
      <c r="AN29" s="26" t="s">
        <v>213</v>
      </c>
      <c r="AO29" s="27" t="s">
        <v>213</v>
      </c>
      <c r="AP29" s="27" t="s">
        <v>213</v>
      </c>
      <c r="AQ29" s="27" t="s">
        <v>213</v>
      </c>
      <c r="AR29" s="27" t="s">
        <v>213</v>
      </c>
      <c r="AS29" s="27" t="s">
        <v>213</v>
      </c>
      <c r="AT29" s="29" t="s">
        <v>213</v>
      </c>
      <c r="AU29" s="29" t="s">
        <v>213</v>
      </c>
      <c r="AV29" s="29" t="s">
        <v>213</v>
      </c>
      <c r="AW29" s="29" t="s">
        <v>213</v>
      </c>
      <c r="AX29" s="29" t="s">
        <v>213</v>
      </c>
      <c r="AY29" s="31" t="s">
        <v>213</v>
      </c>
      <c r="AZ29" s="31" t="s">
        <v>213</v>
      </c>
      <c r="BA29" s="31" t="s">
        <v>213</v>
      </c>
      <c r="BB29" s="31" t="s">
        <v>213</v>
      </c>
      <c r="BC29" s="31" t="s">
        <v>213</v>
      </c>
    </row>
    <row r="30" spans="1:55" x14ac:dyDescent="0.3">
      <c r="A30" t="s">
        <v>215</v>
      </c>
      <c r="B30" t="s">
        <v>213</v>
      </c>
      <c r="C30" t="s">
        <v>213</v>
      </c>
      <c r="D30" t="s">
        <v>213</v>
      </c>
      <c r="E30" t="s">
        <v>213</v>
      </c>
      <c r="F30" t="s">
        <v>213</v>
      </c>
      <c r="G30" s="4" t="s">
        <v>213</v>
      </c>
      <c r="H30" s="4" t="s">
        <v>213</v>
      </c>
      <c r="I30" s="4" t="s">
        <v>213</v>
      </c>
      <c r="J30" s="4" t="s">
        <v>213</v>
      </c>
      <c r="K30" s="4" t="s">
        <v>213</v>
      </c>
      <c r="L30" t="s">
        <v>213</v>
      </c>
      <c r="M30" t="s">
        <v>213</v>
      </c>
      <c r="N30" t="s">
        <v>213</v>
      </c>
      <c r="O30" t="s">
        <v>213</v>
      </c>
      <c r="P30" t="s">
        <v>213</v>
      </c>
      <c r="Q30" t="s">
        <v>213</v>
      </c>
      <c r="R30" t="s">
        <v>213</v>
      </c>
      <c r="S30" t="s">
        <v>213</v>
      </c>
      <c r="T30" t="s">
        <v>213</v>
      </c>
      <c r="U30" s="4" t="s">
        <v>213</v>
      </c>
      <c r="V30" s="4" t="s">
        <v>213</v>
      </c>
      <c r="W30" s="4" t="s">
        <v>213</v>
      </c>
      <c r="X30" s="4" t="s">
        <v>213</v>
      </c>
      <c r="Y30" s="2" t="s">
        <v>213</v>
      </c>
      <c r="Z30" s="2" t="s">
        <v>213</v>
      </c>
      <c r="AA30" s="2" t="s">
        <v>213</v>
      </c>
      <c r="AB30" s="2" t="s">
        <v>213</v>
      </c>
      <c r="AC30" s="2" t="s">
        <v>213</v>
      </c>
      <c r="AD30" s="25" t="s">
        <v>213</v>
      </c>
      <c r="AE30" s="25" t="s">
        <v>213</v>
      </c>
      <c r="AF30" s="25" t="s">
        <v>213</v>
      </c>
      <c r="AG30" s="25" t="s">
        <v>213</v>
      </c>
      <c r="AH30" s="25" t="s">
        <v>213</v>
      </c>
      <c r="AI30" s="25" t="s">
        <v>213</v>
      </c>
      <c r="AJ30" s="26" t="s">
        <v>213</v>
      </c>
      <c r="AK30" s="26" t="s">
        <v>213</v>
      </c>
      <c r="AL30" s="26" t="s">
        <v>213</v>
      </c>
      <c r="AM30" s="26" t="s">
        <v>213</v>
      </c>
      <c r="AN30" s="26" t="s">
        <v>213</v>
      </c>
      <c r="AO30" s="27" t="s">
        <v>213</v>
      </c>
      <c r="AP30" s="27" t="s">
        <v>213</v>
      </c>
      <c r="AQ30" s="27" t="s">
        <v>213</v>
      </c>
      <c r="AR30" s="27" t="s">
        <v>213</v>
      </c>
      <c r="AS30" s="27" t="s">
        <v>213</v>
      </c>
      <c r="AT30" s="29" t="s">
        <v>213</v>
      </c>
      <c r="AU30" s="29" t="s">
        <v>213</v>
      </c>
      <c r="AV30" s="29" t="s">
        <v>213</v>
      </c>
      <c r="AW30" s="29" t="s">
        <v>213</v>
      </c>
      <c r="AX30" s="29" t="s">
        <v>213</v>
      </c>
      <c r="AY30" s="31" t="s">
        <v>213</v>
      </c>
      <c r="AZ30" s="31" t="s">
        <v>213</v>
      </c>
      <c r="BA30" s="31" t="s">
        <v>213</v>
      </c>
      <c r="BB30" s="31" t="s">
        <v>213</v>
      </c>
      <c r="BC30" s="31" t="s">
        <v>213</v>
      </c>
    </row>
    <row r="32" spans="1:55" x14ac:dyDescent="0.3">
      <c r="A32" t="s">
        <v>330</v>
      </c>
      <c r="B32">
        <f>SUM(B7:B30)</f>
        <v>74.489999999999995</v>
      </c>
      <c r="C32">
        <f t="shared" ref="C32:AS33" si="0">SUM(C7:C30)</f>
        <v>169.2</v>
      </c>
      <c r="D32">
        <f t="shared" si="0"/>
        <v>175.7</v>
      </c>
      <c r="E32">
        <f t="shared" si="0"/>
        <v>148.80000000000001</v>
      </c>
      <c r="F32">
        <f t="shared" si="0"/>
        <v>160.80000000000001</v>
      </c>
      <c r="G32" s="4">
        <f t="shared" si="0"/>
        <v>64.27</v>
      </c>
      <c r="H32" s="4">
        <f t="shared" si="0"/>
        <v>116.22</v>
      </c>
      <c r="I32" s="4">
        <f t="shared" si="0"/>
        <v>53.129999999999995</v>
      </c>
      <c r="J32" s="4">
        <f t="shared" si="0"/>
        <v>118.78</v>
      </c>
      <c r="K32" s="4">
        <f t="shared" si="0"/>
        <v>124.71000000000001</v>
      </c>
      <c r="L32">
        <f t="shared" si="0"/>
        <v>95.839999999999989</v>
      </c>
      <c r="M32">
        <f t="shared" si="0"/>
        <v>153.19999999999999</v>
      </c>
      <c r="N32">
        <f t="shared" si="0"/>
        <v>148.49999999999997</v>
      </c>
      <c r="O32">
        <f t="shared" si="0"/>
        <v>78.3</v>
      </c>
      <c r="P32">
        <f t="shared" si="0"/>
        <v>94.7</v>
      </c>
      <c r="Q32">
        <f t="shared" si="0"/>
        <v>107.1</v>
      </c>
      <c r="R32">
        <f t="shared" si="0"/>
        <v>114.5</v>
      </c>
      <c r="S32">
        <f t="shared" si="0"/>
        <v>144.60000000000002</v>
      </c>
      <c r="T32">
        <f t="shared" si="0"/>
        <v>142.79999999999998</v>
      </c>
      <c r="U32" s="4">
        <f t="shared" si="0"/>
        <v>79</v>
      </c>
      <c r="V32" s="4">
        <f t="shared" si="0"/>
        <v>80.699999999999989</v>
      </c>
      <c r="W32" s="4">
        <f t="shared" si="0"/>
        <v>274.20000000000005</v>
      </c>
      <c r="X32" s="4">
        <f t="shared" si="0"/>
        <v>219.39999999999998</v>
      </c>
      <c r="Y32" s="2">
        <f t="shared" si="0"/>
        <v>110.5</v>
      </c>
      <c r="Z32" s="2">
        <f t="shared" si="0"/>
        <v>92.3</v>
      </c>
      <c r="AA32" s="2">
        <f t="shared" si="0"/>
        <v>132.70000000000002</v>
      </c>
      <c r="AB32" s="2">
        <f t="shared" si="0"/>
        <v>123.10000000000001</v>
      </c>
      <c r="AC32" s="2">
        <f t="shared" si="0"/>
        <v>128.4</v>
      </c>
      <c r="AD32" s="25">
        <f t="shared" si="0"/>
        <v>99.000000000000014</v>
      </c>
      <c r="AE32" s="25">
        <f t="shared" si="0"/>
        <v>170.9</v>
      </c>
      <c r="AF32" s="25">
        <f t="shared" si="0"/>
        <v>83.700000000000017</v>
      </c>
      <c r="AG32" s="25">
        <f t="shared" si="0"/>
        <v>135.5</v>
      </c>
      <c r="AH32" s="25">
        <f t="shared" si="0"/>
        <v>133.80000000000001</v>
      </c>
      <c r="AI32" s="25">
        <f t="shared" si="0"/>
        <v>18.399999999999999</v>
      </c>
      <c r="AJ32" s="26">
        <f t="shared" si="0"/>
        <v>178.70000000000002</v>
      </c>
      <c r="AK32" s="26">
        <f t="shared" si="0"/>
        <v>177.89999999999998</v>
      </c>
      <c r="AL32" s="26">
        <f t="shared" si="0"/>
        <v>127</v>
      </c>
      <c r="AM32" s="26">
        <f t="shared" si="0"/>
        <v>151.30000000000001</v>
      </c>
      <c r="AN32" s="26">
        <f t="shared" si="0"/>
        <v>125.10000000000001</v>
      </c>
      <c r="AO32" s="27">
        <f t="shared" si="0"/>
        <v>111.2</v>
      </c>
      <c r="AP32" s="27">
        <f t="shared" si="0"/>
        <v>114.8</v>
      </c>
      <c r="AQ32" s="27">
        <f t="shared" si="0"/>
        <v>171.4</v>
      </c>
      <c r="AR32" s="27">
        <f t="shared" si="0"/>
        <v>117.2</v>
      </c>
      <c r="AS32" s="27">
        <f t="shared" si="0"/>
        <v>100.7</v>
      </c>
      <c r="AT32" s="29">
        <f>SUM(AT7:AT30)</f>
        <v>150.80000000000001</v>
      </c>
      <c r="AU32" s="29">
        <f>SUM(AU7:AU30)</f>
        <v>148.1</v>
      </c>
      <c r="AV32" s="29">
        <f>SUM(AV7:AV30)</f>
        <v>160.39999999999998</v>
      </c>
      <c r="AW32" s="29">
        <f>SUM(AW7:AW30)</f>
        <v>106.5</v>
      </c>
      <c r="AX32" s="29">
        <f t="shared" ref="AX32:BC33" si="1">SUM(AX7:AX30)</f>
        <v>242.49999999999997</v>
      </c>
      <c r="AY32" s="31">
        <f t="shared" si="1"/>
        <v>107.00000000000001</v>
      </c>
      <c r="AZ32" s="31">
        <f t="shared" si="1"/>
        <v>107.30000000000001</v>
      </c>
      <c r="BA32" s="31">
        <f t="shared" si="1"/>
        <v>79</v>
      </c>
      <c r="BB32" s="31">
        <f t="shared" si="1"/>
        <v>102.79999999999998</v>
      </c>
      <c r="BC32" s="31">
        <f t="shared" si="1"/>
        <v>89</v>
      </c>
    </row>
    <row r="33" spans="1:55" x14ac:dyDescent="0.3">
      <c r="A33" t="s">
        <v>331</v>
      </c>
      <c r="B33">
        <f>SUM(B8:B31)</f>
        <v>74.489999999999995</v>
      </c>
      <c r="C33">
        <f t="shared" si="0"/>
        <v>169.2</v>
      </c>
      <c r="D33">
        <f t="shared" si="0"/>
        <v>175.7</v>
      </c>
      <c r="E33">
        <f t="shared" si="0"/>
        <v>148.80000000000001</v>
      </c>
      <c r="F33">
        <f t="shared" si="0"/>
        <v>160.80000000000001</v>
      </c>
      <c r="G33" s="4">
        <f>G32*0.29</f>
        <v>18.638299999999997</v>
      </c>
      <c r="H33" s="4">
        <f>H32*0.35</f>
        <v>40.677</v>
      </c>
      <c r="I33" s="4">
        <f>I32*0.36</f>
        <v>19.126799999999999</v>
      </c>
      <c r="K33" s="4">
        <f t="shared" si="0"/>
        <v>124.71000000000001</v>
      </c>
      <c r="L33">
        <f t="shared" si="0"/>
        <v>95.839999999999989</v>
      </c>
      <c r="M33">
        <f t="shared" si="0"/>
        <v>153.19999999999999</v>
      </c>
      <c r="N33">
        <f t="shared" si="0"/>
        <v>148.49999999999997</v>
      </c>
      <c r="O33">
        <f t="shared" si="0"/>
        <v>78.3</v>
      </c>
      <c r="P33">
        <f t="shared" si="0"/>
        <v>94.7</v>
      </c>
      <c r="Q33">
        <f t="shared" si="0"/>
        <v>107.1</v>
      </c>
      <c r="R33">
        <f t="shared" si="0"/>
        <v>114.5</v>
      </c>
      <c r="S33">
        <f t="shared" si="0"/>
        <v>144.60000000000002</v>
      </c>
      <c r="T33">
        <f t="shared" si="0"/>
        <v>142.79999999999998</v>
      </c>
      <c r="U33" s="4">
        <f>U32*0.35</f>
        <v>27.65</v>
      </c>
      <c r="V33" s="4">
        <f>V32*0.36</f>
        <v>29.051999999999996</v>
      </c>
      <c r="W33" s="4">
        <f>W32*0.29</f>
        <v>79.518000000000001</v>
      </c>
      <c r="X33" s="25">
        <f t="shared" si="0"/>
        <v>219.39999999999998</v>
      </c>
      <c r="Y33" s="2">
        <f>Y32*0.35</f>
        <v>38.674999999999997</v>
      </c>
      <c r="Z33" s="2">
        <f>Z32*0.36</f>
        <v>33.227999999999994</v>
      </c>
      <c r="AA33" s="2">
        <f>AA32*0.29</f>
        <v>38.483000000000004</v>
      </c>
      <c r="AB33" s="25">
        <f t="shared" si="0"/>
        <v>123.10000000000001</v>
      </c>
      <c r="AC33" s="2">
        <f t="shared" si="0"/>
        <v>128.4</v>
      </c>
      <c r="AD33" s="25">
        <f>AD32*0.35</f>
        <v>34.650000000000006</v>
      </c>
      <c r="AE33" s="25">
        <f>AE32*0.36</f>
        <v>61.524000000000001</v>
      </c>
      <c r="AF33" s="25">
        <f>AF32*0.29</f>
        <v>24.273000000000003</v>
      </c>
      <c r="AG33" s="25">
        <f t="shared" si="0"/>
        <v>135.5</v>
      </c>
      <c r="AH33" s="25">
        <f t="shared" si="0"/>
        <v>133.80000000000001</v>
      </c>
      <c r="AJ33" s="25">
        <f t="shared" si="0"/>
        <v>178.70000000000002</v>
      </c>
      <c r="AK33" s="26">
        <f t="shared" si="0"/>
        <v>177.89999999999998</v>
      </c>
      <c r="AL33" s="26">
        <f>AL32*0.36</f>
        <v>45.72</v>
      </c>
      <c r="AM33" s="26">
        <f>AM32*0.35</f>
        <v>52.954999999999998</v>
      </c>
      <c r="AN33" s="26">
        <f>AN32*0.29</f>
        <v>36.279000000000003</v>
      </c>
      <c r="AO33" s="25">
        <f t="shared" si="0"/>
        <v>111.2</v>
      </c>
      <c r="AP33" s="27">
        <f t="shared" si="0"/>
        <v>114.8</v>
      </c>
      <c r="AQ33" s="27">
        <f>AQ32*0.36</f>
        <v>61.704000000000001</v>
      </c>
      <c r="AR33" s="27">
        <f>AR32*0.35</f>
        <v>41.019999999999996</v>
      </c>
      <c r="AS33" s="27">
        <f>AS32*0.29</f>
        <v>29.202999999999999</v>
      </c>
      <c r="AT33" s="25">
        <f>SUM(AT8:AT31)</f>
        <v>150.80000000000001</v>
      </c>
      <c r="AU33" s="29">
        <f>SUM(AU8:AU31)</f>
        <v>148.1</v>
      </c>
      <c r="AV33" s="29">
        <f>AV32*0.35</f>
        <v>56.139999999999986</v>
      </c>
      <c r="AW33" s="29">
        <f>AW32*0.29</f>
        <v>30.884999999999998</v>
      </c>
      <c r="AX33" s="29">
        <f>AX32*0.36</f>
        <v>87.299999999999983</v>
      </c>
      <c r="AY33" s="25">
        <f t="shared" si="1"/>
        <v>107.00000000000001</v>
      </c>
      <c r="AZ33" s="31">
        <f t="shared" si="1"/>
        <v>107.30000000000001</v>
      </c>
      <c r="BA33" s="31">
        <f>BA32*0.36</f>
        <v>28.439999999999998</v>
      </c>
      <c r="BB33" s="31">
        <f>BB32*0.35</f>
        <v>35.97999999999999</v>
      </c>
      <c r="BC33" s="31">
        <f>BC32*0.29</f>
        <v>25.81</v>
      </c>
    </row>
    <row r="34" spans="1:55" x14ac:dyDescent="0.3">
      <c r="A34" t="s">
        <v>332</v>
      </c>
      <c r="G34" s="31">
        <f>SUM(G33:I33)</f>
        <v>78.442099999999996</v>
      </c>
      <c r="K34" s="25">
        <f>SUM(K8:K30)</f>
        <v>124.71000000000001</v>
      </c>
      <c r="U34" s="31">
        <f>SUM(U33:W33)</f>
        <v>136.22</v>
      </c>
      <c r="X34" s="4">
        <v>219.4</v>
      </c>
      <c r="Y34" s="31">
        <f>SUM(Y33:AA33)</f>
        <v>110.386</v>
      </c>
      <c r="AB34" s="2">
        <v>123.1</v>
      </c>
      <c r="AD34" s="31">
        <f>SUM(AD33:AF33)</f>
        <v>120.447</v>
      </c>
      <c r="AG34" s="25">
        <v>135.5</v>
      </c>
      <c r="AJ34" s="26">
        <v>178.7</v>
      </c>
      <c r="AN34" s="31">
        <f>SUM(AL33:AN33)</f>
        <v>134.95400000000001</v>
      </c>
      <c r="AO34" s="27">
        <v>111.2</v>
      </c>
      <c r="AS34" s="31">
        <f>SUM(AQ33:AS33)</f>
        <v>131.92699999999999</v>
      </c>
      <c r="AT34" s="29">
        <v>150.80000000000001</v>
      </c>
      <c r="AV34" s="31">
        <f>SUM(AV33:AX33)</f>
        <v>174.32499999999996</v>
      </c>
      <c r="AY34" s="31">
        <v>107</v>
      </c>
      <c r="BC34" s="31">
        <f>SUM(BA33:BC33)</f>
        <v>90.22999999999999</v>
      </c>
    </row>
    <row r="35" spans="1:55" x14ac:dyDescent="0.3">
      <c r="J35" s="4" t="s">
        <v>336</v>
      </c>
      <c r="K35" s="4">
        <f>AVERAGE(G34,U34,Y34,AD34,AN34,AS34,AV34,BC34)</f>
        <v>122.1163875</v>
      </c>
    </row>
    <row r="36" spans="1:55" x14ac:dyDescent="0.3">
      <c r="B36" t="s">
        <v>337</v>
      </c>
      <c r="J36" s="4" t="s">
        <v>338</v>
      </c>
      <c r="K36" s="4">
        <f>AVERAGE(K34,X34,AB34,AG34,AJ34,AO34,AT34,AY34)</f>
        <v>143.80125000000001</v>
      </c>
    </row>
    <row r="37" spans="1:55" x14ac:dyDescent="0.3">
      <c r="B37">
        <v>3.2399999999999998E-2</v>
      </c>
      <c r="C37" t="s">
        <v>339</v>
      </c>
    </row>
    <row r="38" spans="1:55" x14ac:dyDescent="0.3">
      <c r="B38">
        <v>4.0599999999999997E-2</v>
      </c>
      <c r="C38" t="s">
        <v>340</v>
      </c>
    </row>
    <row r="39" spans="1:55" x14ac:dyDescent="0.3">
      <c r="B39" t="s">
        <v>341</v>
      </c>
      <c r="C39" s="6">
        <v>0.36</v>
      </c>
    </row>
    <row r="40" spans="1:55" x14ac:dyDescent="0.3">
      <c r="B40" t="s">
        <v>342</v>
      </c>
      <c r="C40" s="6">
        <v>0.35</v>
      </c>
    </row>
    <row r="41" spans="1:55" x14ac:dyDescent="0.3">
      <c r="B41" t="s">
        <v>271</v>
      </c>
      <c r="C41" s="6">
        <v>0.28999999999999998</v>
      </c>
      <c r="H41" s="44" t="s">
        <v>343</v>
      </c>
      <c r="I41" s="17">
        <v>43839</v>
      </c>
      <c r="J41" s="33">
        <v>43894</v>
      </c>
      <c r="K41" s="34">
        <v>43928</v>
      </c>
      <c r="L41" s="35">
        <v>44021</v>
      </c>
      <c r="M41" s="36">
        <v>44119</v>
      </c>
      <c r="N41" s="37">
        <v>44147</v>
      </c>
      <c r="O41" s="38">
        <v>44167</v>
      </c>
    </row>
    <row r="42" spans="1:55" x14ac:dyDescent="0.3">
      <c r="G42" s="4" t="s">
        <v>45</v>
      </c>
      <c r="H42" s="4">
        <v>78.442099999999996</v>
      </c>
      <c r="I42" s="4">
        <v>136.22</v>
      </c>
      <c r="J42" s="4">
        <v>110.386</v>
      </c>
      <c r="K42" s="4">
        <v>120.447</v>
      </c>
      <c r="L42">
        <v>134.95400000000001</v>
      </c>
      <c r="M42">
        <v>131.92699999999999</v>
      </c>
      <c r="N42">
        <v>174.32499999999996</v>
      </c>
      <c r="O42">
        <v>90.22999999999999</v>
      </c>
    </row>
    <row r="43" spans="1:55" x14ac:dyDescent="0.3">
      <c r="G43" s="4" t="s">
        <v>46</v>
      </c>
      <c r="H43" s="25">
        <v>124.71000000000001</v>
      </c>
      <c r="I43" s="4">
        <v>219.39999999999998</v>
      </c>
      <c r="J43" s="4">
        <v>123.10000000000001</v>
      </c>
      <c r="K43" s="4">
        <v>135.5</v>
      </c>
      <c r="L43">
        <v>178.70000000000002</v>
      </c>
      <c r="M43">
        <v>111.2</v>
      </c>
      <c r="N43">
        <v>150.80000000000001</v>
      </c>
      <c r="O43">
        <v>107.00000000000001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E365F-C234-4F70-9A31-C7206F0310FE}">
  <dimension ref="A1"/>
  <sheetViews>
    <sheetView workbookViewId="0">
      <selection activeCell="AX30" sqref="AX30"/>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WWTP Summary</vt:lpstr>
      <vt:lpstr>KZOO %Difference</vt:lpstr>
      <vt:lpstr>KZOO % DIFF GRAPH</vt:lpstr>
      <vt:lpstr>KZOO INFLUENT</vt:lpstr>
      <vt:lpstr>EFFLUENT</vt:lpstr>
      <vt:lpstr>GLWA % DIFF Data</vt:lpstr>
      <vt:lpstr>GLWA % DIFF Graph</vt:lpstr>
      <vt:lpstr>GLWA raw data</vt:lpstr>
      <vt:lpstr>GLWA Inf vs eff Graph</vt:lpstr>
      <vt:lpstr>WWTP Mass Loading</vt:lpstr>
      <vt:lpstr>Percent Comp Rep sample</vt:lpstr>
      <vt:lpstr>C4 C6 C8 table</vt:lpstr>
      <vt:lpstr>Biosolids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Alayna Helmer</dc:creator>
  <cp:lastModifiedBy>Alayna Helmer</cp:lastModifiedBy>
  <dcterms:created xsi:type="dcterms:W3CDTF">2021-04-04T23:21:41Z</dcterms:created>
  <dcterms:modified xsi:type="dcterms:W3CDTF">2021-07-14T02:22:04Z</dcterms:modified>
</cp:coreProperties>
</file>