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Yomni/Desktop/"/>
    </mc:Choice>
  </mc:AlternateContent>
  <bookViews>
    <workbookView xWindow="0" yWindow="460" windowWidth="28800" windowHeight="16300"/>
  </bookViews>
  <sheets>
    <sheet name="프로젝트 시간 표시 막대" sheetId="1" r:id="rId1"/>
    <sheet name="계산" sheetId="2" state="hidden" r:id="rId2"/>
  </sheets>
  <definedNames>
    <definedName name="DayRails">StartDateWindow+ROW('프로젝트 시간 표시 막대'!$1:$25)-1</definedName>
    <definedName name="GridCalc">IFERROR(계산!$A1/SUMPRODUCT( (Activities[Id]=계산!$C1)*(Activities[시작]&lt;=계산!A$31)*((Activities[종료]&gt;=계산!A$31)+(LEN(Activities[종료])=0)*(Activities[시작]=계산!A$31)) ),NA())</definedName>
    <definedName name="StartDate">계산!$D$28</definedName>
    <definedName name="StartDateWindow">계산!$D$25</definedName>
    <definedName name="WindowDays">계산!$D$29</definedName>
    <definedName name="WindowOffset">계산!$D$26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1" l="1"/>
  <c r="D23" i="1"/>
  <c r="D24" i="1"/>
  <c r="D25" i="1"/>
  <c r="D26" i="1"/>
  <c r="D27" i="1"/>
  <c r="D28" i="1"/>
  <c r="D29" i="1"/>
  <c r="D30" i="1"/>
  <c r="D31" i="1"/>
  <c r="D32" i="1"/>
  <c r="D33" i="1"/>
  <c r="D34" i="1"/>
  <c r="E33" i="1"/>
  <c r="E31" i="1"/>
  <c r="E30" i="1"/>
  <c r="E28" i="1"/>
  <c r="E27" i="1"/>
  <c r="E26" i="1"/>
  <c r="E25" i="1"/>
  <c r="E24" i="1"/>
  <c r="B23" i="1"/>
  <c r="B24" i="1"/>
  <c r="B25" i="1"/>
  <c r="B26" i="1"/>
  <c r="B27" i="1"/>
  <c r="B28" i="1"/>
  <c r="B29" i="1"/>
  <c r="B30" i="1"/>
  <c r="B31" i="1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D28" i="2"/>
  <c r="D25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0" i="2"/>
  <c r="B32" i="1"/>
  <c r="B33" i="1"/>
  <c r="B34" i="1"/>
  <c r="E29" i="1"/>
  <c r="AH72" i="2"/>
  <c r="AH56" i="2"/>
  <c r="J55" i="2"/>
  <c r="J70" i="2"/>
  <c r="P43" i="2"/>
  <c r="U55" i="2"/>
  <c r="U70" i="2"/>
  <c r="I55" i="2"/>
  <c r="I70" i="2"/>
  <c r="I43" i="2"/>
  <c r="AB55" i="2"/>
  <c r="AB70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Z70" i="2"/>
  <c r="AB43" i="2"/>
  <c r="AA43" i="2"/>
  <c r="S43" i="2"/>
  <c r="T55" i="2"/>
  <c r="T70" i="2"/>
  <c r="M43" i="2"/>
  <c r="V43" i="2"/>
  <c r="O43" i="2"/>
  <c r="G43" i="2"/>
  <c r="H55" i="2"/>
  <c r="H70" i="2"/>
  <c r="L55" i="2"/>
  <c r="L70" i="2"/>
  <c r="AD55" i="2"/>
  <c r="AD70" i="2"/>
  <c r="X55" i="2"/>
  <c r="X70" i="2"/>
  <c r="R55" i="2"/>
  <c r="R70" i="2"/>
  <c r="V55" i="2"/>
  <c r="V70" i="2"/>
  <c r="Y55" i="2"/>
  <c r="Y70" i="2"/>
  <c r="O55" i="2"/>
  <c r="O70" i="2"/>
  <c r="N55" i="2"/>
  <c r="N70" i="2"/>
  <c r="H43" i="2"/>
  <c r="F55" i="2"/>
  <c r="F70" i="2"/>
  <c r="S55" i="2"/>
  <c r="S70" i="2"/>
  <c r="X43" i="2"/>
  <c r="AD43" i="2"/>
  <c r="R43" i="2"/>
  <c r="AG55" i="2"/>
  <c r="AG70" i="2"/>
  <c r="L43" i="2"/>
  <c r="AA55" i="2"/>
  <c r="AA70" i="2"/>
  <c r="F43" i="2"/>
  <c r="K43" i="2"/>
  <c r="AE55" i="2"/>
  <c r="AE70" i="2"/>
  <c r="AC43" i="2"/>
  <c r="W43" i="2"/>
  <c r="E43" i="2"/>
  <c r="AH43" i="2"/>
  <c r="Q55" i="2"/>
  <c r="Q70" i="2"/>
  <c r="AE43" i="2"/>
  <c r="K55" i="2"/>
  <c r="K70" i="2"/>
  <c r="E55" i="2"/>
  <c r="E70" i="2"/>
  <c r="Q43" i="2"/>
  <c r="W55" i="2"/>
  <c r="W70" i="2"/>
  <c r="AC55" i="2"/>
  <c r="AC70" i="2"/>
  <c r="AI31" i="2"/>
  <c r="P56" i="2"/>
  <c r="AA72" i="2"/>
  <c r="E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AI35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C47" i="2"/>
  <c r="D47" i="2"/>
  <c r="AC35" i="2"/>
  <c r="S35" i="2"/>
  <c r="P35" i="2"/>
  <c r="D35" i="2"/>
  <c r="X35" i="2"/>
  <c r="E35" i="2"/>
  <c r="U35" i="2"/>
  <c r="AE35" i="2"/>
  <c r="G35" i="2"/>
  <c r="L35" i="2"/>
  <c r="Q35" i="2"/>
  <c r="AB35" i="2"/>
  <c r="AG35" i="2"/>
  <c r="AF35" i="2"/>
  <c r="F19" i="2"/>
  <c r="C36" i="2"/>
  <c r="AI36" i="2"/>
  <c r="Y35" i="2"/>
  <c r="M35" i="2"/>
  <c r="AD35" i="2"/>
  <c r="R35" i="2"/>
  <c r="F35" i="2"/>
  <c r="W35" i="2"/>
  <c r="K35" i="2"/>
  <c r="AH35" i="2"/>
  <c r="V35" i="2"/>
  <c r="J35" i="2"/>
  <c r="AA35" i="2"/>
  <c r="O35" i="2"/>
  <c r="T35" i="2"/>
  <c r="H35" i="2"/>
  <c r="I35" i="2"/>
  <c r="Z35" i="2"/>
  <c r="N35" i="2"/>
  <c r="F16" i="2"/>
  <c r="C33" i="2"/>
  <c r="AI33" i="2"/>
  <c r="F17" i="2"/>
  <c r="C34" i="2"/>
  <c r="I34" i="2"/>
  <c r="F15" i="2"/>
  <c r="C32" i="2"/>
  <c r="D32" i="2"/>
  <c r="F20" i="2"/>
  <c r="C37" i="2"/>
  <c r="F22" i="2"/>
  <c r="C39" i="2"/>
  <c r="F21" i="2"/>
  <c r="C38" i="2"/>
  <c r="F23" i="2"/>
  <c r="C40" i="2"/>
  <c r="AG47" i="2"/>
  <c r="O47" i="2"/>
  <c r="W47" i="2"/>
  <c r="AA47" i="2"/>
  <c r="AE47" i="2"/>
  <c r="AD47" i="2"/>
  <c r="E47" i="2"/>
  <c r="P47" i="2"/>
  <c r="R47" i="2"/>
  <c r="AH36" i="2"/>
  <c r="AH48" i="2"/>
  <c r="F47" i="2"/>
  <c r="Y36" i="2"/>
  <c r="R36" i="2"/>
  <c r="O36" i="2"/>
  <c r="I33" i="2"/>
  <c r="T47" i="2"/>
  <c r="U47" i="2"/>
  <c r="X47" i="2"/>
  <c r="AB47" i="2"/>
  <c r="S47" i="2"/>
  <c r="F34" i="2"/>
  <c r="AC34" i="2"/>
  <c r="C44" i="2"/>
  <c r="D44" i="2"/>
  <c r="D34" i="2"/>
  <c r="C46" i="2"/>
  <c r="D46" i="2"/>
  <c r="AI34" i="2"/>
  <c r="L47" i="2"/>
  <c r="AF47" i="2"/>
  <c r="D36" i="2"/>
  <c r="Q47" i="2"/>
  <c r="W36" i="2"/>
  <c r="J36" i="2"/>
  <c r="T36" i="2"/>
  <c r="J33" i="2"/>
  <c r="AH47" i="2"/>
  <c r="AD36" i="2"/>
  <c r="F36" i="2"/>
  <c r="K36" i="2"/>
  <c r="V36" i="2"/>
  <c r="AA36" i="2"/>
  <c r="AF36" i="2"/>
  <c r="H36" i="2"/>
  <c r="M36" i="2"/>
  <c r="C48" i="2"/>
  <c r="D48" i="2"/>
  <c r="M33" i="2"/>
  <c r="X33" i="2"/>
  <c r="V47" i="2"/>
  <c r="J47" i="2"/>
  <c r="K47" i="2"/>
  <c r="AC47" i="2"/>
  <c r="Y34" i="2"/>
  <c r="V34" i="2"/>
  <c r="S34" i="2"/>
  <c r="P34" i="2"/>
  <c r="Y47" i="2"/>
  <c r="H47" i="2"/>
  <c r="M47" i="2"/>
  <c r="G47" i="2"/>
  <c r="X36" i="2"/>
  <c r="L36" i="2"/>
  <c r="AC36" i="2"/>
  <c r="Q36" i="2"/>
  <c r="E36" i="2"/>
  <c r="AB36" i="2"/>
  <c r="P36" i="2"/>
  <c r="AG36" i="2"/>
  <c r="U36" i="2"/>
  <c r="T48" i="2"/>
  <c r="I36" i="2"/>
  <c r="Z36" i="2"/>
  <c r="N36" i="2"/>
  <c r="AE36" i="2"/>
  <c r="S36" i="2"/>
  <c r="G36" i="2"/>
  <c r="F48" i="2"/>
  <c r="R32" i="2"/>
  <c r="AF33" i="2"/>
  <c r="W33" i="2"/>
  <c r="Z33" i="2"/>
  <c r="E33" i="2"/>
  <c r="N47" i="2"/>
  <c r="I47" i="2"/>
  <c r="F32" i="2"/>
  <c r="V32" i="2"/>
  <c r="AA33" i="2"/>
  <c r="H33" i="2"/>
  <c r="R33" i="2"/>
  <c r="AH33" i="2"/>
  <c r="AH45" i="2"/>
  <c r="D33" i="2"/>
  <c r="S33" i="2"/>
  <c r="AC33" i="2"/>
  <c r="P33" i="2"/>
  <c r="T34" i="2"/>
  <c r="S46" i="2"/>
  <c r="AD34" i="2"/>
  <c r="AC46" i="2"/>
  <c r="K34" i="2"/>
  <c r="AA34" i="2"/>
  <c r="N34" i="2"/>
  <c r="X34" i="2"/>
  <c r="E34" i="2"/>
  <c r="U34" i="2"/>
  <c r="AF34" i="2"/>
  <c r="H34" i="2"/>
  <c r="H46" i="2"/>
  <c r="M34" i="2"/>
  <c r="R34" i="2"/>
  <c r="W34" i="2"/>
  <c r="AH34" i="2"/>
  <c r="J34" i="2"/>
  <c r="I46" i="2"/>
  <c r="O34" i="2"/>
  <c r="Z34" i="2"/>
  <c r="AE34" i="2"/>
  <c r="AD46" i="2"/>
  <c r="G34" i="2"/>
  <c r="L34" i="2"/>
  <c r="Q34" i="2"/>
  <c r="AB34" i="2"/>
  <c r="AB46" i="2"/>
  <c r="AG34" i="2"/>
  <c r="Z47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/>
  <c r="AI40" i="2"/>
  <c r="C51" i="2"/>
  <c r="D51" i="2"/>
  <c r="AI39" i="2"/>
  <c r="C49" i="2"/>
  <c r="D49" i="2"/>
  <c r="AI37" i="2"/>
  <c r="C50" i="2"/>
  <c r="D50" i="2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/>
  <c r="AG44" i="2"/>
</calcChain>
</file>

<file path=xl/sharedStrings.xml><?xml version="1.0" encoding="utf-8"?>
<sst xmlns="http://schemas.openxmlformats.org/spreadsheetml/2006/main" count="31" uniqueCount="29">
  <si>
    <t>Id</t>
  </si>
  <si>
    <t>Current Day</t>
  </si>
  <si>
    <t>프로젝트 시간 표시 막대</t>
  </si>
  <si>
    <t xml:space="preserve">시작 날짜 입력: </t>
  </si>
  <si>
    <t>활동</t>
  </si>
  <si>
    <t>시작</t>
  </si>
  <si>
    <t>종료</t>
  </si>
  <si>
    <t>참고</t>
  </si>
  <si>
    <t>위치</t>
  </si>
  <si>
    <t>계열</t>
  </si>
  <si>
    <t>활동 ID</t>
  </si>
  <si>
    <t>계산 창 시작</t>
  </si>
  <si>
    <t>오프셋</t>
  </si>
  <si>
    <t>창</t>
  </si>
  <si>
    <t>*** 이 시트는 숨겨 두어야 합니다. ***</t>
  </si>
  <si>
    <t>오늘:</t>
  </si>
  <si>
    <t>창 활동:</t>
  </si>
  <si>
    <t>주제 선정</t>
    <phoneticPr fontId="7" type="noConversion"/>
  </si>
  <si>
    <t>DB설계 및 구축</t>
    <phoneticPr fontId="7" type="noConversion"/>
  </si>
  <si>
    <t>제작</t>
    <phoneticPr fontId="7" type="noConversion"/>
  </si>
  <si>
    <t>최종 시연 준비</t>
    <phoneticPr fontId="7" type="noConversion"/>
  </si>
  <si>
    <t>프로젝트 종료</t>
    <phoneticPr fontId="7" type="noConversion"/>
  </si>
  <si>
    <t>최종 발표 및 보고서 작성</t>
    <phoneticPr fontId="7" type="noConversion"/>
  </si>
  <si>
    <t>중간발표</t>
    <phoneticPr fontId="7" type="noConversion"/>
  </si>
  <si>
    <t>UI 디자인 설계</t>
    <phoneticPr fontId="7" type="noConversion"/>
  </si>
  <si>
    <t>컨텐츠 설계</t>
    <phoneticPr fontId="7" type="noConversion"/>
  </si>
  <si>
    <t>제작</t>
    <phoneticPr fontId="7" type="noConversion"/>
  </si>
  <si>
    <t>최종 프로젝트 설계</t>
    <phoneticPr fontId="7" type="noConversion"/>
  </si>
  <si>
    <t>제작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</si>
</sst>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yyyy"/>
    <numFmt numFmtId="177" formatCode="yyyy&quot;년&quot;\ mm&quot;월&quot;"/>
  </numFmts>
  <fonts count="10" x14ac:knownFonts="1">
    <font>
      <sz val="10"/>
      <color theme="3"/>
      <name val="Calibri"/>
      <family val="2"/>
      <scheme val="minor"/>
    </font>
    <font>
      <sz val="10"/>
      <color theme="3"/>
      <name val="맑은 고딕"/>
      <family val="3"/>
      <charset val="129"/>
    </font>
    <font>
      <sz val="30"/>
      <color theme="0"/>
      <name val="맑은 고딕"/>
      <family val="3"/>
      <charset val="129"/>
    </font>
    <font>
      <b/>
      <sz val="22"/>
      <color theme="1"/>
      <name val="맑은 고딕"/>
      <family val="3"/>
      <charset val="129"/>
    </font>
    <font>
      <sz val="14"/>
      <color theme="3" tint="0.39997558519241921"/>
      <name val="맑은 고딕"/>
      <family val="3"/>
      <charset val="129"/>
    </font>
    <font>
      <sz val="10"/>
      <color theme="3" tint="0.39997558519241921"/>
      <name val="맑은 고딕"/>
      <family val="3"/>
      <charset val="129"/>
    </font>
    <font>
      <sz val="12"/>
      <color theme="3"/>
      <name val="맑은 고딕"/>
      <family val="3"/>
      <charset val="129"/>
    </font>
    <font>
      <sz val="8"/>
      <name val="돋움"/>
      <family val="3"/>
      <charset val="129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3" borderId="1" xfId="0" applyFont="1" applyFill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1" fillId="3" borderId="3" xfId="0" applyFont="1" applyFill="1" applyBorder="1" applyProtection="1">
      <alignment vertical="center"/>
    </xf>
    <xf numFmtId="0" fontId="1" fillId="2" borderId="0" xfId="0" applyFont="1" applyFill="1" applyProtection="1">
      <alignment vertical="center"/>
    </xf>
    <xf numFmtId="0" fontId="1" fillId="0" borderId="0" xfId="0" applyFont="1" applyProtection="1">
      <alignment vertical="center"/>
    </xf>
    <xf numFmtId="0" fontId="3" fillId="0" borderId="0" xfId="0" applyFont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0" xfId="0" applyFont="1" applyFill="1" applyProtection="1">
      <alignment vertical="center"/>
    </xf>
    <xf numFmtId="0" fontId="4" fillId="0" borderId="0" xfId="0" applyFont="1" applyFill="1" applyAlignment="1" applyProtection="1">
      <alignment horizontal="right"/>
    </xf>
    <xf numFmtId="14" fontId="5" fillId="0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>
      <alignment vertical="center"/>
    </xf>
    <xf numFmtId="0" fontId="6" fillId="0" borderId="0" xfId="0" applyFont="1" applyFill="1" applyBorder="1" applyAlignment="1" applyProtection="1">
      <alignment horizontal="left" vertical="center" indent="1"/>
    </xf>
    <xf numFmtId="0" fontId="1" fillId="0" borderId="0" xfId="0" applyFont="1" applyFill="1" applyBorder="1" applyAlignment="1" applyProtection="1">
      <alignment horizontal="left" vertical="center" indent="1"/>
    </xf>
    <xf numFmtId="14" fontId="1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Protection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Alignment="1" applyProtection="1">
      <alignment horizontal="left" vertical="center" indent="1"/>
    </xf>
  </cellXfs>
  <cellStyles count="3">
    <cellStyle name="기본" xfId="0" builtinId="0" customBuiltin="1"/>
    <cellStyle name="열어 본 하이퍼링크" xfId="2" builtinId="9" hidden="1"/>
    <cellStyle name="하이퍼링크" xfId="1" builtinId="8" hidden="1"/>
  </cellStyles>
  <dxfs count="11">
    <dxf>
      <font>
        <strike val="0"/>
        <outline val="0"/>
        <shadow val="0"/>
        <u val="none"/>
        <vertAlign val="baseline"/>
        <name val="맑은 고딕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맑은 고딕"/>
        <scheme val="none"/>
      </font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"/>
          <c:y val="0.0"/>
          <c:w val="1.0"/>
          <c:h val="0.994497936726272"/>
        </c:manualLayout>
      </c:layout>
      <c:lineChart>
        <c:grouping val="standard"/>
        <c:varyColors val="0"/>
        <c:ser>
          <c:idx val="0"/>
          <c:order val="0"/>
          <c:tx>
            <c:strRef>
              <c:f>계산!$B$32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계산!$E$31:$AH$31</c:f>
              <c:numCache>
                <c:formatCode>m/d/yy</c:formatCode>
                <c:ptCount val="30"/>
                <c:pt idx="0">
                  <c:v>42327.0</c:v>
                </c:pt>
                <c:pt idx="1">
                  <c:v>42328.0</c:v>
                </c:pt>
                <c:pt idx="2">
                  <c:v>42329.0</c:v>
                </c:pt>
                <c:pt idx="3">
                  <c:v>42330.0</c:v>
                </c:pt>
                <c:pt idx="4">
                  <c:v>42331.0</c:v>
                </c:pt>
                <c:pt idx="5">
                  <c:v>42332.0</c:v>
                </c:pt>
                <c:pt idx="6">
                  <c:v>42333.0</c:v>
                </c:pt>
                <c:pt idx="7">
                  <c:v>42334.0</c:v>
                </c:pt>
                <c:pt idx="8">
                  <c:v>42335.0</c:v>
                </c:pt>
                <c:pt idx="9">
                  <c:v>42336.0</c:v>
                </c:pt>
                <c:pt idx="10">
                  <c:v>42337.0</c:v>
                </c:pt>
                <c:pt idx="11">
                  <c:v>42338.0</c:v>
                </c:pt>
                <c:pt idx="12">
                  <c:v>42339.0</c:v>
                </c:pt>
                <c:pt idx="13">
                  <c:v>42340.0</c:v>
                </c:pt>
                <c:pt idx="14">
                  <c:v>42341.0</c:v>
                </c:pt>
                <c:pt idx="15">
                  <c:v>42342.0</c:v>
                </c:pt>
                <c:pt idx="16">
                  <c:v>42343.0</c:v>
                </c:pt>
                <c:pt idx="17">
                  <c:v>42344.0</c:v>
                </c:pt>
                <c:pt idx="18">
                  <c:v>42345.0</c:v>
                </c:pt>
                <c:pt idx="19">
                  <c:v>42346.0</c:v>
                </c:pt>
                <c:pt idx="20">
                  <c:v>42347.0</c:v>
                </c:pt>
                <c:pt idx="21">
                  <c:v>42348.0</c:v>
                </c:pt>
                <c:pt idx="22">
                  <c:v>42349.0</c:v>
                </c:pt>
                <c:pt idx="23">
                  <c:v>42350.0</c:v>
                </c:pt>
                <c:pt idx="24">
                  <c:v>42351.0</c:v>
                </c:pt>
                <c:pt idx="25">
                  <c:v>42352.0</c:v>
                </c:pt>
                <c:pt idx="26">
                  <c:v>42353.0</c:v>
                </c:pt>
                <c:pt idx="27">
                  <c:v>42354.0</c:v>
                </c:pt>
                <c:pt idx="28">
                  <c:v>42355.0</c:v>
                </c:pt>
                <c:pt idx="29">
                  <c:v>42356.0</c:v>
                </c:pt>
              </c:numCache>
            </c:numRef>
          </c:cat>
          <c:val>
            <c:numRef>
              <c:f>계산!$E$32:$AH$32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계산!$D$44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계산!$B$33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계산!$E$31:$AH$31</c:f>
              <c:numCache>
                <c:formatCode>m/d/yy</c:formatCode>
                <c:ptCount val="30"/>
                <c:pt idx="0">
                  <c:v>42327.0</c:v>
                </c:pt>
                <c:pt idx="1">
                  <c:v>42328.0</c:v>
                </c:pt>
                <c:pt idx="2">
                  <c:v>42329.0</c:v>
                </c:pt>
                <c:pt idx="3">
                  <c:v>42330.0</c:v>
                </c:pt>
                <c:pt idx="4">
                  <c:v>42331.0</c:v>
                </c:pt>
                <c:pt idx="5">
                  <c:v>42332.0</c:v>
                </c:pt>
                <c:pt idx="6">
                  <c:v>42333.0</c:v>
                </c:pt>
                <c:pt idx="7">
                  <c:v>42334.0</c:v>
                </c:pt>
                <c:pt idx="8">
                  <c:v>42335.0</c:v>
                </c:pt>
                <c:pt idx="9">
                  <c:v>42336.0</c:v>
                </c:pt>
                <c:pt idx="10">
                  <c:v>42337.0</c:v>
                </c:pt>
                <c:pt idx="11">
                  <c:v>42338.0</c:v>
                </c:pt>
                <c:pt idx="12">
                  <c:v>42339.0</c:v>
                </c:pt>
                <c:pt idx="13">
                  <c:v>42340.0</c:v>
                </c:pt>
                <c:pt idx="14">
                  <c:v>42341.0</c:v>
                </c:pt>
                <c:pt idx="15">
                  <c:v>42342.0</c:v>
                </c:pt>
                <c:pt idx="16">
                  <c:v>42343.0</c:v>
                </c:pt>
                <c:pt idx="17">
                  <c:v>42344.0</c:v>
                </c:pt>
                <c:pt idx="18">
                  <c:v>42345.0</c:v>
                </c:pt>
                <c:pt idx="19">
                  <c:v>42346.0</c:v>
                </c:pt>
                <c:pt idx="20">
                  <c:v>42347.0</c:v>
                </c:pt>
                <c:pt idx="21">
                  <c:v>42348.0</c:v>
                </c:pt>
                <c:pt idx="22">
                  <c:v>42349.0</c:v>
                </c:pt>
                <c:pt idx="23">
                  <c:v>42350.0</c:v>
                </c:pt>
                <c:pt idx="24">
                  <c:v>42351.0</c:v>
                </c:pt>
                <c:pt idx="25">
                  <c:v>42352.0</c:v>
                </c:pt>
                <c:pt idx="26">
                  <c:v>42353.0</c:v>
                </c:pt>
                <c:pt idx="27">
                  <c:v>42354.0</c:v>
                </c:pt>
                <c:pt idx="28">
                  <c:v>42355.0</c:v>
                </c:pt>
                <c:pt idx="29">
                  <c:v>42356.0</c:v>
                </c:pt>
              </c:numCache>
            </c:numRef>
          </c:cat>
          <c:val>
            <c:numRef>
              <c:f>계산!$E$33:$AH$33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계산!$D$45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계산!$B$34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계산!$E$31:$AH$31</c:f>
              <c:numCache>
                <c:formatCode>m/d/yy</c:formatCode>
                <c:ptCount val="30"/>
                <c:pt idx="0">
                  <c:v>42327.0</c:v>
                </c:pt>
                <c:pt idx="1">
                  <c:v>42328.0</c:v>
                </c:pt>
                <c:pt idx="2">
                  <c:v>42329.0</c:v>
                </c:pt>
                <c:pt idx="3">
                  <c:v>42330.0</c:v>
                </c:pt>
                <c:pt idx="4">
                  <c:v>42331.0</c:v>
                </c:pt>
                <c:pt idx="5">
                  <c:v>42332.0</c:v>
                </c:pt>
                <c:pt idx="6">
                  <c:v>42333.0</c:v>
                </c:pt>
                <c:pt idx="7">
                  <c:v>42334.0</c:v>
                </c:pt>
                <c:pt idx="8">
                  <c:v>42335.0</c:v>
                </c:pt>
                <c:pt idx="9">
                  <c:v>42336.0</c:v>
                </c:pt>
                <c:pt idx="10">
                  <c:v>42337.0</c:v>
                </c:pt>
                <c:pt idx="11">
                  <c:v>42338.0</c:v>
                </c:pt>
                <c:pt idx="12">
                  <c:v>42339.0</c:v>
                </c:pt>
                <c:pt idx="13">
                  <c:v>42340.0</c:v>
                </c:pt>
                <c:pt idx="14">
                  <c:v>42341.0</c:v>
                </c:pt>
                <c:pt idx="15">
                  <c:v>42342.0</c:v>
                </c:pt>
                <c:pt idx="16">
                  <c:v>42343.0</c:v>
                </c:pt>
                <c:pt idx="17">
                  <c:v>42344.0</c:v>
                </c:pt>
                <c:pt idx="18">
                  <c:v>42345.0</c:v>
                </c:pt>
                <c:pt idx="19">
                  <c:v>42346.0</c:v>
                </c:pt>
                <c:pt idx="20">
                  <c:v>42347.0</c:v>
                </c:pt>
                <c:pt idx="21">
                  <c:v>42348.0</c:v>
                </c:pt>
                <c:pt idx="22">
                  <c:v>42349.0</c:v>
                </c:pt>
                <c:pt idx="23">
                  <c:v>42350.0</c:v>
                </c:pt>
                <c:pt idx="24">
                  <c:v>42351.0</c:v>
                </c:pt>
                <c:pt idx="25">
                  <c:v>42352.0</c:v>
                </c:pt>
                <c:pt idx="26">
                  <c:v>42353.0</c:v>
                </c:pt>
                <c:pt idx="27">
                  <c:v>42354.0</c:v>
                </c:pt>
                <c:pt idx="28">
                  <c:v>42355.0</c:v>
                </c:pt>
                <c:pt idx="29">
                  <c:v>42356.0</c:v>
                </c:pt>
              </c:numCache>
            </c:numRef>
          </c:cat>
          <c:val>
            <c:numRef>
              <c:f>계산!$E$34:$AH$34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계산!$D$46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계산!$B$35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계산!$E$31:$AH$31</c:f>
              <c:numCache>
                <c:formatCode>m/d/yy</c:formatCode>
                <c:ptCount val="30"/>
                <c:pt idx="0">
                  <c:v>42327.0</c:v>
                </c:pt>
                <c:pt idx="1">
                  <c:v>42328.0</c:v>
                </c:pt>
                <c:pt idx="2">
                  <c:v>42329.0</c:v>
                </c:pt>
                <c:pt idx="3">
                  <c:v>42330.0</c:v>
                </c:pt>
                <c:pt idx="4">
                  <c:v>42331.0</c:v>
                </c:pt>
                <c:pt idx="5">
                  <c:v>42332.0</c:v>
                </c:pt>
                <c:pt idx="6">
                  <c:v>42333.0</c:v>
                </c:pt>
                <c:pt idx="7">
                  <c:v>42334.0</c:v>
                </c:pt>
                <c:pt idx="8">
                  <c:v>42335.0</c:v>
                </c:pt>
                <c:pt idx="9">
                  <c:v>42336.0</c:v>
                </c:pt>
                <c:pt idx="10">
                  <c:v>42337.0</c:v>
                </c:pt>
                <c:pt idx="11">
                  <c:v>42338.0</c:v>
                </c:pt>
                <c:pt idx="12">
                  <c:v>42339.0</c:v>
                </c:pt>
                <c:pt idx="13">
                  <c:v>42340.0</c:v>
                </c:pt>
                <c:pt idx="14">
                  <c:v>42341.0</c:v>
                </c:pt>
                <c:pt idx="15">
                  <c:v>42342.0</c:v>
                </c:pt>
                <c:pt idx="16">
                  <c:v>42343.0</c:v>
                </c:pt>
                <c:pt idx="17">
                  <c:v>42344.0</c:v>
                </c:pt>
                <c:pt idx="18">
                  <c:v>42345.0</c:v>
                </c:pt>
                <c:pt idx="19">
                  <c:v>42346.0</c:v>
                </c:pt>
                <c:pt idx="20">
                  <c:v>42347.0</c:v>
                </c:pt>
                <c:pt idx="21">
                  <c:v>42348.0</c:v>
                </c:pt>
                <c:pt idx="22">
                  <c:v>42349.0</c:v>
                </c:pt>
                <c:pt idx="23">
                  <c:v>42350.0</c:v>
                </c:pt>
                <c:pt idx="24">
                  <c:v>42351.0</c:v>
                </c:pt>
                <c:pt idx="25">
                  <c:v>42352.0</c:v>
                </c:pt>
                <c:pt idx="26">
                  <c:v>42353.0</c:v>
                </c:pt>
                <c:pt idx="27">
                  <c:v>42354.0</c:v>
                </c:pt>
                <c:pt idx="28">
                  <c:v>42355.0</c:v>
                </c:pt>
                <c:pt idx="29">
                  <c:v>42356.0</c:v>
                </c:pt>
              </c:numCache>
            </c:numRef>
          </c:cat>
          <c:val>
            <c:numRef>
              <c:f>계산!$E$35:$AH$35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계산!$D$47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계산!$B$36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계산!$E$31:$AH$31</c:f>
              <c:numCache>
                <c:formatCode>m/d/yy</c:formatCode>
                <c:ptCount val="30"/>
                <c:pt idx="0">
                  <c:v>42327.0</c:v>
                </c:pt>
                <c:pt idx="1">
                  <c:v>42328.0</c:v>
                </c:pt>
                <c:pt idx="2">
                  <c:v>42329.0</c:v>
                </c:pt>
                <c:pt idx="3">
                  <c:v>42330.0</c:v>
                </c:pt>
                <c:pt idx="4">
                  <c:v>42331.0</c:v>
                </c:pt>
                <c:pt idx="5">
                  <c:v>42332.0</c:v>
                </c:pt>
                <c:pt idx="6">
                  <c:v>42333.0</c:v>
                </c:pt>
                <c:pt idx="7">
                  <c:v>42334.0</c:v>
                </c:pt>
                <c:pt idx="8">
                  <c:v>42335.0</c:v>
                </c:pt>
                <c:pt idx="9">
                  <c:v>42336.0</c:v>
                </c:pt>
                <c:pt idx="10">
                  <c:v>42337.0</c:v>
                </c:pt>
                <c:pt idx="11">
                  <c:v>42338.0</c:v>
                </c:pt>
                <c:pt idx="12">
                  <c:v>42339.0</c:v>
                </c:pt>
                <c:pt idx="13">
                  <c:v>42340.0</c:v>
                </c:pt>
                <c:pt idx="14">
                  <c:v>42341.0</c:v>
                </c:pt>
                <c:pt idx="15">
                  <c:v>42342.0</c:v>
                </c:pt>
                <c:pt idx="16">
                  <c:v>42343.0</c:v>
                </c:pt>
                <c:pt idx="17">
                  <c:v>42344.0</c:v>
                </c:pt>
                <c:pt idx="18">
                  <c:v>42345.0</c:v>
                </c:pt>
                <c:pt idx="19">
                  <c:v>42346.0</c:v>
                </c:pt>
                <c:pt idx="20">
                  <c:v>42347.0</c:v>
                </c:pt>
                <c:pt idx="21">
                  <c:v>42348.0</c:v>
                </c:pt>
                <c:pt idx="22">
                  <c:v>42349.0</c:v>
                </c:pt>
                <c:pt idx="23">
                  <c:v>42350.0</c:v>
                </c:pt>
                <c:pt idx="24">
                  <c:v>42351.0</c:v>
                </c:pt>
                <c:pt idx="25">
                  <c:v>42352.0</c:v>
                </c:pt>
                <c:pt idx="26">
                  <c:v>42353.0</c:v>
                </c:pt>
                <c:pt idx="27">
                  <c:v>42354.0</c:v>
                </c:pt>
                <c:pt idx="28">
                  <c:v>42355.0</c:v>
                </c:pt>
                <c:pt idx="29">
                  <c:v>42356.0</c:v>
                </c:pt>
              </c:numCache>
            </c:numRef>
          </c:cat>
          <c:val>
            <c:numRef>
              <c:f>계산!$E$36:$AH$36</c:f>
              <c:numCache>
                <c:formatCode>General</c:formatCode>
                <c:ptCount val="30"/>
                <c:pt idx="0">
                  <c:v>7.300000000000001</c:v>
                </c:pt>
                <c:pt idx="1">
                  <c:v>7.300000000000001</c:v>
                </c:pt>
                <c:pt idx="2">
                  <c:v>7.300000000000001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계산!$D$48</c:f>
              <c:strCache>
                <c:ptCount val="1"/>
                <c:pt idx="0">
                  <c:v>최종 프로젝트 설계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7.300000000000001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계산!$B$37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계산!$E$37:$AH$37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6.300000000000001</c:v>
                </c:pt>
                <c:pt idx="3">
                  <c:v>6.300000000000001</c:v>
                </c:pt>
                <c:pt idx="4">
                  <c:v>6.300000000000001</c:v>
                </c:pt>
                <c:pt idx="5">
                  <c:v>6.300000000000001</c:v>
                </c:pt>
                <c:pt idx="6">
                  <c:v>6.300000000000001</c:v>
                </c:pt>
                <c:pt idx="7">
                  <c:v>6.300000000000001</c:v>
                </c:pt>
                <c:pt idx="8">
                  <c:v>6.300000000000001</c:v>
                </c:pt>
                <c:pt idx="9">
                  <c:v>6.300000000000001</c:v>
                </c:pt>
                <c:pt idx="10">
                  <c:v>6.300000000000001</c:v>
                </c:pt>
                <c:pt idx="11">
                  <c:v>6.300000000000001</c:v>
                </c:pt>
                <c:pt idx="12">
                  <c:v>6.300000000000001</c:v>
                </c:pt>
                <c:pt idx="13">
                  <c:v>6.300000000000001</c:v>
                </c:pt>
                <c:pt idx="14">
                  <c:v>6.300000000000001</c:v>
                </c:pt>
                <c:pt idx="15">
                  <c:v>6.300000000000001</c:v>
                </c:pt>
                <c:pt idx="16">
                  <c:v>6.300000000000001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계산!$D$49</c:f>
              <c:strCache>
                <c:ptCount val="1"/>
                <c:pt idx="0">
                  <c:v>제작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계산!$B$38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계산!$E$38:$AH$38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5.300000000000001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계산!$D$50</c:f>
              <c:strCache>
                <c:ptCount val="1"/>
                <c:pt idx="0">
                  <c:v>최종 시연 준비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5.300000000000001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계산!$B$39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계산!$E$39:$AH$39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4.300000000000001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계산!$D$51</c:f>
              <c:strCache>
                <c:ptCount val="1"/>
                <c:pt idx="0">
                  <c:v>최종 발표 및 보고서 작성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4.300000000000001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계산!$B$40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계산!$E$40:$AH$40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3.300000000000001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계산!$D$52</c:f>
              <c:strCache>
                <c:ptCount val="1"/>
                <c:pt idx="0">
                  <c:v>프로젝트 종료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3.300000000000001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.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계산!$E$56:$AH$56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계산!$D$58</c:f>
              <c:strCache>
                <c:ptCount val="1"/>
                <c:pt idx="0">
                  <c:v>Nov 2015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계산!$E$58:$AH$58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계산!$D$61</c:f>
              <c:strCache>
                <c:ptCount val="1"/>
                <c:pt idx="0">
                  <c:v>Dec 2015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계산!$E$61:$AH$61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계산!$D$66</c:f>
              <c:strCache>
                <c:ptCount val="1"/>
                <c:pt idx="0">
                  <c:v>2015년 12월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bg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계산!$D$65</c:f>
              <c:strCache>
                <c:ptCount val="1"/>
                <c:pt idx="0">
                  <c:v>2015년 11월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bg1"/>
                    </a:solidFill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계산!$E$65:$AH$65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계산!$E$72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{9082543E-0457-784C-AC83-0AA3E96E2A79}</c15:txfldGUID>
                      <c15:f>계산!$E$72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계산!$F$72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{54A5E516-FFE6-3148-A282-05F8D944BC73}</c15:txfldGUID>
                      <c15:f>계산!$F$72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계산!$G$72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{C5B6DB9E-7CB3-5541-9E85-7B05C82CCDE9}</c15:txfldGUID>
                      <c15:f>계산!$G$72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계산!$H$72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{CD2D5E5C-8296-6149-9DBF-1FDA88ACFE9E}</c15:txfldGUID>
                      <c15:f>계산!$H$72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계산!$I$72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{D33D81B3-84B6-ED4A-AC41-9A32724744AD}</c15:txfldGUID>
                      <c15:f>계산!$I$72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계산!$J$72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{B9DAB9D5-14E5-3745-A598-E6527B08367E}</c15:txfldGUID>
                      <c15:f>계산!$J$72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계산!$K$72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{11FB7E46-B0F4-874A-9BA9-78F054974A94}</c15:txfldGUID>
                      <c15:f>계산!$K$72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계산!$L$72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{43AE2746-C350-9349-9FA2-EB166210049C}</c15:txfldGUID>
                      <c15:f>계산!$L$72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계산!$M$72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{20D790C2-71B8-DC49-8E9A-F2038416AA5A}</c15:txfldGUID>
                      <c15:f>계산!$M$72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계산!$N$72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{EA9118C6-6F7A-BC4A-BFCC-8435A77987D8}</c15:txfldGUID>
                      <c15:f>계산!$N$72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계산!$O$72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{640F3B93-2363-C248-A7B0-D824CC96CC5B}</c15:txfldGUID>
                      <c15:f>계산!$O$72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계산!$P$72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{6EB58BF2-CD20-C349-8FC6-51D7AC5B6AAD}</c15:txfldGUID>
                      <c15:f>계산!$P$72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계산!$Q$72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{AB6B1842-BD66-C649-91EC-8B17A0B622F5}</c15:txfldGUID>
                      <c15:f>계산!$Q$72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계산!$R$72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{C90C4CE6-8077-8244-9CAD-B2F11407D84A}</c15:txfldGUID>
                      <c15:f>계산!$R$72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계산!$S$72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{8658CCBE-3B88-5F42-ABB7-73873E3B7D4D}</c15:txfldGUID>
                      <c15:f>계산!$S$72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계산!$T$72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{8709678D-ED23-2C4C-807F-7A8BD1DEFFD0}</c15:txfldGUID>
                      <c15:f>계산!$T$72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계산!$U$72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{CB7A0706-1BED-9B4E-BB64-14FDA54785E1}</c15:txfldGUID>
                      <c15:f>계산!$U$72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계산!$V$72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{C98D6306-B733-CC4B-9455-22967551EDFB}</c15:txfldGUID>
                      <c15:f>계산!$V$72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계산!$W$72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{F8915F18-3CE3-A94B-8418-6415D292FD4A}</c15:txfldGUID>
                      <c15:f>계산!$W$72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계산!$X$72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{9295AA69-210E-0145-8B07-052155AC710E}</c15:txfldGUID>
                      <c15:f>계산!$X$72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계산!$Y$72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{6927AB3F-A96E-144F-8A6F-47DF14606188}</c15:txfldGUID>
                      <c15:f>계산!$Y$72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계산!$Z$72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{82F62C51-A739-4C4D-B0D2-FC6504E4340B}</c15:txfldGUID>
                      <c15:f>계산!$Z$72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계산!$AA$72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{BFBB54E1-5D35-204F-A278-A5EEA545C185}</c15:txfldGUID>
                      <c15:f>계산!$AA$72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계산!$AB$72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{F253210C-33E8-364C-8CD4-6E5085E2CF15}</c15:txfldGUID>
                      <c15:f>계산!$AB$72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계산!$AC$72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{1F9D9C7D-CC78-1A4E-AFC3-803846EFACD0}</c15:txfldGUID>
                      <c15:f>계산!$AC$72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계산!$AD$72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{182ADD30-7D1A-234A-BA34-BF9D6266B049}</c15:txfldGUID>
                      <c15:f>계산!$AD$72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계산!$AE$72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{BE1F501E-D611-5B4A-BBD3-355CDF096326}</c15:txfldGUID>
                      <c15:f>계산!$AE$72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계산!$AF$72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{2B39753A-D9F5-744D-BB52-612B6231A793}</c15:txfldGUID>
                      <c15:f>계산!$AF$72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계산!$AG$72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{B3B30796-95EC-D947-9226-70E3157E0477}</c15:txfldGUID>
                      <c15:f>계산!$AG$72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계산!$AH$72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{E74F3328-AC49-7B42-8AB5-EC4894C509CC}</c15:txfldGUID>
                      <c15:f>계산!$AH$72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계산!$E$71:$AH$71</c:f>
              <c:numCache>
                <c:formatCode>General</c:formatCode>
                <c:ptCount val="30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1.2</c:v>
                </c:pt>
                <c:pt idx="9">
                  <c:v>1.2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1.2</c:v>
                </c:pt>
                <c:pt idx="17">
                  <c:v>1.2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1.2</c:v>
                </c:pt>
                <c:pt idx="23">
                  <c:v>1.2</c:v>
                </c:pt>
                <c:pt idx="24">
                  <c:v>1.2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계산!$E$70</c:f>
                  <c:strCache>
                    <c:ptCount val="1"/>
                    <c:pt idx="0">
                      <c:v>목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{F1E54AB2-0393-B44B-AAE8-A67A6B8465B9}</c15:txfldGUID>
                      <c15:f>계산!$E$70</c15:f>
                      <c15:dlblFieldTableCache>
                        <c:ptCount val="1"/>
                        <c:pt idx="0">
                          <c:v>목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계산!$F$70</c:f>
                  <c:strCache>
                    <c:ptCount val="1"/>
                    <c:pt idx="0">
                      <c:v>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{2792FC60-75A7-1041-B969-C38EE4AB6174}</c15:txfldGUID>
                      <c15:f>계산!$F$70</c15:f>
                      <c15:dlblFieldTableCache>
                        <c:ptCount val="1"/>
                        <c:pt idx="0">
                          <c:v>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계산!$G$70</c:f>
                  <c:strCache>
                    <c:ptCount val="1"/>
                    <c:pt idx="0">
                      <c:v>토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{4A0D3F98-9E49-3541-B1F1-4E3CCEFDFB5E}</c15:txfldGUID>
                      <c15:f>계산!$G$70</c15:f>
                      <c15:dlblFieldTableCache>
                        <c:ptCount val="1"/>
                        <c:pt idx="0">
                          <c:v>토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계산!$H$70</c:f>
                  <c:strCache>
                    <c:ptCount val="1"/>
                    <c:pt idx="0">
                      <c:v>일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{8A94FCA4-47D2-0A4B-990D-83301D1DFEE7}</c15:txfldGUID>
                      <c15:f>계산!$H$70</c15:f>
                      <c15:dlblFieldTableCache>
                        <c:ptCount val="1"/>
                        <c:pt idx="0">
                          <c:v>일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계산!$I$70</c:f>
                  <c:strCache>
                    <c:ptCount val="1"/>
                    <c:pt idx="0">
                      <c:v>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{D06159C6-3A4D-D941-90F6-8AA910A97852}</c15:txfldGUID>
                      <c15:f>계산!$I$70</c15:f>
                      <c15:dlblFieldTableCache>
                        <c:ptCount val="1"/>
                        <c:pt idx="0">
                          <c:v>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계산!$J$70</c:f>
                  <c:strCache>
                    <c:ptCount val="1"/>
                    <c:pt idx="0">
                      <c:v>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{97C3724A-B7B5-3043-82DC-52271A16D692}</c15:txfldGUID>
                      <c15:f>계산!$J$70</c15:f>
                      <c15:dlblFieldTableCache>
                        <c:ptCount val="1"/>
                        <c:pt idx="0">
                          <c:v>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계산!$K$70</c:f>
                  <c:strCache>
                    <c:ptCount val="1"/>
                    <c:pt idx="0">
                      <c:v>수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{2232151B-2BE9-AA40-910B-E80DF9EF0C57}</c15:txfldGUID>
                      <c15:f>계산!$K$70</c15:f>
                      <c15:dlblFieldTableCache>
                        <c:ptCount val="1"/>
                        <c:pt idx="0">
                          <c:v>수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계산!$L$70</c:f>
                  <c:strCache>
                    <c:ptCount val="1"/>
                    <c:pt idx="0">
                      <c:v>목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{8639F2F4-7E7D-994E-AD63-44E5FAD66AE4}</c15:txfldGUID>
                      <c15:f>계산!$L$70</c15:f>
                      <c15:dlblFieldTableCache>
                        <c:ptCount val="1"/>
                        <c:pt idx="0">
                          <c:v>목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계산!$M$70</c:f>
                  <c:strCache>
                    <c:ptCount val="1"/>
                    <c:pt idx="0">
                      <c:v>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{53A7DFCB-BDEC-E64B-8D83-1443ECE32164}</c15:txfldGUID>
                      <c15:f>계산!$M$70</c15:f>
                      <c15:dlblFieldTableCache>
                        <c:ptCount val="1"/>
                        <c:pt idx="0">
                          <c:v>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계산!$N$70</c:f>
                  <c:strCache>
                    <c:ptCount val="1"/>
                    <c:pt idx="0">
                      <c:v>토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{831B53B8-E5CF-834F-B6AB-14BE034A37A6}</c15:txfldGUID>
                      <c15:f>계산!$N$70</c15:f>
                      <c15:dlblFieldTableCache>
                        <c:ptCount val="1"/>
                        <c:pt idx="0">
                          <c:v>토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계산!$O$70</c:f>
                  <c:strCache>
                    <c:ptCount val="1"/>
                    <c:pt idx="0">
                      <c:v>일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{FD7CA9AA-704B-C44B-BB27-4D978879D8AB}</c15:txfldGUID>
                      <c15:f>계산!$O$70</c15:f>
                      <c15:dlblFieldTableCache>
                        <c:ptCount val="1"/>
                        <c:pt idx="0">
                          <c:v>일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계산!$P$70</c:f>
                  <c:strCache>
                    <c:ptCount val="1"/>
                    <c:pt idx="0">
                      <c:v>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{6E3C71E5-F4F8-6348-9DBE-2044C5473EE7}</c15:txfldGUID>
                      <c15:f>계산!$P$70</c15:f>
                      <c15:dlblFieldTableCache>
                        <c:ptCount val="1"/>
                        <c:pt idx="0">
                          <c:v>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계산!$Q$70</c:f>
                  <c:strCache>
                    <c:ptCount val="1"/>
                    <c:pt idx="0">
                      <c:v>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{409E8446-8E1E-0D43-9E97-DE1D02D8D60D}</c15:txfldGUID>
                      <c15:f>계산!$Q$70</c15:f>
                      <c15:dlblFieldTableCache>
                        <c:ptCount val="1"/>
                        <c:pt idx="0">
                          <c:v>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계산!$R$70</c:f>
                  <c:strCache>
                    <c:ptCount val="1"/>
                    <c:pt idx="0">
                      <c:v>수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{F542A5F3-1C6D-B745-BB00-57780615576E}</c15:txfldGUID>
                      <c15:f>계산!$R$70</c15:f>
                      <c15:dlblFieldTableCache>
                        <c:ptCount val="1"/>
                        <c:pt idx="0">
                          <c:v>수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계산!$S$70</c:f>
                  <c:strCache>
                    <c:ptCount val="1"/>
                    <c:pt idx="0">
                      <c:v>목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{3A7810BC-A0B4-A44D-8F59-261B9DA826EC}</c15:txfldGUID>
                      <c15:f>계산!$S$70</c15:f>
                      <c15:dlblFieldTableCache>
                        <c:ptCount val="1"/>
                        <c:pt idx="0">
                          <c:v>목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계산!$T$70</c:f>
                  <c:strCache>
                    <c:ptCount val="1"/>
                    <c:pt idx="0">
                      <c:v>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{588FC294-BBC1-4C4C-9148-20B5F060531F}</c15:txfldGUID>
                      <c15:f>계산!$T$70</c15:f>
                      <c15:dlblFieldTableCache>
                        <c:ptCount val="1"/>
                        <c:pt idx="0">
                          <c:v>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계산!$U$70</c:f>
                  <c:strCache>
                    <c:ptCount val="1"/>
                    <c:pt idx="0">
                      <c:v>토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{3D9869E2-5D83-4E44-B56F-3537C223EC2D}</c15:txfldGUID>
                      <c15:f>계산!$U$70</c15:f>
                      <c15:dlblFieldTableCache>
                        <c:ptCount val="1"/>
                        <c:pt idx="0">
                          <c:v>토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계산!$V$70</c:f>
                  <c:strCache>
                    <c:ptCount val="1"/>
                    <c:pt idx="0">
                      <c:v>일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{2CC4AFC8-D87E-054D-A02F-D04614C1A544}</c15:txfldGUID>
                      <c15:f>계산!$V$70</c15:f>
                      <c15:dlblFieldTableCache>
                        <c:ptCount val="1"/>
                        <c:pt idx="0">
                          <c:v>일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계산!$W$70</c:f>
                  <c:strCache>
                    <c:ptCount val="1"/>
                    <c:pt idx="0">
                      <c:v>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{FFF3B74A-CC87-D44F-8544-707F235EADD4}</c15:txfldGUID>
                      <c15:f>계산!$W$70</c15:f>
                      <c15:dlblFieldTableCache>
                        <c:ptCount val="1"/>
                        <c:pt idx="0">
                          <c:v>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계산!$X$70</c:f>
                  <c:strCache>
                    <c:ptCount val="1"/>
                    <c:pt idx="0">
                      <c:v>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{811B7E9C-294D-6A46-8F21-9344F8C8FFE9}</c15:txfldGUID>
                      <c15:f>계산!$X$70</c15:f>
                      <c15:dlblFieldTableCache>
                        <c:ptCount val="1"/>
                        <c:pt idx="0">
                          <c:v>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계산!$Y$70</c:f>
                  <c:strCache>
                    <c:ptCount val="1"/>
                    <c:pt idx="0">
                      <c:v>수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{DE88D314-F45A-294A-B7A9-FA7CC1054654}</c15:txfldGUID>
                      <c15:f>계산!$Y$70</c15:f>
                      <c15:dlblFieldTableCache>
                        <c:ptCount val="1"/>
                        <c:pt idx="0">
                          <c:v>수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계산!$Z$70</c:f>
                  <c:strCache>
                    <c:ptCount val="1"/>
                    <c:pt idx="0">
                      <c:v>목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{5DD41DD6-0B32-1846-9B1C-87AF7E4767F2}</c15:txfldGUID>
                      <c15:f>계산!$Z$70</c15:f>
                      <c15:dlblFieldTableCache>
                        <c:ptCount val="1"/>
                        <c:pt idx="0">
                          <c:v>목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계산!$AA$70</c:f>
                  <c:strCache>
                    <c:ptCount val="1"/>
                    <c:pt idx="0">
                      <c:v>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{99EACCE2-0250-194B-A9FF-9F9AD603F67B}</c15:txfldGUID>
                      <c15:f>계산!$AA$70</c15:f>
                      <c15:dlblFieldTableCache>
                        <c:ptCount val="1"/>
                        <c:pt idx="0">
                          <c:v>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계산!$AB$70</c:f>
                  <c:strCache>
                    <c:ptCount val="1"/>
                    <c:pt idx="0">
                      <c:v>토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{82C1D25D-C8B5-EC46-86EA-DD630E5AFED5}</c15:txfldGUID>
                      <c15:f>계산!$AB$70</c15:f>
                      <c15:dlblFieldTableCache>
                        <c:ptCount val="1"/>
                        <c:pt idx="0">
                          <c:v>토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계산!$AC$70</c:f>
                  <c:strCache>
                    <c:ptCount val="1"/>
                    <c:pt idx="0">
                      <c:v>일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{DB1C1CAB-6B36-7944-9FA0-F1B519715CA3}</c15:txfldGUID>
                      <c15:f>계산!$AC$70</c15:f>
                      <c15:dlblFieldTableCache>
                        <c:ptCount val="1"/>
                        <c:pt idx="0">
                          <c:v>일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계산!$AD$70</c:f>
                  <c:strCache>
                    <c:ptCount val="1"/>
                    <c:pt idx="0">
                      <c:v>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{FEF9E620-B666-0343-988D-B08813F21DFA}</c15:txfldGUID>
                      <c15:f>계산!$AD$70</c15:f>
                      <c15:dlblFieldTableCache>
                        <c:ptCount val="1"/>
                        <c:pt idx="0">
                          <c:v>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계산!$AE$70</c:f>
                  <c:strCache>
                    <c:ptCount val="1"/>
                    <c:pt idx="0">
                      <c:v>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{E4973B02-1E87-C64A-BE9E-BA0AF28DD4E7}</c15:txfldGUID>
                      <c15:f>계산!$AE$70</c15:f>
                      <c15:dlblFieldTableCache>
                        <c:ptCount val="1"/>
                        <c:pt idx="0">
                          <c:v>화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계산!$AF$70</c:f>
                  <c:strCache>
                    <c:ptCount val="1"/>
                    <c:pt idx="0">
                      <c:v>수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{86B53891-C5D8-504E-96AD-5FB0796B66B1}</c15:txfldGUID>
                      <c15:f>계산!$AF$70</c15:f>
                      <c15:dlblFieldTableCache>
                        <c:ptCount val="1"/>
                        <c:pt idx="0">
                          <c:v>수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계산!$AG$70</c:f>
                  <c:strCache>
                    <c:ptCount val="1"/>
                    <c:pt idx="0">
                      <c:v>목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{BBF81A89-D5CE-EF43-9B95-923558E7681B}</c15:txfldGUID>
                      <c15:f>계산!$AG$70</c15:f>
                      <c15:dlblFieldTableCache>
                        <c:ptCount val="1"/>
                        <c:pt idx="0">
                          <c:v>목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계산!$AH$70</c:f>
                  <c:strCache>
                    <c:ptCount val="1"/>
                    <c:pt idx="0">
                      <c:v>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{CE1D53E7-91EE-454B-BE2F-8FB9BE18FB9E}</c15:txfldGUID>
                      <c15:f>계산!$AH$70</c15:f>
                      <c15:dlblFieldTableCache>
                        <c:ptCount val="1"/>
                        <c:pt idx="0">
                          <c:v>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맑은 고딕" panose="020B0503020000020004" pitchFamily="50" charset="-127"/>
                    <a:ea typeface="맑은 고딕" panose="020B05030200000200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계산!$E$69:$AH$69</c:f>
              <c:numCache>
                <c:formatCode>General</c:formatCode>
                <c:ptCount val="30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  <c:pt idx="3">
                  <c:v>2.3</c:v>
                </c:pt>
                <c:pt idx="4">
                  <c:v>2.3</c:v>
                </c:pt>
                <c:pt idx="5">
                  <c:v>2.3</c:v>
                </c:pt>
                <c:pt idx="6">
                  <c:v>2.3</c:v>
                </c:pt>
                <c:pt idx="7">
                  <c:v>2.3</c:v>
                </c:pt>
                <c:pt idx="8">
                  <c:v>2.3</c:v>
                </c:pt>
                <c:pt idx="9">
                  <c:v>2.3</c:v>
                </c:pt>
                <c:pt idx="10">
                  <c:v>2.3</c:v>
                </c:pt>
                <c:pt idx="11">
                  <c:v>2.3</c:v>
                </c:pt>
                <c:pt idx="12">
                  <c:v>2.3</c:v>
                </c:pt>
                <c:pt idx="13">
                  <c:v>2.3</c:v>
                </c:pt>
                <c:pt idx="14">
                  <c:v>2.3</c:v>
                </c:pt>
                <c:pt idx="15">
                  <c:v>2.3</c:v>
                </c:pt>
                <c:pt idx="16">
                  <c:v>2.3</c:v>
                </c:pt>
                <c:pt idx="17">
                  <c:v>2.3</c:v>
                </c:pt>
                <c:pt idx="18">
                  <c:v>2.3</c:v>
                </c:pt>
                <c:pt idx="19">
                  <c:v>2.3</c:v>
                </c:pt>
                <c:pt idx="20">
                  <c:v>2.3</c:v>
                </c:pt>
                <c:pt idx="21">
                  <c:v>2.3</c:v>
                </c:pt>
                <c:pt idx="22">
                  <c:v>2.3</c:v>
                </c:pt>
                <c:pt idx="23">
                  <c:v>2.3</c:v>
                </c:pt>
                <c:pt idx="24">
                  <c:v>2.3</c:v>
                </c:pt>
                <c:pt idx="25">
                  <c:v>2.3</c:v>
                </c:pt>
                <c:pt idx="26">
                  <c:v>2.3</c:v>
                </c:pt>
                <c:pt idx="27">
                  <c:v>2.3</c:v>
                </c:pt>
                <c:pt idx="28">
                  <c:v>2.3</c:v>
                </c:pt>
                <c:pt idx="29">
                  <c:v>2.3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계산!$D$59</c:f>
              <c:strCache>
                <c:ptCount val="1"/>
                <c:pt idx="0">
                  <c:v>2015년 11월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계산!$E$59:$AH$59</c:f>
              <c:numCache>
                <c:formatCode>General</c:formatCode>
                <c:ptCount val="30"/>
                <c:pt idx="0">
                  <c:v>13.0</c:v>
                </c:pt>
                <c:pt idx="1">
                  <c:v>13.0</c:v>
                </c:pt>
                <c:pt idx="2">
                  <c:v>13.0</c:v>
                </c:pt>
                <c:pt idx="3">
                  <c:v>13.0</c:v>
                </c:pt>
                <c:pt idx="4">
                  <c:v>13.0</c:v>
                </c:pt>
                <c:pt idx="5">
                  <c:v>13.0</c:v>
                </c:pt>
                <c:pt idx="6">
                  <c:v>13.0</c:v>
                </c:pt>
                <c:pt idx="7">
                  <c:v>13.0</c:v>
                </c:pt>
                <c:pt idx="8">
                  <c:v>13.0</c:v>
                </c:pt>
                <c:pt idx="9">
                  <c:v>13.0</c:v>
                </c:pt>
                <c:pt idx="10">
                  <c:v>13.0</c:v>
                </c:pt>
                <c:pt idx="11">
                  <c:v>13.0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계산!$D$62</c:f>
              <c:strCache>
                <c:ptCount val="1"/>
                <c:pt idx="0">
                  <c:v>2015년 12월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계산!$E$62:$AH$62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13.0</c:v>
                </c:pt>
                <c:pt idx="13">
                  <c:v>13.0</c:v>
                </c:pt>
                <c:pt idx="14">
                  <c:v>13.0</c:v>
                </c:pt>
                <c:pt idx="15">
                  <c:v>13.0</c:v>
                </c:pt>
                <c:pt idx="16">
                  <c:v>13.0</c:v>
                </c:pt>
                <c:pt idx="17">
                  <c:v>13.0</c:v>
                </c:pt>
                <c:pt idx="18">
                  <c:v>13.0</c:v>
                </c:pt>
                <c:pt idx="19">
                  <c:v>13.0</c:v>
                </c:pt>
                <c:pt idx="20">
                  <c:v>13.0</c:v>
                </c:pt>
                <c:pt idx="21">
                  <c:v>13.0</c:v>
                </c:pt>
                <c:pt idx="22">
                  <c:v>13.0</c:v>
                </c:pt>
                <c:pt idx="23">
                  <c:v>13.0</c:v>
                </c:pt>
                <c:pt idx="24">
                  <c:v>13.0</c:v>
                </c:pt>
                <c:pt idx="25">
                  <c:v>13.0</c:v>
                </c:pt>
                <c:pt idx="26">
                  <c:v>13.0</c:v>
                </c:pt>
                <c:pt idx="27">
                  <c:v>13.0</c:v>
                </c:pt>
                <c:pt idx="28">
                  <c:v>13.0</c:v>
                </c:pt>
                <c:pt idx="29">
                  <c:v>13.0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006016"/>
        <c:axId val="-2132928320"/>
      </c:lineChart>
      <c:dateAx>
        <c:axId val="-2132006016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-2132928320"/>
        <c:crosses val="autoZero"/>
        <c:auto val="1"/>
        <c:lblOffset val="100"/>
        <c:baseTimeUnit val="days"/>
      </c:dateAx>
      <c:valAx>
        <c:axId val="-2132928320"/>
        <c:scaling>
          <c:orientation val="minMax"/>
          <c:max val="13.5"/>
          <c:min val="0.0"/>
        </c:scaling>
        <c:delete val="1"/>
        <c:axPos val="l"/>
        <c:numFmt formatCode="General" sourceLinked="1"/>
        <c:majorTickMark val="out"/>
        <c:minorTickMark val="none"/>
        <c:tickLblPos val="nextTo"/>
        <c:crossAx val="-2132006016"/>
        <c:crosses val="autoZero"/>
        <c:crossBetween val="between"/>
        <c:majorUnit val="1.0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ko-KR"/>
    </a:p>
  </c:txPr>
  <c:printSettings>
    <c:headerFooter/>
    <c:pageMargins b="0.75" l="0.7" r="0.7" t="1.0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2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2</xdr:row>
      <xdr:rowOff>25400</xdr:rowOff>
    </xdr:from>
    <xdr:to>
      <xdr:col>21</xdr:col>
      <xdr:colOff>381000</xdr:colOff>
      <xdr:row>12</xdr:row>
      <xdr:rowOff>114300</xdr:rowOff>
    </xdr:to>
    <xdr:graphicFrame macro="">
      <xdr:nvGraphicFramePr>
        <xdr:cNvPr id="7" name="시간 표시 막대 차트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49</xdr:row>
          <xdr:rowOff>0</xdr:rowOff>
        </xdr:from>
        <xdr:to>
          <xdr:col>6</xdr:col>
          <xdr:colOff>2349500</xdr:colOff>
          <xdr:row>50</xdr:row>
          <xdr:rowOff>0</xdr:rowOff>
        </xdr:to>
        <xdr:sp macro="" textlink="">
          <xdr:nvSpPr>
            <xdr:cNvPr id="1027" name="스크롤 막대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34" totalsRowShown="0" headerRowDxfId="6" dataDxfId="5">
  <autoFilter ref="B22:F34"/>
  <sortState ref="C20:F25">
    <sortCondition ref="D19:D25"/>
  </sortState>
  <tableColumns count="5">
    <tableColumn id="5" name="Id" dataDxfId="4">
      <calculatedColumnFormula>N(B22)+1</calculatedColumnFormula>
    </tableColumn>
    <tableColumn id="1" name="활동" dataDxfId="3"/>
    <tableColumn id="2" name="시작" dataDxfId="2">
      <calculatedColumnFormula>D22+10</calculatedColumnFormula>
    </tableColumn>
    <tableColumn id="3" name="종료" dataDxfId="1">
      <calculatedColumnFormula>Activities[[#This Row],[시작]]+2</calculatedColumnFormula>
    </tableColumn>
    <tableColumn id="4" name="참고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활동 표" altTextSummary="이 표를 사용하여 학사 활동을 입력하고 관리합니다.활동, 시작, 종료, 참고 열이 제공됩니다.이 표에 입력한 모든 활동은 시간 표시 막대 차트로 렌더링됩니다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5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theme="5"/>
    <pageSetUpPr autoPageBreaks="0"/>
  </sheetPr>
  <dimension ref="A1:G34"/>
  <sheetViews>
    <sheetView showGridLines="0" tabSelected="1" topLeftCell="A9" workbookViewId="0">
      <selection activeCell="C22" sqref="C22:E34"/>
    </sheetView>
  </sheetViews>
  <sheetFormatPr baseColWidth="10" defaultColWidth="9" defaultRowHeight="17.25" customHeight="1" x14ac:dyDescent="0.2"/>
  <cols>
    <col min="1" max="1" width="5.59765625" style="6" customWidth="1"/>
    <col min="2" max="2" width="0" style="6" hidden="1" customWidth="1"/>
    <col min="3" max="3" width="31" style="6" customWidth="1"/>
    <col min="4" max="5" width="18.3984375" style="6" customWidth="1"/>
    <col min="6" max="6" width="19.796875" style="6" customWidth="1"/>
    <col min="7" max="7" width="45.3984375" style="6" customWidth="1"/>
    <col min="8" max="16384" width="9" style="6"/>
  </cols>
  <sheetData>
    <row r="1" spans="1:7" s="5" customFormat="1" ht="47.25" customHeight="1" thickBot="1" x14ac:dyDescent="0.25">
      <c r="A1" s="1"/>
      <c r="B1" s="2"/>
      <c r="C1" s="3" t="s">
        <v>2</v>
      </c>
      <c r="D1" s="1"/>
      <c r="E1" s="1"/>
      <c r="F1" s="1"/>
      <c r="G1" s="4"/>
    </row>
    <row r="2" spans="1:7" ht="17.25" customHeight="1" thickTop="1" x14ac:dyDescent="0.2">
      <c r="C2" s="7"/>
    </row>
    <row r="18" spans="2:6" ht="17.25" customHeight="1" thickBot="1" x14ac:dyDescent="0.25">
      <c r="C18" s="8"/>
      <c r="D18" s="8"/>
      <c r="E18" s="8"/>
      <c r="F18" s="8"/>
    </row>
    <row r="19" spans="2:6" ht="17.25" customHeight="1" thickTop="1" x14ac:dyDescent="0.2">
      <c r="C19" s="9"/>
      <c r="D19" s="9"/>
      <c r="E19" s="9"/>
      <c r="F19" s="9"/>
    </row>
    <row r="20" spans="2:6" ht="17.25" customHeight="1" x14ac:dyDescent="0.25">
      <c r="C20" s="10" t="s">
        <v>3</v>
      </c>
      <c r="D20" s="11">
        <f ca="1">TODAY()-3</f>
        <v>42305</v>
      </c>
      <c r="E20" s="9"/>
      <c r="F20" s="9"/>
    </row>
    <row r="21" spans="2:6" ht="17.25" customHeight="1" x14ac:dyDescent="0.2">
      <c r="C21" s="9"/>
      <c r="D21" s="9"/>
      <c r="E21" s="9"/>
      <c r="F21" s="9"/>
    </row>
    <row r="22" spans="2:6" ht="17.25" customHeight="1" x14ac:dyDescent="0.2">
      <c r="B22" s="12" t="s">
        <v>0</v>
      </c>
      <c r="C22" s="13" t="s">
        <v>4</v>
      </c>
      <c r="D22" s="13" t="s">
        <v>5</v>
      </c>
      <c r="E22" s="13" t="s">
        <v>6</v>
      </c>
      <c r="F22" s="13" t="s">
        <v>7</v>
      </c>
    </row>
    <row r="23" spans="2:6" ht="17.25" customHeight="1" x14ac:dyDescent="0.2">
      <c r="B23" s="12">
        <f t="shared" ref="B23:B28" si="0">N(B22)+1</f>
        <v>1</v>
      </c>
      <c r="C23" s="14" t="s">
        <v>17</v>
      </c>
      <c r="D23" s="15">
        <f ca="1">D20+3</f>
        <v>42308</v>
      </c>
      <c r="E23" s="15"/>
      <c r="F23" s="14"/>
    </row>
    <row r="24" spans="2:6" ht="17.25" customHeight="1" x14ac:dyDescent="0.2">
      <c r="B24" s="12">
        <f t="shared" si="0"/>
        <v>2</v>
      </c>
      <c r="C24" s="14" t="s">
        <v>18</v>
      </c>
      <c r="D24" s="15">
        <f ca="1">D23+2</f>
        <v>42310</v>
      </c>
      <c r="E24" s="15">
        <f ca="1">Activities[[#This Row],[시작]]+2</f>
        <v>42312</v>
      </c>
      <c r="F24" s="14"/>
    </row>
    <row r="25" spans="2:6" ht="17.25" customHeight="1" x14ac:dyDescent="0.2">
      <c r="B25" s="12">
        <f t="shared" si="0"/>
        <v>3</v>
      </c>
      <c r="C25" s="22" t="s">
        <v>23</v>
      </c>
      <c r="D25" s="15">
        <f ca="1">D24+7</f>
        <v>42317</v>
      </c>
      <c r="E25" s="15">
        <f ca="1">Activities[[#This Row],[시작]]+0</f>
        <v>42317</v>
      </c>
      <c r="F25" s="14"/>
    </row>
    <row r="26" spans="2:6" ht="17.25" customHeight="1" x14ac:dyDescent="0.2">
      <c r="B26" s="12">
        <f t="shared" si="0"/>
        <v>4</v>
      </c>
      <c r="C26" s="14" t="s">
        <v>24</v>
      </c>
      <c r="D26" s="15">
        <f ca="1">D25+1</f>
        <v>42318</v>
      </c>
      <c r="E26" s="15">
        <f ca="1">Activities[[#This Row],[시작]]+2</f>
        <v>42320</v>
      </c>
      <c r="F26" s="14"/>
    </row>
    <row r="27" spans="2:6" ht="17.25" customHeight="1" x14ac:dyDescent="0.2">
      <c r="B27" s="12">
        <f t="shared" si="0"/>
        <v>5</v>
      </c>
      <c r="C27" s="14" t="s">
        <v>19</v>
      </c>
      <c r="D27" s="15">
        <f ca="1">D26+2</f>
        <v>42320</v>
      </c>
      <c r="E27" s="15">
        <f ca="1">Activities[[#This Row],[시작]]+2</f>
        <v>42322</v>
      </c>
      <c r="F27" s="14"/>
    </row>
    <row r="28" spans="2:6" ht="17.25" customHeight="1" x14ac:dyDescent="0.2">
      <c r="B28" s="12">
        <f t="shared" si="0"/>
        <v>6</v>
      </c>
      <c r="C28" s="14" t="s">
        <v>25</v>
      </c>
      <c r="D28" s="15">
        <f ca="1">D27+2</f>
        <v>42322</v>
      </c>
      <c r="E28" s="15">
        <f ca="1">Activities[[#This Row],[시작]]+2</f>
        <v>42324</v>
      </c>
      <c r="F28" s="14"/>
    </row>
    <row r="29" spans="2:6" ht="17.25" customHeight="1" x14ac:dyDescent="0.2">
      <c r="B29" s="16">
        <f t="shared" ref="B29:B34" si="1">N(B28)+1</f>
        <v>7</v>
      </c>
      <c r="C29" s="14" t="s">
        <v>26</v>
      </c>
      <c r="D29" s="15">
        <f ca="1">D28+2</f>
        <v>42324</v>
      </c>
      <c r="E29" s="15">
        <f ca="1">Activities[[#This Row],[시작]]+2</f>
        <v>42326</v>
      </c>
      <c r="F29" s="14"/>
    </row>
    <row r="30" spans="2:6" ht="17.25" customHeight="1" x14ac:dyDescent="0.2">
      <c r="B30" s="16">
        <f t="shared" si="1"/>
        <v>8</v>
      </c>
      <c r="C30" s="14" t="s">
        <v>27</v>
      </c>
      <c r="D30" s="15">
        <f ca="1">D29+2</f>
        <v>42326</v>
      </c>
      <c r="E30" s="15">
        <f ca="1">Activities[[#This Row],[시작]]+3</f>
        <v>42329</v>
      </c>
      <c r="F30" s="14"/>
    </row>
    <row r="31" spans="2:6" ht="17.25" customHeight="1" x14ac:dyDescent="0.2">
      <c r="B31" s="16">
        <f t="shared" si="1"/>
        <v>9</v>
      </c>
      <c r="C31" s="14" t="s">
        <v>28</v>
      </c>
      <c r="D31" s="15">
        <f ca="1">D30+3</f>
        <v>42329</v>
      </c>
      <c r="E31" s="15">
        <f ca="1">Activities[[#This Row],[시작]]+14</f>
        <v>42343</v>
      </c>
      <c r="F31" s="14"/>
    </row>
    <row r="32" spans="2:6" ht="17.25" customHeight="1" x14ac:dyDescent="0.2">
      <c r="B32" s="16">
        <f>N(B31)+1</f>
        <v>10</v>
      </c>
      <c r="C32" s="14" t="s">
        <v>20</v>
      </c>
      <c r="D32" s="15">
        <f ca="1">D31+14</f>
        <v>42343</v>
      </c>
      <c r="E32" s="15"/>
      <c r="F32" s="14"/>
    </row>
    <row r="33" spans="2:6" ht="17.25" customHeight="1" x14ac:dyDescent="0.2">
      <c r="B33" s="16">
        <f t="shared" si="1"/>
        <v>11</v>
      </c>
      <c r="C33" s="14" t="s">
        <v>22</v>
      </c>
      <c r="D33" s="15">
        <f ca="1">D32+2</f>
        <v>42345</v>
      </c>
      <c r="E33" s="15">
        <f ca="1">Activities[[#This Row],[시작]]+0</f>
        <v>42345</v>
      </c>
      <c r="F33" s="14"/>
    </row>
    <row r="34" spans="2:6" ht="17.25" customHeight="1" x14ac:dyDescent="0.2">
      <c r="B34" s="16">
        <f t="shared" si="1"/>
        <v>12</v>
      </c>
      <c r="C34" s="14" t="s">
        <v>21</v>
      </c>
      <c r="D34" s="15">
        <f ca="1">D33+0</f>
        <v>42345</v>
      </c>
      <c r="E34" s="15"/>
      <c r="F34" s="14"/>
    </row>
  </sheetData>
  <sheetProtection selectLockedCells="1"/>
  <phoneticPr fontId="7" type="noConversion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스크롤 막대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50800</xdr:colOff>
                    <xdr:row>49</xdr:row>
                    <xdr:rowOff>0</xdr:rowOff>
                  </from>
                  <to>
                    <xdr:col>6</xdr:col>
                    <xdr:colOff>2349500</xdr:colOff>
                    <xdr:row>50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I72"/>
  <sheetViews>
    <sheetView topLeftCell="A37" workbookViewId="0">
      <selection activeCell="E72" sqref="E72"/>
    </sheetView>
  </sheetViews>
  <sheetFormatPr baseColWidth="10" defaultColWidth="9" defaultRowHeight="15" x14ac:dyDescent="0.2"/>
  <cols>
    <col min="1" max="2" width="9" style="17"/>
    <col min="3" max="3" width="17.3984375" style="17" customWidth="1"/>
    <col min="4" max="4" width="18" style="17" customWidth="1"/>
    <col min="5" max="34" width="10.796875" style="17" customWidth="1"/>
    <col min="35" max="35" width="17.59765625" style="17" customWidth="1"/>
    <col min="36" max="16384" width="9" style="17"/>
  </cols>
  <sheetData>
    <row r="1" spans="1:6" x14ac:dyDescent="0.2">
      <c r="A1" s="17" t="s">
        <v>14</v>
      </c>
    </row>
    <row r="3" spans="1:6" x14ac:dyDescent="0.2">
      <c r="C3" s="17" t="s">
        <v>15</v>
      </c>
      <c r="D3" s="18">
        <f ca="1">TODAY()</f>
        <v>42308</v>
      </c>
      <c r="E3" s="18"/>
    </row>
    <row r="4" spans="1:6" x14ac:dyDescent="0.2">
      <c r="D4" s="17">
        <v>5</v>
      </c>
    </row>
    <row r="6" spans="1:6" x14ac:dyDescent="0.2">
      <c r="E6" s="17" t="e">
        <f>NA()</f>
        <v>#N/A</v>
      </c>
    </row>
    <row r="7" spans="1:6" x14ac:dyDescent="0.2">
      <c r="E7" s="17" t="e">
        <f>NA()</f>
        <v>#N/A</v>
      </c>
    </row>
    <row r="8" spans="1:6" x14ac:dyDescent="0.2">
      <c r="E8" s="17" t="e">
        <f>NA()</f>
        <v>#N/A</v>
      </c>
    </row>
    <row r="9" spans="1:6" x14ac:dyDescent="0.2">
      <c r="C9" s="19" t="s">
        <v>16</v>
      </c>
      <c r="D9" s="17">
        <f ca="1">SUMPRODUCT( ((Activities[시작]&gt;=StartDateWindow)+(Activities[종료]&gt;=StartDateWindow)&gt;0)*(Activities[시작]&lt;=(StartDateWindow+WindowDays-1)) )</f>
        <v>5</v>
      </c>
      <c r="E9" s="17" t="e">
        <f>NA()</f>
        <v>#N/A</v>
      </c>
    </row>
    <row r="10" spans="1:6" x14ac:dyDescent="0.2">
      <c r="D10" s="17">
        <v>9</v>
      </c>
      <c r="E10" s="17" t="e">
        <f>NA()</f>
        <v>#N/A</v>
      </c>
    </row>
    <row r="11" spans="1:6" x14ac:dyDescent="0.2">
      <c r="D11" s="17">
        <f ca="1">D10-MIN(D10,D9)</f>
        <v>4</v>
      </c>
      <c r="E11" s="17" t="e">
        <f>NA()</f>
        <v>#N/A</v>
      </c>
    </row>
    <row r="12" spans="1:6" x14ac:dyDescent="0.2">
      <c r="E12" s="17" t="e">
        <f>NA()</f>
        <v>#N/A</v>
      </c>
    </row>
    <row r="13" spans="1:6" x14ac:dyDescent="0.2">
      <c r="C13" s="19"/>
      <c r="E13" s="17" t="e">
        <f>NA()</f>
        <v>#N/A</v>
      </c>
    </row>
    <row r="14" spans="1:6" x14ac:dyDescent="0.2">
      <c r="C14" s="19"/>
      <c r="E14" s="17" t="e">
        <f>NA()</f>
        <v>#N/A</v>
      </c>
    </row>
    <row r="15" spans="1:6" x14ac:dyDescent="0.2">
      <c r="C15" s="19"/>
      <c r="E15" s="17">
        <f t="array" aca="1" ref="E15" ca="1">INDEX(Activities[Id],MATCH(1, ((Activities[시작]&gt;=StartDateWindow)+(Activities[종료]&gt;=StartDateWindow)&gt;0)*(Activities[시작]&lt;=(StartDateWindow+WindowDays-1)), 0))</f>
        <v>8</v>
      </c>
      <c r="F15" s="17" t="e">
        <f t="shared" ref="F15:F23" ca="1" si="0">OFFSET(E15,-$D$11,)</f>
        <v>#N/A</v>
      </c>
    </row>
    <row r="16" spans="1:6" x14ac:dyDescent="0.2">
      <c r="C16" s="19"/>
      <c r="E16" s="17">
        <f t="array" aca="1" ref="E16" ca="1">INDEX(Activities[Id],MATCH(1, (Activities[Id]&gt;E15)*((Activities[시작]&gt;=StartDateWindow)+(Activities[종료]&gt;=StartDateWindow)&gt;0)*(Activities[시작]&lt;=(StartDateWindow+WindowDays-1)), 0))</f>
        <v>9</v>
      </c>
      <c r="F16" s="17" t="e">
        <f t="shared" ca="1" si="0"/>
        <v>#N/A</v>
      </c>
    </row>
    <row r="17" spans="1:35" x14ac:dyDescent="0.2">
      <c r="C17" s="19"/>
      <c r="E17" s="17">
        <f t="array" aca="1" ref="E17" ca="1">INDEX(Activities[Id],MATCH(1, (Activities[Id]&gt;E16)*((Activities[시작]&gt;=StartDateWindow)+(Activities[종료]&gt;=StartDateWindow)&gt;0)*(Activities[시작]&lt;=(StartDateWindow+WindowDays-1)), 0))</f>
        <v>10</v>
      </c>
      <c r="F17" s="17" t="e">
        <f t="shared" ca="1" si="0"/>
        <v>#N/A</v>
      </c>
    </row>
    <row r="18" spans="1:35" x14ac:dyDescent="0.2">
      <c r="E18" s="17">
        <f t="array" aca="1" ref="E18" ca="1">INDEX(Activities[Id],MATCH(1, (Activities[Id]&gt;E17)*((Activities[시작]&gt;=StartDateWindow)+(Activities[종료]&gt;=StartDateWindow)&gt;0)*(Activities[시작]&lt;=(StartDateWindow+WindowDays-1)), 0))</f>
        <v>11</v>
      </c>
      <c r="F18" s="17" t="e">
        <f t="shared" ca="1" si="0"/>
        <v>#N/A</v>
      </c>
    </row>
    <row r="19" spans="1:35" x14ac:dyDescent="0.2">
      <c r="E19" s="17">
        <f t="array" aca="1" ref="E19" ca="1">INDEX(Activities[Id],MATCH(1, (Activities[Id]&gt;E18)*((Activities[시작]&gt;=StartDateWindow)+(Activities[종료]&gt;=StartDateWindow)&gt;0)*(Activities[시작]&lt;=(StartDateWindow+WindowDays-1)), 0))</f>
        <v>12</v>
      </c>
      <c r="F19" s="17">
        <f t="shared" ca="1" si="0"/>
        <v>8</v>
      </c>
    </row>
    <row r="20" spans="1:35" x14ac:dyDescent="0.2">
      <c r="E20" s="17" t="e">
        <f t="array" aca="1" ref="E20" ca="1">INDEX(Activities[Id],MATCH(1, (Activities[Id]&gt;E19)*((Activities[시작]&gt;=StartDateWindow)+(Activities[종료]&gt;=StartDateWindow)&gt;0)*(Activities[시작]&lt;=(StartDateWindow+WindowDays-1)), 0))</f>
        <v>#N/A</v>
      </c>
      <c r="F20" s="17">
        <f t="shared" ca="1" si="0"/>
        <v>9</v>
      </c>
    </row>
    <row r="21" spans="1:35" x14ac:dyDescent="0.2">
      <c r="E21" s="17" t="e">
        <f t="array" aca="1" ref="E21" ca="1">INDEX(Activities[Id],MATCH(1, (Activities[Id]&gt;E20)*((Activities[시작]&gt;=StartDateWindow)+(Activities[종료]&gt;=StartDateWindow)&gt;0)*(Activities[시작]&lt;=(StartDateWindow+WindowDays-1)), 0))</f>
        <v>#N/A</v>
      </c>
      <c r="F21" s="17">
        <f t="shared" ca="1" si="0"/>
        <v>10</v>
      </c>
    </row>
    <row r="22" spans="1:35" x14ac:dyDescent="0.2">
      <c r="E22" s="17" t="e">
        <f t="array" aca="1" ref="E22" ca="1">INDEX(Activities[Id],MATCH(1, (Activities[Id]&gt;E21)*((Activities[시작]&gt;=StartDateWindow)+(Activities[종료]&gt;=StartDateWindow)&gt;0)*(Activities[시작]&lt;=(StartDateWindow+WindowDays-1)), 0))</f>
        <v>#N/A</v>
      </c>
      <c r="F22" s="17">
        <f t="shared" ca="1" si="0"/>
        <v>11</v>
      </c>
    </row>
    <row r="23" spans="1:35" x14ac:dyDescent="0.2">
      <c r="E23" s="17" t="e">
        <f t="array" aca="1" ref="E23" ca="1">INDEX(Activities[Id],MATCH(1, (Activities[Id]&gt;E22)*((Activities[시작]&gt;=StartDateWindow)+(Activities[종료]&gt;=StartDateWindow)&gt;0)*(Activities[시작]&lt;=(StartDateWindow+WindowDays-1)), 0))</f>
        <v>#N/A</v>
      </c>
      <c r="F23" s="17">
        <f t="shared" ca="1" si="0"/>
        <v>12</v>
      </c>
    </row>
    <row r="25" spans="1:35" x14ac:dyDescent="0.2">
      <c r="C25" s="17" t="s">
        <v>11</v>
      </c>
      <c r="D25" s="18">
        <f ca="1">StartDate+WindowOffset</f>
        <v>42327</v>
      </c>
    </row>
    <row r="26" spans="1:35" x14ac:dyDescent="0.2">
      <c r="C26" s="17" t="s">
        <v>12</v>
      </c>
      <c r="D26" s="17">
        <v>22</v>
      </c>
    </row>
    <row r="28" spans="1:35" x14ac:dyDescent="0.2">
      <c r="C28" s="17" t="s">
        <v>5</v>
      </c>
      <c r="D28" s="19">
        <f ca="1">'프로젝트 시간 표시 막대'!D20</f>
        <v>42305</v>
      </c>
    </row>
    <row r="29" spans="1:35" x14ac:dyDescent="0.2">
      <c r="C29" s="17" t="s">
        <v>13</v>
      </c>
      <c r="D29" s="17">
        <v>30</v>
      </c>
    </row>
    <row r="31" spans="1:35" x14ac:dyDescent="0.2">
      <c r="A31" s="17" t="s">
        <v>8</v>
      </c>
      <c r="B31" s="17" t="s">
        <v>9</v>
      </c>
      <c r="C31" s="17" t="s">
        <v>10</v>
      </c>
      <c r="D31" s="17" t="s">
        <v>4</v>
      </c>
      <c r="E31" s="18">
        <f ca="1">StartDateWindow</f>
        <v>42327</v>
      </c>
      <c r="F31" s="18">
        <f t="shared" ref="F31:AI31" ca="1" si="1">E31+1</f>
        <v>42328</v>
      </c>
      <c r="G31" s="18">
        <f t="shared" ca="1" si="1"/>
        <v>42329</v>
      </c>
      <c r="H31" s="18">
        <f t="shared" ca="1" si="1"/>
        <v>42330</v>
      </c>
      <c r="I31" s="18">
        <f t="shared" ca="1" si="1"/>
        <v>42331</v>
      </c>
      <c r="J31" s="18">
        <f t="shared" ca="1" si="1"/>
        <v>42332</v>
      </c>
      <c r="K31" s="18">
        <f t="shared" ca="1" si="1"/>
        <v>42333</v>
      </c>
      <c r="L31" s="18">
        <f t="shared" ca="1" si="1"/>
        <v>42334</v>
      </c>
      <c r="M31" s="18">
        <f t="shared" ca="1" si="1"/>
        <v>42335</v>
      </c>
      <c r="N31" s="18">
        <f t="shared" ca="1" si="1"/>
        <v>42336</v>
      </c>
      <c r="O31" s="18">
        <f t="shared" ca="1" si="1"/>
        <v>42337</v>
      </c>
      <c r="P31" s="18">
        <f t="shared" ca="1" si="1"/>
        <v>42338</v>
      </c>
      <c r="Q31" s="18">
        <f t="shared" ca="1" si="1"/>
        <v>42339</v>
      </c>
      <c r="R31" s="18">
        <f t="shared" ca="1" si="1"/>
        <v>42340</v>
      </c>
      <c r="S31" s="18">
        <f t="shared" ca="1" si="1"/>
        <v>42341</v>
      </c>
      <c r="T31" s="18">
        <f t="shared" ca="1" si="1"/>
        <v>42342</v>
      </c>
      <c r="U31" s="18">
        <f t="shared" ca="1" si="1"/>
        <v>42343</v>
      </c>
      <c r="V31" s="18">
        <f t="shared" ca="1" si="1"/>
        <v>42344</v>
      </c>
      <c r="W31" s="18">
        <f t="shared" ca="1" si="1"/>
        <v>42345</v>
      </c>
      <c r="X31" s="18">
        <f t="shared" ca="1" si="1"/>
        <v>42346</v>
      </c>
      <c r="Y31" s="18">
        <f t="shared" ca="1" si="1"/>
        <v>42347</v>
      </c>
      <c r="Z31" s="18">
        <f t="shared" ca="1" si="1"/>
        <v>42348</v>
      </c>
      <c r="AA31" s="18">
        <f t="shared" ca="1" si="1"/>
        <v>42349</v>
      </c>
      <c r="AB31" s="18">
        <f t="shared" ca="1" si="1"/>
        <v>42350</v>
      </c>
      <c r="AC31" s="18">
        <f t="shared" ca="1" si="1"/>
        <v>42351</v>
      </c>
      <c r="AD31" s="18">
        <f t="shared" ca="1" si="1"/>
        <v>42352</v>
      </c>
      <c r="AE31" s="18">
        <f t="shared" ca="1" si="1"/>
        <v>42353</v>
      </c>
      <c r="AF31" s="18">
        <f t="shared" ca="1" si="1"/>
        <v>42354</v>
      </c>
      <c r="AG31" s="18">
        <f t="shared" ca="1" si="1"/>
        <v>42355</v>
      </c>
      <c r="AH31" s="18">
        <f t="shared" ca="1" si="1"/>
        <v>42356</v>
      </c>
      <c r="AI31" s="18">
        <f t="shared" ca="1" si="1"/>
        <v>42357</v>
      </c>
    </row>
    <row r="32" spans="1:35" x14ac:dyDescent="0.2">
      <c r="A32" s="17">
        <v>11.3</v>
      </c>
      <c r="B32" s="17">
        <v>1</v>
      </c>
      <c r="C32" s="17" t="e">
        <f t="shared" ref="C32:C40" ca="1" si="2">F15</f>
        <v>#N/A</v>
      </c>
      <c r="D32" s="17" t="e">
        <f ca="1">INDEX(Activities[활동],MATCH($C32,Activities[Id],0))</f>
        <v>#N/A</v>
      </c>
      <c r="E32" s="17" t="e">
        <f ca="1">GridCalc</f>
        <v>#N/A</v>
      </c>
      <c r="F32" s="17" t="e">
        <f ca="1">GridCalc</f>
        <v>#N/A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 x14ac:dyDescent="0.2">
      <c r="A33" s="17">
        <f>A32-1</f>
        <v>10.3</v>
      </c>
      <c r="B33" s="17">
        <v>2</v>
      </c>
      <c r="C33" s="17" t="e">
        <f t="shared" ca="1" si="2"/>
        <v>#N/A</v>
      </c>
      <c r="D33" s="17" t="e">
        <f ca="1">INDEX(Activities[활동],MATCH($C33,Activities[Id],0))</f>
        <v>#N/A</v>
      </c>
      <c r="E33" s="17" t="e">
        <f ca="1">GridCalc</f>
        <v>#N/A</v>
      </c>
      <c r="F33" s="17" t="e">
        <f ca="1">GridCalc</f>
        <v>#N/A</v>
      </c>
      <c r="G33" s="17" t="e">
        <f ca="1">GridCalc</f>
        <v>#N/A</v>
      </c>
      <c r="H33" s="17" t="e">
        <f ca="1">GridCalc</f>
        <v>#N/A</v>
      </c>
      <c r="I33" s="17" t="e">
        <f ca="1">GridCalc</f>
        <v>#N/A</v>
      </c>
      <c r="J33" s="17" t="e">
        <f ca="1">GridCalc</f>
        <v>#N/A</v>
      </c>
      <c r="K33" s="17" t="e">
        <f ca="1">GridCalc</f>
        <v>#N/A</v>
      </c>
      <c r="L33" s="17" t="e">
        <f ca="1">GridCalc</f>
        <v>#N/A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 x14ac:dyDescent="0.2">
      <c r="A34" s="17">
        <f t="shared" ref="A34:A40" si="3">A33-1</f>
        <v>9.3000000000000007</v>
      </c>
      <c r="B34" s="17">
        <v>3</v>
      </c>
      <c r="C34" s="17" t="e">
        <f t="shared" ca="1" si="2"/>
        <v>#N/A</v>
      </c>
      <c r="D34" s="17" t="e">
        <f ca="1">INDEX(Activities[활동],MATCH($C34,Activities[Id],0))</f>
        <v>#N/A</v>
      </c>
      <c r="E34" s="17" t="e">
        <f ca="1">GridCalc</f>
        <v>#N/A</v>
      </c>
      <c r="F34" s="17" t="e">
        <f ca="1">GridCalc</f>
        <v>#N/A</v>
      </c>
      <c r="G34" s="17" t="e">
        <f ca="1">GridCalc</f>
        <v>#N/A</v>
      </c>
      <c r="H34" s="17" t="e">
        <f ca="1">GridCalc</f>
        <v>#N/A</v>
      </c>
      <c r="I34" s="17" t="e">
        <f ca="1">GridCalc</f>
        <v>#N/A</v>
      </c>
      <c r="J34" s="17" t="e">
        <f ca="1">GridCalc</f>
        <v>#N/A</v>
      </c>
      <c r="K34" s="17" t="e">
        <f ca="1">GridCalc</f>
        <v>#N/A</v>
      </c>
      <c r="L34" s="17" t="e">
        <f ca="1">GridCalc</f>
        <v>#N/A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 x14ac:dyDescent="0.2">
      <c r="A35" s="17">
        <f t="shared" si="3"/>
        <v>8.3000000000000007</v>
      </c>
      <c r="B35" s="17">
        <v>4</v>
      </c>
      <c r="C35" s="17" t="e">
        <f t="shared" ca="1" si="2"/>
        <v>#N/A</v>
      </c>
      <c r="D35" s="17" t="e">
        <f ca="1">INDEX(Activities[활동],MATCH($C35,Activities[Id],0))</f>
        <v>#N/A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 t="e">
        <f ca="1">GridCalc</f>
        <v>#N/A</v>
      </c>
      <c r="N35" s="17" t="e">
        <f ca="1">GridCalc</f>
        <v>#N/A</v>
      </c>
      <c r="O35" s="17" t="e">
        <f ca="1">GridCalc</f>
        <v>#N/A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 x14ac:dyDescent="0.2">
      <c r="A36" s="17">
        <f t="shared" si="3"/>
        <v>7.3000000000000007</v>
      </c>
      <c r="B36" s="17">
        <v>5</v>
      </c>
      <c r="C36" s="17">
        <f t="shared" ca="1" si="2"/>
        <v>8</v>
      </c>
      <c r="D36" s="17" t="str">
        <f ca="1">INDEX(Activities[활동],MATCH($C36,Activities[Id],0))</f>
        <v>최종 프로젝트 설계</v>
      </c>
      <c r="E36" s="17">
        <f ca="1">GridCalc</f>
        <v>7.3000000000000007</v>
      </c>
      <c r="F36" s="17">
        <f ca="1">GridCalc</f>
        <v>7.3000000000000007</v>
      </c>
      <c r="G36" s="17">
        <f ca="1">GridCalc</f>
        <v>7.3000000000000007</v>
      </c>
      <c r="H36" s="17" t="e">
        <f ca="1">GridCalc</f>
        <v>#N/A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 t="e">
        <f ca="1">GridCalc</f>
        <v>#N/A</v>
      </c>
      <c r="N36" s="17" t="e">
        <f ca="1">GridCalc</f>
        <v>#N/A</v>
      </c>
      <c r="O36" s="17" t="e">
        <f ca="1">GridCalc</f>
        <v>#N/A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 x14ac:dyDescent="0.2">
      <c r="A37" s="17">
        <f t="shared" si="3"/>
        <v>6.3000000000000007</v>
      </c>
      <c r="B37" s="17">
        <v>6</v>
      </c>
      <c r="C37" s="17">
        <f t="shared" ca="1" si="2"/>
        <v>9</v>
      </c>
      <c r="D37" s="17" t="str">
        <f ca="1">INDEX(Activities[활동],MATCH($C37,Activities[Id],0))</f>
        <v>제작</v>
      </c>
      <c r="E37" s="17" t="e">
        <f ca="1">GridCalc</f>
        <v>#N/A</v>
      </c>
      <c r="F37" s="17" t="e">
        <f ca="1">GridCalc</f>
        <v>#N/A</v>
      </c>
      <c r="G37" s="17">
        <f ca="1">GridCalc</f>
        <v>6.3000000000000007</v>
      </c>
      <c r="H37" s="17">
        <f ca="1">GridCalc</f>
        <v>6.3000000000000007</v>
      </c>
      <c r="I37" s="17">
        <f ca="1">GridCalc</f>
        <v>6.3000000000000007</v>
      </c>
      <c r="J37" s="17">
        <f ca="1">GridCalc</f>
        <v>6.3000000000000007</v>
      </c>
      <c r="K37" s="17">
        <f ca="1">GridCalc</f>
        <v>6.3000000000000007</v>
      </c>
      <c r="L37" s="17">
        <f ca="1">GridCalc</f>
        <v>6.3000000000000007</v>
      </c>
      <c r="M37" s="17">
        <f ca="1">GridCalc</f>
        <v>6.3000000000000007</v>
      </c>
      <c r="N37" s="17">
        <f ca="1">GridCalc</f>
        <v>6.3000000000000007</v>
      </c>
      <c r="O37" s="17">
        <f ca="1">GridCalc</f>
        <v>6.3000000000000007</v>
      </c>
      <c r="P37" s="17">
        <f ca="1">GridCalc</f>
        <v>6.3000000000000007</v>
      </c>
      <c r="Q37" s="17">
        <f ca="1">GridCalc</f>
        <v>6.3000000000000007</v>
      </c>
      <c r="R37" s="17">
        <f ca="1">GridCalc</f>
        <v>6.3000000000000007</v>
      </c>
      <c r="S37" s="17">
        <f ca="1">GridCalc</f>
        <v>6.3000000000000007</v>
      </c>
      <c r="T37" s="17">
        <f ca="1">GridCalc</f>
        <v>6.3000000000000007</v>
      </c>
      <c r="U37" s="17">
        <f ca="1">GridCalc</f>
        <v>6.3000000000000007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 x14ac:dyDescent="0.2">
      <c r="A38" s="17">
        <f t="shared" si="3"/>
        <v>5.3000000000000007</v>
      </c>
      <c r="B38" s="17">
        <v>7</v>
      </c>
      <c r="C38" s="17">
        <f t="shared" ca="1" si="2"/>
        <v>10</v>
      </c>
      <c r="D38" s="17" t="str">
        <f ca="1">INDEX(Activities[활동],MATCH($C38,Activities[Id],0))</f>
        <v>최종 시연 준비</v>
      </c>
      <c r="E38" s="17" t="e">
        <f ca="1">GridCalc</f>
        <v>#N/A</v>
      </c>
      <c r="F38" s="17" t="e">
        <f ca="1">GridCalc</f>
        <v>#N/A</v>
      </c>
      <c r="G38" s="17" t="e">
        <f ca="1">GridCalc</f>
        <v>#N/A</v>
      </c>
      <c r="H38" s="17" t="e">
        <f ca="1">GridCalc</f>
        <v>#N/A</v>
      </c>
      <c r="I38" s="17" t="e">
        <f ca="1">GridCalc</f>
        <v>#N/A</v>
      </c>
      <c r="J38" s="17" t="e">
        <f ca="1">GridCalc</f>
        <v>#N/A</v>
      </c>
      <c r="K38" s="17" t="e">
        <f ca="1">GridCalc</f>
        <v>#N/A</v>
      </c>
      <c r="L38" s="17" t="e">
        <f ca="1">GridCalc</f>
        <v>#N/A</v>
      </c>
      <c r="M38" s="17" t="e">
        <f ca="1">GridCalc</f>
        <v>#N/A</v>
      </c>
      <c r="N38" s="17" t="e">
        <f ca="1">GridCalc</f>
        <v>#N/A</v>
      </c>
      <c r="O38" s="17" t="e">
        <f ca="1">GridCalc</f>
        <v>#N/A</v>
      </c>
      <c r="P38" s="17" t="e">
        <f ca="1">GridCalc</f>
        <v>#N/A</v>
      </c>
      <c r="Q38" s="17" t="e">
        <f ca="1">GridCalc</f>
        <v>#N/A</v>
      </c>
      <c r="R38" s="17" t="e">
        <f ca="1">GridCalc</f>
        <v>#N/A</v>
      </c>
      <c r="S38" s="17" t="e">
        <f ca="1">GridCalc</f>
        <v>#N/A</v>
      </c>
      <c r="T38" s="17" t="e">
        <f ca="1">GridCalc</f>
        <v>#N/A</v>
      </c>
      <c r="U38" s="17">
        <f ca="1">GridCalc</f>
        <v>5.3000000000000007</v>
      </c>
      <c r="V38" s="17" t="e">
        <f ca="1">GridCalc</f>
        <v>#N/A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 x14ac:dyDescent="0.2">
      <c r="A39" s="17">
        <f t="shared" si="3"/>
        <v>4.3000000000000007</v>
      </c>
      <c r="B39" s="17">
        <v>8</v>
      </c>
      <c r="C39" s="17">
        <f t="shared" ca="1" si="2"/>
        <v>11</v>
      </c>
      <c r="D39" s="17" t="str">
        <f ca="1">INDEX(Activities[활동],MATCH($C39,Activities[Id],0))</f>
        <v>최종 발표 및 보고서 작성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 t="e">
        <f ca="1">GridCalc</f>
        <v>#N/A</v>
      </c>
      <c r="P39" s="17" t="e">
        <f ca="1">GridCalc</f>
        <v>#N/A</v>
      </c>
      <c r="Q39" s="17" t="e">
        <f ca="1">GridCalc</f>
        <v>#N/A</v>
      </c>
      <c r="R39" s="17" t="e">
        <f ca="1">GridCalc</f>
        <v>#N/A</v>
      </c>
      <c r="S39" s="17" t="e">
        <f ca="1">GridCalc</f>
        <v>#N/A</v>
      </c>
      <c r="T39" s="17" t="e">
        <f ca="1">GridCalc</f>
        <v>#N/A</v>
      </c>
      <c r="U39" s="17" t="e">
        <f ca="1">GridCalc</f>
        <v>#N/A</v>
      </c>
      <c r="V39" s="17" t="e">
        <f ca="1">GridCalc</f>
        <v>#N/A</v>
      </c>
      <c r="W39" s="17">
        <f ca="1">GridCalc</f>
        <v>4.3000000000000007</v>
      </c>
      <c r="X39" s="17" t="e">
        <f ca="1">GridCalc</f>
        <v>#N/A</v>
      </c>
      <c r="Y39" s="17" t="e">
        <f ca="1">GridCalc</f>
        <v>#N/A</v>
      </c>
      <c r="Z39" s="17" t="e">
        <f ca="1">GridCalc</f>
        <v>#N/A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 x14ac:dyDescent="0.2">
      <c r="A40" s="17">
        <f t="shared" si="3"/>
        <v>3.3000000000000007</v>
      </c>
      <c r="B40" s="17">
        <v>9</v>
      </c>
      <c r="C40" s="17">
        <f t="shared" ca="1" si="2"/>
        <v>12</v>
      </c>
      <c r="D40" s="17" t="str">
        <f ca="1">INDEX(Activities[활동],MATCH($C40,Activities[Id],0))</f>
        <v>프로젝트 종료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 t="e">
        <f ca="1">GridCalc</f>
        <v>#N/A</v>
      </c>
      <c r="S40" s="17" t="e">
        <f ca="1">GridCalc</f>
        <v>#N/A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>
        <f ca="1">GridCalc</f>
        <v>3.3000000000000007</v>
      </c>
      <c r="X40" s="17" t="e">
        <f ca="1">GridCalc</f>
        <v>#N/A</v>
      </c>
      <c r="Y40" s="17" t="e">
        <f ca="1">GridCalc</f>
        <v>#N/A</v>
      </c>
      <c r="Z40" s="17" t="e">
        <f ca="1">GridCalc</f>
        <v>#N/A</v>
      </c>
      <c r="AA40" s="17" t="e">
        <f ca="1">GridCalc</f>
        <v>#N/A</v>
      </c>
      <c r="AB40" s="17" t="e">
        <f ca="1">GridCalc</f>
        <v>#N/A</v>
      </c>
      <c r="AC40" s="17" t="e">
        <f ca="1">GridCalc</f>
        <v>#N/A</v>
      </c>
      <c r="AD40" s="17" t="e">
        <f ca="1">GridCalc</f>
        <v>#N/A</v>
      </c>
      <c r="AE40" s="17" t="e">
        <f ca="1">GridCalc</f>
        <v>#N/A</v>
      </c>
      <c r="AF40" s="17" t="e">
        <f ca="1">GridCalc</f>
        <v>#N/A</v>
      </c>
      <c r="AG40" s="17" t="e">
        <f ca="1">GridCalc</f>
        <v>#N/A</v>
      </c>
      <c r="AH40" s="17" t="e">
        <f ca="1">GridCalc</f>
        <v>#N/A</v>
      </c>
      <c r="AI40" s="17" t="e">
        <f ca="1">GridCalc</f>
        <v>#N/A</v>
      </c>
    </row>
    <row r="43" spans="1:35" x14ac:dyDescent="0.2">
      <c r="E43" s="18">
        <f ca="1">E31</f>
        <v>42327</v>
      </c>
      <c r="F43" s="18">
        <f t="shared" ref="F43:AH43" ca="1" si="4">F31</f>
        <v>42328</v>
      </c>
      <c r="G43" s="18">
        <f t="shared" ca="1" si="4"/>
        <v>42329</v>
      </c>
      <c r="H43" s="18">
        <f t="shared" ca="1" si="4"/>
        <v>42330</v>
      </c>
      <c r="I43" s="18">
        <f t="shared" ca="1" si="4"/>
        <v>42331</v>
      </c>
      <c r="J43" s="18">
        <f t="shared" ca="1" si="4"/>
        <v>42332</v>
      </c>
      <c r="K43" s="18">
        <f t="shared" ca="1" si="4"/>
        <v>42333</v>
      </c>
      <c r="L43" s="18">
        <f t="shared" ca="1" si="4"/>
        <v>42334</v>
      </c>
      <c r="M43" s="18">
        <f t="shared" ca="1" si="4"/>
        <v>42335</v>
      </c>
      <c r="N43" s="18">
        <f t="shared" ca="1" si="4"/>
        <v>42336</v>
      </c>
      <c r="O43" s="18">
        <f t="shared" ca="1" si="4"/>
        <v>42337</v>
      </c>
      <c r="P43" s="18">
        <f t="shared" ca="1" si="4"/>
        <v>42338</v>
      </c>
      <c r="Q43" s="18">
        <f t="shared" ca="1" si="4"/>
        <v>42339</v>
      </c>
      <c r="R43" s="18">
        <f t="shared" ca="1" si="4"/>
        <v>42340</v>
      </c>
      <c r="S43" s="18">
        <f t="shared" ca="1" si="4"/>
        <v>42341</v>
      </c>
      <c r="T43" s="18">
        <f t="shared" ca="1" si="4"/>
        <v>42342</v>
      </c>
      <c r="U43" s="18">
        <f t="shared" ca="1" si="4"/>
        <v>42343</v>
      </c>
      <c r="V43" s="18">
        <f t="shared" ca="1" si="4"/>
        <v>42344</v>
      </c>
      <c r="W43" s="18">
        <f t="shared" ca="1" si="4"/>
        <v>42345</v>
      </c>
      <c r="X43" s="18">
        <f t="shared" ca="1" si="4"/>
        <v>42346</v>
      </c>
      <c r="Y43" s="18">
        <f t="shared" ca="1" si="4"/>
        <v>42347</v>
      </c>
      <c r="Z43" s="18">
        <f t="shared" ca="1" si="4"/>
        <v>42348</v>
      </c>
      <c r="AA43" s="18">
        <f t="shared" ca="1" si="4"/>
        <v>42349</v>
      </c>
      <c r="AB43" s="18">
        <f t="shared" ca="1" si="4"/>
        <v>42350</v>
      </c>
      <c r="AC43" s="18">
        <f t="shared" ca="1" si="4"/>
        <v>42351</v>
      </c>
      <c r="AD43" s="18">
        <f t="shared" ca="1" si="4"/>
        <v>42352</v>
      </c>
      <c r="AE43" s="18">
        <f t="shared" ca="1" si="4"/>
        <v>42353</v>
      </c>
      <c r="AF43" s="18">
        <f t="shared" ca="1" si="4"/>
        <v>42354</v>
      </c>
      <c r="AG43" s="18">
        <f t="shared" ca="1" si="4"/>
        <v>42355</v>
      </c>
      <c r="AH43" s="18">
        <f t="shared" ca="1" si="4"/>
        <v>42356</v>
      </c>
    </row>
    <row r="44" spans="1:35" x14ac:dyDescent="0.2">
      <c r="C44" s="17" t="e">
        <f ca="1">C32</f>
        <v>#N/A</v>
      </c>
      <c r="D44" s="17" t="e">
        <f ca="1">UPPER(INDEX(Activities[활동],MATCH($C44,Activities[Id],0)))</f>
        <v>#N/A</v>
      </c>
      <c r="E44" s="17" t="e">
        <f t="shared" ref="E44:AH44" ca="1" si="5">IF(ISERROR(F32),E32,NA())</f>
        <v>#N/A</v>
      </c>
      <c r="F44" s="17" t="e">
        <f t="shared" ca="1" si="5"/>
        <v>#N/A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 x14ac:dyDescent="0.2">
      <c r="C45" s="17" t="e">
        <f t="shared" ref="C45:C52" ca="1" si="6">C33</f>
        <v>#N/A</v>
      </c>
      <c r="D45" s="17" t="e">
        <f ca="1">UPPER(INDEX(Activities[활동],MATCH($C45,Activities[Id],0)))</f>
        <v>#N/A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 t="e">
        <f t="shared" ca="1" si="7"/>
        <v>#N/A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 x14ac:dyDescent="0.2">
      <c r="C46" s="17" t="e">
        <f t="shared" ca="1" si="6"/>
        <v>#N/A</v>
      </c>
      <c r="D46" s="17" t="e">
        <f ca="1">UPPER(INDEX(Activities[활동],MATCH($C46,Activities[Id],0)))</f>
        <v>#N/A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 t="e">
        <f t="shared" ca="1" si="8"/>
        <v>#N/A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 x14ac:dyDescent="0.2">
      <c r="C47" s="17" t="e">
        <f t="shared" ca="1" si="6"/>
        <v>#N/A</v>
      </c>
      <c r="D47" s="17" t="e">
        <f ca="1">UPPER(INDEX(Activities[활동],MATCH($C47,Activities[Id],0)))</f>
        <v>#N/A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 t="e">
        <f t="shared" ca="1" si="9"/>
        <v>#N/A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 x14ac:dyDescent="0.2">
      <c r="C48" s="17">
        <f t="shared" ca="1" si="6"/>
        <v>8</v>
      </c>
      <c r="D48" s="17" t="str">
        <f ca="1">UPPER(INDEX(Activities[활동],MATCH($C48,Activities[Id],0)))</f>
        <v>최종 프로젝트 설계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>
        <f t="shared" ca="1" si="10"/>
        <v>7.3000000000000007</v>
      </c>
      <c r="H48" s="17" t="e">
        <f t="shared" ca="1" si="10"/>
        <v>#N/A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 t="e">
        <f t="shared" ca="1" si="10"/>
        <v>#N/A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 x14ac:dyDescent="0.2">
      <c r="C49" s="17">
        <f t="shared" ca="1" si="6"/>
        <v>9</v>
      </c>
      <c r="D49" s="17" t="str">
        <f ca="1">UPPER(INDEX(Activities[활동],MATCH($C49,Activities[Id],0)))</f>
        <v>제작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 t="e">
        <f t="shared" ca="1" si="11"/>
        <v>#N/A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>
        <f t="shared" ca="1" si="11"/>
        <v>6.3000000000000007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 x14ac:dyDescent="0.2">
      <c r="C50" s="17">
        <f t="shared" ca="1" si="6"/>
        <v>10</v>
      </c>
      <c r="D50" s="17" t="str">
        <f ca="1">UPPER(INDEX(Activities[활동],MATCH($C50,Activities[Id],0)))</f>
        <v>최종 시연 준비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 t="e">
        <f t="shared" ca="1" si="12"/>
        <v>#N/A</v>
      </c>
      <c r="N50" s="17" t="e">
        <f t="shared" ca="1" si="12"/>
        <v>#N/A</v>
      </c>
      <c r="O50" s="17" t="e">
        <f t="shared" ca="1" si="12"/>
        <v>#N/A</v>
      </c>
      <c r="P50" s="17" t="e">
        <f t="shared" ca="1" si="12"/>
        <v>#N/A</v>
      </c>
      <c r="Q50" s="17" t="e">
        <f t="shared" ca="1" si="12"/>
        <v>#N/A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>
        <f t="shared" ca="1" si="12"/>
        <v>5.3000000000000007</v>
      </c>
      <c r="V50" s="17" t="e">
        <f t="shared" ca="1" si="12"/>
        <v>#N/A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 x14ac:dyDescent="0.2">
      <c r="C51" s="17">
        <f t="shared" ca="1" si="6"/>
        <v>11</v>
      </c>
      <c r="D51" s="17" t="str">
        <f ca="1">UPPER(INDEX(Activities[활동],MATCH($C51,Activities[Id],0)))</f>
        <v>최종 발표 및 보고서 작성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 t="e">
        <f t="shared" ca="1" si="13"/>
        <v>#N/A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>
        <f t="shared" ca="1" si="13"/>
        <v>4.3000000000000007</v>
      </c>
      <c r="X51" s="17" t="e">
        <f t="shared" ca="1" si="13"/>
        <v>#N/A</v>
      </c>
      <c r="Y51" s="17" t="e">
        <f t="shared" ca="1" si="13"/>
        <v>#N/A</v>
      </c>
      <c r="Z51" s="17" t="e">
        <f t="shared" ca="1" si="13"/>
        <v>#N/A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 x14ac:dyDescent="0.2">
      <c r="C52" s="17">
        <f t="shared" ca="1" si="6"/>
        <v>12</v>
      </c>
      <c r="D52" s="17" t="str">
        <f ca="1">UPPER(INDEX(Activities[활동],MATCH($C52,Activities[Id],0)))</f>
        <v>프로젝트 종료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 t="e">
        <f t="shared" ca="1" si="14"/>
        <v>#N/A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>
        <f t="shared" ca="1" si="14"/>
        <v>3.3000000000000007</v>
      </c>
      <c r="X52" s="17" t="e">
        <f t="shared" ca="1" si="14"/>
        <v>#N/A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 x14ac:dyDescent="0.2">
      <c r="E55" s="18">
        <f ca="1">E31</f>
        <v>42327</v>
      </c>
      <c r="F55" s="18">
        <f t="shared" ref="F55:AH55" ca="1" si="15">F31</f>
        <v>42328</v>
      </c>
      <c r="G55" s="18">
        <f t="shared" ca="1" si="15"/>
        <v>42329</v>
      </c>
      <c r="H55" s="18">
        <f t="shared" ca="1" si="15"/>
        <v>42330</v>
      </c>
      <c r="I55" s="18">
        <f t="shared" ca="1" si="15"/>
        <v>42331</v>
      </c>
      <c r="J55" s="18">
        <f t="shared" ca="1" si="15"/>
        <v>42332</v>
      </c>
      <c r="K55" s="18">
        <f t="shared" ca="1" si="15"/>
        <v>42333</v>
      </c>
      <c r="L55" s="18">
        <f t="shared" ca="1" si="15"/>
        <v>42334</v>
      </c>
      <c r="M55" s="18">
        <f t="shared" ca="1" si="15"/>
        <v>42335</v>
      </c>
      <c r="N55" s="18">
        <f t="shared" ca="1" si="15"/>
        <v>42336</v>
      </c>
      <c r="O55" s="18">
        <f t="shared" ca="1" si="15"/>
        <v>42337</v>
      </c>
      <c r="P55" s="18">
        <f t="shared" ca="1" si="15"/>
        <v>42338</v>
      </c>
      <c r="Q55" s="18">
        <f t="shared" ca="1" si="15"/>
        <v>42339</v>
      </c>
      <c r="R55" s="18">
        <f t="shared" ca="1" si="15"/>
        <v>42340</v>
      </c>
      <c r="S55" s="18">
        <f t="shared" ca="1" si="15"/>
        <v>42341</v>
      </c>
      <c r="T55" s="18">
        <f t="shared" ca="1" si="15"/>
        <v>42342</v>
      </c>
      <c r="U55" s="18">
        <f t="shared" ca="1" si="15"/>
        <v>42343</v>
      </c>
      <c r="V55" s="18">
        <f t="shared" ca="1" si="15"/>
        <v>42344</v>
      </c>
      <c r="W55" s="18">
        <f t="shared" ca="1" si="15"/>
        <v>42345</v>
      </c>
      <c r="X55" s="18">
        <f t="shared" ca="1" si="15"/>
        <v>42346</v>
      </c>
      <c r="Y55" s="18">
        <f t="shared" ca="1" si="15"/>
        <v>42347</v>
      </c>
      <c r="Z55" s="18">
        <f t="shared" ca="1" si="15"/>
        <v>42348</v>
      </c>
      <c r="AA55" s="18">
        <f t="shared" ca="1" si="15"/>
        <v>42349</v>
      </c>
      <c r="AB55" s="18">
        <f t="shared" ca="1" si="15"/>
        <v>42350</v>
      </c>
      <c r="AC55" s="18">
        <f t="shared" ca="1" si="15"/>
        <v>42351</v>
      </c>
      <c r="AD55" s="18">
        <f t="shared" ca="1" si="15"/>
        <v>42352</v>
      </c>
      <c r="AE55" s="18">
        <f t="shared" ca="1" si="15"/>
        <v>42353</v>
      </c>
      <c r="AF55" s="18">
        <f t="shared" ca="1" si="15"/>
        <v>42354</v>
      </c>
      <c r="AG55" s="18">
        <f t="shared" ca="1" si="15"/>
        <v>42355</v>
      </c>
      <c r="AH55" s="18">
        <f t="shared" ca="1" si="15"/>
        <v>42356</v>
      </c>
    </row>
    <row r="56" spans="3:34" x14ac:dyDescent="0.2">
      <c r="D56" s="17" t="s">
        <v>1</v>
      </c>
      <c r="E56" s="17" t="e">
        <f t="shared" ref="E56:AH56" ca="1" si="16">IF(E55=$D$3,5,NA())</f>
        <v>#N/A</v>
      </c>
      <c r="F56" s="17" t="e">
        <f t="shared" ca="1" si="16"/>
        <v>#N/A</v>
      </c>
      <c r="G56" s="17" t="e">
        <f t="shared" ca="1" si="16"/>
        <v>#N/A</v>
      </c>
      <c r="H56" s="17" t="e">
        <f t="shared" ca="1" si="16"/>
        <v>#N/A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 x14ac:dyDescent="0.2">
      <c r="D58" s="20">
        <f ca="1">DATE(YEAR(MIN(E55:AH55)),MONTH(MIN(E55:AH55)),1)</f>
        <v>42309</v>
      </c>
      <c r="E58" s="17">
        <f ca="1">IF(MEDIAN($D58,E$55,EOMONTH($D58,0))=E$55,0.5,NA())</f>
        <v>0.5</v>
      </c>
      <c r="F58" s="17">
        <f t="shared" ref="F58:AH58" ca="1" si="17">IF(MEDIAN($D58,F$55,EOMONTH($D58,0))=F$55,0.5,NA())</f>
        <v>0.5</v>
      </c>
      <c r="G58" s="17">
        <f t="shared" ca="1" si="17"/>
        <v>0.5</v>
      </c>
      <c r="H58" s="17">
        <f t="shared" ca="1" si="17"/>
        <v>0.5</v>
      </c>
      <c r="I58" s="17">
        <f t="shared" ca="1" si="17"/>
        <v>0.5</v>
      </c>
      <c r="J58" s="17">
        <f t="shared" ca="1" si="17"/>
        <v>0.5</v>
      </c>
      <c r="K58" s="17">
        <f t="shared" ca="1" si="17"/>
        <v>0.5</v>
      </c>
      <c r="L58" s="17">
        <f t="shared" ca="1" si="17"/>
        <v>0.5</v>
      </c>
      <c r="M58" s="17">
        <f t="shared" ca="1" si="17"/>
        <v>0.5</v>
      </c>
      <c r="N58" s="17">
        <f t="shared" ca="1" si="17"/>
        <v>0.5</v>
      </c>
      <c r="O58" s="17">
        <f t="shared" ca="1" si="17"/>
        <v>0.5</v>
      </c>
      <c r="P58" s="17">
        <f t="shared" ca="1" si="17"/>
        <v>0.5</v>
      </c>
      <c r="Q58" s="17" t="e">
        <f t="shared" ca="1" si="17"/>
        <v>#N/A</v>
      </c>
      <c r="R58" s="17" t="e">
        <f t="shared" ca="1" si="17"/>
        <v>#N/A</v>
      </c>
      <c r="S58" s="17" t="e">
        <f t="shared" ca="1" si="17"/>
        <v>#N/A</v>
      </c>
      <c r="T58" s="17" t="e">
        <f t="shared" ca="1" si="17"/>
        <v>#N/A</v>
      </c>
      <c r="U58" s="17" t="e">
        <f t="shared" ca="1" si="17"/>
        <v>#N/A</v>
      </c>
      <c r="V58" s="17" t="e">
        <f t="shared" ca="1" si="17"/>
        <v>#N/A</v>
      </c>
      <c r="W58" s="17" t="e">
        <f t="shared" ca="1" si="17"/>
        <v>#N/A</v>
      </c>
      <c r="X58" s="17" t="e">
        <f t="shared" ca="1" si="17"/>
        <v>#N/A</v>
      </c>
      <c r="Y58" s="17" t="e">
        <f t="shared" ca="1" si="17"/>
        <v>#N/A</v>
      </c>
      <c r="Z58" s="17" t="e">
        <f t="shared" ca="1" si="17"/>
        <v>#N/A</v>
      </c>
      <c r="AA58" s="17" t="e">
        <f t="shared" ca="1" si="17"/>
        <v>#N/A</v>
      </c>
      <c r="AB58" s="17" t="e">
        <f t="shared" ca="1" si="17"/>
        <v>#N/A</v>
      </c>
      <c r="AC58" s="17" t="e">
        <f t="shared" ca="1" si="17"/>
        <v>#N/A</v>
      </c>
      <c r="AD58" s="17" t="e">
        <f t="shared" ca="1" si="17"/>
        <v>#N/A</v>
      </c>
      <c r="AE58" s="17" t="e">
        <f t="shared" ca="1" si="17"/>
        <v>#N/A</v>
      </c>
      <c r="AF58" s="17" t="e">
        <f t="shared" ca="1" si="17"/>
        <v>#N/A</v>
      </c>
      <c r="AG58" s="17" t="e">
        <f t="shared" ca="1" si="17"/>
        <v>#N/A</v>
      </c>
      <c r="AH58" s="17" t="e">
        <f t="shared" ca="1" si="17"/>
        <v>#N/A</v>
      </c>
    </row>
    <row r="59" spans="3:34" x14ac:dyDescent="0.2">
      <c r="D59" s="20" t="str">
        <f ca="1">TEXT(D58,"yyyy년 M월") &amp; " - Top Band"</f>
        <v>2015년 11월 - Top Band</v>
      </c>
      <c r="E59" s="17">
        <f ca="1">E58+12.5</f>
        <v>13</v>
      </c>
      <c r="F59" s="17">
        <f t="shared" ref="F59:AH59" ca="1" si="18">F58+12.5</f>
        <v>13</v>
      </c>
      <c r="G59" s="17">
        <f t="shared" ca="1" si="18"/>
        <v>13</v>
      </c>
      <c r="H59" s="17">
        <f t="shared" ca="1" si="18"/>
        <v>13</v>
      </c>
      <c r="I59" s="17">
        <f t="shared" ca="1" si="18"/>
        <v>13</v>
      </c>
      <c r="J59" s="17">
        <f t="shared" ca="1" si="18"/>
        <v>13</v>
      </c>
      <c r="K59" s="17">
        <f t="shared" ca="1" si="18"/>
        <v>13</v>
      </c>
      <c r="L59" s="17">
        <f t="shared" ca="1" si="18"/>
        <v>13</v>
      </c>
      <c r="M59" s="17">
        <f t="shared" ca="1" si="18"/>
        <v>13</v>
      </c>
      <c r="N59" s="17">
        <f t="shared" ca="1" si="18"/>
        <v>13</v>
      </c>
      <c r="O59" s="17">
        <f t="shared" ca="1" si="18"/>
        <v>13</v>
      </c>
      <c r="P59" s="17">
        <f t="shared" ca="1" si="18"/>
        <v>13</v>
      </c>
      <c r="Q59" s="17" t="e">
        <f t="shared" ca="1" si="18"/>
        <v>#N/A</v>
      </c>
      <c r="R59" s="17" t="e">
        <f t="shared" ca="1" si="18"/>
        <v>#N/A</v>
      </c>
      <c r="S59" s="17" t="e">
        <f t="shared" ca="1" si="18"/>
        <v>#N/A</v>
      </c>
      <c r="T59" s="17" t="e">
        <f t="shared" ca="1" si="18"/>
        <v>#N/A</v>
      </c>
      <c r="U59" s="17" t="e">
        <f t="shared" ca="1" si="18"/>
        <v>#N/A</v>
      </c>
      <c r="V59" s="17" t="e">
        <f t="shared" ca="1" si="18"/>
        <v>#N/A</v>
      </c>
      <c r="W59" s="17" t="e">
        <f t="shared" ca="1" si="18"/>
        <v>#N/A</v>
      </c>
      <c r="X59" s="17" t="e">
        <f t="shared" ca="1" si="18"/>
        <v>#N/A</v>
      </c>
      <c r="Y59" s="17" t="e">
        <f t="shared" ca="1" si="18"/>
        <v>#N/A</v>
      </c>
      <c r="Z59" s="17" t="e">
        <f t="shared" ca="1" si="18"/>
        <v>#N/A</v>
      </c>
      <c r="AA59" s="17" t="e">
        <f t="shared" ca="1" si="18"/>
        <v>#N/A</v>
      </c>
      <c r="AB59" s="17" t="e">
        <f t="shared" ca="1" si="18"/>
        <v>#N/A</v>
      </c>
      <c r="AC59" s="17" t="e">
        <f t="shared" ca="1" si="18"/>
        <v>#N/A</v>
      </c>
      <c r="AD59" s="17" t="e">
        <f t="shared" ca="1" si="18"/>
        <v>#N/A</v>
      </c>
      <c r="AE59" s="17" t="e">
        <f t="shared" ca="1" si="18"/>
        <v>#N/A</v>
      </c>
      <c r="AF59" s="17" t="e">
        <f t="shared" ca="1" si="18"/>
        <v>#N/A</v>
      </c>
      <c r="AG59" s="17" t="e">
        <f t="shared" ca="1" si="18"/>
        <v>#N/A</v>
      </c>
      <c r="AH59" s="17" t="e">
        <f t="shared" ca="1" si="18"/>
        <v>#N/A</v>
      </c>
    </row>
    <row r="60" spans="3:34" x14ac:dyDescent="0.2">
      <c r="D60" s="20"/>
    </row>
    <row r="61" spans="3:34" x14ac:dyDescent="0.2">
      <c r="D61" s="20">
        <f ca="1">EOMONTH(D58,0)+1</f>
        <v>42339</v>
      </c>
      <c r="E61" s="17" t="e">
        <f ca="1">IF(MEDIAN($D61,E$55,EOMONTH($D61,0))=E$55,0.5,NA())</f>
        <v>#N/A</v>
      </c>
      <c r="F61" s="17" t="e">
        <f t="shared" ref="F61:AH61" ca="1" si="19">IF(MEDIAN($D61,F$55,EOMONTH($D61,0))=F$55,0.5,NA())</f>
        <v>#N/A</v>
      </c>
      <c r="G61" s="17" t="e">
        <f t="shared" ca="1" si="19"/>
        <v>#N/A</v>
      </c>
      <c r="H61" s="17" t="e">
        <f t="shared" ca="1" si="19"/>
        <v>#N/A</v>
      </c>
      <c r="I61" s="17" t="e">
        <f t="shared" ca="1" si="19"/>
        <v>#N/A</v>
      </c>
      <c r="J61" s="17" t="e">
        <f t="shared" ca="1" si="19"/>
        <v>#N/A</v>
      </c>
      <c r="K61" s="17" t="e">
        <f t="shared" ca="1" si="19"/>
        <v>#N/A</v>
      </c>
      <c r="L61" s="17" t="e">
        <f t="shared" ca="1" si="19"/>
        <v>#N/A</v>
      </c>
      <c r="M61" s="17" t="e">
        <f t="shared" ca="1" si="19"/>
        <v>#N/A</v>
      </c>
      <c r="N61" s="17" t="e">
        <f t="shared" ca="1" si="19"/>
        <v>#N/A</v>
      </c>
      <c r="O61" s="17" t="e">
        <f t="shared" ca="1" si="19"/>
        <v>#N/A</v>
      </c>
      <c r="P61" s="17" t="e">
        <f t="shared" ca="1" si="19"/>
        <v>#N/A</v>
      </c>
      <c r="Q61" s="17">
        <f t="shared" ca="1" si="19"/>
        <v>0.5</v>
      </c>
      <c r="R61" s="17">
        <f t="shared" ca="1" si="19"/>
        <v>0.5</v>
      </c>
      <c r="S61" s="17">
        <f t="shared" ca="1" si="19"/>
        <v>0.5</v>
      </c>
      <c r="T61" s="17">
        <f t="shared" ca="1" si="19"/>
        <v>0.5</v>
      </c>
      <c r="U61" s="17">
        <f t="shared" ca="1" si="19"/>
        <v>0.5</v>
      </c>
      <c r="V61" s="17">
        <f t="shared" ca="1" si="19"/>
        <v>0.5</v>
      </c>
      <c r="W61" s="17">
        <f t="shared" ca="1" si="19"/>
        <v>0.5</v>
      </c>
      <c r="X61" s="17">
        <f t="shared" ca="1" si="19"/>
        <v>0.5</v>
      </c>
      <c r="Y61" s="17">
        <f t="shared" ca="1" si="19"/>
        <v>0.5</v>
      </c>
      <c r="Z61" s="17">
        <f t="shared" ca="1" si="19"/>
        <v>0.5</v>
      </c>
      <c r="AA61" s="17">
        <f t="shared" ca="1" si="19"/>
        <v>0.5</v>
      </c>
      <c r="AB61" s="17">
        <f t="shared" ca="1" si="19"/>
        <v>0.5</v>
      </c>
      <c r="AC61" s="17">
        <f t="shared" ca="1" si="19"/>
        <v>0.5</v>
      </c>
      <c r="AD61" s="17">
        <f t="shared" ca="1" si="19"/>
        <v>0.5</v>
      </c>
      <c r="AE61" s="17">
        <f t="shared" ca="1" si="19"/>
        <v>0.5</v>
      </c>
      <c r="AF61" s="17">
        <f t="shared" ca="1" si="19"/>
        <v>0.5</v>
      </c>
      <c r="AG61" s="17">
        <f t="shared" ca="1" si="19"/>
        <v>0.5</v>
      </c>
      <c r="AH61" s="17">
        <f t="shared" ca="1" si="19"/>
        <v>0.5</v>
      </c>
    </row>
    <row r="62" spans="3:34" x14ac:dyDescent="0.2">
      <c r="D62" s="20" t="str">
        <f ca="1">TEXT(D61,"yyyy년 M월") &amp; " - Top Band"</f>
        <v>2015년 12월 - Top Band</v>
      </c>
      <c r="E62" s="17" t="e">
        <f ca="1">E61+12.5</f>
        <v>#N/A</v>
      </c>
      <c r="F62" s="17" t="e">
        <f t="shared" ref="F62:AH62" ca="1" si="20">F61+12.5</f>
        <v>#N/A</v>
      </c>
      <c r="G62" s="17" t="e">
        <f t="shared" ca="1" si="20"/>
        <v>#N/A</v>
      </c>
      <c r="H62" s="17" t="e">
        <f t="shared" ca="1" si="20"/>
        <v>#N/A</v>
      </c>
      <c r="I62" s="17" t="e">
        <f t="shared" ca="1" si="20"/>
        <v>#N/A</v>
      </c>
      <c r="J62" s="17" t="e">
        <f t="shared" ca="1" si="20"/>
        <v>#N/A</v>
      </c>
      <c r="K62" s="17" t="e">
        <f t="shared" ca="1" si="20"/>
        <v>#N/A</v>
      </c>
      <c r="L62" s="17" t="e">
        <f t="shared" ca="1" si="20"/>
        <v>#N/A</v>
      </c>
      <c r="M62" s="17" t="e">
        <f t="shared" ca="1" si="20"/>
        <v>#N/A</v>
      </c>
      <c r="N62" s="17" t="e">
        <f t="shared" ca="1" si="20"/>
        <v>#N/A</v>
      </c>
      <c r="O62" s="17" t="e">
        <f t="shared" ca="1" si="20"/>
        <v>#N/A</v>
      </c>
      <c r="P62" s="17" t="e">
        <f t="shared" ca="1" si="20"/>
        <v>#N/A</v>
      </c>
      <c r="Q62" s="17">
        <f t="shared" ca="1" si="20"/>
        <v>13</v>
      </c>
      <c r="R62" s="17">
        <f t="shared" ca="1" si="20"/>
        <v>13</v>
      </c>
      <c r="S62" s="17">
        <f t="shared" ca="1" si="20"/>
        <v>13</v>
      </c>
      <c r="T62" s="17">
        <f t="shared" ca="1" si="20"/>
        <v>13</v>
      </c>
      <c r="U62" s="17">
        <f t="shared" ca="1" si="20"/>
        <v>13</v>
      </c>
      <c r="V62" s="17">
        <f t="shared" ca="1" si="20"/>
        <v>13</v>
      </c>
      <c r="W62" s="17">
        <f t="shared" ca="1" si="20"/>
        <v>13</v>
      </c>
      <c r="X62" s="17">
        <f t="shared" ca="1" si="20"/>
        <v>13</v>
      </c>
      <c r="Y62" s="17">
        <f t="shared" ca="1" si="20"/>
        <v>13</v>
      </c>
      <c r="Z62" s="17">
        <f t="shared" ca="1" si="20"/>
        <v>13</v>
      </c>
      <c r="AA62" s="17">
        <f t="shared" ca="1" si="20"/>
        <v>13</v>
      </c>
      <c r="AB62" s="17">
        <f t="shared" ca="1" si="20"/>
        <v>13</v>
      </c>
      <c r="AC62" s="17">
        <f t="shared" ca="1" si="20"/>
        <v>13</v>
      </c>
      <c r="AD62" s="17">
        <f t="shared" ca="1" si="20"/>
        <v>13</v>
      </c>
      <c r="AE62" s="17">
        <f t="shared" ca="1" si="20"/>
        <v>13</v>
      </c>
      <c r="AF62" s="17">
        <f t="shared" ca="1" si="20"/>
        <v>13</v>
      </c>
      <c r="AG62" s="17">
        <f t="shared" ca="1" si="20"/>
        <v>13</v>
      </c>
      <c r="AH62" s="17">
        <f t="shared" ca="1" si="20"/>
        <v>13</v>
      </c>
    </row>
    <row r="63" spans="3:34" x14ac:dyDescent="0.2">
      <c r="D63" s="20"/>
    </row>
    <row r="65" spans="4:34" x14ac:dyDescent="0.2">
      <c r="D65" s="21">
        <f ca="1">D58+1</f>
        <v>42310</v>
      </c>
      <c r="E65" s="17" t="e">
        <f ca="1">IF(MEDIAN($D65,E$55)=E$55,0.5,NA())</f>
        <v>#N/A</v>
      </c>
      <c r="F65" s="17" t="e">
        <f t="shared" ref="F65:AH66" ca="1" si="21">IF(MEDIAN($D65,F$55)=F$55,0.5,NA())</f>
        <v>#N/A</v>
      </c>
      <c r="G65" s="17" t="e">
        <f t="shared" ca="1" si="21"/>
        <v>#N/A</v>
      </c>
      <c r="H65" s="17" t="e">
        <f t="shared" ca="1" si="21"/>
        <v>#N/A</v>
      </c>
      <c r="I65" s="17" t="e">
        <f t="shared" ca="1" si="21"/>
        <v>#N/A</v>
      </c>
      <c r="J65" s="17" t="e">
        <f t="shared" ca="1" si="21"/>
        <v>#N/A</v>
      </c>
      <c r="K65" s="17" t="e">
        <f t="shared" ca="1" si="21"/>
        <v>#N/A</v>
      </c>
      <c r="L65" s="17" t="e">
        <f t="shared" ca="1" si="21"/>
        <v>#N/A</v>
      </c>
      <c r="M65" s="17" t="e">
        <f t="shared" ca="1" si="21"/>
        <v>#N/A</v>
      </c>
      <c r="N65" s="17" t="e">
        <f t="shared" ca="1" si="21"/>
        <v>#N/A</v>
      </c>
      <c r="O65" s="17" t="e">
        <f t="shared" ca="1" si="21"/>
        <v>#N/A</v>
      </c>
      <c r="P65" s="17" t="e">
        <f t="shared" ca="1" si="21"/>
        <v>#N/A</v>
      </c>
      <c r="Q65" s="17" t="e">
        <f t="shared" ca="1" si="21"/>
        <v>#N/A</v>
      </c>
      <c r="R65" s="17" t="e">
        <f t="shared" ca="1" si="21"/>
        <v>#N/A</v>
      </c>
      <c r="S65" s="17" t="e">
        <f t="shared" ca="1" si="21"/>
        <v>#N/A</v>
      </c>
      <c r="T65" s="17" t="e">
        <f t="shared" ca="1" si="21"/>
        <v>#N/A</v>
      </c>
      <c r="U65" s="17" t="e">
        <f t="shared" ca="1" si="21"/>
        <v>#N/A</v>
      </c>
      <c r="V65" s="17" t="e">
        <f t="shared" ca="1" si="21"/>
        <v>#N/A</v>
      </c>
      <c r="W65" s="17" t="e">
        <f t="shared" ca="1" si="21"/>
        <v>#N/A</v>
      </c>
      <c r="X65" s="17" t="e">
        <f t="shared" ca="1" si="21"/>
        <v>#N/A</v>
      </c>
      <c r="Y65" s="17" t="e">
        <f t="shared" ca="1" si="21"/>
        <v>#N/A</v>
      </c>
      <c r="Z65" s="17" t="e">
        <f t="shared" ca="1" si="21"/>
        <v>#N/A</v>
      </c>
      <c r="AA65" s="17" t="e">
        <f t="shared" ca="1" si="21"/>
        <v>#N/A</v>
      </c>
      <c r="AB65" s="17" t="e">
        <f t="shared" ca="1" si="21"/>
        <v>#N/A</v>
      </c>
      <c r="AC65" s="17" t="e">
        <f t="shared" ca="1" si="21"/>
        <v>#N/A</v>
      </c>
      <c r="AD65" s="17" t="e">
        <f t="shared" ca="1" si="21"/>
        <v>#N/A</v>
      </c>
      <c r="AE65" s="17" t="e">
        <f t="shared" ca="1" si="21"/>
        <v>#N/A</v>
      </c>
      <c r="AF65" s="17" t="e">
        <f t="shared" ca="1" si="21"/>
        <v>#N/A</v>
      </c>
      <c r="AG65" s="17" t="e">
        <f t="shared" ca="1" si="21"/>
        <v>#N/A</v>
      </c>
      <c r="AH65" s="17" t="e">
        <f t="shared" ca="1" si="21"/>
        <v>#N/A</v>
      </c>
    </row>
    <row r="66" spans="4:34" x14ac:dyDescent="0.2">
      <c r="D66" s="21">
        <f ca="1">D61+1</f>
        <v>42340</v>
      </c>
      <c r="E66" s="17" t="e">
        <f ca="1">IF(MEDIAN($D66,E$55)=E$55,0.5,NA())</f>
        <v>#N/A</v>
      </c>
      <c r="F66" s="17" t="e">
        <f t="shared" ca="1" si="21"/>
        <v>#N/A</v>
      </c>
      <c r="G66" s="17" t="e">
        <f t="shared" ca="1" si="21"/>
        <v>#N/A</v>
      </c>
      <c r="H66" s="17" t="e">
        <f t="shared" ca="1" si="21"/>
        <v>#N/A</v>
      </c>
      <c r="I66" s="17" t="e">
        <f t="shared" ca="1" si="21"/>
        <v>#N/A</v>
      </c>
      <c r="J66" s="17" t="e">
        <f t="shared" ca="1" si="21"/>
        <v>#N/A</v>
      </c>
      <c r="K66" s="17" t="e">
        <f t="shared" ca="1" si="21"/>
        <v>#N/A</v>
      </c>
      <c r="L66" s="17" t="e">
        <f t="shared" ca="1" si="21"/>
        <v>#N/A</v>
      </c>
      <c r="M66" s="17" t="e">
        <f t="shared" ca="1" si="21"/>
        <v>#N/A</v>
      </c>
      <c r="N66" s="17" t="e">
        <f t="shared" ca="1" si="21"/>
        <v>#N/A</v>
      </c>
      <c r="O66" s="17" t="e">
        <f t="shared" ca="1" si="21"/>
        <v>#N/A</v>
      </c>
      <c r="P66" s="17" t="e">
        <f t="shared" ca="1" si="21"/>
        <v>#N/A</v>
      </c>
      <c r="Q66" s="17" t="e">
        <f t="shared" ca="1" si="21"/>
        <v>#N/A</v>
      </c>
      <c r="R66" s="17">
        <f t="shared" ca="1" si="21"/>
        <v>0.5</v>
      </c>
      <c r="S66" s="17" t="e">
        <f t="shared" ca="1" si="21"/>
        <v>#N/A</v>
      </c>
      <c r="T66" s="17" t="e">
        <f t="shared" ca="1" si="21"/>
        <v>#N/A</v>
      </c>
      <c r="U66" s="17" t="e">
        <f t="shared" ca="1" si="21"/>
        <v>#N/A</v>
      </c>
      <c r="V66" s="17" t="e">
        <f t="shared" ca="1" si="21"/>
        <v>#N/A</v>
      </c>
      <c r="W66" s="17" t="e">
        <f t="shared" ca="1" si="21"/>
        <v>#N/A</v>
      </c>
      <c r="X66" s="17" t="e">
        <f t="shared" ca="1" si="21"/>
        <v>#N/A</v>
      </c>
      <c r="Y66" s="17" t="e">
        <f t="shared" ca="1" si="21"/>
        <v>#N/A</v>
      </c>
      <c r="Z66" s="17" t="e">
        <f t="shared" ca="1" si="21"/>
        <v>#N/A</v>
      </c>
      <c r="AA66" s="17" t="e">
        <f t="shared" ca="1" si="21"/>
        <v>#N/A</v>
      </c>
      <c r="AB66" s="17" t="e">
        <f t="shared" ca="1" si="21"/>
        <v>#N/A</v>
      </c>
      <c r="AC66" s="17" t="e">
        <f t="shared" ca="1" si="21"/>
        <v>#N/A</v>
      </c>
      <c r="AD66" s="17" t="e">
        <f t="shared" ca="1" si="21"/>
        <v>#N/A</v>
      </c>
      <c r="AE66" s="17" t="e">
        <f t="shared" ca="1" si="21"/>
        <v>#N/A</v>
      </c>
      <c r="AF66" s="17" t="e">
        <f t="shared" ca="1" si="21"/>
        <v>#N/A</v>
      </c>
      <c r="AG66" s="17" t="e">
        <f t="shared" ca="1" si="21"/>
        <v>#N/A</v>
      </c>
      <c r="AH66" s="17" t="e">
        <f t="shared" ca="1" si="21"/>
        <v>#N/A</v>
      </c>
    </row>
    <row r="69" spans="4:34" x14ac:dyDescent="0.2">
      <c r="E69" s="17">
        <v>2.2999999999999998</v>
      </c>
      <c r="F69" s="17">
        <f>E69</f>
        <v>2.2999999999999998</v>
      </c>
      <c r="G69" s="17">
        <f t="shared" ref="G69:AH71" si="22">F69</f>
        <v>2.2999999999999998</v>
      </c>
      <c r="H69" s="17">
        <f t="shared" si="22"/>
        <v>2.2999999999999998</v>
      </c>
      <c r="I69" s="17">
        <f t="shared" si="22"/>
        <v>2.2999999999999998</v>
      </c>
      <c r="J69" s="17">
        <f t="shared" si="22"/>
        <v>2.2999999999999998</v>
      </c>
      <c r="K69" s="17">
        <f t="shared" si="22"/>
        <v>2.2999999999999998</v>
      </c>
      <c r="L69" s="17">
        <f t="shared" si="22"/>
        <v>2.2999999999999998</v>
      </c>
      <c r="M69" s="17">
        <f t="shared" si="22"/>
        <v>2.2999999999999998</v>
      </c>
      <c r="N69" s="17">
        <f t="shared" si="22"/>
        <v>2.2999999999999998</v>
      </c>
      <c r="O69" s="17">
        <f t="shared" si="22"/>
        <v>2.2999999999999998</v>
      </c>
      <c r="P69" s="17">
        <f t="shared" si="22"/>
        <v>2.2999999999999998</v>
      </c>
      <c r="Q69" s="17">
        <f t="shared" si="22"/>
        <v>2.2999999999999998</v>
      </c>
      <c r="R69" s="17">
        <f t="shared" si="22"/>
        <v>2.2999999999999998</v>
      </c>
      <c r="S69" s="17">
        <f t="shared" si="22"/>
        <v>2.2999999999999998</v>
      </c>
      <c r="T69" s="17">
        <f t="shared" si="22"/>
        <v>2.2999999999999998</v>
      </c>
      <c r="U69" s="17">
        <f t="shared" si="22"/>
        <v>2.2999999999999998</v>
      </c>
      <c r="V69" s="17">
        <f t="shared" si="22"/>
        <v>2.2999999999999998</v>
      </c>
      <c r="W69" s="17">
        <f t="shared" si="22"/>
        <v>2.2999999999999998</v>
      </c>
      <c r="X69" s="17">
        <f t="shared" si="22"/>
        <v>2.2999999999999998</v>
      </c>
      <c r="Y69" s="17">
        <f t="shared" si="22"/>
        <v>2.2999999999999998</v>
      </c>
      <c r="Z69" s="17">
        <f t="shared" si="22"/>
        <v>2.2999999999999998</v>
      </c>
      <c r="AA69" s="17">
        <f t="shared" si="22"/>
        <v>2.2999999999999998</v>
      </c>
      <c r="AB69" s="17">
        <f t="shared" si="22"/>
        <v>2.2999999999999998</v>
      </c>
      <c r="AC69" s="17">
        <f t="shared" si="22"/>
        <v>2.2999999999999998</v>
      </c>
      <c r="AD69" s="17">
        <f t="shared" si="22"/>
        <v>2.2999999999999998</v>
      </c>
      <c r="AE69" s="17">
        <f t="shared" si="22"/>
        <v>2.2999999999999998</v>
      </c>
      <c r="AF69" s="17">
        <f t="shared" si="22"/>
        <v>2.2999999999999998</v>
      </c>
      <c r="AG69" s="17">
        <f t="shared" si="22"/>
        <v>2.2999999999999998</v>
      </c>
      <c r="AH69" s="17">
        <f t="shared" si="22"/>
        <v>2.2999999999999998</v>
      </c>
    </row>
    <row r="70" spans="4:34" x14ac:dyDescent="0.2">
      <c r="D70" s="17">
        <v>3</v>
      </c>
      <c r="E70" s="17" t="str">
        <f t="shared" ref="E70:AH70" ca="1" si="23">LEFT(UPPER(TEXT(E55,"[$-412]ddd")),$D70)</f>
        <v>목</v>
      </c>
      <c r="F70" s="17" t="str">
        <f t="shared" ca="1" si="23"/>
        <v>금</v>
      </c>
      <c r="G70" s="17" t="str">
        <f t="shared" ca="1" si="23"/>
        <v>토</v>
      </c>
      <c r="H70" s="17" t="str">
        <f t="shared" ca="1" si="23"/>
        <v>일</v>
      </c>
      <c r="I70" s="17" t="str">
        <f t="shared" ca="1" si="23"/>
        <v>월</v>
      </c>
      <c r="J70" s="17" t="str">
        <f t="shared" ca="1" si="23"/>
        <v>화</v>
      </c>
      <c r="K70" s="17" t="str">
        <f t="shared" ca="1" si="23"/>
        <v>수</v>
      </c>
      <c r="L70" s="17" t="str">
        <f t="shared" ca="1" si="23"/>
        <v>목</v>
      </c>
      <c r="M70" s="17" t="str">
        <f t="shared" ca="1" si="23"/>
        <v>금</v>
      </c>
      <c r="N70" s="17" t="str">
        <f t="shared" ca="1" si="23"/>
        <v>토</v>
      </c>
      <c r="O70" s="17" t="str">
        <f t="shared" ca="1" si="23"/>
        <v>일</v>
      </c>
      <c r="P70" s="17" t="str">
        <f t="shared" ca="1" si="23"/>
        <v>월</v>
      </c>
      <c r="Q70" s="17" t="str">
        <f t="shared" ca="1" si="23"/>
        <v>화</v>
      </c>
      <c r="R70" s="17" t="str">
        <f t="shared" ca="1" si="23"/>
        <v>수</v>
      </c>
      <c r="S70" s="17" t="str">
        <f t="shared" ca="1" si="23"/>
        <v>목</v>
      </c>
      <c r="T70" s="17" t="str">
        <f t="shared" ca="1" si="23"/>
        <v>금</v>
      </c>
      <c r="U70" s="17" t="str">
        <f t="shared" ca="1" si="23"/>
        <v>토</v>
      </c>
      <c r="V70" s="17" t="str">
        <f t="shared" ca="1" si="23"/>
        <v>일</v>
      </c>
      <c r="W70" s="17" t="str">
        <f t="shared" ca="1" si="23"/>
        <v>월</v>
      </c>
      <c r="X70" s="17" t="str">
        <f t="shared" ca="1" si="23"/>
        <v>화</v>
      </c>
      <c r="Y70" s="17" t="str">
        <f t="shared" ca="1" si="23"/>
        <v>수</v>
      </c>
      <c r="Z70" s="17" t="str">
        <f t="shared" ca="1" si="23"/>
        <v>목</v>
      </c>
      <c r="AA70" s="17" t="str">
        <f t="shared" ca="1" si="23"/>
        <v>금</v>
      </c>
      <c r="AB70" s="17" t="str">
        <f t="shared" ca="1" si="23"/>
        <v>토</v>
      </c>
      <c r="AC70" s="17" t="str">
        <f t="shared" ca="1" si="23"/>
        <v>일</v>
      </c>
      <c r="AD70" s="17" t="str">
        <f t="shared" ca="1" si="23"/>
        <v>월</v>
      </c>
      <c r="AE70" s="17" t="str">
        <f t="shared" ca="1" si="23"/>
        <v>화</v>
      </c>
      <c r="AF70" s="17" t="str">
        <f t="shared" ca="1" si="23"/>
        <v>수</v>
      </c>
      <c r="AG70" s="17" t="str">
        <f t="shared" ca="1" si="23"/>
        <v>목</v>
      </c>
      <c r="AH70" s="17" t="str">
        <f t="shared" ca="1" si="23"/>
        <v>금</v>
      </c>
    </row>
    <row r="71" spans="4:34" x14ac:dyDescent="0.2">
      <c r="E71" s="17">
        <v>1.2</v>
      </c>
      <c r="F71" s="17">
        <f>E71</f>
        <v>1.2</v>
      </c>
      <c r="G71" s="17">
        <f t="shared" si="22"/>
        <v>1.2</v>
      </c>
      <c r="H71" s="17">
        <f t="shared" si="22"/>
        <v>1.2</v>
      </c>
      <c r="I71" s="17">
        <f t="shared" si="22"/>
        <v>1.2</v>
      </c>
      <c r="J71" s="17">
        <f t="shared" si="22"/>
        <v>1.2</v>
      </c>
      <c r="K71" s="17">
        <f t="shared" si="22"/>
        <v>1.2</v>
      </c>
      <c r="L71" s="17">
        <f t="shared" si="22"/>
        <v>1.2</v>
      </c>
      <c r="M71" s="17">
        <f t="shared" si="22"/>
        <v>1.2</v>
      </c>
      <c r="N71" s="17">
        <f t="shared" si="22"/>
        <v>1.2</v>
      </c>
      <c r="O71" s="17">
        <f t="shared" si="22"/>
        <v>1.2</v>
      </c>
      <c r="P71" s="17">
        <f t="shared" si="22"/>
        <v>1.2</v>
      </c>
      <c r="Q71" s="17">
        <f t="shared" si="22"/>
        <v>1.2</v>
      </c>
      <c r="R71" s="17">
        <f t="shared" si="22"/>
        <v>1.2</v>
      </c>
      <c r="S71" s="17">
        <f t="shared" si="22"/>
        <v>1.2</v>
      </c>
      <c r="T71" s="17">
        <f t="shared" si="22"/>
        <v>1.2</v>
      </c>
      <c r="U71" s="17">
        <f t="shared" si="22"/>
        <v>1.2</v>
      </c>
      <c r="V71" s="17">
        <f t="shared" si="22"/>
        <v>1.2</v>
      </c>
      <c r="W71" s="17">
        <f t="shared" si="22"/>
        <v>1.2</v>
      </c>
      <c r="X71" s="17">
        <f t="shared" si="22"/>
        <v>1.2</v>
      </c>
      <c r="Y71" s="17">
        <f t="shared" si="22"/>
        <v>1.2</v>
      </c>
      <c r="Z71" s="17">
        <f t="shared" si="22"/>
        <v>1.2</v>
      </c>
      <c r="AA71" s="17">
        <f t="shared" si="22"/>
        <v>1.2</v>
      </c>
      <c r="AB71" s="17">
        <f t="shared" si="22"/>
        <v>1.2</v>
      </c>
      <c r="AC71" s="17">
        <f t="shared" si="22"/>
        <v>1.2</v>
      </c>
      <c r="AD71" s="17">
        <f t="shared" si="22"/>
        <v>1.2</v>
      </c>
      <c r="AE71" s="17">
        <f t="shared" si="22"/>
        <v>1.2</v>
      </c>
      <c r="AF71" s="17">
        <f t="shared" si="22"/>
        <v>1.2</v>
      </c>
      <c r="AG71" s="17">
        <f t="shared" si="22"/>
        <v>1.2</v>
      </c>
      <c r="AH71" s="17">
        <f t="shared" si="22"/>
        <v>1.2</v>
      </c>
    </row>
    <row r="72" spans="4:34" x14ac:dyDescent="0.2">
      <c r="E72" s="17" t="str">
        <f ca="1">TEXT(E55,"dd")</f>
        <v>19</v>
      </c>
      <c r="F72" s="17" t="str">
        <f t="shared" ref="F72:AH72" ca="1" si="24">TEXT(F55,"dd")</f>
        <v>20</v>
      </c>
      <c r="G72" s="17" t="str">
        <f t="shared" ca="1" si="24"/>
        <v>21</v>
      </c>
      <c r="H72" s="17" t="str">
        <f t="shared" ca="1" si="24"/>
        <v>22</v>
      </c>
      <c r="I72" s="17" t="str">
        <f t="shared" ca="1" si="24"/>
        <v>23</v>
      </c>
      <c r="J72" s="17" t="str">
        <f t="shared" ca="1" si="24"/>
        <v>24</v>
      </c>
      <c r="K72" s="17" t="str">
        <f t="shared" ca="1" si="24"/>
        <v>25</v>
      </c>
      <c r="L72" s="17" t="str">
        <f t="shared" ca="1" si="24"/>
        <v>26</v>
      </c>
      <c r="M72" s="17" t="str">
        <f t="shared" ca="1" si="24"/>
        <v>27</v>
      </c>
      <c r="N72" s="17" t="str">
        <f t="shared" ca="1" si="24"/>
        <v>28</v>
      </c>
      <c r="O72" s="17" t="str">
        <f t="shared" ca="1" si="24"/>
        <v>29</v>
      </c>
      <c r="P72" s="17" t="str">
        <f t="shared" ca="1" si="24"/>
        <v>30</v>
      </c>
      <c r="Q72" s="17" t="str">
        <f t="shared" ca="1" si="24"/>
        <v>01</v>
      </c>
      <c r="R72" s="17" t="str">
        <f t="shared" ca="1" si="24"/>
        <v>02</v>
      </c>
      <c r="S72" s="17" t="str">
        <f t="shared" ca="1" si="24"/>
        <v>03</v>
      </c>
      <c r="T72" s="17" t="str">
        <f t="shared" ca="1" si="24"/>
        <v>04</v>
      </c>
      <c r="U72" s="17" t="str">
        <f t="shared" ca="1" si="24"/>
        <v>05</v>
      </c>
      <c r="V72" s="17" t="str">
        <f t="shared" ca="1" si="24"/>
        <v>06</v>
      </c>
      <c r="W72" s="17" t="str">
        <f t="shared" ca="1" si="24"/>
        <v>07</v>
      </c>
      <c r="X72" s="17" t="str">
        <f t="shared" ca="1" si="24"/>
        <v>08</v>
      </c>
      <c r="Y72" s="17" t="str">
        <f t="shared" ca="1" si="24"/>
        <v>09</v>
      </c>
      <c r="Z72" s="17" t="str">
        <f t="shared" ca="1" si="24"/>
        <v>10</v>
      </c>
      <c r="AA72" s="17" t="str">
        <f t="shared" ca="1" si="24"/>
        <v>11</v>
      </c>
      <c r="AB72" s="17" t="str">
        <f t="shared" ca="1" si="24"/>
        <v>12</v>
      </c>
      <c r="AC72" s="17" t="str">
        <f t="shared" ca="1" si="24"/>
        <v>13</v>
      </c>
      <c r="AD72" s="17" t="str">
        <f t="shared" ca="1" si="24"/>
        <v>14</v>
      </c>
      <c r="AE72" s="17" t="str">
        <f t="shared" ca="1" si="24"/>
        <v>15</v>
      </c>
      <c r="AF72" s="17" t="str">
        <f t="shared" ca="1" si="24"/>
        <v>16</v>
      </c>
      <c r="AG72" s="17" t="str">
        <f t="shared" ca="1" si="24"/>
        <v>17</v>
      </c>
      <c r="AH72" s="17" t="str">
        <f t="shared" ca="1" si="24"/>
        <v>18</v>
      </c>
    </row>
  </sheetData>
  <phoneticPr fontId="7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70926BE6910EE541A5C8A9203B4061CC0400C52140320FE295488DD4381964E77F84" ma:contentTypeVersion="57" ma:contentTypeDescription="Create a new document." ma:contentTypeScope="" ma:versionID="fb68b574494ff423512a6d157fda585d">
  <xsd:schema xmlns:xsd="http://www.w3.org/2001/XMLSchema" xmlns:xs="http://www.w3.org/2001/XMLSchema" xmlns:p="http://schemas.microsoft.com/office/2006/metadata/properties" xmlns:ns2="49c1fb53-399a-4d91-bfc2-0a118990ebe4" targetNamespace="http://schemas.microsoft.com/office/2006/metadata/properties" ma:root="true" ma:fieldsID="0c909fc9147f5cd72e5e5bce45a50b95" ns2:_="">
    <xsd:import namespace="49c1fb53-399a-4d91-bfc2-0a118990ebe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fb53-399a-4d91-bfc2-0a118990ebe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46eace49-6800-49f1-a64f-ebba43398223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998FE1E4-65AF-4644-A335-DDF948C303E5}" ma:internalName="CSXSubmissionMarket" ma:readOnly="false" ma:showField="MarketName" ma:web="49c1fb53-399a-4d91-bfc2-0a118990ebe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f9e05721-622c-44cb-9266-41f3c0e6162c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79DE6945-A8C8-4B02-AD64-E66D49B13DD1}" ma:internalName="InProjectListLookup" ma:readOnly="true" ma:showField="InProjectLis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085c3879-e14f-4ad1-98de-c23ee0a51699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79DE6945-A8C8-4B02-AD64-E66D49B13DD1}" ma:internalName="LastCompleteVersionLookup" ma:readOnly="true" ma:showField="LastComplete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79DE6945-A8C8-4B02-AD64-E66D49B13DD1}" ma:internalName="LastPreviewErrorLookup" ma:readOnly="true" ma:showField="LastPreviewError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79DE6945-A8C8-4B02-AD64-E66D49B13DD1}" ma:internalName="LastPreviewResultLookup" ma:readOnly="true" ma:showField="LastPreviewResul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79DE6945-A8C8-4B02-AD64-E66D49B13DD1}" ma:internalName="LastPreviewAttemptDateLookup" ma:readOnly="true" ma:showField="LastPreviewAttemptDat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79DE6945-A8C8-4B02-AD64-E66D49B13DD1}" ma:internalName="LastPreviewedByLookup" ma:readOnly="true" ma:showField="LastPreviewedBy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79DE6945-A8C8-4B02-AD64-E66D49B13DD1}" ma:internalName="LastPreviewTimeLookup" ma:readOnly="true" ma:showField="LastPreviewTi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79DE6945-A8C8-4B02-AD64-E66D49B13DD1}" ma:internalName="LastPreviewVersionLookup" ma:readOnly="true" ma:showField="LastPreview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79DE6945-A8C8-4B02-AD64-E66D49B13DD1}" ma:internalName="LastPublishErrorLookup" ma:readOnly="true" ma:showField="LastPublishError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79DE6945-A8C8-4B02-AD64-E66D49B13DD1}" ma:internalName="LastPublishResultLookup" ma:readOnly="true" ma:showField="LastPublishResul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79DE6945-A8C8-4B02-AD64-E66D49B13DD1}" ma:internalName="LastPublishAttemptDateLookup" ma:readOnly="true" ma:showField="LastPublishAttemptDat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79DE6945-A8C8-4B02-AD64-E66D49B13DD1}" ma:internalName="LastPublishedByLookup" ma:readOnly="true" ma:showField="LastPublishedBy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79DE6945-A8C8-4B02-AD64-E66D49B13DD1}" ma:internalName="LastPublishTimeLookup" ma:readOnly="true" ma:showField="LastPublishTi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79DE6945-A8C8-4B02-AD64-E66D49B13DD1}" ma:internalName="LastPublishVersionLookup" ma:readOnly="true" ma:showField="LastPublish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0F6EFE92-EA97-47A1-8B41-AB7AAC6F2484}" ma:internalName="LocLastLocAttemptVersionLookup" ma:readOnly="false" ma:showField="LastLocAttemptVersion" ma:web="49c1fb53-399a-4d91-bfc2-0a118990ebe4">
      <xsd:simpleType>
        <xsd:restriction base="dms:Lookup"/>
      </xsd:simpleType>
    </xsd:element>
    <xsd:element name="LocLastLocAttemptVersionTypeLookup" ma:index="72" nillable="true" ma:displayName="Loc Last Loc Attempt Version Type" ma:default="" ma:list="{0F6EFE92-EA97-47A1-8B41-AB7AAC6F2484}" ma:internalName="LocLastLocAttemptVersionTypeLookup" ma:readOnly="true" ma:showField="LastLocAttemptVersionType" ma:web="49c1fb53-399a-4d91-bfc2-0a118990ebe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0F6EFE92-EA97-47A1-8B41-AB7AAC6F2484}" ma:internalName="LocNewPublishedVersionLookup" ma:readOnly="true" ma:showField="NewPublishedVersion" ma:web="49c1fb53-399a-4d91-bfc2-0a118990ebe4">
      <xsd:simpleType>
        <xsd:restriction base="dms:Lookup"/>
      </xsd:simpleType>
    </xsd:element>
    <xsd:element name="LocOverallHandbackStatusLookup" ma:index="76" nillable="true" ma:displayName="Loc Overall Handback Status" ma:default="" ma:list="{0F6EFE92-EA97-47A1-8B41-AB7AAC6F2484}" ma:internalName="LocOverallHandbackStatusLookup" ma:readOnly="true" ma:showField="OverallHandbackStatus" ma:web="49c1fb53-399a-4d91-bfc2-0a118990ebe4">
      <xsd:simpleType>
        <xsd:restriction base="dms:Lookup"/>
      </xsd:simpleType>
    </xsd:element>
    <xsd:element name="LocOverallLocStatusLookup" ma:index="77" nillable="true" ma:displayName="Loc Overall Localize Status" ma:default="" ma:list="{0F6EFE92-EA97-47A1-8B41-AB7AAC6F2484}" ma:internalName="LocOverallLocStatusLookup" ma:readOnly="true" ma:showField="OverallLocStatus" ma:web="49c1fb53-399a-4d91-bfc2-0a118990ebe4">
      <xsd:simpleType>
        <xsd:restriction base="dms:Lookup"/>
      </xsd:simpleType>
    </xsd:element>
    <xsd:element name="LocOverallPreviewStatusLookup" ma:index="78" nillable="true" ma:displayName="Loc Overall Preview Status" ma:default="" ma:list="{0F6EFE92-EA97-47A1-8B41-AB7AAC6F2484}" ma:internalName="LocOverallPreviewStatusLookup" ma:readOnly="true" ma:showField="OverallPreviewStatus" ma:web="49c1fb53-399a-4d91-bfc2-0a118990ebe4">
      <xsd:simpleType>
        <xsd:restriction base="dms:Lookup"/>
      </xsd:simpleType>
    </xsd:element>
    <xsd:element name="LocOverallPublishStatusLookup" ma:index="79" nillable="true" ma:displayName="Loc Overall Publish Status" ma:default="" ma:list="{0F6EFE92-EA97-47A1-8B41-AB7AAC6F2484}" ma:internalName="LocOverallPublishStatusLookup" ma:readOnly="true" ma:showField="OverallPublishStatus" ma:web="49c1fb53-399a-4d91-bfc2-0a118990ebe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0F6EFE92-EA97-47A1-8B41-AB7AAC6F2484}" ma:internalName="LocProcessedForHandoffsLookup" ma:readOnly="true" ma:showField="ProcessedForHandoffs" ma:web="49c1fb53-399a-4d91-bfc2-0a118990ebe4">
      <xsd:simpleType>
        <xsd:restriction base="dms:Lookup"/>
      </xsd:simpleType>
    </xsd:element>
    <xsd:element name="LocProcessedForMarketsLookup" ma:index="82" nillable="true" ma:displayName="Loc Processed For Markets" ma:default="" ma:list="{0F6EFE92-EA97-47A1-8B41-AB7AAC6F2484}" ma:internalName="LocProcessedForMarketsLookup" ma:readOnly="true" ma:showField="ProcessedForMarkets" ma:web="49c1fb53-399a-4d91-bfc2-0a118990ebe4">
      <xsd:simpleType>
        <xsd:restriction base="dms:Lookup"/>
      </xsd:simpleType>
    </xsd:element>
    <xsd:element name="LocPublishedDependentAssetsLookup" ma:index="83" nillable="true" ma:displayName="Loc Published Dependent Assets" ma:default="" ma:list="{0F6EFE92-EA97-47A1-8B41-AB7AAC6F2484}" ma:internalName="LocPublishedDependentAssetsLookup" ma:readOnly="true" ma:showField="PublishedDependentAssets" ma:web="49c1fb53-399a-4d91-bfc2-0a118990ebe4">
      <xsd:simpleType>
        <xsd:restriction base="dms:Lookup"/>
      </xsd:simpleType>
    </xsd:element>
    <xsd:element name="LocPublishedLinkedAssetsLookup" ma:index="84" nillable="true" ma:displayName="Loc Published Linked Assets" ma:default="" ma:list="{0F6EFE92-EA97-47A1-8B41-AB7AAC6F2484}" ma:internalName="LocPublishedLinkedAssetsLookup" ma:readOnly="true" ma:showField="PublishedLinkedAssets" ma:web="49c1fb53-399a-4d91-bfc2-0a118990ebe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6e2371ae-b2bd-4992-837f-63963325355f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998FE1E4-65AF-4644-A335-DDF948C303E5}" ma:internalName="Markets" ma:readOnly="false" ma:showField="MarketNa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79DE6945-A8C8-4B02-AD64-E66D49B13DD1}" ma:internalName="NumOfRatingsLookup" ma:readOnly="true" ma:showField="NumOfRatings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79DE6945-A8C8-4B02-AD64-E66D49B13DD1}" ma:internalName="PublishStatusLookup" ma:readOnly="false" ma:showField="PublishStatus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502d106f-1a72-436f-9056-09977804f36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eaa5a869-0ce9-45b3-aa27-3f613c45af54}" ma:internalName="TaxCatchAll" ma:showField="CatchAllData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eaa5a869-0ce9-45b3-aa27-3f613c45af54}" ma:internalName="TaxCatchAllLabel" ma:readOnly="true" ma:showField="CatchAllDataLabel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9c1fb53-399a-4d91-bfc2-0a118990ebe4" xsi:nil="true"/>
    <AssetExpire xmlns="49c1fb53-399a-4d91-bfc2-0a118990ebe4">2029-01-01T08:00:00+00:00</AssetExpire>
    <CampaignTagsTaxHTField0 xmlns="49c1fb53-399a-4d91-bfc2-0a118990ebe4">
      <Terms xmlns="http://schemas.microsoft.com/office/infopath/2007/PartnerControls"/>
    </CampaignTagsTaxHTField0>
    <IntlLangReviewDate xmlns="49c1fb53-399a-4d91-bfc2-0a118990ebe4" xsi:nil="true"/>
    <TPFriendlyName xmlns="49c1fb53-399a-4d91-bfc2-0a118990ebe4" xsi:nil="true"/>
    <IntlLangReview xmlns="49c1fb53-399a-4d91-bfc2-0a118990ebe4">false</IntlLangReview>
    <LocLastLocAttemptVersionLookup xmlns="49c1fb53-399a-4d91-bfc2-0a118990ebe4">845883</LocLastLocAttemptVersionLookup>
    <PolicheckWords xmlns="49c1fb53-399a-4d91-bfc2-0a118990ebe4" xsi:nil="true"/>
    <SubmitterId xmlns="49c1fb53-399a-4d91-bfc2-0a118990ebe4" xsi:nil="true"/>
    <AcquiredFrom xmlns="49c1fb53-399a-4d91-bfc2-0a118990ebe4">Internal MS</AcquiredFrom>
    <EditorialStatus xmlns="49c1fb53-399a-4d91-bfc2-0a118990ebe4" xsi:nil="true"/>
    <Markets xmlns="49c1fb53-399a-4d91-bfc2-0a118990ebe4"/>
    <OriginAsset xmlns="49c1fb53-399a-4d91-bfc2-0a118990ebe4" xsi:nil="true"/>
    <AssetStart xmlns="49c1fb53-399a-4d91-bfc2-0a118990ebe4">2012-06-28T22:28:09+00:00</AssetStart>
    <FriendlyTitle xmlns="49c1fb53-399a-4d91-bfc2-0a118990ebe4" xsi:nil="true"/>
    <MarketSpecific xmlns="49c1fb53-399a-4d91-bfc2-0a118990ebe4">false</MarketSpecific>
    <TPNamespace xmlns="49c1fb53-399a-4d91-bfc2-0a118990ebe4" xsi:nil="true"/>
    <PublishStatusLookup xmlns="49c1fb53-399a-4d91-bfc2-0a118990ebe4">
      <Value>468561</Value>
    </PublishStatusLookup>
    <APAuthor xmlns="49c1fb53-399a-4d91-bfc2-0a118990ebe4">
      <UserInfo>
        <DisplayName/>
        <AccountId>2566</AccountId>
        <AccountType/>
      </UserInfo>
    </APAuthor>
    <TPCommandLine xmlns="49c1fb53-399a-4d91-bfc2-0a118990ebe4" xsi:nil="true"/>
    <IntlLangReviewer xmlns="49c1fb53-399a-4d91-bfc2-0a118990ebe4" xsi:nil="true"/>
    <OpenTemplate xmlns="49c1fb53-399a-4d91-bfc2-0a118990ebe4">true</OpenTemplate>
    <CSXSubmissionDate xmlns="49c1fb53-399a-4d91-bfc2-0a118990ebe4" xsi:nil="true"/>
    <TaxCatchAll xmlns="49c1fb53-399a-4d91-bfc2-0a118990ebe4"/>
    <Manager xmlns="49c1fb53-399a-4d91-bfc2-0a118990ebe4" xsi:nil="true"/>
    <NumericId xmlns="49c1fb53-399a-4d91-bfc2-0a118990ebe4" xsi:nil="true"/>
    <ParentAssetId xmlns="49c1fb53-399a-4d91-bfc2-0a118990ebe4" xsi:nil="true"/>
    <OriginalSourceMarket xmlns="49c1fb53-399a-4d91-bfc2-0a118990ebe4">english</OriginalSourceMarket>
    <ApprovalStatus xmlns="49c1fb53-399a-4d91-bfc2-0a118990ebe4">InProgress</ApprovalStatus>
    <TPComponent xmlns="49c1fb53-399a-4d91-bfc2-0a118990ebe4" xsi:nil="true"/>
    <EditorialTags xmlns="49c1fb53-399a-4d91-bfc2-0a118990ebe4" xsi:nil="true"/>
    <TPExecutable xmlns="49c1fb53-399a-4d91-bfc2-0a118990ebe4" xsi:nil="true"/>
    <TPLaunchHelpLink xmlns="49c1fb53-399a-4d91-bfc2-0a118990ebe4" xsi:nil="true"/>
    <LocComments xmlns="49c1fb53-399a-4d91-bfc2-0a118990ebe4" xsi:nil="true"/>
    <LocRecommendedHandoff xmlns="49c1fb53-399a-4d91-bfc2-0a118990ebe4" xsi:nil="true"/>
    <SourceTitle xmlns="49c1fb53-399a-4d91-bfc2-0a118990ebe4" xsi:nil="true"/>
    <CSXUpdate xmlns="49c1fb53-399a-4d91-bfc2-0a118990ebe4">false</CSXUpdate>
    <IntlLocPriority xmlns="49c1fb53-399a-4d91-bfc2-0a118990ebe4" xsi:nil="true"/>
    <UAProjectedTotalWords xmlns="49c1fb53-399a-4d91-bfc2-0a118990ebe4" xsi:nil="true"/>
    <AssetType xmlns="49c1fb53-399a-4d91-bfc2-0a118990ebe4" xsi:nil="true"/>
    <MachineTranslated xmlns="49c1fb53-399a-4d91-bfc2-0a118990ebe4">false</MachineTranslated>
    <OutputCachingOn xmlns="49c1fb53-399a-4d91-bfc2-0a118990ebe4">false</OutputCachingOn>
    <TemplateStatus xmlns="49c1fb53-399a-4d91-bfc2-0a118990ebe4">Complete</TemplateStatus>
    <IsSearchable xmlns="49c1fb53-399a-4d91-bfc2-0a118990ebe4">false</IsSearchable>
    <ContentItem xmlns="49c1fb53-399a-4d91-bfc2-0a118990ebe4" xsi:nil="true"/>
    <HandoffToMSDN xmlns="49c1fb53-399a-4d91-bfc2-0a118990ebe4" xsi:nil="true"/>
    <ShowIn xmlns="49c1fb53-399a-4d91-bfc2-0a118990ebe4">Show everywhere</ShowIn>
    <ThumbnailAssetId xmlns="49c1fb53-399a-4d91-bfc2-0a118990ebe4" xsi:nil="true"/>
    <UALocComments xmlns="49c1fb53-399a-4d91-bfc2-0a118990ebe4" xsi:nil="true"/>
    <UALocRecommendation xmlns="49c1fb53-399a-4d91-bfc2-0a118990ebe4">Localize</UALocRecommendation>
    <LastModifiedDateTime xmlns="49c1fb53-399a-4d91-bfc2-0a118990ebe4" xsi:nil="true"/>
    <LegacyData xmlns="49c1fb53-399a-4d91-bfc2-0a118990ebe4" xsi:nil="true"/>
    <LocManualTestRequired xmlns="49c1fb53-399a-4d91-bfc2-0a118990ebe4">false</LocManualTestRequired>
    <LocMarketGroupTiers2 xmlns="49c1fb53-399a-4d91-bfc2-0a118990ebe4" xsi:nil="true"/>
    <ClipArtFilename xmlns="49c1fb53-399a-4d91-bfc2-0a118990ebe4" xsi:nil="true"/>
    <TPApplication xmlns="49c1fb53-399a-4d91-bfc2-0a118990ebe4" xsi:nil="true"/>
    <CSXHash xmlns="49c1fb53-399a-4d91-bfc2-0a118990ebe4" xsi:nil="true"/>
    <DirectSourceMarket xmlns="49c1fb53-399a-4d91-bfc2-0a118990ebe4">english</DirectSourceMarket>
    <PrimaryImageGen xmlns="49c1fb53-399a-4d91-bfc2-0a118990ebe4">false</PrimaryImageGen>
    <PlannedPubDate xmlns="49c1fb53-399a-4d91-bfc2-0a118990ebe4" xsi:nil="true"/>
    <CSXSubmissionMarket xmlns="49c1fb53-399a-4d91-bfc2-0a118990ebe4" xsi:nil="true"/>
    <Downloads xmlns="49c1fb53-399a-4d91-bfc2-0a118990ebe4">0</Downloads>
    <ArtSampleDocs xmlns="49c1fb53-399a-4d91-bfc2-0a118990ebe4" xsi:nil="true"/>
    <TrustLevel xmlns="49c1fb53-399a-4d91-bfc2-0a118990ebe4">1 Microsoft Managed Content</TrustLevel>
    <BlockPublish xmlns="49c1fb53-399a-4d91-bfc2-0a118990ebe4">false</BlockPublish>
    <TPLaunchHelpLinkType xmlns="49c1fb53-399a-4d91-bfc2-0a118990ebe4">Template</TPLaunchHelpLinkType>
    <LocalizationTagsTaxHTField0 xmlns="49c1fb53-399a-4d91-bfc2-0a118990ebe4">
      <Terms xmlns="http://schemas.microsoft.com/office/infopath/2007/PartnerControls"/>
    </LocalizationTagsTaxHTField0>
    <BusinessGroup xmlns="49c1fb53-399a-4d91-bfc2-0a118990ebe4" xsi:nil="true"/>
    <Providers xmlns="49c1fb53-399a-4d91-bfc2-0a118990ebe4" xsi:nil="true"/>
    <TemplateTemplateType xmlns="49c1fb53-399a-4d91-bfc2-0a118990ebe4">Excel Spreadsheet Template</TemplateTemplateType>
    <TimesCloned xmlns="49c1fb53-399a-4d91-bfc2-0a118990ebe4" xsi:nil="true"/>
    <TPAppVersion xmlns="49c1fb53-399a-4d91-bfc2-0a118990ebe4" xsi:nil="true"/>
    <VoteCount xmlns="49c1fb53-399a-4d91-bfc2-0a118990ebe4" xsi:nil="true"/>
    <AverageRating xmlns="49c1fb53-399a-4d91-bfc2-0a118990ebe4" xsi:nil="true"/>
    <FeatureTagsTaxHTField0 xmlns="49c1fb53-399a-4d91-bfc2-0a118990ebe4">
      <Terms xmlns="http://schemas.microsoft.com/office/infopath/2007/PartnerControls"/>
    </FeatureTagsTaxHTField0>
    <Provider xmlns="49c1fb53-399a-4d91-bfc2-0a118990ebe4" xsi:nil="true"/>
    <UACurrentWords xmlns="49c1fb53-399a-4d91-bfc2-0a118990ebe4" xsi:nil="true"/>
    <AssetId xmlns="49c1fb53-399a-4d91-bfc2-0a118990ebe4">TP102929977</AssetId>
    <TPClientViewer xmlns="49c1fb53-399a-4d91-bfc2-0a118990ebe4" xsi:nil="true"/>
    <DSATActionTaken xmlns="49c1fb53-399a-4d91-bfc2-0a118990ebe4" xsi:nil="true"/>
    <APEditor xmlns="49c1fb53-399a-4d91-bfc2-0a118990ebe4">
      <UserInfo>
        <DisplayName/>
        <AccountId xsi:nil="true"/>
        <AccountType/>
      </UserInfo>
    </APEditor>
    <TPInstallLocation xmlns="49c1fb53-399a-4d91-bfc2-0a118990ebe4" xsi:nil="true"/>
    <OOCacheId xmlns="49c1fb53-399a-4d91-bfc2-0a118990ebe4" xsi:nil="true"/>
    <IsDeleted xmlns="49c1fb53-399a-4d91-bfc2-0a118990ebe4">false</IsDeleted>
    <PublishTargets xmlns="49c1fb53-399a-4d91-bfc2-0a118990ebe4">OfficeOnlineVNext</PublishTargets>
    <ApprovalLog xmlns="49c1fb53-399a-4d91-bfc2-0a118990ebe4" xsi:nil="true"/>
    <BugNumber xmlns="49c1fb53-399a-4d91-bfc2-0a118990ebe4" xsi:nil="true"/>
    <CrawlForDependencies xmlns="49c1fb53-399a-4d91-bfc2-0a118990ebe4">false</CrawlForDependencies>
    <InternalTagsTaxHTField0 xmlns="49c1fb53-399a-4d91-bfc2-0a118990ebe4">
      <Terms xmlns="http://schemas.microsoft.com/office/infopath/2007/PartnerControls"/>
    </InternalTagsTaxHTField0>
    <LastHandOff xmlns="49c1fb53-399a-4d91-bfc2-0a118990ebe4" xsi:nil="true"/>
    <Milestone xmlns="49c1fb53-399a-4d91-bfc2-0a118990ebe4" xsi:nil="true"/>
    <OriginalRelease xmlns="49c1fb53-399a-4d91-bfc2-0a118990ebe4">15</OriginalRelease>
    <RecommendationsModifier xmlns="49c1fb53-399a-4d91-bfc2-0a118990ebe4" xsi:nil="true"/>
    <ScenarioTagsTaxHTField0 xmlns="49c1fb53-399a-4d91-bfc2-0a118990ebe4">
      <Terms xmlns="http://schemas.microsoft.com/office/infopath/2007/PartnerControls"/>
    </ScenarioTagsTaxHTField0>
    <UANotes xmlns="49c1fb53-399a-4d91-bfc2-0a118990ebe4" xsi:nil="true"/>
  </documentManagement>
</p:properti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774177-135B-4848-9F7C-1BBB9C29D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fb53-399a-4d91-bfc2-0a118990eb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480B7C-74B5-4356-BE3E-F349192742C6}">
  <ds:schemaRefs>
    <ds:schemaRef ds:uri="http://schemas.microsoft.com/office/2006/metadata/properties"/>
    <ds:schemaRef ds:uri="http://schemas.microsoft.com/office/infopath/2007/PartnerControls"/>
    <ds:schemaRef ds:uri="49c1fb53-399a-4d91-bfc2-0a118990eb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시간 표시 막대</vt:lpstr>
      <vt:lpstr>계산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2011-09-08T16:30:30Z</dcterms:created>
  <dcterms:modified xsi:type="dcterms:W3CDTF">2015-10-31T08:34:57Z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0x01010070926BE6910EE541A5C8A9203B4061CC0400C52140320FE295488DD4381964E77F84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