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lpr/PyCharmProjects/gnn-acceleration-master-thesis/"/>
    </mc:Choice>
  </mc:AlternateContent>
  <xr:revisionPtr revIDLastSave="0" documentId="13_ncr:1_{0792D1FE-49CD-F64C-B6FE-163130D705D0}" xr6:coauthVersionLast="47" xr6:coauthVersionMax="47" xr10:uidLastSave="{00000000-0000-0000-0000-000000000000}"/>
  <bookViews>
    <workbookView xWindow="1840" yWindow="2100" windowWidth="28040" windowHeight="17440" activeTab="2" xr2:uid="{FCB729E3-6DD5-D149-AD4C-4363E8FA0940}"/>
  </bookViews>
  <sheets>
    <sheet name="matmul-comparison" sheetId="1" r:id="rId1"/>
    <sheet name="matmul-optimization" sheetId="2" r:id="rId2"/>
    <sheet name="GCN-comparis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5" i="2"/>
  <c r="D4" i="4"/>
  <c r="D5" i="4"/>
  <c r="D6" i="4"/>
  <c r="D7" i="4"/>
  <c r="D8" i="4"/>
  <c r="D3" i="4"/>
  <c r="J50" i="2"/>
  <c r="J49" i="2"/>
  <c r="J48" i="2"/>
  <c r="M33" i="2"/>
  <c r="M4" i="2"/>
  <c r="J35" i="2"/>
  <c r="J34" i="2"/>
  <c r="J33" i="2"/>
  <c r="J29" i="2"/>
  <c r="J26" i="2"/>
  <c r="J23" i="2"/>
  <c r="J20" i="2"/>
  <c r="J17" i="2"/>
  <c r="J14" i="2"/>
  <c r="J11" i="2"/>
  <c r="J8" i="2"/>
  <c r="J5" i="2"/>
  <c r="J30" i="2"/>
  <c r="J28" i="2"/>
  <c r="J27" i="2"/>
  <c r="J25" i="2"/>
  <c r="J24" i="2"/>
  <c r="J22" i="2"/>
  <c r="J21" i="2"/>
  <c r="J19" i="2"/>
  <c r="J18" i="2"/>
  <c r="J16" i="2"/>
  <c r="J15" i="2"/>
  <c r="J13" i="2"/>
  <c r="J12" i="2"/>
  <c r="J10" i="2"/>
  <c r="J9" i="2"/>
  <c r="J7" i="2"/>
  <c r="J6" i="2"/>
  <c r="J4" i="2"/>
</calcChain>
</file>

<file path=xl/sharedStrings.xml><?xml version="1.0" encoding="utf-8"?>
<sst xmlns="http://schemas.openxmlformats.org/spreadsheetml/2006/main" count="463" uniqueCount="176">
  <si>
    <t>Python time</t>
  </si>
  <si>
    <t>Soda command</t>
  </si>
  <si>
    <t>Bambu command</t>
  </si>
  <si>
    <t>Bambu output</t>
  </si>
  <si>
    <t>Experiments to show the difference between Python time and FPGA baseline, explaining why there is the need to use optimizations/why it already accelerate but better results can be achieved</t>
  </si>
  <si>
    <t>Matrix1 size</t>
  </si>
  <si>
    <t>Matrix2 size</t>
  </si>
  <si>
    <t>Selected code</t>
  </si>
  <si>
    <t>linalg.matmul ins(%arg0, %3 : memref&lt;15x15xf32&gt;, memref&lt;15x16xf32&gt;) outs(%alloc_1 : memref&lt;15x16xf32&gt;)</t>
  </si>
  <si>
    <t xml:space="preserve">	docker run -u $(id -u) -v $(pwd):/working_dir --rm agostini01/soda \
	                     soda-opt \
	                       -soda-outline-bambu-code \
	                       -soda-extract-arguments-to-xml=using-bare-ptr \
	                       -soda-generate-bambu-accelcode=no-aa \
	                       -lower-all-to-llvm=use-bare-ptr-memref-call-conv \
	                       -mlir-print-ir-after-all \
	                       output/01searched-edited.mlir \
	                       -o output/04baseline.mlir \
	                       2&gt;&amp;1 | cat &gt; output/05intermediate-baseline.mlir</t>
  </si>
  <si>
    <t>15x15</t>
  </si>
  <si>
    <t>15x16</t>
  </si>
  <si>
    <t>./bambu-ac_types-clang16.AppImage -v4 --print-dot -lm --soft-float --compiler=I386_CLANG16 --device-name=xcu280-2Lfsvh2892-VV
D --clock-period=4 --experimental-setup=BAMBU-BALANCED-MP --channels-number=2 --memory-allocat
ion-policy=ALL_BRAM --disable-function-proxy --generate-tb=forward_kernel_test.xml --simulate --evaluation --simulator=VERILATOR --top-fname=forward_kernel input.ll 2&gt;&amp;1 | tee bambu-log</t>
  </si>
  <si>
    <t>1.608 μs</t>
  </si>
  <si>
    <t>Starting execution of HLS::Evaluation
    Total cycles             : 25697 cycles
    Number of executions     : 1
    Average execution        : 25697 cycles
    Slices                   : 210
    Luts                     : 932
    Power                    : 3.1429999999999998
    Registers                : 683
    DSPs                     : 2
    BRAMs                    : 0
    Clock period             : 4
    Design minimum period    : 3.7549999999999999
    Design slack             : 0.24500000000000011
    Frequency                : 266.31158455392813
    AreaxTime                : 89930.763019999984
    Time                     : 96.492234999999994
    Tot. Time                : 96.492234999999994</t>
  </si>
  <si>
    <t>30x30</t>
  </si>
  <si>
    <t>30x16</t>
  </si>
  <si>
    <t>linalg.matmul ins(%arg0, %3 : memref&lt;30x30xf32&gt;, memref&lt;30x16xf32&gt;) outs(%alloc_1 : memref&lt;30x16xf32&gt;)</t>
  </si>
  <si>
    <t>60x60</t>
  </si>
  <si>
    <t>60x16</t>
  </si>
  <si>
    <t>90x90</t>
  </si>
  <si>
    <t>90x16</t>
  </si>
  <si>
    <t>2.480 μs</t>
  </si>
  <si>
    <t>Starting execution of HLS::Evaluation
    Total cycles             : 101792 cycles
    Number of executions     : 1
    Average execution        : 101792 cycles
    Slices                   : 203
    Luts                     : 925
    Power                    : 3.1419999999999999
    Registers                : 682
    DSPs                     : 2
    BRAMs                    : 0
    Clock period             : 4
    Design minimum period    : 3.4500000000000002
    Design slack             : 0.54999999999999982
    Frequency                : 289.85507246376812
    AreaxTime                : 324843.71999999997
    Time                     : 351.18239999999997
    Tot. Time                : 351.18239999999997</t>
  </si>
  <si>
    <t>linalg.matmul ins(%arg0, %3 : memref&lt;60x60xf32&gt;, memref&lt;60x16xf32&gt;) outs(%alloc_1 : memref&lt;60x16xf32&gt;)</t>
  </si>
  <si>
    <t>4.554 μs</t>
  </si>
  <si>
    <t>linalg.matmul ins(%arg0, %3 : memref&lt;90x90xf32&gt;, memref&lt;90x16xf32&gt;) outs(%alloc_1 : memref&lt;90x16xf32&gt;)</t>
  </si>
  <si>
    <t>Starting execution of HLS::Evaluation
    Total cycles             : 405182 cycles
    Number of executions     : 1
    Average execution        : 405182 cycles
    Slices                   : 209
    Luts                     : 928
    Power                    : 3.1419999999999999
    Registers                : 681
    DSPs                     : 2
    BRAMs                    : 0
    Clock period             : 4
    Design minimum period    : 3.6189999999999998
    Design slack             : 0.38100000000000023
    Frequency                : 276.31942525559549
    AreaxTime                : 1360776.194624
    Time                     : 1466.353658
    Tot. Time                : 1466.353658</t>
  </si>
  <si>
    <t>1.733 μs</t>
  </si>
  <si>
    <t>Starting execution of HLS::Evaluation
    Total cycles             : 910172 cycles
    Number of executions     : 1
    Average execution        : 910172 cycles
    Slices                   : 214
    Luts                     : 956
    Power                    : 3.1419999999999999
    Registers                : 682
    DSPs                     : 2
    BRAMs                    : 0
    Clock period             : 4
    Design minimum period    : 3.4609999999999999
    Design slack             : 0.53900000000000015
    Frequency                : 288.93383415197923
    AreaxTime                : 3011500.6591519997
    Time                     : 3150.1052919999997
    Tot. Time                : 3150.1052919999997</t>
  </si>
  <si>
    <t>150x150</t>
  </si>
  <si>
    <t>150x16</t>
  </si>
  <si>
    <t>linalg.matmul ins(%arg0, %3 : memref&lt;150x150xf32&gt;, memref&lt;150x16xf32&gt;) outs(%alloc_1 : memref&lt;150x16xf32&gt;)</t>
  </si>
  <si>
    <t>Starting execution of HLS::Evaluation
    Total cycles             : 2524952 cycles
    Number of executions     : 1
    Average execution        : 2524952 cycles
    Slices                   : 213
    Luts                     : 957
    Power                    : 3.1419999999999999
    Registers                : 682
    DSPs                     : 2
    BRAMs                    : 0
    Clock period             : 4
    Design minimum period    : 3.5939999999999999
    Design slack             : 0.40600000000000014
    Frequency                : 278.24151363383419
    AreaxTime                : 8684466.3560159989
    Time                     : 9074.6774879999994
    Tot. Time                : 9074.6774879999994</t>
  </si>
  <si>
    <t>5.161 μs</t>
  </si>
  <si>
    <t>120x120</t>
  </si>
  <si>
    <t>120x16</t>
  </si>
  <si>
    <t>./bambu-ac_types-clang16.AppImage -v4 --print-dot -lm --soft-float --compiler=I386_CLANG16 --device-name=xcu280-2Lfsvh2892-VVD --clock-period=4 --experimental-setup=BAMBU-BALANCED-MP --channels-number=2 --memory-allocation-policy=ALL_BRAM --disable-function-proxy --generate-tb=forward_kernel_test.xml --simulate --evaluation --simulator=VERILATOR --top-fname=forward_kernel input.ll 2&gt;&amp;1 | tee bambu-log</t>
  </si>
  <si>
    <t>linalg.matmul ins(%arg0, %3 : memref&lt;120x120xf32&gt;, memref&lt;120x16xf32&gt;) outs(%alloc_1 : memref&lt;120x16xf32&gt;)</t>
  </si>
  <si>
    <t>4.792 μs</t>
  </si>
  <si>
    <t xml:space="preserve">Result of experiments to show the impact of the optimizations of unrolling and different channels </t>
  </si>
  <si>
    <t>Cycles</t>
  </si>
  <si>
    <t>Estimated Area</t>
  </si>
  <si>
    <t>matmul</t>
  </si>
  <si>
    <t>Optimizations</t>
  </si>
  <si>
    <t>2 channels, baseline</t>
  </si>
  <si>
    <t>32 channels, baseline</t>
  </si>
  <si>
    <t>2 channels, unrolling 2</t>
  </si>
  <si>
    <t>32 channels, unrolling 2</t>
  </si>
  <si>
    <t>2 channels, unrolling 4</t>
  </si>
  <si>
    <t>32 channels, unrolling 4</t>
  </si>
  <si>
    <t>2 channels, unrolling 8</t>
  </si>
  <si>
    <t>32 channels, unrolling 8</t>
  </si>
  <si>
    <t>2 channels, unrolling 15</t>
  </si>
  <si>
    <t>32 channels, unrolling 15</t>
  </si>
  <si>
    <t>2 channels, unrolling 15+2</t>
  </si>
  <si>
    <t>32 channels, unrolling 15+2</t>
  </si>
  <si>
    <t>2 channels, unrolling 15+4</t>
  </si>
  <si>
    <t>32 channels, unrolling 15+4</t>
  </si>
  <si>
    <t>2 channels, unrolling 15+8</t>
  </si>
  <si>
    <t>32 channels, unrolling 15+8</t>
  </si>
  <si>
    <t>2 channels, unrolling 15+16</t>
  </si>
  <si>
    <t>32 channels, unrolling 15+16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</si>
  <si>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--channels-number=2 \
--memory-allocation-policy=ALL_BRAM \
--disable-function-proxy \
--generate-tb=//working_dir/forward_kernel_test.xml \
--simulate --simulator=VERILATOR \
--top-fname=forward_kernel \
//working_dir/input.ll 2&gt;&amp;1 | tee bambu-log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</si>
  <si>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--channels-number=32 \
--memory-allocation-policy=NO_BRAM \
--disable-function-proxy \
--generate-tb=//working_dir/forward_kernel_test.xml \
--simulate --simulator=VERILATOR \
--top-fname=forward_kernel \
//working_dir/input.ll 2&gt;&amp;1 | tee bambu-log</t>
  </si>
  <si>
    <t>5013+3947</t>
  </si>
  <si>
    <t>5013+4251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</si>
  <si>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-affine-loop-unroll="unroll-factor=2"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</si>
  <si>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5013+7034+1367</t>
  </si>
  <si>
    <t>5013+7642+1367</t>
  </si>
  <si>
    <t>5013+9538+1367</t>
  </si>
  <si>
    <t>(add\forward_kernel\mul)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</si>
  <si>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-affine-loop-unroll="unroll-factor=4"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</si>
  <si>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5013+12753+1367</t>
  </si>
  <si>
    <t>5013+15957+1367</t>
  </si>
  <si>
    <t>5013+21274+1367</t>
  </si>
  <si>
    <t>5013+17016+1367</t>
  </si>
  <si>
    <t>5013+37046+1367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</si>
  <si>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-affine-loop-unroll="unroll-factor=15" \
                                          -affine-loop-unroll="unroll-factor=2"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</si>
  <si>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-affine-loop-unroll=""unroll-factor=8"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</si>
  <si>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-affine-loop-unroll="unroll-factor=15"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</si>
  <si>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Parallel ops</t>
  </si>
  <si>
    <t>5013+20884+1367</t>
  </si>
  <si>
    <t>5013+73168+1367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</si>
  <si>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-affine-loop-unroll="unroll-factor=4"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</si>
  <si>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5013+28640+1367</t>
  </si>
  <si>
    <t>5013+140433+1367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</si>
  <si>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-affine-loop-unroll="unroll-factor=8"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</si>
  <si>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5013+44168+1367</t>
  </si>
  <si>
    <t>5013+271538+1367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</si>
  <si>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-affine-loop-unroll="unroll-factor=16"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</si>
  <si>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Verilator error, probably due to out of memory/area</t>
  </si>
  <si>
    <t>Verilator error, probably due to out of memory/area
Same experiments worked on Tennin with 813 cycles</t>
  </si>
  <si>
    <t>Notes</t>
  </si>
  <si>
    <t>15x18</t>
  </si>
  <si>
    <t>16 channels, baseline</t>
  </si>
  <si>
    <t>docker run -u $(id -u):$(id -g) -v $(pwd):/working_dir --rm agostini01/soda \
sh -c """"export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--channels-number=16 \
--memory-allocation-policy=NO_BRAM \
--disable-function-proxy \
--generate-tb=//working_dir/forward_kernel_test.xml \
--simulate --simulator=VERILATOR \
--top-fname=forward_kernel \
//working_dir/input.ll 2&gt;&amp;1 | tee bambu-log</t>
  </si>
  <si>
    <t>16 channels, unrolling 2</t>
  </si>
  <si>
    <t>16 channels, unrolling 4</t>
  </si>
  <si>
    <t>16 channels, unrolling 8</t>
  </si>
  <si>
    <t>16 channels, unrolling 15</t>
  </si>
  <si>
    <t>16 channels, unrolling 15+2</t>
  </si>
  <si>
    <t>16 channels, unrolling 15+4</t>
  </si>
  <si>
    <t>16 channels, unrolling 15+8</t>
  </si>
  <si>
    <t>16 channels, unrolling 15+16</t>
  </si>
  <si>
    <t>5013+70944+1367</t>
  </si>
  <si>
    <t>5013+137800+1367</t>
  </si>
  <si>
    <t>5013+269301+1367</t>
  </si>
  <si>
    <t>2 channels, unrolling 30</t>
  </si>
  <si>
    <t>16 channels, unrolling 30</t>
  </si>
  <si>
    <t>32 channels, unrolling 30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</si>
  <si>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-affine-loop-unroll="unroll-factor=30"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</si>
  <si>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2 channels, unrolling 30+2</t>
  </si>
  <si>
    <t>16 channels, unrolling 30+2</t>
  </si>
  <si>
    <t>32 channels, unrolling 30+2</t>
  </si>
  <si>
    <t>2 channels, unrolling 30+4</t>
  </si>
  <si>
    <t>16 channels, unrolling 30+4</t>
  </si>
  <si>
    <t>32 channels, unrolling 30+4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</si>
  <si>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-affine-loop-unroll="unroll-factor=2"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</si>
  <si>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-affine-loop-unroll="unroll-factor=4"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</si>
  <si>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5013+529712+1367</t>
  </si>
  <si>
    <t>5013+533278+1367</t>
  </si>
  <si>
    <t>5013+3953</t>
  </si>
  <si>
    <t>5013+4257</t>
  </si>
  <si>
    <t>5013+19848+1367</t>
  </si>
  <si>
    <t>5013+71753+1367</t>
  </si>
  <si>
    <t>5013+69730+1367</t>
  </si>
  <si>
    <t>5013+25365+1367</t>
  </si>
  <si>
    <t>5013+137527+1367</t>
  </si>
  <si>
    <t>5013+134459+1367</t>
  </si>
  <si>
    <t>5013+40080+1367</t>
  </si>
  <si>
    <t>5013+267063+1367</t>
  </si>
  <si>
    <t>2 channels, unrolling 30+5</t>
  </si>
  <si>
    <t>16 channels, unrolling 30+5</t>
  </si>
  <si>
    <t>32 channels, unrolling 30+5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</si>
  <si>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-affine-loop-unroll="unroll-factor=5"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</si>
  <si>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5013+264185+1367</t>
  </si>
  <si>
    <t>5013+79980+1367</t>
  </si>
  <si>
    <t>5013+325218+1367</t>
  </si>
  <si>
    <t>5013+322419+1367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</si>
  <si>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-affine-loop-unroll="unroll-factor=16"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</si>
  <si>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2 channels, unrolling 30+16</t>
  </si>
  <si>
    <t>16 channels, unrolling 30+16</t>
  </si>
  <si>
    <t>32 channels, unrolling 30+16</t>
  </si>
  <si>
    <t>5013+260603+1367</t>
  </si>
  <si>
    <t>-</t>
  </si>
  <si>
    <t>Verilator error</t>
  </si>
  <si>
    <t>2 channels, unrolling 30+8</t>
  </si>
  <si>
    <t>16 channels, unrolling 30+8</t>
  </si>
  <si>
    <t>32 channels, unrolling 30+8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</si>
  <si>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-affine-loop-unroll="unroll-factor=8"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</si>
  <si>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5013+521661+1367</t>
  </si>
  <si>
    <t>5013+518224+1367</t>
  </si>
  <si>
    <t>5013+54915+1367</t>
  </si>
  <si>
    <t>GCN forward</t>
  </si>
  <si>
    <t>Cora size</t>
  </si>
  <si>
    <t>Area</t>
  </si>
  <si>
    <t>Trade-off min</t>
  </si>
  <si>
    <t>Runtime (s)</t>
  </si>
  <si>
    <t>PyTorch time (s)</t>
  </si>
  <si>
    <t>Mem channels</t>
  </si>
  <si>
    <t>Results of experiments to show that the evaluated optimizations allow to achieve a constant speedup wrt the high-level framework</t>
  </si>
  <si>
    <t xml:space="preserve">PyTorch time measured using pytorch benchmark, average of 1mln executions </t>
  </si>
  <si>
    <t>59.25 us</t>
  </si>
  <si>
    <t>66.42 us</t>
  </si>
  <si>
    <t>88.88 us</t>
  </si>
  <si>
    <t>98.32 us</t>
  </si>
  <si>
    <t>115.03 us</t>
  </si>
  <si>
    <t>69.75 us</t>
  </si>
  <si>
    <t>Starting execution of HLS::Evaluation
    Total cycles             : 1616762 cycles
    Number of executions     : 1
    Average execution        : 1616762 cycles
    Slices                   : 204
    Luts                     : 926
    Power                    : 3.1429999999999998
    Registers                : 680
    DSPs                     : 2
    BRAMs                    : 0
    Clock period             : 4
    Design minimum period    : 3.4790000000000001
    Design slack             : 0.52099999999999991
    Frequency                : 287.43891922966367
    AreaxTime                : 5208486.0881480007
    Time                     : 5624.7149980000004
    Tot. Time                : 5624.7149980000004</t>
  </si>
  <si>
    <t>./bambu-dev-panda.AppImage -v4 --print-dot -lm --soft-float --compiler=I386_CLANG16 --device-name=xcu280-2Lfsvh2892-VVD --clock-period=4 --experimental-setup=BAMBU-BALANCED-MP --channels-number=32 --memory-allocation-policy=NO_BRAM --disable-function-proxy --generate-tb=forward_kernel_test.xml --simulate --evaluation --simulator=VERILATOR --top-fname=forward_kernel input.ll 2&gt;&amp;1 | tee bambu-log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</si>
  <si>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-affine-loop-unroll="unroll-factor=16" \
                                      -affine-loop-tile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</si>
  <si>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Opts</t>
  </si>
  <si>
    <t>Full unroll 2</t>
  </si>
  <si>
    <t>baseline</t>
  </si>
  <si>
    <t>./bambu-dev-panda.AppImage -v4 --print-dot -lm --soft-float --compiler=I386_CLANG16 --device-name=xcu280-2Lfsvh2892-VVD --clock-period=4 --experimental-setup=BAMBU-BALANCED-MP --channels-number=2 --memory-allocation-policy=ALL_BRAM --disable-function-proxy --generate-tb=forward_kernel_test.xml --simulate --evaluation --simulator=VERILATOR --top-fname=forward_kernel input.ll 2&gt;&amp;1 | tee bambu-log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</si>
</sst>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27F5-D79F-8743-9663-6B9B41A2DF11}">
  <dimension ref="A1:G9"/>
  <sheetViews>
    <sheetView zoomScaleNormal="100" workbookViewId="0">
      <selection activeCell="F9" sqref="F9"/>
    </sheetView>
  </sheetViews>
  <sheetFormatPr baseColWidth="10" defaultColWidth="30.83203125" defaultRowHeight="16" x14ac:dyDescent="0.2"/>
  <cols>
    <col min="1" max="1" width="25.33203125" customWidth="1"/>
    <col min="2" max="2" width="14" customWidth="1"/>
    <col min="3" max="4" width="12.5" customWidth="1"/>
    <col min="5" max="5" width="17.6640625" customWidth="1"/>
    <col min="6" max="6" width="20.1640625" customWidth="1"/>
    <col min="7" max="7" width="24" style="4" customWidth="1"/>
  </cols>
  <sheetData>
    <row r="1" spans="1:7" x14ac:dyDescent="0.2">
      <c r="A1" t="s">
        <v>4</v>
      </c>
    </row>
    <row r="3" spans="1:7" s="2" customFormat="1" ht="17" x14ac:dyDescent="0.2">
      <c r="A3" s="2" t="s">
        <v>7</v>
      </c>
      <c r="B3" s="2" t="s">
        <v>0</v>
      </c>
      <c r="C3" s="2" t="s">
        <v>5</v>
      </c>
      <c r="D3" s="2" t="s">
        <v>6</v>
      </c>
      <c r="E3" s="2" t="s">
        <v>1</v>
      </c>
      <c r="F3" s="2" t="s">
        <v>2</v>
      </c>
      <c r="G3" s="5" t="s">
        <v>3</v>
      </c>
    </row>
    <row r="4" spans="1:7" ht="30" customHeight="1" x14ac:dyDescent="0.2">
      <c r="A4" s="3" t="s">
        <v>8</v>
      </c>
      <c r="B4" s="3" t="s">
        <v>13</v>
      </c>
      <c r="C4" s="3" t="s">
        <v>10</v>
      </c>
      <c r="D4" s="3" t="s">
        <v>11</v>
      </c>
      <c r="E4" s="1" t="s">
        <v>9</v>
      </c>
      <c r="F4" s="1" t="s">
        <v>12</v>
      </c>
      <c r="G4" s="1" t="s">
        <v>14</v>
      </c>
    </row>
    <row r="5" spans="1:7" ht="30" customHeight="1" x14ac:dyDescent="0.2">
      <c r="A5" s="3" t="s">
        <v>17</v>
      </c>
      <c r="B5" s="3" t="s">
        <v>28</v>
      </c>
      <c r="C5" s="3" t="s">
        <v>15</v>
      </c>
      <c r="D5" s="3" t="s">
        <v>16</v>
      </c>
      <c r="E5" s="1" t="s">
        <v>9</v>
      </c>
      <c r="F5" s="1" t="s">
        <v>12</v>
      </c>
      <c r="G5" s="1" t="s">
        <v>23</v>
      </c>
    </row>
    <row r="6" spans="1:7" ht="30" customHeight="1" x14ac:dyDescent="0.2">
      <c r="A6" s="3" t="s">
        <v>24</v>
      </c>
      <c r="B6" s="3" t="s">
        <v>22</v>
      </c>
      <c r="C6" s="3" t="s">
        <v>18</v>
      </c>
      <c r="D6" s="3" t="s">
        <v>19</v>
      </c>
      <c r="E6" s="1" t="s">
        <v>9</v>
      </c>
      <c r="F6" s="1" t="s">
        <v>12</v>
      </c>
      <c r="G6" s="1" t="s">
        <v>27</v>
      </c>
    </row>
    <row r="7" spans="1:7" ht="30" customHeight="1" x14ac:dyDescent="0.2">
      <c r="A7" s="3" t="s">
        <v>26</v>
      </c>
      <c r="B7" s="3" t="s">
        <v>25</v>
      </c>
      <c r="C7" s="3" t="s">
        <v>20</v>
      </c>
      <c r="D7" s="3" t="s">
        <v>21</v>
      </c>
      <c r="E7" s="1" t="s">
        <v>9</v>
      </c>
      <c r="F7" s="1" t="s">
        <v>12</v>
      </c>
      <c r="G7" s="1" t="s">
        <v>29</v>
      </c>
    </row>
    <row r="8" spans="1:7" ht="30" customHeight="1" x14ac:dyDescent="0.2">
      <c r="A8" s="3" t="s">
        <v>38</v>
      </c>
      <c r="B8" s="3" t="s">
        <v>39</v>
      </c>
      <c r="C8" s="3" t="s">
        <v>35</v>
      </c>
      <c r="D8" s="3" t="s">
        <v>36</v>
      </c>
      <c r="E8" s="1" t="s">
        <v>9</v>
      </c>
      <c r="F8" s="1" t="s">
        <v>37</v>
      </c>
      <c r="G8" s="1" t="s">
        <v>169</v>
      </c>
    </row>
    <row r="9" spans="1:7" ht="30" customHeight="1" x14ac:dyDescent="0.2">
      <c r="A9" s="3" t="s">
        <v>32</v>
      </c>
      <c r="B9" s="3" t="s">
        <v>34</v>
      </c>
      <c r="C9" s="3" t="s">
        <v>30</v>
      </c>
      <c r="D9" s="3" t="s">
        <v>31</v>
      </c>
      <c r="E9" s="1" t="s">
        <v>9</v>
      </c>
      <c r="F9" s="3" t="s">
        <v>37</v>
      </c>
      <c r="G9" s="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8C2A3-79B5-2E49-96DF-E5F4ED4798BE}">
  <dimension ref="A1:M53"/>
  <sheetViews>
    <sheetView workbookViewId="0">
      <selection activeCell="F11" sqref="F11"/>
    </sheetView>
  </sheetViews>
  <sheetFormatPr baseColWidth="10" defaultRowHeight="16" x14ac:dyDescent="0.2"/>
  <cols>
    <col min="1" max="1" width="15.1640625" customWidth="1"/>
    <col min="2" max="2" width="16.1640625" customWidth="1"/>
    <col min="3" max="3" width="12.6640625" customWidth="1"/>
    <col min="4" max="4" width="13.33203125" customWidth="1"/>
    <col min="5" max="5" width="24" customWidth="1"/>
    <col min="6" max="6" width="20.83203125" customWidth="1"/>
    <col min="7" max="7" width="19.1640625" customWidth="1"/>
    <col min="8" max="8" width="17.5" customWidth="1"/>
    <col min="9" max="9" width="20.83203125" customWidth="1"/>
  </cols>
  <sheetData>
    <row r="1" spans="1:13" x14ac:dyDescent="0.2">
      <c r="A1" t="s">
        <v>40</v>
      </c>
    </row>
    <row r="2" spans="1:13" x14ac:dyDescent="0.2">
      <c r="I2" s="8" t="s">
        <v>71</v>
      </c>
    </row>
    <row r="3" spans="1:13" s="2" customFormat="1" x14ac:dyDescent="0.2">
      <c r="A3" s="2" t="s">
        <v>7</v>
      </c>
      <c r="B3" s="2" t="s">
        <v>0</v>
      </c>
      <c r="C3" s="2" t="s">
        <v>5</v>
      </c>
      <c r="D3" s="2" t="s">
        <v>6</v>
      </c>
      <c r="E3" s="2" t="s">
        <v>44</v>
      </c>
      <c r="F3" s="2" t="s">
        <v>1</v>
      </c>
      <c r="G3" s="2" t="s">
        <v>2</v>
      </c>
      <c r="H3" s="2" t="s">
        <v>41</v>
      </c>
      <c r="I3" s="2" t="s">
        <v>42</v>
      </c>
      <c r="J3" s="2" t="s">
        <v>81</v>
      </c>
      <c r="K3" s="2" t="s">
        <v>93</v>
      </c>
    </row>
    <row r="4" spans="1:13" s="6" customFormat="1" ht="20" customHeight="1" x14ac:dyDescent="0.2">
      <c r="A4" s="6" t="s">
        <v>43</v>
      </c>
      <c r="B4" s="3"/>
      <c r="C4" s="6" t="s">
        <v>10</v>
      </c>
      <c r="D4" s="6" t="s">
        <v>11</v>
      </c>
      <c r="E4" s="6" t="s">
        <v>45</v>
      </c>
      <c r="F4" s="7" t="s">
        <v>9</v>
      </c>
      <c r="G4" s="6" t="s">
        <v>63</v>
      </c>
      <c r="H4" s="6">
        <v>25697</v>
      </c>
      <c r="I4" s="6" t="s">
        <v>65</v>
      </c>
      <c r="J4" s="6">
        <f>1</f>
        <v>1</v>
      </c>
      <c r="M4" s="6">
        <f>15*16*15</f>
        <v>3600</v>
      </c>
    </row>
    <row r="5" spans="1:13" s="6" customFormat="1" ht="20" customHeight="1" x14ac:dyDescent="0.2">
      <c r="A5" s="6" t="s">
        <v>43</v>
      </c>
      <c r="B5" s="3"/>
      <c r="C5" s="6" t="s">
        <v>10</v>
      </c>
      <c r="D5" s="6" t="s">
        <v>94</v>
      </c>
      <c r="E5" s="9" t="s">
        <v>95</v>
      </c>
      <c r="F5" s="7" t="s">
        <v>9</v>
      </c>
      <c r="G5" s="7" t="s">
        <v>96</v>
      </c>
      <c r="H5" s="6">
        <v>29297</v>
      </c>
      <c r="I5" s="6" t="s">
        <v>66</v>
      </c>
      <c r="J5" s="6">
        <f>1</f>
        <v>1</v>
      </c>
      <c r="M5" s="6">
        <f>2*SQRT(M4)</f>
        <v>120</v>
      </c>
    </row>
    <row r="6" spans="1:13" s="6" customFormat="1" ht="20" customHeight="1" x14ac:dyDescent="0.2">
      <c r="A6" s="6" t="s">
        <v>43</v>
      </c>
      <c r="B6" s="3"/>
      <c r="C6" s="6" t="s">
        <v>10</v>
      </c>
      <c r="D6" s="6" t="s">
        <v>11</v>
      </c>
      <c r="E6" s="6" t="s">
        <v>46</v>
      </c>
      <c r="F6" s="7" t="s">
        <v>9</v>
      </c>
      <c r="G6" s="7" t="s">
        <v>64</v>
      </c>
      <c r="H6" s="6">
        <v>29297</v>
      </c>
      <c r="I6" s="6" t="s">
        <v>66</v>
      </c>
      <c r="J6" s="6">
        <f>1</f>
        <v>1</v>
      </c>
    </row>
    <row r="7" spans="1:13" s="6" customFormat="1" ht="20" customHeight="1" x14ac:dyDescent="0.2">
      <c r="A7" s="6" t="s">
        <v>43</v>
      </c>
      <c r="B7" s="3"/>
      <c r="C7" s="6" t="s">
        <v>10</v>
      </c>
      <c r="D7" s="6" t="s">
        <v>11</v>
      </c>
      <c r="E7" s="6" t="s">
        <v>47</v>
      </c>
      <c r="F7" s="7" t="s">
        <v>67</v>
      </c>
      <c r="G7" s="7" t="s">
        <v>63</v>
      </c>
      <c r="H7" s="6">
        <v>21152</v>
      </c>
      <c r="I7" s="6" t="s">
        <v>68</v>
      </c>
      <c r="J7" s="6">
        <f>2</f>
        <v>2</v>
      </c>
    </row>
    <row r="8" spans="1:13" s="6" customFormat="1" ht="20" customHeight="1" x14ac:dyDescent="0.2">
      <c r="A8" s="6" t="s">
        <v>43</v>
      </c>
      <c r="B8" s="3"/>
      <c r="C8" s="6" t="s">
        <v>10</v>
      </c>
      <c r="D8" s="6" t="s">
        <v>11</v>
      </c>
      <c r="E8" s="6" t="s">
        <v>97</v>
      </c>
      <c r="F8" s="7" t="s">
        <v>67</v>
      </c>
      <c r="G8" s="7" t="s">
        <v>96</v>
      </c>
      <c r="H8" s="6">
        <v>25007</v>
      </c>
      <c r="I8" s="6" t="s">
        <v>69</v>
      </c>
      <c r="J8" s="6">
        <f>2</f>
        <v>2</v>
      </c>
    </row>
    <row r="9" spans="1:13" s="6" customFormat="1" ht="20" customHeight="1" x14ac:dyDescent="0.2">
      <c r="A9" s="6" t="s">
        <v>43</v>
      </c>
      <c r="B9" s="3"/>
      <c r="C9" s="6" t="s">
        <v>10</v>
      </c>
      <c r="D9" s="6" t="s">
        <v>11</v>
      </c>
      <c r="E9" s="6" t="s">
        <v>48</v>
      </c>
      <c r="F9" s="7" t="s">
        <v>67</v>
      </c>
      <c r="G9" s="7" t="s">
        <v>64</v>
      </c>
      <c r="H9" s="6">
        <v>25007</v>
      </c>
      <c r="I9" s="6" t="s">
        <v>69</v>
      </c>
      <c r="J9" s="6">
        <f>2</f>
        <v>2</v>
      </c>
    </row>
    <row r="10" spans="1:13" s="6" customFormat="1" ht="20" customHeight="1" x14ac:dyDescent="0.2">
      <c r="A10" s="6" t="s">
        <v>43</v>
      </c>
      <c r="B10" s="3"/>
      <c r="C10" s="6" t="s">
        <v>10</v>
      </c>
      <c r="D10" s="6" t="s">
        <v>11</v>
      </c>
      <c r="E10" s="6" t="s">
        <v>49</v>
      </c>
      <c r="F10" s="7" t="s">
        <v>72</v>
      </c>
      <c r="G10" s="7" t="s">
        <v>63</v>
      </c>
      <c r="H10" s="6">
        <v>19457</v>
      </c>
      <c r="I10" s="6" t="s">
        <v>70</v>
      </c>
      <c r="J10" s="6">
        <f>4</f>
        <v>4</v>
      </c>
    </row>
    <row r="11" spans="1:13" s="6" customFormat="1" ht="20" customHeight="1" x14ac:dyDescent="0.2">
      <c r="A11" s="6" t="s">
        <v>43</v>
      </c>
      <c r="B11" s="3"/>
      <c r="C11" s="6" t="s">
        <v>10</v>
      </c>
      <c r="D11" s="6" t="s">
        <v>11</v>
      </c>
      <c r="E11" s="6" t="s">
        <v>98</v>
      </c>
      <c r="F11" s="6" t="s">
        <v>72</v>
      </c>
      <c r="G11" s="7" t="s">
        <v>96</v>
      </c>
      <c r="H11" s="6">
        <v>21857</v>
      </c>
      <c r="I11" s="6" t="s">
        <v>73</v>
      </c>
      <c r="J11" s="6">
        <f>4</f>
        <v>4</v>
      </c>
    </row>
    <row r="12" spans="1:13" s="6" customFormat="1" ht="20" customHeight="1" x14ac:dyDescent="0.2">
      <c r="A12" s="6" t="s">
        <v>43</v>
      </c>
      <c r="B12" s="3"/>
      <c r="C12" s="6" t="s">
        <v>10</v>
      </c>
      <c r="D12" s="6" t="s">
        <v>11</v>
      </c>
      <c r="E12" s="6" t="s">
        <v>50</v>
      </c>
      <c r="F12" s="7" t="s">
        <v>72</v>
      </c>
      <c r="G12" s="7" t="s">
        <v>64</v>
      </c>
      <c r="H12" s="6">
        <v>21857</v>
      </c>
      <c r="I12" s="6" t="s">
        <v>73</v>
      </c>
      <c r="J12" s="6">
        <f>4</f>
        <v>4</v>
      </c>
    </row>
    <row r="13" spans="1:13" s="6" customFormat="1" ht="20" customHeight="1" x14ac:dyDescent="0.2">
      <c r="A13" s="6" t="s">
        <v>43</v>
      </c>
      <c r="B13" s="3"/>
      <c r="C13" s="6" t="s">
        <v>10</v>
      </c>
      <c r="D13" s="6" t="s">
        <v>11</v>
      </c>
      <c r="E13" s="6" t="s">
        <v>51</v>
      </c>
      <c r="F13" s="7" t="s">
        <v>79</v>
      </c>
      <c r="G13" s="7" t="s">
        <v>63</v>
      </c>
      <c r="H13" s="6">
        <v>22637</v>
      </c>
      <c r="I13" s="6" t="s">
        <v>74</v>
      </c>
      <c r="J13" s="6">
        <f>8</f>
        <v>8</v>
      </c>
    </row>
    <row r="14" spans="1:13" s="6" customFormat="1" ht="20" customHeight="1" x14ac:dyDescent="0.2">
      <c r="A14" s="6" t="s">
        <v>43</v>
      </c>
      <c r="B14" s="3"/>
      <c r="C14" s="6" t="s">
        <v>10</v>
      </c>
      <c r="D14" s="6" t="s">
        <v>11</v>
      </c>
      <c r="E14" s="6" t="s">
        <v>99</v>
      </c>
      <c r="F14" s="7" t="s">
        <v>79</v>
      </c>
      <c r="G14" s="7" t="s">
        <v>96</v>
      </c>
      <c r="H14" s="6">
        <v>24767</v>
      </c>
      <c r="I14" s="6" t="s">
        <v>75</v>
      </c>
      <c r="J14" s="6">
        <f>8</f>
        <v>8</v>
      </c>
    </row>
    <row r="15" spans="1:13" s="6" customFormat="1" ht="20" customHeight="1" x14ac:dyDescent="0.2">
      <c r="A15" s="6" t="s">
        <v>43</v>
      </c>
      <c r="B15" s="3"/>
      <c r="C15" s="6" t="s">
        <v>10</v>
      </c>
      <c r="D15" s="6" t="s">
        <v>11</v>
      </c>
      <c r="E15" s="6" t="s">
        <v>52</v>
      </c>
      <c r="F15" s="7" t="s">
        <v>79</v>
      </c>
      <c r="G15" s="7" t="s">
        <v>64</v>
      </c>
      <c r="H15" s="6">
        <v>24767</v>
      </c>
      <c r="I15" s="6" t="s">
        <v>75</v>
      </c>
      <c r="J15" s="6">
        <f>8</f>
        <v>8</v>
      </c>
    </row>
    <row r="16" spans="1:13" s="6" customFormat="1" ht="20" customHeight="1" x14ac:dyDescent="0.2">
      <c r="A16" s="6" t="s">
        <v>43</v>
      </c>
      <c r="B16" s="3"/>
      <c r="C16" s="6" t="s">
        <v>10</v>
      </c>
      <c r="D16" s="6" t="s">
        <v>11</v>
      </c>
      <c r="E16" s="6" t="s">
        <v>53</v>
      </c>
      <c r="F16" s="7" t="s">
        <v>80</v>
      </c>
      <c r="G16" s="7" t="s">
        <v>63</v>
      </c>
      <c r="H16" s="6">
        <v>12377</v>
      </c>
      <c r="I16" s="6" t="s">
        <v>76</v>
      </c>
      <c r="J16" s="6">
        <f>15</f>
        <v>15</v>
      </c>
    </row>
    <row r="17" spans="1:12" s="6" customFormat="1" ht="20" customHeight="1" x14ac:dyDescent="0.2">
      <c r="A17" s="6" t="s">
        <v>43</v>
      </c>
      <c r="B17" s="3"/>
      <c r="C17" s="6" t="s">
        <v>10</v>
      </c>
      <c r="D17" s="6" t="s">
        <v>11</v>
      </c>
      <c r="E17" s="6" t="s">
        <v>100</v>
      </c>
      <c r="F17" s="7" t="s">
        <v>80</v>
      </c>
      <c r="G17" s="7" t="s">
        <v>96</v>
      </c>
      <c r="H17" s="6">
        <v>12767</v>
      </c>
      <c r="I17" s="6" t="s">
        <v>77</v>
      </c>
      <c r="J17" s="6">
        <f>15</f>
        <v>15</v>
      </c>
    </row>
    <row r="18" spans="1:12" s="6" customFormat="1" ht="20" customHeight="1" x14ac:dyDescent="0.2">
      <c r="A18" s="6" t="s">
        <v>43</v>
      </c>
      <c r="B18" s="3"/>
      <c r="C18" s="6" t="s">
        <v>10</v>
      </c>
      <c r="D18" s="6" t="s">
        <v>11</v>
      </c>
      <c r="E18" s="6" t="s">
        <v>54</v>
      </c>
      <c r="F18" s="7" t="s">
        <v>80</v>
      </c>
      <c r="G18" s="7" t="s">
        <v>64</v>
      </c>
      <c r="H18" s="6">
        <v>12767</v>
      </c>
      <c r="I18" s="6" t="s">
        <v>77</v>
      </c>
      <c r="J18" s="6">
        <f>15</f>
        <v>15</v>
      </c>
    </row>
    <row r="19" spans="1:12" s="6" customFormat="1" ht="20" customHeight="1" x14ac:dyDescent="0.2">
      <c r="A19" s="6" t="s">
        <v>43</v>
      </c>
      <c r="B19" s="3"/>
      <c r="C19" s="6" t="s">
        <v>10</v>
      </c>
      <c r="D19" s="6" t="s">
        <v>11</v>
      </c>
      <c r="E19" s="6" t="s">
        <v>55</v>
      </c>
      <c r="F19" s="7" t="s">
        <v>78</v>
      </c>
      <c r="G19" s="7" t="s">
        <v>63</v>
      </c>
      <c r="H19" s="6">
        <v>6257</v>
      </c>
      <c r="I19" s="6" t="s">
        <v>82</v>
      </c>
      <c r="J19" s="6">
        <f>15*2</f>
        <v>30</v>
      </c>
    </row>
    <row r="20" spans="1:12" s="6" customFormat="1" ht="20" customHeight="1" x14ac:dyDescent="0.2">
      <c r="A20" s="6" t="s">
        <v>43</v>
      </c>
      <c r="B20" s="3"/>
      <c r="C20" s="6" t="s">
        <v>10</v>
      </c>
      <c r="D20" s="6" t="s">
        <v>11</v>
      </c>
      <c r="E20" s="9" t="s">
        <v>101</v>
      </c>
      <c r="F20" s="7" t="s">
        <v>78</v>
      </c>
      <c r="G20" s="7" t="s">
        <v>96</v>
      </c>
      <c r="H20" s="6">
        <v>6527</v>
      </c>
      <c r="I20" s="6" t="s">
        <v>105</v>
      </c>
      <c r="J20" s="6">
        <f>15*2</f>
        <v>30</v>
      </c>
    </row>
    <row r="21" spans="1:12" s="6" customFormat="1" ht="20" customHeight="1" x14ac:dyDescent="0.2">
      <c r="A21" s="6" t="s">
        <v>43</v>
      </c>
      <c r="B21" s="3"/>
      <c r="C21" s="6" t="s">
        <v>10</v>
      </c>
      <c r="D21" s="6" t="s">
        <v>11</v>
      </c>
      <c r="E21" s="6" t="s">
        <v>56</v>
      </c>
      <c r="F21" s="7" t="s">
        <v>78</v>
      </c>
      <c r="G21" s="7" t="s">
        <v>64</v>
      </c>
      <c r="H21" s="6">
        <v>6407</v>
      </c>
      <c r="I21" s="6" t="s">
        <v>83</v>
      </c>
      <c r="J21" s="6">
        <f>15*2</f>
        <v>30</v>
      </c>
    </row>
    <row r="22" spans="1:12" s="6" customFormat="1" ht="20" customHeight="1" x14ac:dyDescent="0.2">
      <c r="A22" s="6" t="s">
        <v>43</v>
      </c>
      <c r="B22" s="3"/>
      <c r="C22" s="6" t="s">
        <v>10</v>
      </c>
      <c r="D22" s="6" t="s">
        <v>11</v>
      </c>
      <c r="E22" s="6" t="s">
        <v>57</v>
      </c>
      <c r="F22" s="7" t="s">
        <v>84</v>
      </c>
      <c r="G22" s="7" t="s">
        <v>63</v>
      </c>
      <c r="H22" s="6">
        <v>3317</v>
      </c>
      <c r="I22" s="6" t="s">
        <v>85</v>
      </c>
      <c r="J22" s="6">
        <f>15*4</f>
        <v>60</v>
      </c>
    </row>
    <row r="23" spans="1:12" s="6" customFormat="1" ht="20" customHeight="1" x14ac:dyDescent="0.2">
      <c r="A23" s="6" t="s">
        <v>43</v>
      </c>
      <c r="B23" s="3"/>
      <c r="C23" s="6" t="s">
        <v>10</v>
      </c>
      <c r="D23" s="6" t="s">
        <v>11</v>
      </c>
      <c r="E23" s="9" t="s">
        <v>102</v>
      </c>
      <c r="F23" s="7" t="s">
        <v>84</v>
      </c>
      <c r="G23" s="7" t="s">
        <v>96</v>
      </c>
      <c r="H23" s="6">
        <v>3527</v>
      </c>
      <c r="I23" s="6" t="s">
        <v>106</v>
      </c>
      <c r="J23" s="6">
        <f>15*4</f>
        <v>60</v>
      </c>
    </row>
    <row r="24" spans="1:12" s="6" customFormat="1" ht="20" customHeight="1" x14ac:dyDescent="0.2">
      <c r="A24" s="6" t="s">
        <v>43</v>
      </c>
      <c r="B24" s="3"/>
      <c r="C24" s="6" t="s">
        <v>10</v>
      </c>
      <c r="D24" s="6" t="s">
        <v>11</v>
      </c>
      <c r="E24" s="6" t="s">
        <v>58</v>
      </c>
      <c r="F24" s="7" t="s">
        <v>84</v>
      </c>
      <c r="G24" s="7" t="s">
        <v>64</v>
      </c>
      <c r="H24" s="10">
        <v>3287</v>
      </c>
      <c r="I24" s="6" t="s">
        <v>86</v>
      </c>
      <c r="J24" s="6">
        <f>15*4</f>
        <v>60</v>
      </c>
    </row>
    <row r="25" spans="1:12" s="6" customFormat="1" ht="20" customHeight="1" x14ac:dyDescent="0.2">
      <c r="A25" s="6" t="s">
        <v>43</v>
      </c>
      <c r="B25" s="3"/>
      <c r="C25" s="6" t="s">
        <v>10</v>
      </c>
      <c r="D25" s="6" t="s">
        <v>11</v>
      </c>
      <c r="E25" s="6" t="s">
        <v>59</v>
      </c>
      <c r="F25" s="7" t="s">
        <v>87</v>
      </c>
      <c r="G25" s="7" t="s">
        <v>63</v>
      </c>
      <c r="H25" s="6">
        <v>2297</v>
      </c>
      <c r="I25" s="6" t="s">
        <v>88</v>
      </c>
      <c r="J25" s="6">
        <f>15*8</f>
        <v>120</v>
      </c>
    </row>
    <row r="26" spans="1:12" s="6" customFormat="1" ht="20" customHeight="1" x14ac:dyDescent="0.2">
      <c r="A26" s="6" t="s">
        <v>43</v>
      </c>
      <c r="B26" s="3"/>
      <c r="C26" s="6" t="s">
        <v>10</v>
      </c>
      <c r="D26" s="6" t="s">
        <v>11</v>
      </c>
      <c r="E26" s="9" t="s">
        <v>103</v>
      </c>
      <c r="F26" s="7" t="s">
        <v>87</v>
      </c>
      <c r="G26" s="7" t="s">
        <v>96</v>
      </c>
      <c r="H26" s="10">
        <v>2027</v>
      </c>
      <c r="I26" s="6" t="s">
        <v>107</v>
      </c>
      <c r="J26" s="6">
        <f>15*8</f>
        <v>120</v>
      </c>
    </row>
    <row r="27" spans="1:12" s="6" customFormat="1" ht="20" customHeight="1" x14ac:dyDescent="0.2">
      <c r="A27" s="6" t="s">
        <v>43</v>
      </c>
      <c r="B27" s="3"/>
      <c r="C27" s="6" t="s">
        <v>10</v>
      </c>
      <c r="D27" s="6" t="s">
        <v>11</v>
      </c>
      <c r="E27" s="6" t="s">
        <v>60</v>
      </c>
      <c r="F27" s="7" t="s">
        <v>87</v>
      </c>
      <c r="G27" s="7" t="s">
        <v>64</v>
      </c>
      <c r="H27" s="6">
        <v>1787</v>
      </c>
      <c r="I27" s="6" t="s">
        <v>89</v>
      </c>
      <c r="J27" s="6">
        <f>15*8</f>
        <v>120</v>
      </c>
    </row>
    <row r="28" spans="1:12" s="6" customFormat="1" ht="20" customHeight="1" x14ac:dyDescent="0.2">
      <c r="A28" s="6" t="s">
        <v>43</v>
      </c>
      <c r="B28" s="3"/>
      <c r="C28" s="6" t="s">
        <v>10</v>
      </c>
      <c r="D28" s="6" t="s">
        <v>11</v>
      </c>
      <c r="E28" s="6" t="s">
        <v>61</v>
      </c>
      <c r="F28" s="7" t="s">
        <v>90</v>
      </c>
      <c r="G28" s="7" t="s">
        <v>63</v>
      </c>
      <c r="H28" s="6" t="s">
        <v>145</v>
      </c>
      <c r="I28" s="6" t="s">
        <v>145</v>
      </c>
      <c r="J28" s="6">
        <f>15*16</f>
        <v>240</v>
      </c>
      <c r="K28" s="7" t="s">
        <v>91</v>
      </c>
    </row>
    <row r="29" spans="1:12" s="6" customFormat="1" ht="20" customHeight="1" x14ac:dyDescent="0.2">
      <c r="A29" s="6" t="s">
        <v>43</v>
      </c>
      <c r="B29" s="3"/>
      <c r="C29" s="6" t="s">
        <v>10</v>
      </c>
      <c r="D29" s="6" t="s">
        <v>11</v>
      </c>
      <c r="E29" s="6" t="s">
        <v>104</v>
      </c>
      <c r="F29" s="7" t="s">
        <v>90</v>
      </c>
      <c r="G29" s="7" t="s">
        <v>96</v>
      </c>
      <c r="H29" s="6">
        <v>842</v>
      </c>
      <c r="I29" s="6" t="s">
        <v>120</v>
      </c>
      <c r="J29" s="6">
        <f>15*16</f>
        <v>240</v>
      </c>
      <c r="K29" s="7"/>
    </row>
    <row r="30" spans="1:12" s="6" customFormat="1" ht="20" customHeight="1" x14ac:dyDescent="0.2">
      <c r="A30" s="6" t="s">
        <v>43</v>
      </c>
      <c r="B30" s="3"/>
      <c r="C30" s="6" t="s">
        <v>10</v>
      </c>
      <c r="D30" s="6" t="s">
        <v>11</v>
      </c>
      <c r="E30" s="6" t="s">
        <v>62</v>
      </c>
      <c r="F30" s="7" t="s">
        <v>90</v>
      </c>
      <c r="G30" s="7" t="s">
        <v>64</v>
      </c>
      <c r="H30" s="6">
        <v>813</v>
      </c>
      <c r="I30" s="6" t="s">
        <v>121</v>
      </c>
      <c r="J30" s="6">
        <f>15*16</f>
        <v>240</v>
      </c>
      <c r="K30" s="7" t="s">
        <v>92</v>
      </c>
      <c r="L30" s="7"/>
    </row>
    <row r="33" spans="1:13" s="6" customFormat="1" ht="20" customHeight="1" x14ac:dyDescent="0.2">
      <c r="A33" s="6" t="s">
        <v>43</v>
      </c>
      <c r="B33" s="3"/>
      <c r="C33" s="6" t="s">
        <v>15</v>
      </c>
      <c r="D33" s="6" t="s">
        <v>16</v>
      </c>
      <c r="E33" s="6" t="s">
        <v>45</v>
      </c>
      <c r="F33" s="6" t="s">
        <v>9</v>
      </c>
      <c r="G33" s="7" t="s">
        <v>63</v>
      </c>
      <c r="H33" s="6">
        <v>101792</v>
      </c>
      <c r="I33" s="6" t="s">
        <v>122</v>
      </c>
      <c r="J33" s="6">
        <f>1</f>
        <v>1</v>
      </c>
      <c r="M33" s="6">
        <f>30*16*30</f>
        <v>14400</v>
      </c>
    </row>
    <row r="34" spans="1:13" s="6" customFormat="1" ht="20" customHeight="1" x14ac:dyDescent="0.2">
      <c r="A34" s="6" t="s">
        <v>43</v>
      </c>
      <c r="B34" s="3"/>
      <c r="C34" s="6" t="s">
        <v>15</v>
      </c>
      <c r="D34" s="6" t="s">
        <v>16</v>
      </c>
      <c r="E34" s="9" t="s">
        <v>95</v>
      </c>
      <c r="F34" s="7" t="s">
        <v>9</v>
      </c>
      <c r="G34" s="7" t="s">
        <v>96</v>
      </c>
      <c r="H34" s="6">
        <v>116192</v>
      </c>
      <c r="I34" s="6" t="s">
        <v>123</v>
      </c>
      <c r="J34" s="6">
        <f>1</f>
        <v>1</v>
      </c>
      <c r="M34" s="6">
        <f>2*SQRT(M33)</f>
        <v>240</v>
      </c>
    </row>
    <row r="35" spans="1:13" s="6" customFormat="1" ht="20" customHeight="1" x14ac:dyDescent="0.2">
      <c r="A35" s="6" t="s">
        <v>43</v>
      </c>
      <c r="B35" s="3"/>
      <c r="C35" s="6" t="s">
        <v>15</v>
      </c>
      <c r="D35" s="6" t="s">
        <v>16</v>
      </c>
      <c r="E35" s="6" t="s">
        <v>46</v>
      </c>
      <c r="F35" s="7" t="s">
        <v>9</v>
      </c>
      <c r="G35" s="7" t="s">
        <v>64</v>
      </c>
      <c r="H35" s="6">
        <v>116192</v>
      </c>
      <c r="I35" s="6" t="s">
        <v>123</v>
      </c>
      <c r="J35" s="6">
        <f>1</f>
        <v>1</v>
      </c>
    </row>
    <row r="36" spans="1:13" s="6" customFormat="1" ht="20" customHeight="1" x14ac:dyDescent="0.2">
      <c r="A36" s="6" t="s">
        <v>43</v>
      </c>
      <c r="B36" s="3"/>
      <c r="C36" s="6" t="s">
        <v>15</v>
      </c>
      <c r="D36" s="6" t="s">
        <v>16</v>
      </c>
      <c r="E36" s="6" t="s">
        <v>108</v>
      </c>
      <c r="F36" s="7" t="s">
        <v>111</v>
      </c>
      <c r="G36" s="7" t="s">
        <v>63</v>
      </c>
      <c r="H36" s="6">
        <v>46562</v>
      </c>
      <c r="I36" s="6" t="s">
        <v>124</v>
      </c>
      <c r="J36" s="6">
        <v>30</v>
      </c>
    </row>
    <row r="37" spans="1:13" s="6" customFormat="1" ht="20" customHeight="1" x14ac:dyDescent="0.2">
      <c r="A37" s="6" t="s">
        <v>43</v>
      </c>
      <c r="B37" s="3"/>
      <c r="C37" s="6" t="s">
        <v>15</v>
      </c>
      <c r="D37" s="6" t="s">
        <v>16</v>
      </c>
      <c r="E37" s="9" t="s">
        <v>109</v>
      </c>
      <c r="F37" s="7" t="s">
        <v>111</v>
      </c>
      <c r="G37" s="7" t="s">
        <v>96</v>
      </c>
      <c r="H37" s="6">
        <v>47672</v>
      </c>
      <c r="I37" s="6" t="s">
        <v>126</v>
      </c>
      <c r="J37" s="6">
        <v>30</v>
      </c>
    </row>
    <row r="38" spans="1:13" s="6" customFormat="1" ht="20" customHeight="1" x14ac:dyDescent="0.2">
      <c r="A38" s="6" t="s">
        <v>43</v>
      </c>
      <c r="B38" s="3"/>
      <c r="C38" s="6" t="s">
        <v>15</v>
      </c>
      <c r="D38" s="6" t="s">
        <v>16</v>
      </c>
      <c r="E38" s="6" t="s">
        <v>110</v>
      </c>
      <c r="F38" s="7" t="s">
        <v>111</v>
      </c>
      <c r="G38" s="7" t="s">
        <v>64</v>
      </c>
      <c r="H38" s="6">
        <v>47132</v>
      </c>
      <c r="I38" s="6" t="s">
        <v>125</v>
      </c>
      <c r="J38" s="6">
        <v>30</v>
      </c>
    </row>
    <row r="39" spans="1:13" s="6" customFormat="1" ht="20" customHeight="1" x14ac:dyDescent="0.2">
      <c r="A39" s="6" t="s">
        <v>43</v>
      </c>
      <c r="B39" s="3"/>
      <c r="C39" s="6" t="s">
        <v>15</v>
      </c>
      <c r="D39" s="6" t="s">
        <v>16</v>
      </c>
      <c r="E39" s="6" t="s">
        <v>112</v>
      </c>
      <c r="F39" s="7" t="s">
        <v>118</v>
      </c>
      <c r="G39" s="7" t="s">
        <v>63</v>
      </c>
      <c r="H39" s="6">
        <v>23522</v>
      </c>
      <c r="I39" s="6" t="s">
        <v>127</v>
      </c>
      <c r="J39" s="6">
        <v>60</v>
      </c>
    </row>
    <row r="40" spans="1:13" s="6" customFormat="1" ht="20" customHeight="1" x14ac:dyDescent="0.2">
      <c r="A40" s="6" t="s">
        <v>43</v>
      </c>
      <c r="B40" s="3"/>
      <c r="C40" s="6" t="s">
        <v>15</v>
      </c>
      <c r="D40" s="6" t="s">
        <v>16</v>
      </c>
      <c r="E40" s="9" t="s">
        <v>113</v>
      </c>
      <c r="F40" s="7" t="s">
        <v>118</v>
      </c>
      <c r="G40" s="7" t="s">
        <v>96</v>
      </c>
      <c r="H40" s="6">
        <v>24872</v>
      </c>
      <c r="I40" s="6" t="s">
        <v>129</v>
      </c>
      <c r="J40" s="6">
        <v>60</v>
      </c>
    </row>
    <row r="41" spans="1:13" s="6" customFormat="1" ht="20" customHeight="1" x14ac:dyDescent="0.2">
      <c r="A41" s="6" t="s">
        <v>43</v>
      </c>
      <c r="B41" s="3"/>
      <c r="C41" s="6" t="s">
        <v>15</v>
      </c>
      <c r="D41" s="6" t="s">
        <v>16</v>
      </c>
      <c r="E41" s="6" t="s">
        <v>114</v>
      </c>
      <c r="F41" s="7" t="s">
        <v>118</v>
      </c>
      <c r="G41" s="7" t="s">
        <v>64</v>
      </c>
      <c r="H41" s="6">
        <v>23852</v>
      </c>
      <c r="I41" s="6" t="s">
        <v>128</v>
      </c>
      <c r="J41" s="6">
        <v>60</v>
      </c>
    </row>
    <row r="42" spans="1:13" s="6" customFormat="1" ht="20" customHeight="1" x14ac:dyDescent="0.2">
      <c r="A42" s="6" t="s">
        <v>43</v>
      </c>
      <c r="B42" s="3"/>
      <c r="C42" s="6" t="s">
        <v>15</v>
      </c>
      <c r="D42" s="6" t="s">
        <v>16</v>
      </c>
      <c r="E42" s="6" t="s">
        <v>115</v>
      </c>
      <c r="F42" s="7" t="s">
        <v>119</v>
      </c>
      <c r="G42" s="7" t="s">
        <v>63</v>
      </c>
      <c r="H42" s="6">
        <v>12242</v>
      </c>
      <c r="I42" s="6" t="s">
        <v>130</v>
      </c>
      <c r="J42" s="6">
        <v>120</v>
      </c>
    </row>
    <row r="43" spans="1:13" s="6" customFormat="1" ht="20" customHeight="1" x14ac:dyDescent="0.2">
      <c r="A43" s="6" t="s">
        <v>43</v>
      </c>
      <c r="B43" s="3"/>
      <c r="C43" s="6" t="s">
        <v>15</v>
      </c>
      <c r="D43" s="6" t="s">
        <v>16</v>
      </c>
      <c r="E43" s="9" t="s">
        <v>116</v>
      </c>
      <c r="F43" s="7" t="s">
        <v>119</v>
      </c>
      <c r="G43" s="7" t="s">
        <v>96</v>
      </c>
      <c r="H43" s="6">
        <v>13472</v>
      </c>
      <c r="I43" s="6" t="s">
        <v>136</v>
      </c>
      <c r="J43" s="6">
        <v>120</v>
      </c>
    </row>
    <row r="44" spans="1:13" s="6" customFormat="1" ht="20" customHeight="1" x14ac:dyDescent="0.2">
      <c r="A44" s="6" t="s">
        <v>43</v>
      </c>
      <c r="B44" s="3"/>
      <c r="C44" s="6" t="s">
        <v>15</v>
      </c>
      <c r="D44" s="6" t="s">
        <v>16</v>
      </c>
      <c r="E44" s="6" t="s">
        <v>117</v>
      </c>
      <c r="F44" s="7" t="s">
        <v>119</v>
      </c>
      <c r="G44" s="7" t="s">
        <v>64</v>
      </c>
      <c r="H44" s="6">
        <v>12452</v>
      </c>
      <c r="I44" s="6" t="s">
        <v>131</v>
      </c>
      <c r="J44" s="6">
        <v>120</v>
      </c>
    </row>
    <row r="45" spans="1:13" s="6" customFormat="1" ht="20" customHeight="1" x14ac:dyDescent="0.2">
      <c r="A45" s="6" t="s">
        <v>43</v>
      </c>
      <c r="B45" s="3"/>
      <c r="C45" s="6" t="s">
        <v>15</v>
      </c>
      <c r="D45" s="6" t="s">
        <v>16</v>
      </c>
      <c r="E45" s="6" t="s">
        <v>132</v>
      </c>
      <c r="F45" s="7" t="s">
        <v>135</v>
      </c>
      <c r="G45" s="7" t="s">
        <v>63</v>
      </c>
      <c r="H45" s="6">
        <v>45437</v>
      </c>
      <c r="I45" s="6" t="s">
        <v>137</v>
      </c>
      <c r="J45" s="6">
        <v>150</v>
      </c>
    </row>
    <row r="46" spans="1:13" s="6" customFormat="1" ht="20" customHeight="1" x14ac:dyDescent="0.2">
      <c r="A46" s="6" t="s">
        <v>43</v>
      </c>
      <c r="B46" s="3"/>
      <c r="C46" s="6" t="s">
        <v>15</v>
      </c>
      <c r="D46" s="6" t="s">
        <v>16</v>
      </c>
      <c r="E46" s="9" t="s">
        <v>133</v>
      </c>
      <c r="F46" s="7" t="s">
        <v>135</v>
      </c>
      <c r="G46" s="6" t="s">
        <v>96</v>
      </c>
      <c r="H46" s="6">
        <v>47256</v>
      </c>
      <c r="I46" s="6" t="s">
        <v>139</v>
      </c>
      <c r="J46" s="6">
        <v>150</v>
      </c>
    </row>
    <row r="47" spans="1:13" s="6" customFormat="1" ht="20" customHeight="1" x14ac:dyDescent="0.2">
      <c r="A47" s="6" t="s">
        <v>43</v>
      </c>
      <c r="B47" s="3"/>
      <c r="C47" s="6" t="s">
        <v>15</v>
      </c>
      <c r="D47" s="6" t="s">
        <v>16</v>
      </c>
      <c r="E47" s="6" t="s">
        <v>134</v>
      </c>
      <c r="F47" s="7" t="s">
        <v>135</v>
      </c>
      <c r="G47" s="7" t="s">
        <v>64</v>
      </c>
      <c r="H47" s="6">
        <v>46294</v>
      </c>
      <c r="I47" s="6" t="s">
        <v>138</v>
      </c>
      <c r="J47" s="6">
        <v>150</v>
      </c>
    </row>
    <row r="48" spans="1:13" s="6" customFormat="1" ht="20" customHeight="1" x14ac:dyDescent="0.2">
      <c r="A48" s="6" t="s">
        <v>43</v>
      </c>
      <c r="B48" s="3"/>
      <c r="C48" s="6" t="s">
        <v>15</v>
      </c>
      <c r="D48" s="6" t="s">
        <v>16</v>
      </c>
      <c r="E48" s="6" t="s">
        <v>147</v>
      </c>
      <c r="F48" s="7" t="s">
        <v>150</v>
      </c>
      <c r="G48" s="7" t="s">
        <v>63</v>
      </c>
      <c r="H48" s="6">
        <v>8402</v>
      </c>
      <c r="I48" s="6" t="s">
        <v>153</v>
      </c>
      <c r="J48" s="6">
        <f>30*8</f>
        <v>240</v>
      </c>
      <c r="K48" s="6" t="s">
        <v>146</v>
      </c>
    </row>
    <row r="49" spans="1:11" s="6" customFormat="1" ht="20" customHeight="1" x14ac:dyDescent="0.2">
      <c r="A49" s="6" t="s">
        <v>43</v>
      </c>
      <c r="B49" s="3"/>
      <c r="C49" s="6" t="s">
        <v>15</v>
      </c>
      <c r="D49" s="6" t="s">
        <v>16</v>
      </c>
      <c r="E49" s="9" t="s">
        <v>148</v>
      </c>
      <c r="F49" s="7" t="s">
        <v>150</v>
      </c>
      <c r="G49" s="7" t="s">
        <v>96</v>
      </c>
      <c r="H49" s="6">
        <v>7772</v>
      </c>
      <c r="I49" s="6" t="s">
        <v>152</v>
      </c>
      <c r="J49" s="6">
        <f>30*8</f>
        <v>240</v>
      </c>
    </row>
    <row r="50" spans="1:11" s="6" customFormat="1" ht="20" customHeight="1" x14ac:dyDescent="0.2">
      <c r="A50" s="6" t="s">
        <v>43</v>
      </c>
      <c r="B50" s="3"/>
      <c r="C50" s="6" t="s">
        <v>15</v>
      </c>
      <c r="D50" s="6" t="s">
        <v>16</v>
      </c>
      <c r="E50" s="6" t="s">
        <v>149</v>
      </c>
      <c r="F50" s="7" t="s">
        <v>150</v>
      </c>
      <c r="G50" s="7" t="s">
        <v>64</v>
      </c>
      <c r="H50" s="6">
        <v>6752</v>
      </c>
      <c r="I50" s="6" t="s">
        <v>151</v>
      </c>
      <c r="J50" s="6">
        <f>30*8</f>
        <v>240</v>
      </c>
    </row>
    <row r="51" spans="1:11" s="6" customFormat="1" ht="20" customHeight="1" x14ac:dyDescent="0.2">
      <c r="A51" s="6" t="s">
        <v>43</v>
      </c>
      <c r="B51" s="3"/>
      <c r="C51" s="6" t="s">
        <v>15</v>
      </c>
      <c r="D51" s="6" t="s">
        <v>16</v>
      </c>
      <c r="E51" s="6" t="s">
        <v>141</v>
      </c>
      <c r="F51" s="7" t="s">
        <v>140</v>
      </c>
      <c r="G51" s="7" t="s">
        <v>63</v>
      </c>
      <c r="H51" s="6">
        <v>3422</v>
      </c>
      <c r="I51" s="6" t="s">
        <v>144</v>
      </c>
      <c r="J51" s="6">
        <v>480</v>
      </c>
    </row>
    <row r="52" spans="1:11" s="6" customFormat="1" ht="20" customHeight="1" x14ac:dyDescent="0.2">
      <c r="A52" s="6" t="s">
        <v>43</v>
      </c>
      <c r="B52" s="3"/>
      <c r="C52" s="6" t="s">
        <v>15</v>
      </c>
      <c r="D52" s="6" t="s">
        <v>16</v>
      </c>
      <c r="E52" s="9" t="s">
        <v>142</v>
      </c>
      <c r="F52" s="7" t="s">
        <v>140</v>
      </c>
      <c r="G52" s="7" t="s">
        <v>96</v>
      </c>
      <c r="H52" s="6" t="s">
        <v>145</v>
      </c>
      <c r="I52" s="6" t="s">
        <v>145</v>
      </c>
      <c r="J52" s="6">
        <v>480</v>
      </c>
      <c r="K52" s="6" t="s">
        <v>146</v>
      </c>
    </row>
    <row r="53" spans="1:11" s="6" customFormat="1" ht="20" customHeight="1" x14ac:dyDescent="0.2">
      <c r="A53" s="6" t="s">
        <v>43</v>
      </c>
      <c r="B53" s="3"/>
      <c r="C53" s="6" t="s">
        <v>15</v>
      </c>
      <c r="D53" s="6" t="s">
        <v>16</v>
      </c>
      <c r="E53" s="6" t="s">
        <v>143</v>
      </c>
      <c r="F53" s="7" t="s">
        <v>140</v>
      </c>
      <c r="G53" s="7" t="s">
        <v>64</v>
      </c>
      <c r="H53" s="6" t="s">
        <v>145</v>
      </c>
      <c r="I53" s="6" t="s">
        <v>145</v>
      </c>
      <c r="J53" s="6">
        <v>480</v>
      </c>
      <c r="K53" s="6" t="s">
        <v>146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DD64-DC34-4D4C-BEED-D9635FFF367C}">
  <dimension ref="A1:O17"/>
  <sheetViews>
    <sheetView tabSelected="1" zoomScaleNormal="100" workbookViewId="0">
      <selection activeCell="D5" sqref="D5"/>
    </sheetView>
  </sheetViews>
  <sheetFormatPr baseColWidth="10" defaultRowHeight="16" x14ac:dyDescent="0.2"/>
  <cols>
    <col min="1" max="1" width="12.83203125" customWidth="1"/>
    <col min="2" max="2" width="12" customWidth="1"/>
    <col min="3" max="3" width="9.1640625" customWidth="1"/>
    <col min="4" max="5" width="12.33203125" customWidth="1"/>
    <col min="6" max="6" width="11" customWidth="1"/>
    <col min="7" max="7" width="15.33203125" customWidth="1"/>
    <col min="8" max="8" width="15.5" customWidth="1"/>
    <col min="9" max="9" width="13.6640625" customWidth="1"/>
    <col min="12" max="12" width="11.33203125" customWidth="1"/>
    <col min="13" max="13" width="13.1640625" customWidth="1"/>
  </cols>
  <sheetData>
    <row r="1" spans="1:15" x14ac:dyDescent="0.2">
      <c r="A1" t="s">
        <v>161</v>
      </c>
    </row>
    <row r="2" spans="1:15" s="2" customFormat="1" x14ac:dyDescent="0.2">
      <c r="A2" s="2" t="s">
        <v>7</v>
      </c>
      <c r="B2" s="2" t="s">
        <v>159</v>
      </c>
      <c r="C2" s="2" t="s">
        <v>155</v>
      </c>
      <c r="D2" s="2" t="s">
        <v>157</v>
      </c>
      <c r="E2" s="2" t="s">
        <v>160</v>
      </c>
      <c r="F2" s="2" t="s">
        <v>172</v>
      </c>
      <c r="G2" s="2" t="s">
        <v>1</v>
      </c>
      <c r="H2" s="2" t="s">
        <v>2</v>
      </c>
      <c r="I2" s="2" t="s">
        <v>158</v>
      </c>
      <c r="J2" s="2" t="s">
        <v>41</v>
      </c>
      <c r="K2" s="2" t="s">
        <v>156</v>
      </c>
      <c r="L2" s="2" t="s">
        <v>81</v>
      </c>
      <c r="M2" s="2" t="s">
        <v>3</v>
      </c>
      <c r="N2" s="2" t="s">
        <v>93</v>
      </c>
    </row>
    <row r="3" spans="1:15" ht="18" customHeight="1" x14ac:dyDescent="0.2">
      <c r="A3" t="s">
        <v>154</v>
      </c>
      <c r="B3" t="s">
        <v>163</v>
      </c>
      <c r="C3">
        <v>15</v>
      </c>
      <c r="D3">
        <f>2*SQRT(C3*16*C3)</f>
        <v>120</v>
      </c>
      <c r="E3">
        <v>32</v>
      </c>
      <c r="F3" t="s">
        <v>173</v>
      </c>
      <c r="G3" s="4" t="s">
        <v>171</v>
      </c>
      <c r="H3" s="4" t="s">
        <v>170</v>
      </c>
      <c r="O3" t="s">
        <v>162</v>
      </c>
    </row>
    <row r="4" spans="1:15" ht="18" customHeight="1" x14ac:dyDescent="0.2">
      <c r="A4" t="s">
        <v>154</v>
      </c>
      <c r="B4" t="s">
        <v>164</v>
      </c>
      <c r="C4">
        <v>30</v>
      </c>
      <c r="D4">
        <f t="shared" ref="D4:D8" si="0">2*SQRT(C4*16*C4)</f>
        <v>240</v>
      </c>
      <c r="E4">
        <v>32</v>
      </c>
    </row>
    <row r="5" spans="1:15" ht="18" customHeight="1" x14ac:dyDescent="0.2">
      <c r="A5" t="s">
        <v>154</v>
      </c>
      <c r="B5" t="s">
        <v>168</v>
      </c>
      <c r="C5">
        <v>60</v>
      </c>
      <c r="D5">
        <f t="shared" si="0"/>
        <v>480</v>
      </c>
      <c r="E5">
        <v>32</v>
      </c>
    </row>
    <row r="6" spans="1:15" ht="18" customHeight="1" x14ac:dyDescent="0.2">
      <c r="A6" t="s">
        <v>154</v>
      </c>
      <c r="B6" t="s">
        <v>165</v>
      </c>
      <c r="C6">
        <v>90</v>
      </c>
      <c r="D6">
        <f t="shared" si="0"/>
        <v>720</v>
      </c>
      <c r="E6">
        <v>32</v>
      </c>
    </row>
    <row r="7" spans="1:15" ht="18" customHeight="1" x14ac:dyDescent="0.2">
      <c r="A7" t="s">
        <v>154</v>
      </c>
      <c r="B7" t="s">
        <v>166</v>
      </c>
      <c r="C7">
        <v>120</v>
      </c>
      <c r="D7">
        <f t="shared" si="0"/>
        <v>960</v>
      </c>
      <c r="E7">
        <v>32</v>
      </c>
    </row>
    <row r="8" spans="1:15" ht="18" customHeight="1" x14ac:dyDescent="0.2">
      <c r="A8" t="s">
        <v>154</v>
      </c>
      <c r="B8" t="s">
        <v>167</v>
      </c>
      <c r="C8">
        <v>150</v>
      </c>
      <c r="D8">
        <f t="shared" si="0"/>
        <v>1200</v>
      </c>
      <c r="E8">
        <v>32</v>
      </c>
    </row>
    <row r="12" spans="1:15" ht="18" customHeight="1" x14ac:dyDescent="0.2">
      <c r="A12" t="s">
        <v>154</v>
      </c>
      <c r="C12">
        <v>15</v>
      </c>
      <c r="E12">
        <v>2</v>
      </c>
      <c r="F12" t="s">
        <v>174</v>
      </c>
      <c r="G12" s="4" t="s">
        <v>9</v>
      </c>
      <c r="H12" s="4" t="s">
        <v>175</v>
      </c>
      <c r="J12">
        <v>114345</v>
      </c>
      <c r="O12" t="s">
        <v>162</v>
      </c>
    </row>
    <row r="13" spans="1:15" ht="18" customHeight="1" x14ac:dyDescent="0.2">
      <c r="A13" t="s">
        <v>154</v>
      </c>
      <c r="C13">
        <v>30</v>
      </c>
      <c r="E13">
        <v>2</v>
      </c>
      <c r="F13" t="s">
        <v>174</v>
      </c>
      <c r="G13" s="4" t="s">
        <v>9</v>
      </c>
      <c r="H13" s="4" t="s">
        <v>175</v>
      </c>
      <c r="J13">
        <v>385650</v>
      </c>
    </row>
    <row r="14" spans="1:15" ht="18" customHeight="1" x14ac:dyDescent="0.2">
      <c r="A14" t="s">
        <v>154</v>
      </c>
      <c r="C14">
        <v>60</v>
      </c>
      <c r="E14">
        <v>2</v>
      </c>
      <c r="F14" t="s">
        <v>174</v>
      </c>
      <c r="G14" s="4" t="s">
        <v>9</v>
      </c>
      <c r="H14" s="4" t="s">
        <v>175</v>
      </c>
      <c r="J14">
        <v>1402380</v>
      </c>
    </row>
    <row r="15" spans="1:15" ht="18" customHeight="1" x14ac:dyDescent="0.2">
      <c r="A15" t="s">
        <v>154</v>
      </c>
      <c r="C15">
        <v>90</v>
      </c>
      <c r="E15">
        <v>2</v>
      </c>
      <c r="F15" t="s">
        <v>174</v>
      </c>
      <c r="G15" s="4" t="s">
        <v>9</v>
      </c>
      <c r="H15" s="4" t="s">
        <v>175</v>
      </c>
      <c r="J15">
        <v>3050910</v>
      </c>
    </row>
    <row r="16" spans="1:15" ht="18" customHeight="1" x14ac:dyDescent="0.2">
      <c r="A16" t="s">
        <v>154</v>
      </c>
      <c r="C16">
        <v>120</v>
      </c>
      <c r="E16">
        <v>2</v>
      </c>
      <c r="F16" t="s">
        <v>174</v>
      </c>
      <c r="G16" s="4" t="s">
        <v>9</v>
      </c>
      <c r="H16" s="4" t="s">
        <v>175</v>
      </c>
      <c r="J16">
        <v>5331240</v>
      </c>
    </row>
    <row r="17" spans="1:10" ht="18" customHeight="1" x14ac:dyDescent="0.2">
      <c r="A17" t="s">
        <v>154</v>
      </c>
      <c r="C17">
        <v>150</v>
      </c>
      <c r="E17">
        <v>2</v>
      </c>
      <c r="F17" t="s">
        <v>174</v>
      </c>
      <c r="G17" s="4" t="s">
        <v>9</v>
      </c>
      <c r="H17" s="4" t="s">
        <v>175</v>
      </c>
      <c r="J17">
        <v>8243370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matmul-comparison</vt:lpstr>
      <vt:lpstr>matmul-optimization</vt:lpstr>
      <vt:lpstr>GCN-comparison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2023-03-21T17:33:24Z</dcterms:created>
  <dcterms:modified xsi:type="dcterms:W3CDTF">2023-08-16T19:37:08Z</dcterms:modified>
</cp:coreProperties>
</file>