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45" windowWidth="10455" windowHeight="5130" activeTab="1"/>
  </bookViews>
  <sheets>
    <sheet name="BOM - Rev. B" sheetId="2" r:id="rId1"/>
    <sheet name="Costings - Rev. B" sheetId="1" r:id="rId2"/>
  </sheets>
  <definedNames>
    <definedName name="_xlnm._FilterDatabase" localSheetId="1" hidden="1">'Costings - Rev. B'!$A$1:$E$18</definedName>
  </definedNames>
  <calcPr calcId="124519"/>
</workbook>
</file>

<file path=xl/calcChain.xml><?xml version="1.0" encoding="utf-8"?>
<calcChain xmlns="http://schemas.openxmlformats.org/spreadsheetml/2006/main">
  <c r="C2" i="1"/>
  <c r="D2" s="1"/>
  <c r="E2" s="1"/>
  <c r="C4"/>
  <c r="D4" s="1"/>
  <c r="E4" s="1"/>
  <c r="C33"/>
  <c r="D33" s="1"/>
  <c r="E33" s="1"/>
  <c r="C32"/>
  <c r="D32" s="1"/>
  <c r="E32" s="1"/>
  <c r="C31"/>
  <c r="D31" s="1"/>
  <c r="E31" s="1"/>
  <c r="C30"/>
  <c r="D30" s="1"/>
  <c r="E30" s="1"/>
  <c r="C28"/>
  <c r="D28" s="1"/>
  <c r="E28" s="1"/>
  <c r="C27"/>
  <c r="D27" s="1"/>
  <c r="E27" s="1"/>
  <c r="C26"/>
  <c r="D26" s="1"/>
  <c r="E26" s="1"/>
  <c r="C25"/>
  <c r="D25" s="1"/>
  <c r="E25" s="1"/>
  <c r="C24"/>
  <c r="D24" s="1"/>
  <c r="E24" s="1"/>
  <c r="C23"/>
  <c r="D23" s="1"/>
  <c r="E23" s="1"/>
  <c r="C21"/>
  <c r="D21" s="1"/>
  <c r="E21" s="1"/>
  <c r="C20"/>
  <c r="D20" s="1"/>
  <c r="E20" s="1"/>
  <c r="C19"/>
  <c r="D19" s="1"/>
  <c r="E19" s="1"/>
  <c r="C18"/>
  <c r="D18" s="1"/>
  <c r="E18" s="1"/>
  <c r="C17"/>
  <c r="D17" s="1"/>
  <c r="E17" s="1"/>
  <c r="C15"/>
  <c r="D15" s="1"/>
  <c r="E15" s="1"/>
  <c r="C14"/>
  <c r="D14" s="1"/>
  <c r="E14" s="1"/>
  <c r="C13"/>
  <c r="D13" s="1"/>
  <c r="E13" s="1"/>
  <c r="C12"/>
  <c r="D12" s="1"/>
  <c r="E12" s="1"/>
  <c r="C11"/>
  <c r="D11" s="1"/>
  <c r="E11" s="1"/>
  <c r="C10"/>
  <c r="D10" s="1"/>
  <c r="E10" s="1"/>
  <c r="C9"/>
  <c r="D9" s="1"/>
  <c r="E9" s="1"/>
  <c r="C7"/>
  <c r="D7" s="1"/>
  <c r="E7" s="1"/>
  <c r="C5"/>
  <c r="D5" s="1"/>
  <c r="E5" s="1"/>
  <c r="C6"/>
  <c r="D6" s="1"/>
  <c r="E6" s="1"/>
  <c r="B31"/>
  <c r="B30"/>
  <c r="B15"/>
  <c r="A11"/>
  <c r="A4"/>
  <c r="A5"/>
  <c r="A6"/>
  <c r="A7"/>
  <c r="A9"/>
  <c r="A10"/>
  <c r="A12"/>
  <c r="A13"/>
  <c r="A14"/>
  <c r="A15"/>
  <c r="A17"/>
  <c r="A18"/>
  <c r="A19"/>
  <c r="A20"/>
  <c r="A21"/>
  <c r="A23"/>
  <c r="A24"/>
  <c r="A25"/>
  <c r="A26"/>
  <c r="A27"/>
  <c r="A28"/>
  <c r="A30"/>
  <c r="A31"/>
  <c r="A32"/>
  <c r="A33"/>
  <c r="E36" l="1"/>
  <c r="E37" s="1"/>
</calcChain>
</file>

<file path=xl/sharedStrings.xml><?xml version="1.0" encoding="utf-8"?>
<sst xmlns="http://schemas.openxmlformats.org/spreadsheetml/2006/main" count="114" uniqueCount="81">
  <si>
    <t>Part</t>
  </si>
  <si>
    <t>Total</t>
  </si>
  <si>
    <t>Total (Inc. VAT)</t>
  </si>
  <si>
    <t>Unit Price</t>
  </si>
  <si>
    <t>Quantity</t>
  </si>
  <si>
    <t>P-Channel MOSFET</t>
  </si>
  <si>
    <t>Unit Cost (Complete):</t>
  </si>
  <si>
    <t>Total Parts Cost:</t>
  </si>
  <si>
    <t>Unit Cost (Without Accel.):</t>
  </si>
  <si>
    <t>WS2812B</t>
  </si>
  <si>
    <t>Supplier</t>
  </si>
  <si>
    <t>Farnell</t>
  </si>
  <si>
    <t>USB Mini-B Connector</t>
  </si>
  <si>
    <t>Part Name</t>
  </si>
  <si>
    <t>Manufacturer Part #</t>
  </si>
  <si>
    <t>Supplier Part #</t>
  </si>
  <si>
    <t>Manufacturer</t>
  </si>
  <si>
    <t>TE CONNECTIVITY</t>
  </si>
  <si>
    <t>1734035-1</t>
  </si>
  <si>
    <t>Qty Per Unit</t>
  </si>
  <si>
    <t>PTC Fuse 500mA</t>
  </si>
  <si>
    <t>Littelfuse</t>
  </si>
  <si>
    <t>1206L050YR</t>
  </si>
  <si>
    <t>22R 0603 Resistor</t>
  </si>
  <si>
    <t>MULTICOMP</t>
  </si>
  <si>
    <t>MC0063W0603122R</t>
  </si>
  <si>
    <t>JST</t>
  </si>
  <si>
    <t>2-Pin Battery Connector</t>
  </si>
  <si>
    <t>S2B-PH-SM4-TB(LF)(SN)</t>
  </si>
  <si>
    <t>SMD Slide Switch</t>
  </si>
  <si>
    <t>C &amp; K COMPONENTS</t>
  </si>
  <si>
    <t>AYZ0202AGRLC</t>
  </si>
  <si>
    <t>DIODES INC.</t>
  </si>
  <si>
    <t xml:space="preserve">B130LAW-7-F </t>
  </si>
  <si>
    <t>10K 0603 Resistor</t>
  </si>
  <si>
    <t>MC0063W0603110K</t>
  </si>
  <si>
    <t>INTERNATIONAL RECTIFIER</t>
  </si>
  <si>
    <t>IRLML2246TRPBF</t>
  </si>
  <si>
    <t>MICREL SEMICONDUCTOR</t>
  </si>
  <si>
    <t>3.3V LDO Regulator</t>
  </si>
  <si>
    <t>MIC5219-3.3YM5 TR</t>
  </si>
  <si>
    <t>470pF 0603 Capacitor</t>
  </si>
  <si>
    <t>MC0603N471J500CT</t>
  </si>
  <si>
    <t>3-Axis Accelerometer</t>
  </si>
  <si>
    <t>ANALOG DEVICES</t>
  </si>
  <si>
    <t>ADXL335BCPZ</t>
  </si>
  <si>
    <t>100nF 0603 Capacitor</t>
  </si>
  <si>
    <t>MC0603B104J500CT</t>
  </si>
  <si>
    <t>1K 0603 Resistor</t>
  </si>
  <si>
    <t>MC0063W060311K</t>
  </si>
  <si>
    <t>MICROCHIP</t>
  </si>
  <si>
    <t>MCP73831T-2ACI/OT</t>
  </si>
  <si>
    <t>2K 0603 Resistor</t>
  </si>
  <si>
    <t>MC0063W060312K</t>
  </si>
  <si>
    <t>470R 0603 Resistor</t>
  </si>
  <si>
    <t>MC0063W06031470R</t>
  </si>
  <si>
    <t>18pF 0603 Capacitor</t>
  </si>
  <si>
    <t>MC0603N180J500CT</t>
  </si>
  <si>
    <t>SMD Tactile Switch</t>
  </si>
  <si>
    <t>ALPS</t>
  </si>
  <si>
    <t>SKQGAFE010</t>
  </si>
  <si>
    <t>8MHz SMD Crystal</t>
  </si>
  <si>
    <t>ABRACON</t>
  </si>
  <si>
    <t>ABM3-8.000MHZ-D2Y-T</t>
  </si>
  <si>
    <t>1uF 0603 Capacitor</t>
  </si>
  <si>
    <t>MC0603X105K250CT</t>
  </si>
  <si>
    <t>ATMEGA32U4 MCU</t>
  </si>
  <si>
    <t>ATMEL</t>
  </si>
  <si>
    <t>ATMEGA32U4-MU</t>
  </si>
  <si>
    <t>MC1206X106K250CT</t>
  </si>
  <si>
    <t>100nF 0805 Capacitor</t>
  </si>
  <si>
    <t>MC0805B104K500CT</t>
  </si>
  <si>
    <t>WS2812B RGB LED</t>
  </si>
  <si>
    <t>eBay</t>
  </si>
  <si>
    <t>Schottky Diode 1A</t>
  </si>
  <si>
    <t>Red 0603 LED</t>
  </si>
  <si>
    <t>Green 0603 LED</t>
  </si>
  <si>
    <t>LiPo Charge Controller IC</t>
  </si>
  <si>
    <t>10uF 1206 Capacitor</t>
  </si>
  <si>
    <t>Run Quantity:</t>
  </si>
  <si>
    <t>PCB (OSHPark)</t>
  </si>
</sst>
</file>

<file path=xl/styles.xml><?xml version="1.0" encoding="utf-8"?>
<styleSheet xmlns="http://schemas.openxmlformats.org/spreadsheetml/2006/main">
  <numFmts count="1">
    <numFmt numFmtId="164" formatCode="&quot;£&quot;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0" fontId="1" fillId="0" borderId="0" xfId="0" applyNumberFormat="1" applyFont="1"/>
    <xf numFmtId="0" fontId="0" fillId="0" borderId="0" xfId="0" applyNumberFormat="1"/>
    <xf numFmtId="3" fontId="0" fillId="0" borderId="0" xfId="0" applyNumberFormat="1"/>
    <xf numFmtId="0" fontId="0" fillId="0" borderId="0" xfId="0" applyNumberFormat="1" applyFont="1"/>
    <xf numFmtId="164" fontId="0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1"/>
  <sheetViews>
    <sheetView topLeftCell="A13" workbookViewId="0">
      <selection activeCell="A31" sqref="A31"/>
    </sheetView>
  </sheetViews>
  <sheetFormatPr defaultRowHeight="15"/>
  <cols>
    <col min="1" max="1" width="23.28515625" style="3" bestFit="1" customWidth="1"/>
    <col min="2" max="2" width="24.85546875" style="3" bestFit="1" customWidth="1"/>
    <col min="3" max="3" width="22.140625" style="3" bestFit="1" customWidth="1"/>
    <col min="4" max="4" width="9.140625" style="3"/>
    <col min="5" max="5" width="14" style="7" bestFit="1" customWidth="1"/>
    <col min="6" max="6" width="11.85546875" style="7" bestFit="1" customWidth="1"/>
  </cols>
  <sheetData>
    <row r="1" spans="1:6" s="1" customFormat="1">
      <c r="A1" s="2" t="s">
        <v>13</v>
      </c>
      <c r="B1" s="2" t="s">
        <v>16</v>
      </c>
      <c r="C1" s="2" t="s">
        <v>14</v>
      </c>
      <c r="D1" s="2" t="s">
        <v>10</v>
      </c>
      <c r="E1" s="6" t="s">
        <v>15</v>
      </c>
      <c r="F1" s="6" t="s">
        <v>19</v>
      </c>
    </row>
    <row r="2" spans="1:6">
      <c r="A2" s="3" t="s">
        <v>12</v>
      </c>
      <c r="B2" s="3" t="s">
        <v>17</v>
      </c>
      <c r="C2" s="3" t="s">
        <v>18</v>
      </c>
      <c r="D2" s="3" t="s">
        <v>11</v>
      </c>
      <c r="E2" s="7">
        <v>1654060</v>
      </c>
      <c r="F2" s="7">
        <v>1</v>
      </c>
    </row>
    <row r="3" spans="1:6">
      <c r="A3" s="3" t="s">
        <v>27</v>
      </c>
      <c r="B3" s="3" t="s">
        <v>26</v>
      </c>
      <c r="C3" s="3" t="s">
        <v>28</v>
      </c>
      <c r="D3" s="3" t="s">
        <v>11</v>
      </c>
      <c r="E3" s="7">
        <v>9492615</v>
      </c>
      <c r="F3" s="7">
        <v>1</v>
      </c>
    </row>
    <row r="4" spans="1:6">
      <c r="A4" s="3" t="s">
        <v>29</v>
      </c>
      <c r="B4" s="3" t="s">
        <v>30</v>
      </c>
      <c r="C4" s="3" t="s">
        <v>31</v>
      </c>
      <c r="D4" s="3" t="s">
        <v>11</v>
      </c>
      <c r="E4" s="7">
        <v>2319973</v>
      </c>
      <c r="F4" s="7">
        <v>1</v>
      </c>
    </row>
    <row r="5" spans="1:6">
      <c r="A5" s="3" t="s">
        <v>58</v>
      </c>
      <c r="B5" s="3" t="s">
        <v>59</v>
      </c>
      <c r="C5" s="3" t="s">
        <v>60</v>
      </c>
      <c r="D5" s="3" t="s">
        <v>11</v>
      </c>
      <c r="E5" s="7">
        <v>2056843</v>
      </c>
      <c r="F5" s="7">
        <v>1</v>
      </c>
    </row>
    <row r="7" spans="1:6">
      <c r="A7" s="3" t="s">
        <v>5</v>
      </c>
      <c r="B7" s="3" t="s">
        <v>36</v>
      </c>
      <c r="C7" s="3" t="s">
        <v>37</v>
      </c>
      <c r="D7" s="3" t="s">
        <v>11</v>
      </c>
      <c r="E7" s="7">
        <v>1888166</v>
      </c>
      <c r="F7" s="7">
        <v>1</v>
      </c>
    </row>
    <row r="8" spans="1:6">
      <c r="A8" s="3" t="s">
        <v>39</v>
      </c>
      <c r="B8" s="3" t="s">
        <v>38</v>
      </c>
      <c r="C8" s="3" t="s">
        <v>40</v>
      </c>
      <c r="D8" s="3" t="s">
        <v>11</v>
      </c>
      <c r="E8" s="7">
        <v>2219097</v>
      </c>
      <c r="F8" s="7">
        <v>1</v>
      </c>
    </row>
    <row r="9" spans="1:6">
      <c r="A9" s="3" t="s">
        <v>66</v>
      </c>
      <c r="B9" s="3" t="s">
        <v>67</v>
      </c>
      <c r="C9" s="3" t="s">
        <v>68</v>
      </c>
      <c r="D9" s="3" t="s">
        <v>11</v>
      </c>
      <c r="E9" s="7">
        <v>2425127</v>
      </c>
      <c r="F9" s="7">
        <v>1</v>
      </c>
    </row>
    <row r="10" spans="1:6">
      <c r="A10" s="3" t="s">
        <v>43</v>
      </c>
      <c r="B10" s="3" t="s">
        <v>44</v>
      </c>
      <c r="C10" s="3" t="s">
        <v>45</v>
      </c>
      <c r="D10" s="3" t="s">
        <v>11</v>
      </c>
      <c r="E10" s="7">
        <v>2068032</v>
      </c>
      <c r="F10" s="7">
        <v>1</v>
      </c>
    </row>
    <row r="11" spans="1:6">
      <c r="A11" s="3" t="s">
        <v>77</v>
      </c>
      <c r="B11" s="3" t="s">
        <v>50</v>
      </c>
      <c r="C11" s="3" t="s">
        <v>51</v>
      </c>
      <c r="D11" s="3" t="s">
        <v>11</v>
      </c>
      <c r="E11" s="7">
        <v>1332158</v>
      </c>
      <c r="F11" s="7">
        <v>1</v>
      </c>
    </row>
    <row r="12" spans="1:6">
      <c r="A12" s="3" t="s">
        <v>61</v>
      </c>
      <c r="B12" s="3" t="s">
        <v>62</v>
      </c>
      <c r="C12" s="3" t="s">
        <v>63</v>
      </c>
      <c r="D12" s="3" t="s">
        <v>11</v>
      </c>
      <c r="E12" s="7">
        <v>2101329</v>
      </c>
      <c r="F12" s="7">
        <v>1</v>
      </c>
    </row>
    <row r="13" spans="1:6">
      <c r="A13" s="3" t="s">
        <v>72</v>
      </c>
      <c r="C13" s="3" t="s">
        <v>9</v>
      </c>
      <c r="D13" s="3" t="s">
        <v>73</v>
      </c>
      <c r="F13" s="7">
        <v>25</v>
      </c>
    </row>
    <row r="15" spans="1:6">
      <c r="A15" s="3" t="s">
        <v>23</v>
      </c>
      <c r="B15" s="3" t="s">
        <v>24</v>
      </c>
      <c r="C15" s="3" t="s">
        <v>25</v>
      </c>
      <c r="D15" s="3" t="s">
        <v>11</v>
      </c>
      <c r="E15" s="7">
        <v>9330844</v>
      </c>
      <c r="F15" s="7">
        <v>2</v>
      </c>
    </row>
    <row r="16" spans="1:6">
      <c r="A16" s="3" t="s">
        <v>34</v>
      </c>
      <c r="B16" s="3" t="s">
        <v>24</v>
      </c>
      <c r="C16" s="3" t="s">
        <v>35</v>
      </c>
      <c r="D16" s="3" t="s">
        <v>11</v>
      </c>
      <c r="E16" s="7">
        <v>9330399</v>
      </c>
      <c r="F16" s="7">
        <v>2</v>
      </c>
    </row>
    <row r="17" spans="1:6">
      <c r="A17" s="3" t="s">
        <v>48</v>
      </c>
      <c r="B17" s="3" t="s">
        <v>24</v>
      </c>
      <c r="C17" s="3" t="s">
        <v>49</v>
      </c>
      <c r="D17" s="3" t="s">
        <v>11</v>
      </c>
      <c r="E17" s="7">
        <v>9330380</v>
      </c>
      <c r="F17" s="7">
        <v>2</v>
      </c>
    </row>
    <row r="18" spans="1:6">
      <c r="A18" s="3" t="s">
        <v>52</v>
      </c>
      <c r="B18" s="3" t="s">
        <v>24</v>
      </c>
      <c r="C18" s="3" t="s">
        <v>53</v>
      </c>
      <c r="D18" s="3" t="s">
        <v>11</v>
      </c>
      <c r="E18" s="7">
        <v>9330763</v>
      </c>
      <c r="F18" s="7">
        <v>1</v>
      </c>
    </row>
    <row r="19" spans="1:6">
      <c r="A19" s="3" t="s">
        <v>54</v>
      </c>
      <c r="B19" s="3" t="s">
        <v>24</v>
      </c>
      <c r="C19" s="3" t="s">
        <v>55</v>
      </c>
      <c r="D19" s="3" t="s">
        <v>11</v>
      </c>
      <c r="E19" s="7">
        <v>9331239</v>
      </c>
      <c r="F19" s="7">
        <v>5</v>
      </c>
    </row>
    <row r="21" spans="1:6">
      <c r="A21" s="3" t="s">
        <v>41</v>
      </c>
      <c r="B21" s="3" t="s">
        <v>24</v>
      </c>
      <c r="C21" s="3" t="s">
        <v>42</v>
      </c>
      <c r="D21" s="3" t="s">
        <v>11</v>
      </c>
      <c r="E21" s="7">
        <v>1759080</v>
      </c>
      <c r="F21" s="7">
        <v>1</v>
      </c>
    </row>
    <row r="22" spans="1:6">
      <c r="A22" s="3" t="s">
        <v>46</v>
      </c>
      <c r="B22" s="3" t="s">
        <v>24</v>
      </c>
      <c r="C22" s="3" t="s">
        <v>47</v>
      </c>
      <c r="D22" s="3" t="s">
        <v>11</v>
      </c>
      <c r="E22" s="7">
        <v>2320803</v>
      </c>
      <c r="F22" s="7">
        <v>7</v>
      </c>
    </row>
    <row r="23" spans="1:6">
      <c r="A23" s="3" t="s">
        <v>56</v>
      </c>
      <c r="B23" s="3" t="s">
        <v>24</v>
      </c>
      <c r="C23" s="3" t="s">
        <v>57</v>
      </c>
      <c r="D23" s="3" t="s">
        <v>11</v>
      </c>
      <c r="E23" s="7">
        <v>1759056</v>
      </c>
      <c r="F23" s="7">
        <v>2</v>
      </c>
    </row>
    <row r="24" spans="1:6">
      <c r="A24" s="3" t="s">
        <v>64</v>
      </c>
      <c r="B24" s="3" t="s">
        <v>24</v>
      </c>
      <c r="C24" s="3" t="s">
        <v>65</v>
      </c>
      <c r="D24" s="3" t="s">
        <v>11</v>
      </c>
      <c r="E24" s="7">
        <v>1759409</v>
      </c>
      <c r="F24" s="7">
        <v>1</v>
      </c>
    </row>
    <row r="25" spans="1:6">
      <c r="A25" s="3" t="s">
        <v>78</v>
      </c>
      <c r="B25" s="3" t="s">
        <v>24</v>
      </c>
      <c r="C25" s="3" t="s">
        <v>69</v>
      </c>
      <c r="D25" s="3" t="s">
        <v>11</v>
      </c>
      <c r="E25" s="7">
        <v>2112753</v>
      </c>
      <c r="F25" s="7">
        <v>3</v>
      </c>
    </row>
    <row r="26" spans="1:6">
      <c r="A26" s="3" t="s">
        <v>70</v>
      </c>
      <c r="B26" s="3" t="s">
        <v>24</v>
      </c>
      <c r="C26" s="3" t="s">
        <v>71</v>
      </c>
      <c r="D26" s="3" t="s">
        <v>11</v>
      </c>
      <c r="E26" s="7">
        <v>1759265</v>
      </c>
      <c r="F26" s="7">
        <v>25</v>
      </c>
    </row>
    <row r="28" spans="1:6">
      <c r="A28" s="3" t="s">
        <v>75</v>
      </c>
      <c r="D28" s="3" t="s">
        <v>73</v>
      </c>
      <c r="F28" s="7">
        <v>4</v>
      </c>
    </row>
    <row r="29" spans="1:6">
      <c r="A29" s="3" t="s">
        <v>76</v>
      </c>
      <c r="F29" s="7">
        <v>2</v>
      </c>
    </row>
    <row r="30" spans="1:6">
      <c r="A30" s="3" t="s">
        <v>74</v>
      </c>
      <c r="B30" s="3" t="s">
        <v>32</v>
      </c>
      <c r="C30" s="3" t="s">
        <v>33</v>
      </c>
      <c r="D30" s="3" t="s">
        <v>11</v>
      </c>
      <c r="E30" s="7">
        <v>1858617</v>
      </c>
      <c r="F30" s="7">
        <v>2</v>
      </c>
    </row>
    <row r="31" spans="1:6">
      <c r="A31" s="3" t="s">
        <v>20</v>
      </c>
      <c r="B31" s="3" t="s">
        <v>21</v>
      </c>
      <c r="C31" s="3" t="s">
        <v>22</v>
      </c>
      <c r="D31" s="3" t="s">
        <v>11</v>
      </c>
      <c r="E31" s="7">
        <v>1596993</v>
      </c>
      <c r="F31" s="7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0"/>
  <sheetViews>
    <sheetView tabSelected="1" topLeftCell="A16" workbookViewId="0">
      <selection activeCell="F39" sqref="F39"/>
    </sheetView>
  </sheetViews>
  <sheetFormatPr defaultRowHeight="15"/>
  <cols>
    <col min="1" max="1" width="23.28515625" style="9" bestFit="1" customWidth="1"/>
    <col min="2" max="2" width="12" style="5" bestFit="1" customWidth="1"/>
    <col min="3" max="3" width="11" style="7" bestFit="1" customWidth="1"/>
    <col min="4" max="4" width="25.140625" style="5" bestFit="1" customWidth="1"/>
    <col min="5" max="5" width="16.85546875" style="5" bestFit="1" customWidth="1"/>
  </cols>
  <sheetData>
    <row r="1" spans="1:5" s="1" customFormat="1">
      <c r="A1" s="8" t="s">
        <v>0</v>
      </c>
      <c r="B1" s="4" t="s">
        <v>3</v>
      </c>
      <c r="C1" s="6" t="s">
        <v>4</v>
      </c>
      <c r="D1" s="4" t="s">
        <v>1</v>
      </c>
      <c r="E1" s="4" t="s">
        <v>2</v>
      </c>
    </row>
    <row r="2" spans="1:5" s="13" customFormat="1">
      <c r="A2" s="11" t="s">
        <v>80</v>
      </c>
      <c r="B2" s="12">
        <v>5</v>
      </c>
      <c r="C2" s="7">
        <f>1*$E$40</f>
        <v>10</v>
      </c>
      <c r="D2" s="12">
        <f>B2*C2</f>
        <v>50</v>
      </c>
      <c r="E2" s="12">
        <f>D2*1</f>
        <v>50</v>
      </c>
    </row>
    <row r="3" spans="1:5" s="1" customFormat="1">
      <c r="A3" s="8"/>
      <c r="B3" s="4"/>
      <c r="C3" s="6"/>
      <c r="D3" s="12"/>
      <c r="E3" s="4"/>
    </row>
    <row r="4" spans="1:5">
      <c r="A4" s="9" t="str">
        <f>'BOM - Rev. B'!A2</f>
        <v>USB Mini-B Connector</v>
      </c>
      <c r="B4" s="5">
        <v>0.78300000000000003</v>
      </c>
      <c r="C4" s="7">
        <f>'BOM - Rev. B'!F2*$E$40</f>
        <v>10</v>
      </c>
      <c r="D4" s="12">
        <f t="shared" ref="D3:D33" si="0">B4*C4</f>
        <v>7.83</v>
      </c>
      <c r="E4" s="5">
        <f>D4*1.2</f>
        <v>9.395999999999999</v>
      </c>
    </row>
    <row r="5" spans="1:5">
      <c r="A5" s="9" t="str">
        <f>'BOM - Rev. B'!A3</f>
        <v>2-Pin Battery Connector</v>
      </c>
      <c r="B5" s="5">
        <v>0.24</v>
      </c>
      <c r="C5" s="7">
        <f>'BOM - Rev. B'!F3*$E$40</f>
        <v>10</v>
      </c>
      <c r="D5" s="12">
        <f t="shared" si="0"/>
        <v>2.4</v>
      </c>
      <c r="E5" s="5">
        <f>D5*1.2</f>
        <v>2.88</v>
      </c>
    </row>
    <row r="6" spans="1:5">
      <c r="A6" s="9" t="str">
        <f>'BOM - Rev. B'!A4</f>
        <v>SMD Slide Switch</v>
      </c>
      <c r="B6" s="5">
        <v>1.1299999999999999</v>
      </c>
      <c r="C6" s="7">
        <f>'BOM - Rev. B'!F4*$E$40</f>
        <v>10</v>
      </c>
      <c r="D6" s="12">
        <f t="shared" si="0"/>
        <v>11.299999999999999</v>
      </c>
      <c r="E6" s="5">
        <f>D6*1.2</f>
        <v>13.559999999999999</v>
      </c>
    </row>
    <row r="7" spans="1:5">
      <c r="A7" s="9" t="str">
        <f>'BOM - Rev. B'!A5</f>
        <v>SMD Tactile Switch</v>
      </c>
      <c r="B7" s="5">
        <v>0.219</v>
      </c>
      <c r="C7" s="7">
        <f>'BOM - Rev. B'!F5*$E$40</f>
        <v>10</v>
      </c>
      <c r="D7" s="12">
        <f t="shared" si="0"/>
        <v>2.19</v>
      </c>
      <c r="E7" s="5">
        <f>D7*1.2</f>
        <v>2.6279999999999997</v>
      </c>
    </row>
    <row r="8" spans="1:5">
      <c r="D8" s="12"/>
    </row>
    <row r="9" spans="1:5">
      <c r="A9" s="9" t="str">
        <f>'BOM - Rev. B'!A7</f>
        <v>P-Channel MOSFET</v>
      </c>
      <c r="B9" s="5">
        <v>9.8799999999999999E-2</v>
      </c>
      <c r="C9" s="7">
        <f>'BOM - Rev. B'!F7*$E$40</f>
        <v>10</v>
      </c>
      <c r="D9" s="12">
        <f t="shared" si="0"/>
        <v>0.98799999999999999</v>
      </c>
      <c r="E9" s="5">
        <f>D9*1.2</f>
        <v>1.1856</v>
      </c>
    </row>
    <row r="10" spans="1:5">
      <c r="A10" s="9" t="str">
        <f>'BOM - Rev. B'!A8</f>
        <v>3.3V LDO Regulator</v>
      </c>
      <c r="B10" s="5">
        <v>0.92800000000000005</v>
      </c>
      <c r="C10" s="7">
        <f>'BOM - Rev. B'!F8*$E$40</f>
        <v>10</v>
      </c>
      <c r="D10" s="12">
        <f t="shared" si="0"/>
        <v>9.2800000000000011</v>
      </c>
      <c r="E10" s="5">
        <f>D10*1.2</f>
        <v>11.136000000000001</v>
      </c>
    </row>
    <row r="11" spans="1:5">
      <c r="A11" s="9" t="str">
        <f>'BOM - Rev. B'!A9</f>
        <v>ATMEGA32U4 MCU</v>
      </c>
      <c r="B11" s="5">
        <v>3.32</v>
      </c>
      <c r="C11" s="7">
        <f>'BOM - Rev. B'!F9*$E$40</f>
        <v>10</v>
      </c>
      <c r="D11" s="12">
        <f t="shared" si="0"/>
        <v>33.199999999999996</v>
      </c>
      <c r="E11" s="5">
        <f>D11*1.2</f>
        <v>39.839999999999996</v>
      </c>
    </row>
    <row r="12" spans="1:5">
      <c r="A12" s="9" t="str">
        <f>'BOM - Rev. B'!A10</f>
        <v>3-Axis Accelerometer</v>
      </c>
      <c r="B12" s="5">
        <v>3.54</v>
      </c>
      <c r="C12" s="7">
        <f>'BOM - Rev. B'!F10*$E$40</f>
        <v>10</v>
      </c>
      <c r="D12" s="12">
        <f t="shared" si="0"/>
        <v>35.4</v>
      </c>
      <c r="E12" s="5">
        <f>D12*1.2</f>
        <v>42.48</v>
      </c>
    </row>
    <row r="13" spans="1:5">
      <c r="A13" s="9" t="str">
        <f>'BOM - Rev. B'!A11</f>
        <v>LiPo Charge Controller IC</v>
      </c>
      <c r="B13" s="5">
        <v>0.33600000000000002</v>
      </c>
      <c r="C13" s="7">
        <f>'BOM - Rev. B'!F11*$E$40</f>
        <v>10</v>
      </c>
      <c r="D13" s="12">
        <f t="shared" si="0"/>
        <v>3.3600000000000003</v>
      </c>
      <c r="E13" s="5">
        <f>D13*1.2</f>
        <v>4.032</v>
      </c>
    </row>
    <row r="14" spans="1:5">
      <c r="A14" s="9" t="str">
        <f>'BOM - Rev. B'!A12</f>
        <v>8MHz SMD Crystal</v>
      </c>
      <c r="B14" s="5">
        <v>0.875</v>
      </c>
      <c r="C14" s="7">
        <f>'BOM - Rev. B'!F12*$E$40</f>
        <v>10</v>
      </c>
      <c r="D14" s="12">
        <f t="shared" si="0"/>
        <v>8.75</v>
      </c>
      <c r="E14" s="5">
        <f>D14*1.2</f>
        <v>10.5</v>
      </c>
    </row>
    <row r="15" spans="1:5">
      <c r="A15" s="9" t="str">
        <f>'BOM - Rev. B'!A13</f>
        <v>WS2812B RGB LED</v>
      </c>
      <c r="B15" s="5">
        <f>23.91/200</f>
        <v>0.11955</v>
      </c>
      <c r="C15" s="7">
        <f>'BOM - Rev. B'!F13*$E$40</f>
        <v>250</v>
      </c>
      <c r="D15" s="12">
        <f t="shared" si="0"/>
        <v>29.887499999999999</v>
      </c>
      <c r="E15" s="5">
        <f>D15*1</f>
        <v>29.887499999999999</v>
      </c>
    </row>
    <row r="16" spans="1:5">
      <c r="D16" s="12"/>
    </row>
    <row r="17" spans="1:5">
      <c r="A17" s="9" t="str">
        <f>'BOM - Rev. B'!A15</f>
        <v>22R 0603 Resistor</v>
      </c>
      <c r="B17" s="5">
        <v>2.5000000000000001E-2</v>
      </c>
      <c r="C17" s="7">
        <f>'BOM - Rev. B'!F15*$E$40</f>
        <v>20</v>
      </c>
      <c r="D17" s="12">
        <f t="shared" si="0"/>
        <v>0.5</v>
      </c>
      <c r="E17" s="5">
        <f>D17*1.2</f>
        <v>0.6</v>
      </c>
    </row>
    <row r="18" spans="1:5">
      <c r="A18" s="9" t="str">
        <f>'BOM - Rev. B'!A16</f>
        <v>10K 0603 Resistor</v>
      </c>
      <c r="B18" s="5">
        <v>1.0999999999999999E-2</v>
      </c>
      <c r="C18" s="7">
        <f>'BOM - Rev. B'!F16*$E$40</f>
        <v>20</v>
      </c>
      <c r="D18" s="12">
        <f t="shared" si="0"/>
        <v>0.21999999999999997</v>
      </c>
      <c r="E18" s="5">
        <f>D18*1.2</f>
        <v>0.26399999999999996</v>
      </c>
    </row>
    <row r="19" spans="1:5">
      <c r="A19" s="9" t="str">
        <f>'BOM - Rev. B'!A17</f>
        <v>1K 0603 Resistor</v>
      </c>
      <c r="B19" s="5">
        <v>2.7E-2</v>
      </c>
      <c r="C19" s="7">
        <f>'BOM - Rev. B'!F17*$E$40</f>
        <v>20</v>
      </c>
      <c r="D19" s="12">
        <f t="shared" si="0"/>
        <v>0.54</v>
      </c>
      <c r="E19" s="5">
        <f>D19*1.2</f>
        <v>0.64800000000000002</v>
      </c>
    </row>
    <row r="20" spans="1:5">
      <c r="A20" s="9" t="str">
        <f>'BOM - Rev. B'!A18</f>
        <v>2K 0603 Resistor</v>
      </c>
      <c r="B20" s="5">
        <v>2.5999999999999999E-2</v>
      </c>
      <c r="C20" s="7">
        <f>'BOM - Rev. B'!F18*$E$40</f>
        <v>10</v>
      </c>
      <c r="D20" s="12">
        <f t="shared" si="0"/>
        <v>0.26</v>
      </c>
      <c r="E20" s="5">
        <f>D20*1.2</f>
        <v>0.312</v>
      </c>
    </row>
    <row r="21" spans="1:5">
      <c r="A21" s="9" t="str">
        <f>'BOM - Rev. B'!A19</f>
        <v>470R 0603 Resistor</v>
      </c>
      <c r="B21" s="5">
        <v>2.7E-2</v>
      </c>
      <c r="C21" s="7">
        <f>'BOM - Rev. B'!F19*$E$40</f>
        <v>50</v>
      </c>
      <c r="D21" s="12">
        <f t="shared" si="0"/>
        <v>1.35</v>
      </c>
      <c r="E21" s="5">
        <f>D21*1.2</f>
        <v>1.62</v>
      </c>
    </row>
    <row r="22" spans="1:5">
      <c r="D22" s="12"/>
    </row>
    <row r="23" spans="1:5">
      <c r="A23" s="9" t="str">
        <f>'BOM - Rev. B'!A21</f>
        <v>470pF 0603 Capacitor</v>
      </c>
      <c r="B23" s="5">
        <v>1.18E-2</v>
      </c>
      <c r="C23" s="7">
        <f>'BOM - Rev. B'!F21*$E$40</f>
        <v>10</v>
      </c>
      <c r="D23" s="12">
        <f t="shared" si="0"/>
        <v>0.11799999999999999</v>
      </c>
      <c r="E23" s="5">
        <f>D23*1.2</f>
        <v>0.14159999999999998</v>
      </c>
    </row>
    <row r="24" spans="1:5">
      <c r="A24" s="9" t="str">
        <f>'BOM - Rev. B'!A22</f>
        <v>100nF 0603 Capacitor</v>
      </c>
      <c r="B24" s="5">
        <v>2.3599999999999999E-2</v>
      </c>
      <c r="C24" s="7">
        <f>'BOM - Rev. B'!F22*$E$40</f>
        <v>70</v>
      </c>
      <c r="D24" s="12">
        <f t="shared" si="0"/>
        <v>1.6519999999999999</v>
      </c>
      <c r="E24" s="5">
        <f>D24*1.2</f>
        <v>1.9823999999999997</v>
      </c>
    </row>
    <row r="25" spans="1:5">
      <c r="A25" s="9" t="str">
        <f>'BOM - Rev. B'!A23</f>
        <v>18pF 0603 Capacitor</v>
      </c>
      <c r="B25" s="5">
        <v>8.3000000000000001E-3</v>
      </c>
      <c r="C25" s="7">
        <f>'BOM - Rev. B'!F23*$E$40</f>
        <v>20</v>
      </c>
      <c r="D25" s="12">
        <f t="shared" si="0"/>
        <v>0.16600000000000001</v>
      </c>
      <c r="E25" s="5">
        <f>D25*1.2</f>
        <v>0.19920000000000002</v>
      </c>
    </row>
    <row r="26" spans="1:5">
      <c r="A26" s="9" t="str">
        <f>'BOM - Rev. B'!A24</f>
        <v>1uF 0603 Capacitor</v>
      </c>
      <c r="B26" s="5">
        <v>2.18E-2</v>
      </c>
      <c r="C26" s="7">
        <f>'BOM - Rev. B'!F24*$E$40</f>
        <v>10</v>
      </c>
      <c r="D26" s="12">
        <f t="shared" si="0"/>
        <v>0.218</v>
      </c>
      <c r="E26" s="5">
        <f>D26*1.2</f>
        <v>0.2616</v>
      </c>
    </row>
    <row r="27" spans="1:5">
      <c r="A27" s="9" t="str">
        <f>'BOM - Rev. B'!A25</f>
        <v>10uF 1206 Capacitor</v>
      </c>
      <c r="B27" s="5">
        <v>0.10199999999999999</v>
      </c>
      <c r="C27" s="7">
        <f>'BOM - Rev. B'!F25*$E$40</f>
        <v>30</v>
      </c>
      <c r="D27" s="12">
        <f t="shared" si="0"/>
        <v>3.0599999999999996</v>
      </c>
      <c r="E27" s="5">
        <f>D27*1.2</f>
        <v>3.6719999999999993</v>
      </c>
    </row>
    <row r="28" spans="1:5">
      <c r="A28" s="9" t="str">
        <f>'BOM - Rev. B'!A26</f>
        <v>100nF 0805 Capacitor</v>
      </c>
      <c r="B28" s="5">
        <v>9.4000000000000004E-3</v>
      </c>
      <c r="C28" s="7">
        <f>'BOM - Rev. B'!F26*$E$40</f>
        <v>250</v>
      </c>
      <c r="D28" s="12">
        <f t="shared" si="0"/>
        <v>2.35</v>
      </c>
      <c r="E28" s="5">
        <f>D28*1.2</f>
        <v>2.82</v>
      </c>
    </row>
    <row r="29" spans="1:5">
      <c r="D29" s="12"/>
    </row>
    <row r="30" spans="1:5">
      <c r="A30" s="9" t="str">
        <f>'BOM - Rev. B'!A28</f>
        <v>Red 0603 LED</v>
      </c>
      <c r="B30" s="5">
        <f>0.99/10</f>
        <v>9.9000000000000005E-2</v>
      </c>
      <c r="C30" s="7">
        <f>'BOM - Rev. B'!F28*$E$40</f>
        <v>40</v>
      </c>
      <c r="D30" s="12">
        <f t="shared" si="0"/>
        <v>3.96</v>
      </c>
      <c r="E30" s="5">
        <f>D30*1</f>
        <v>3.96</v>
      </c>
    </row>
    <row r="31" spans="1:5">
      <c r="A31" s="9" t="str">
        <f>'BOM - Rev. B'!A29</f>
        <v>Green 0603 LED</v>
      </c>
      <c r="B31" s="5">
        <f>0.99/10</f>
        <v>9.9000000000000005E-2</v>
      </c>
      <c r="C31" s="7">
        <f>'BOM - Rev. B'!F29*$E$40</f>
        <v>20</v>
      </c>
      <c r="D31" s="12">
        <f t="shared" si="0"/>
        <v>1.98</v>
      </c>
      <c r="E31" s="5">
        <f>D31*1</f>
        <v>1.98</v>
      </c>
    </row>
    <row r="32" spans="1:5">
      <c r="A32" s="9" t="str">
        <f>'BOM - Rev. B'!A30</f>
        <v>Schottky Diode 1A</v>
      </c>
      <c r="B32" s="5">
        <v>0.182</v>
      </c>
      <c r="C32" s="7">
        <f>'BOM - Rev. B'!F30*$E$40</f>
        <v>20</v>
      </c>
      <c r="D32" s="12">
        <f t="shared" si="0"/>
        <v>3.6399999999999997</v>
      </c>
      <c r="E32" s="5">
        <f>D32*1.2</f>
        <v>4.3679999999999994</v>
      </c>
    </row>
    <row r="33" spans="1:6">
      <c r="A33" s="9" t="str">
        <f>'BOM - Rev. B'!A31</f>
        <v>PTC Fuse 500mA</v>
      </c>
      <c r="B33" s="5">
        <v>0.36399999999999999</v>
      </c>
      <c r="C33" s="7">
        <f>'BOM - Rev. B'!F31*$E$40</f>
        <v>10</v>
      </c>
      <c r="D33" s="12">
        <f t="shared" si="0"/>
        <v>3.6399999999999997</v>
      </c>
      <c r="E33" s="5">
        <f>D33*1.2</f>
        <v>4.3679999999999994</v>
      </c>
    </row>
    <row r="36" spans="1:6">
      <c r="D36" s="4" t="s">
        <v>7</v>
      </c>
      <c r="E36" s="5">
        <f>SUM(E2:E33)</f>
        <v>244.72189999999998</v>
      </c>
      <c r="F36" s="5"/>
    </row>
    <row r="37" spans="1:6">
      <c r="D37" s="4" t="s">
        <v>6</v>
      </c>
      <c r="E37" s="5">
        <f>E36/E40</f>
        <v>24.472189999999998</v>
      </c>
    </row>
    <row r="38" spans="1:6">
      <c r="D38" s="4" t="s">
        <v>8</v>
      </c>
    </row>
    <row r="40" spans="1:6">
      <c r="D40" s="4" t="s">
        <v>79</v>
      </c>
      <c r="E40" s="10">
        <v>10</v>
      </c>
    </row>
  </sheetData>
  <autoFilter ref="A1:E18">
    <sortState ref="A2:E16">
      <sortCondition descending="1" ref="B1:B16"/>
    </sortState>
  </autoFilter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- Rev. B</vt:lpstr>
      <vt:lpstr>Costings - Rev. 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2015-02-07T23:33:22Z</dcterms:created>
  <dcterms:modified xsi:type="dcterms:W3CDTF">2015-03-08T21:59:49Z</dcterms:modified>
</cp:coreProperties>
</file>