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 sheetId="1" r:id="rId4"/>
  </sheets>
  <definedNames/>
  <calcPr/>
</workbook>
</file>

<file path=xl/sharedStrings.xml><?xml version="1.0" encoding="utf-8"?>
<sst xmlns="http://schemas.openxmlformats.org/spreadsheetml/2006/main" count="240" uniqueCount="224">
  <si>
    <t>Key</t>
  </si>
  <si>
    <t>en</t>
  </si>
  <si>
    <t>ru</t>
  </si>
  <si>
    <t>fr</t>
  </si>
  <si>
    <t>pt</t>
  </si>
  <si>
    <t>es</t>
  </si>
  <si>
    <t>de</t>
  </si>
  <si>
    <t>title</t>
  </si>
  <si>
    <t>Morph Mods</t>
  </si>
  <si>
    <t>main_top_search</t>
  </si>
  <si>
    <t>SEARCH</t>
  </si>
  <si>
    <t>ПОИСК</t>
  </si>
  <si>
    <t>main_category_all_mods</t>
  </si>
  <si>
    <t>MORPH</t>
  </si>
  <si>
    <t>МОРФ</t>
  </si>
  <si>
    <t>main_category_top</t>
  </si>
  <si>
    <t>NEW</t>
  </si>
  <si>
    <t>НОВЫЕ</t>
  </si>
  <si>
    <t>main_category_npc</t>
  </si>
  <si>
    <t>TOP</t>
  </si>
  <si>
    <t>ЛУЧШИЕ</t>
  </si>
  <si>
    <t>main_category_weapons</t>
  </si>
  <si>
    <t>MODS</t>
  </si>
  <si>
    <t>МОДЫ</t>
  </si>
  <si>
    <t>main_category_vehicles</t>
  </si>
  <si>
    <t>MAPS</t>
  </si>
  <si>
    <t>КАРТЫ</t>
  </si>
  <si>
    <t>main_category_saves</t>
  </si>
  <si>
    <t>TEXTURES</t>
  </si>
  <si>
    <t>ТЕКСТУРЫ</t>
  </si>
  <si>
    <t>main_category_items</t>
  </si>
  <si>
    <t>HOUSES</t>
  </si>
  <si>
    <t>ДОМА</t>
  </si>
  <si>
    <t>main_side_menu</t>
  </si>
  <si>
    <t>MAIN MENU</t>
  </si>
  <si>
    <t>ГЛАВНОЕ МЕНЮ</t>
  </si>
  <si>
    <t>main_side_premium</t>
  </si>
  <si>
    <t>PREMIUM</t>
  </si>
  <si>
    <t>ПРЕМИУМ</t>
  </si>
  <si>
    <t>main_side_favorites</t>
  </si>
  <si>
    <t>FAVORITES</t>
  </si>
  <si>
    <t>ЛЮБИМЫЕ МОДЫ</t>
  </si>
  <si>
    <t>main_side_new_mod</t>
  </si>
  <si>
    <t>CUSTOM MOD</t>
  </si>
  <si>
    <t>КАСТОМНЫЙ МОД</t>
  </si>
  <si>
    <t>main_side_settings</t>
  </si>
  <si>
    <t>SETTINGS</t>
  </si>
  <si>
    <t>НАСТРОЙКИ</t>
  </si>
  <si>
    <t>main_side_discord</t>
  </si>
  <si>
    <t>JOIN OUR DISCORD</t>
  </si>
  <si>
    <t>ВСТУПАЙТЕ В НАШ ДИСКОРД</t>
  </si>
  <si>
    <t>main_side_other_apps</t>
  </si>
  <si>
    <t>OTHER APPS</t>
  </si>
  <si>
    <t>ДРУГИЕ ПРИЛОЖЕНИЯ</t>
  </si>
  <si>
    <t>main_side_version</t>
  </si>
  <si>
    <t>VERSION</t>
  </si>
  <si>
    <t>ВЕРСИЯ</t>
  </si>
  <si>
    <t>settings_title</t>
  </si>
  <si>
    <t>settings_language</t>
  </si>
  <si>
    <t>LANGUAGE</t>
  </si>
  <si>
    <t>ЯЗЫК</t>
  </si>
  <si>
    <t>settings_instruction</t>
  </si>
  <si>
    <t>INSTRUCTION</t>
  </si>
  <si>
    <t>ИНСТРУКЦИЯ</t>
  </si>
  <si>
    <t>settings_dark_mode</t>
  </si>
  <si>
    <t>DARK MODE</t>
  </si>
  <si>
    <t>ТЕМНЫЙ РЕЖИМ</t>
  </si>
  <si>
    <t>settings_reset_purchases</t>
  </si>
  <si>
    <t>CLEAR CACHE</t>
  </si>
  <si>
    <t>ОЧИСТИТЬ КЭШ</t>
  </si>
  <si>
    <t>settings_feedback</t>
  </si>
  <si>
    <t>FEEDBACK</t>
  </si>
  <si>
    <t>ОБРАТНАЯ СВЯЗЬ</t>
  </si>
  <si>
    <t>settings_rate_the_app</t>
  </si>
  <si>
    <t>RATE THE APP</t>
  </si>
  <si>
    <t>ОЦЕНИТЬ ПРИЛОЖЕНИЕ</t>
  </si>
  <si>
    <t>settings_other</t>
  </si>
  <si>
    <t>OTHER</t>
  </si>
  <si>
    <t>ДРУГОЕ</t>
  </si>
  <si>
    <t>instruction_title_1</t>
  </si>
  <si>
    <t>1. Click Download</t>
  </si>
  <si>
    <t>1. Нажмите Скачать</t>
  </si>
  <si>
    <t>instruction_title_2</t>
  </si>
  <si>
    <t>2. Export the file</t>
  </si>
  <si>
    <t>2. Экспортируйте файл</t>
  </si>
  <si>
    <t>instruction_title_3</t>
  </si>
  <si>
    <t>3. Experimental Features</t>
  </si>
  <si>
    <t>3. Экспериментальные опции</t>
  </si>
  <si>
    <t>instruction_desc_1</t>
  </si>
  <si>
    <t>After clicking the 'Download' button, the file will start downloading. After downloading, the game will open automatically and the mod will be installed.</t>
  </si>
  <si>
    <t>После нажатия кнопки 'Скачать' начнется загрузка файла. После загрузки игра автоматически откроется и мод будет установлен.</t>
  </si>
  <si>
    <t>instruction_desc_2</t>
  </si>
  <si>
    <t>Click at Minecraft icon to export the mod. If there is no Minecraft icon, tap on three dots in the end of the app list to add it.</t>
  </si>
  <si>
    <t>Нажмите на значок Minecraft, чтобы экспортировать мод. Если значка Minecraft нет, нажмите на три точки в конце списка приложений, чтобы добавить его.</t>
  </si>
  <si>
    <t>instruction_desc_3</t>
  </si>
  <si>
    <t>Some addons might require experimental options enabled in the map settings.</t>
  </si>
  <si>
    <t>Некоторым аддонам необходимы включенные экспериментальные опции в настройках карты.</t>
  </si>
  <si>
    <t>feedback_title</t>
  </si>
  <si>
    <t>feedback_desc</t>
  </si>
  <si>
    <t>Want to contribute to the app?\n\nIf you find a bug, defect or have ideas for developing our application, please let us know</t>
  </si>
  <si>
    <t>Хотите внести вклад в приложение?\n\nЕсли вы нашли баг, недоработку или у вас идеи по развитию нашего приложения, пожалуйста сообщите нам</t>
  </si>
  <si>
    <t>feedback_button</t>
  </si>
  <si>
    <t>SEND</t>
  </si>
  <si>
    <t>ОТПРАВИТЬ</t>
  </si>
  <si>
    <t>new_mod_title</t>
  </si>
  <si>
    <t>NEW MOD</t>
  </si>
  <si>
    <t>НОВЫЙ МОД</t>
  </si>
  <si>
    <t>new_mod_subtitle1</t>
  </si>
  <si>
    <t>MOD NAME</t>
  </si>
  <si>
    <t>НАЗВАНИЕ МОДА</t>
  </si>
  <si>
    <t>new_mod_subtitle2</t>
  </si>
  <si>
    <t>DESCRIBE THE MOD</t>
  </si>
  <si>
    <t>ОПИСАНИЕ МОДА</t>
  </si>
  <si>
    <t>new_mod_hint1</t>
  </si>
  <si>
    <t>ENTER NAME...</t>
  </si>
  <si>
    <t>ВВЕДИТЕ НАЗВАНИЕ...</t>
  </si>
  <si>
    <t>new_mod_hint2</t>
  </si>
  <si>
    <t>DESCRIBE IN DETAIL THE HOUSE YOU WANT TO ORDER...</t>
  </si>
  <si>
    <t>В ДЕТАЛЯХ ОПИШИТЕ ДОМ КОТОРЫЙ ВЫ ХОТИТЕ ЗАКАЗАТЬ...</t>
  </si>
  <si>
    <t>new_mod_button</t>
  </si>
  <si>
    <t>ORDER</t>
  </si>
  <si>
    <t>ЗАКАЗАТЬ</t>
  </si>
  <si>
    <t>favorites_title</t>
  </si>
  <si>
    <t>mod_view_install</t>
  </si>
  <si>
    <t>INSTALL</t>
  </si>
  <si>
    <t>УСТАНОВИТЬ</t>
  </si>
  <si>
    <t>mod_view_error_ads</t>
  </si>
  <si>
    <t>NO ADS AVAILABLE!</t>
  </si>
  <si>
    <t>НЕТ ДОСТУПНОЙ РЕКЛАМЫ!</t>
  </si>
  <si>
    <t>mod_view_watchads</t>
  </si>
  <si>
    <t>WATCH ADS</t>
  </si>
  <si>
    <t>СМОТРЕТЬ РЕКЛАМУ</t>
  </si>
  <si>
    <t>mod_view_how_to_install</t>
  </si>
  <si>
    <t>HOW TO INSTALL</t>
  </si>
  <si>
    <t>КАК УСТАНОВИТЬ</t>
  </si>
  <si>
    <t>mod_view_description</t>
  </si>
  <si>
    <t>DESCRIPTION</t>
  </si>
  <si>
    <t>ОПИСАНИЕ</t>
  </si>
  <si>
    <t>mod_view_author</t>
  </si>
  <si>
    <t>AUTHOR</t>
  </si>
  <si>
    <t>АВТОР</t>
  </si>
  <si>
    <t>mod_view_rate</t>
  </si>
  <si>
    <t>RATE</t>
  </si>
  <si>
    <t>ОЦЕНКА</t>
  </si>
  <si>
    <t>mod_view_recommend</t>
  </si>
  <si>
    <t>RECOMMENDED MODS:</t>
  </si>
  <si>
    <t>РЕКОМЕНДУЕМЫЕ МОДЫ:</t>
  </si>
  <si>
    <t>mod_view_downloaded</t>
  </si>
  <si>
    <t>DOWNLOADED</t>
  </si>
  <si>
    <t>СКАЧАНО</t>
  </si>
  <si>
    <t>mod_view_delete</t>
  </si>
  <si>
    <t>DELETE</t>
  </si>
  <si>
    <t>УДАЛИТЬ</t>
  </si>
  <si>
    <t>premium_view1_title</t>
  </si>
  <si>
    <t>PREMIUM MODS</t>
  </si>
  <si>
    <t>ПРЕМИУМ МОДЫ</t>
  </si>
  <si>
    <t>premium_view2_title</t>
  </si>
  <si>
    <t>REMOVE ADS</t>
  </si>
  <si>
    <t>БЕЗ РЕКЛАМЫ</t>
  </si>
  <si>
    <t>premium_view3_title</t>
  </si>
  <si>
    <t>premium_view_legal1</t>
  </si>
  <si>
    <t>premium_view_legal1_android</t>
  </si>
  <si>
    <t>premium_view_legal2</t>
  </si>
  <si>
    <t>premium_view_legal2_android</t>
  </si>
  <si>
    <t>premium_view_terms</t>
  </si>
  <si>
    <t>Terms of Use</t>
  </si>
  <si>
    <t>Условия использования</t>
  </si>
  <si>
    <t>premium_view_and</t>
  </si>
  <si>
    <t>and</t>
  </si>
  <si>
    <t>и</t>
  </si>
  <si>
    <t>premium_view_policy</t>
  </si>
  <si>
    <t>Privacy Policy</t>
  </si>
  <si>
    <t>Политика конфиденциальности</t>
  </si>
  <si>
    <t>premium_view_button_next</t>
  </si>
  <si>
    <t>NEXT</t>
  </si>
  <si>
    <t>ДАЛЕЕ</t>
  </si>
  <si>
    <t>premium_view_button_start_plan</t>
  </si>
  <si>
    <t>START PLAN &amp; FREE TRIAL</t>
  </si>
  <si>
    <t>НАЧАТЬ ПРОБНЫЙ ПЕРИОД</t>
  </si>
  <si>
    <t>premium_view3_removeads_title</t>
  </si>
  <si>
    <t>ОТКЛЮЧЕНИЕ РЕКЛАМЫ</t>
  </si>
  <si>
    <t>premium_view3_premiummods_title</t>
  </si>
  <si>
    <t>premium_view3_addtofavorites_title</t>
  </si>
  <si>
    <t>ADD TO FAVORITES</t>
  </si>
  <si>
    <t>ИЗБРАННЫЕ МОДЫ</t>
  </si>
  <si>
    <t>premium_view3_removeads_desc</t>
  </si>
  <si>
    <t>DISABLE IN-APP ADVERTISING</t>
  </si>
  <si>
    <t>ОТКЛЮЧЕНИЕ РЕКЛАМЫ ВНУТРИ ПРИЛОЖЕНИЯ</t>
  </si>
  <si>
    <t>premium_view3_premiummods_desc</t>
  </si>
  <si>
    <t>UNLOCK UNIQUE PREMIUM MODS</t>
  </si>
  <si>
    <t>ДОСТУП К УНИКАЛЬНЫМ ПРЕМИУМ МОДАМ</t>
  </si>
  <si>
    <t>premium_view3_addtofavorites_desc</t>
  </si>
  <si>
    <t>LIKE MODS AND ADD THEM TO FAVORITES</t>
  </si>
  <si>
    <t>ДОБАВЛЯЙТЕ ЛЮБИМЫЕ МОДЫ В ИЗБРАННЫЙ СПИСОК</t>
  </si>
  <si>
    <t>premium_view4_3daysfree</t>
  </si>
  <si>
    <t>3 DAYS FREE</t>
  </si>
  <si>
    <t>3 ДНЯ БЕСПЛАТНО</t>
  </si>
  <si>
    <t>premium_view4_1month</t>
  </si>
  <si>
    <t>1 MONTH</t>
  </si>
  <si>
    <t>1 МЕСЯЦ</t>
  </si>
  <si>
    <t>premium_view4_1year</t>
  </si>
  <si>
    <t>1 YEAR</t>
  </si>
  <si>
    <t>1 ГОД</t>
  </si>
  <si>
    <t>premium_view4_threedays_dynamic_price</t>
  </si>
  <si>
    <t>THEN {0} PER WEEK</t>
  </si>
  <si>
    <t>ЗАТЕМ {0} В НЕДЕЛЮ</t>
  </si>
  <si>
    <t>premium_view4_button_start</t>
  </si>
  <si>
    <t>START</t>
  </si>
  <si>
    <t>НАЧАТЬ</t>
  </si>
  <si>
    <t>premium_view4_button_buy</t>
  </si>
  <si>
    <t>BUY</t>
  </si>
  <si>
    <t>КУПИТЬ</t>
  </si>
  <si>
    <t>premium_view4_button_purchased</t>
  </si>
  <si>
    <t>PURCHASED</t>
  </si>
  <si>
    <t>ПРИОБРЕТЕНО</t>
  </si>
  <si>
    <t>popup_loading</t>
  </si>
  <si>
    <t>Loading...</t>
  </si>
  <si>
    <t>Загрузка...</t>
  </si>
  <si>
    <t>premium_lifetime</t>
  </si>
  <si>
    <t>Lifetime</t>
  </si>
  <si>
    <t>Пожизненно</t>
  </si>
  <si>
    <t>error_app</t>
  </si>
  <si>
    <t>Not found installed game!</t>
  </si>
  <si>
    <t>Не найдена установленная игра!</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</si>
</sst>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color rgb="FF434343"/>
      <name val="Arial"/>
    </font>
  </fonts>
  <fills count="4">
    <fill>
      <patternFill patternType="none"/>
    </fill>
    <fill>
      <patternFill patternType="lightGray"/>
    </fill>
    <fill>
      <patternFill patternType="solid">
        <fgColor rgb="FFF8F9FA"/>
        <bgColor rgb="FFF8F9FA"/>
      </patternFill>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4" fillId="0" fontId="2" numFmtId="0" xfId="0" applyAlignment="1" applyBorder="1" applyFont="1">
      <alignment readingOrder="0" shrinkToFit="0" vertical="bottom" wrapText="0"/>
    </xf>
    <xf borderId="5" fillId="0" fontId="2" numFmtId="0" xfId="0" applyAlignment="1" applyBorder="1" applyFont="1">
      <alignment readingOrder="0" shrinkToFit="0" vertical="bottom" wrapText="0"/>
    </xf>
    <xf borderId="5" fillId="0" fontId="2" numFmtId="0" xfId="0" applyAlignment="1" applyBorder="1" applyFont="1">
      <alignment shrinkToFit="0" vertical="bottom" wrapText="0"/>
    </xf>
    <xf borderId="6" fillId="0" fontId="2" numFmtId="0" xfId="0" applyAlignment="1" applyBorder="1" applyFont="1">
      <alignment shrinkToFit="0" vertical="bottom" wrapText="0"/>
    </xf>
    <xf borderId="0" fillId="0" fontId="2" numFmtId="0" xfId="0" applyAlignment="1" applyFont="1">
      <alignment vertical="bottom"/>
    </xf>
    <xf borderId="7" fillId="0" fontId="2" numFmtId="0" xfId="0" applyAlignment="1" applyBorder="1" applyFont="1">
      <alignment readingOrder="0" shrinkToFit="0" vertical="bottom" wrapText="0"/>
    </xf>
    <xf borderId="8" fillId="0" fontId="2" numFmtId="0" xfId="0" applyAlignment="1" applyBorder="1" applyFont="1">
      <alignment readingOrder="0" shrinkToFit="0" vertical="bottom" wrapText="0"/>
    </xf>
    <xf borderId="8" fillId="0" fontId="2" numFmtId="0" xfId="0" applyAlignment="1" applyBorder="1" applyFont="1">
      <alignment shrinkToFit="0" vertical="bottom" wrapText="0"/>
    </xf>
    <xf borderId="9" fillId="0" fontId="2" numFmtId="0" xfId="0" applyAlignment="1" applyBorder="1" applyFont="1">
      <alignment shrinkToFit="0" vertical="bottom" wrapText="0"/>
    </xf>
    <xf borderId="8" fillId="2" fontId="3" numFmtId="0" xfId="0" applyAlignment="1" applyBorder="1" applyFill="1" applyFont="1">
      <alignment readingOrder="0" shrinkToFit="0" vertical="bottom" wrapText="0"/>
    </xf>
    <xf borderId="8" fillId="2" fontId="3" numFmtId="0" xfId="0" applyAlignment="1" applyBorder="1" applyFont="1">
      <alignment shrinkToFit="0" vertical="bottom" wrapText="0"/>
    </xf>
    <xf borderId="5" fillId="3" fontId="3" numFmtId="0" xfId="0" applyAlignment="1" applyBorder="1" applyFill="1" applyFont="1">
      <alignment shrinkToFit="0" vertical="bottom" wrapText="0"/>
    </xf>
    <xf borderId="8"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loc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80" displayName="Table1" name="Table1" id="1">
  <tableColumns count="7">
    <tableColumn name="Key" id="1"/>
    <tableColumn name="en" id="2"/>
    <tableColumn name="ru" id="3"/>
    <tableColumn name="fr" id="4"/>
    <tableColumn name="pt" id="5"/>
    <tableColumn name="es" id="6"/>
    <tableColumn name="de" id="7"/>
  </tableColumns>
  <tableStyleInfo name="loc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5"/>
    <col customWidth="1" min="2" max="2" width="38.75"/>
    <col customWidth="1" min="3" max="3" width="60.13"/>
    <col customWidth="1" min="4" max="4" width="26.25"/>
    <col customWidth="1" min="5" max="5" width="26.63"/>
    <col customWidth="1" min="6" max="6" width="27.63"/>
    <col customWidth="1" min="7" max="7" width="25.63"/>
  </cols>
  <sheetData>
    <row r="1">
      <c r="A1" s="1" t="s">
        <v>0</v>
      </c>
      <c r="B1" s="2" t="s">
        <v>1</v>
      </c>
      <c r="C1" s="2" t="s">
        <v>2</v>
      </c>
      <c r="D1" s="2" t="s">
        <v>3</v>
      </c>
      <c r="E1" s="2" t="s">
        <v>4</v>
      </c>
      <c r="F1" s="2" t="s">
        <v>5</v>
      </c>
      <c r="G1" s="3" t="s">
        <v>6</v>
      </c>
    </row>
    <row r="2">
      <c r="A2" s="4" t="s">
        <v>7</v>
      </c>
      <c r="B2" s="5" t="s">
        <v>8</v>
      </c>
      <c r="C2" s="5" t="s">
        <v>8</v>
      </c>
      <c r="D2" s="5" t="s">
        <v>8</v>
      </c>
      <c r="E2" s="5" t="s">
        <v>8</v>
      </c>
      <c r="F2" s="5" t="s">
        <v>8</v>
      </c>
      <c r="G2" s="6" t="s">
        <v>8</v>
      </c>
    </row>
    <row r="3">
      <c r="A3" s="7" t="s">
        <v>9</v>
      </c>
      <c r="B3" s="8" t="s">
        <v>10</v>
      </c>
      <c r="C3" s="8" t="s">
        <v>11</v>
      </c>
      <c r="D3" s="9" t="str">
        <f>IFERROR(__xludf.DUMMYFUNCTION("GOOGLETRANSLATE(B3, ""en"", ""fr"")"),"RECHERCHE")</f>
        <v>RECHERCHE</v>
      </c>
      <c r="E3" s="9" t="str">
        <f>IFERROR(__xludf.DUMMYFUNCTION("GOOGLETRANSLATE(B3, ""en"", ""pt"")"),"PROCURAR")</f>
        <v>PROCURAR</v>
      </c>
      <c r="F3" s="9" t="str">
        <f>IFERROR(__xludf.DUMMYFUNCTION("GOOGLETRANSLATE(B3, ""en"", ""es"")"),"BUSCAR")</f>
        <v>BUSCAR</v>
      </c>
      <c r="G3" s="10" t="str">
        <f>IFERROR(__xludf.DUMMYFUNCTION("GOOGLETRANSLATE(B3, ""en"", ""de"")"),"SUCHEN")</f>
        <v>SUCHEN</v>
      </c>
    </row>
    <row r="4">
      <c r="A4" s="4" t="s">
        <v>12</v>
      </c>
      <c r="B4" s="5" t="s">
        <v>13</v>
      </c>
      <c r="C4" s="5" t="s">
        <v>14</v>
      </c>
      <c r="D4" s="11" t="str">
        <f>IFERROR(__xludf.DUMMYFUNCTION("GOOGLETRANSLATE(B4, ""en"", ""fr"")"),"MORPHIE")</f>
        <v>MORPHIE</v>
      </c>
      <c r="E4" s="11" t="str">
        <f>IFERROR(__xludf.DUMMYFUNCTION("GOOGLETRANSLATE(B4, ""en"", ""pt"")"),"MORFA")</f>
        <v>MORFA</v>
      </c>
      <c r="F4" s="11" t="str">
        <f>IFERROR(__xludf.DUMMYFUNCTION("GOOGLETRANSLATE(B4, ""en"", ""es"")"),"MORFO")</f>
        <v>MORFO</v>
      </c>
      <c r="G4" s="12" t="str">
        <f>IFERROR(__xludf.DUMMYFUNCTION("GOOGLETRANSLATE(B4, ""en"", ""de"")"),"MORPH")</f>
        <v>MORPH</v>
      </c>
    </row>
    <row r="5">
      <c r="A5" s="7" t="s">
        <v>15</v>
      </c>
      <c r="B5" s="8" t="s">
        <v>16</v>
      </c>
      <c r="C5" s="8" t="s">
        <v>17</v>
      </c>
      <c r="D5" s="9" t="str">
        <f>IFERROR(__xludf.DUMMYFUNCTION("GOOGLETRANSLATE(B5, ""en"", ""fr"")"),"NOUVEAU")</f>
        <v>NOUVEAU</v>
      </c>
      <c r="E5" s="9" t="str">
        <f>IFERROR(__xludf.DUMMYFUNCTION("GOOGLETRANSLATE(B5, ""en"", ""pt"")"),"NOVO")</f>
        <v>NOVO</v>
      </c>
      <c r="F5" s="9" t="str">
        <f>IFERROR(__xludf.DUMMYFUNCTION("GOOGLETRANSLATE(B5, ""en"", ""es"")"),"NUEVO")</f>
        <v>NUEVO</v>
      </c>
      <c r="G5" s="10" t="str">
        <f>IFERROR(__xludf.DUMMYFUNCTION("GOOGLETRANSLATE(B5, ""en"", ""de"")"),"NEU")</f>
        <v>NEU</v>
      </c>
    </row>
    <row r="6">
      <c r="A6" s="4" t="s">
        <v>18</v>
      </c>
      <c r="B6" s="5" t="s">
        <v>19</v>
      </c>
      <c r="C6" s="5" t="s">
        <v>20</v>
      </c>
      <c r="D6" s="11" t="str">
        <f>IFERROR(__xludf.DUMMYFUNCTION("GOOGLETRANSLATE(B6, ""en"", ""fr"")"),"HAUT")</f>
        <v>HAUT</v>
      </c>
      <c r="E6" s="11" t="str">
        <f>IFERROR(__xludf.DUMMYFUNCTION("GOOGLETRANSLATE(B6, ""en"", ""pt"")"),"PRINCIPAL")</f>
        <v>PRINCIPAL</v>
      </c>
      <c r="F6" s="11" t="str">
        <f>IFERROR(__xludf.DUMMYFUNCTION("GOOGLETRANSLATE(B6, ""en"", ""es"")"),"ARRIBA")</f>
        <v>ARRIBA</v>
      </c>
      <c r="G6" s="12" t="str">
        <f>IFERROR(__xludf.DUMMYFUNCTION("GOOGLETRANSLATE(B6, ""en"", ""de"")"),"SPITZE")</f>
        <v>SPITZE</v>
      </c>
    </row>
    <row r="7">
      <c r="A7" s="7" t="s">
        <v>21</v>
      </c>
      <c r="B7" s="8" t="s">
        <v>22</v>
      </c>
      <c r="C7" s="8" t="s">
        <v>23</v>
      </c>
      <c r="D7" s="9" t="str">
        <f>IFERROR(__xludf.DUMMYFUNCTION("GOOGLETRANSLATE(B7, ""en"", ""fr"")"),"MODIFICATIONS")</f>
        <v>MODIFICATIONS</v>
      </c>
      <c r="E7" s="9" t="str">
        <f>IFERROR(__xludf.DUMMYFUNCTION("GOOGLETRANSLATE(B7, ""en"", ""pt"")"),"MODOS")</f>
        <v>MODOS</v>
      </c>
      <c r="F7" s="9" t="str">
        <f>IFERROR(__xludf.DUMMYFUNCTION("GOOGLETRANSLATE(B7, ""en"", ""es"")"),"MODOS")</f>
        <v>MODOS</v>
      </c>
      <c r="G7" s="10" t="str">
        <f>IFERROR(__xludf.DUMMYFUNCTION("GOOGLETRANSLATE(B7, ""en"", ""de"")"),"MODS")</f>
        <v>MODS</v>
      </c>
    </row>
    <row r="8">
      <c r="A8" s="4" t="s">
        <v>24</v>
      </c>
      <c r="B8" s="5" t="s">
        <v>25</v>
      </c>
      <c r="C8" s="5" t="s">
        <v>26</v>
      </c>
      <c r="D8" s="11" t="str">
        <f>IFERROR(__xludf.DUMMYFUNCTION("GOOGLETRANSLATE(B8, ""en"", ""fr"")"),"CARTES")</f>
        <v>CARTES</v>
      </c>
      <c r="E8" s="11" t="str">
        <f>IFERROR(__xludf.DUMMYFUNCTION("GOOGLETRANSLATE(B8, ""en"", ""pt"")"),"MAPAS")</f>
        <v>MAPAS</v>
      </c>
      <c r="F8" s="11" t="str">
        <f>IFERROR(__xludf.DUMMYFUNCTION("GOOGLETRANSLATE(B8, ""en"", ""es"")"),"MAPAS")</f>
        <v>MAPAS</v>
      </c>
      <c r="G8" s="12" t="str">
        <f>IFERROR(__xludf.DUMMYFUNCTION("GOOGLETRANSLATE(B8, ""en"", ""de"")"),"KARTEN")</f>
        <v>KARTEN</v>
      </c>
    </row>
    <row r="9">
      <c r="A9" s="7" t="s">
        <v>27</v>
      </c>
      <c r="B9" s="8" t="s">
        <v>28</v>
      </c>
      <c r="C9" s="8" t="s">
        <v>29</v>
      </c>
      <c r="D9" s="9" t="str">
        <f>IFERROR(__xludf.DUMMYFUNCTION("GOOGLETRANSLATE(B9, ""en"", ""fr"")"),"TEXTURES")</f>
        <v>TEXTURES</v>
      </c>
      <c r="E9" s="9" t="str">
        <f>IFERROR(__xludf.DUMMYFUNCTION("GOOGLETRANSLATE(B9, ""en"", ""pt"")"),"TEXTURAS")</f>
        <v>TEXTURAS</v>
      </c>
      <c r="F9" s="9" t="str">
        <f>IFERROR(__xludf.DUMMYFUNCTION("GOOGLETRANSLATE(B9, ""en"", ""es"")"),"TEXTURAS")</f>
        <v>TEXTURAS</v>
      </c>
      <c r="G9" s="10" t="str">
        <f>IFERROR(__xludf.DUMMYFUNCTION("GOOGLETRANSLATE(B9, ""en"", ""de"")"),"TEXTUREN")</f>
        <v>TEXTUREN</v>
      </c>
    </row>
    <row r="10">
      <c r="A10" s="4" t="s">
        <v>30</v>
      </c>
      <c r="B10" s="5" t="s">
        <v>31</v>
      </c>
      <c r="C10" s="5" t="s">
        <v>32</v>
      </c>
      <c r="D10" s="11" t="str">
        <f>IFERROR(__xludf.DUMMYFUNCTION("GOOGLETRANSLATE(B10, ""en"", ""fr"")"),"MAISONS")</f>
        <v>MAISONS</v>
      </c>
      <c r="E10" s="11" t="str">
        <f>IFERROR(__xludf.DUMMYFUNCTION("GOOGLETRANSLATE(B10, ""en"", ""pt"")"),"CASAS")</f>
        <v>CASAS</v>
      </c>
      <c r="F10" s="11" t="str">
        <f>IFERROR(__xludf.DUMMYFUNCTION("GOOGLETRANSLATE(B10, ""en"", ""es"")"),"CASAS")</f>
        <v>CASAS</v>
      </c>
      <c r="G10" s="12" t="str">
        <f>IFERROR(__xludf.DUMMYFUNCTION("GOOGLETRANSLATE(B10, ""en"", ""de"")"),"HÄUSER")</f>
        <v>HÄUSER</v>
      </c>
    </row>
    <row r="11">
      <c r="A11" s="7" t="s">
        <v>33</v>
      </c>
      <c r="B11" s="8" t="s">
        <v>34</v>
      </c>
      <c r="C11" s="8" t="s">
        <v>35</v>
      </c>
      <c r="D11" s="9" t="str">
        <f>IFERROR(__xludf.DUMMYFUNCTION("GOOGLETRANSLATE(B11, ""en"", ""fr"")"),"MENU PRINCIPAL")</f>
        <v>MENU PRINCIPAL</v>
      </c>
      <c r="E11" s="9" t="str">
        <f>IFERROR(__xludf.DUMMYFUNCTION("GOOGLETRANSLATE(B11, ""en"", ""pt"")"),"MENU PRINCIPAL")</f>
        <v>MENU PRINCIPAL</v>
      </c>
      <c r="F11" s="9" t="str">
        <f>IFERROR(__xludf.DUMMYFUNCTION("GOOGLETRANSLATE(B11, ""en"", ""es"")"),"MENÚ PRINCIPAL")</f>
        <v>MENÚ PRINCIPAL</v>
      </c>
      <c r="G11" s="10" t="str">
        <f>IFERROR(__xludf.DUMMYFUNCTION("GOOGLETRANSLATE(B11, ""en"", ""de"")"),"HAUPTMENÜ")</f>
        <v>HAUPTMENÜ</v>
      </c>
    </row>
    <row r="12">
      <c r="A12" s="4" t="s">
        <v>36</v>
      </c>
      <c r="B12" s="5" t="s">
        <v>37</v>
      </c>
      <c r="C12" s="5" t="s">
        <v>38</v>
      </c>
      <c r="D12" s="11" t="str">
        <f>IFERROR(__xludf.DUMMYFUNCTION("GOOGLETRANSLATE(B12, ""en"", ""fr"")"),"PRIME")</f>
        <v>PRIME</v>
      </c>
      <c r="E12" s="11" t="str">
        <f>IFERROR(__xludf.DUMMYFUNCTION("GOOGLETRANSLATE(B12, ""en"", ""pt"")"),"PREMIUM")</f>
        <v>PREMIUM</v>
      </c>
      <c r="F12" s="11" t="str">
        <f>IFERROR(__xludf.DUMMYFUNCTION("GOOGLETRANSLATE(B12, ""en"", ""es"")"),"DE PRIMERA CALIDAD")</f>
        <v>DE PRIMERA CALIDAD</v>
      </c>
      <c r="G12" s="12" t="str">
        <f>IFERROR(__xludf.DUMMYFUNCTION("GOOGLETRANSLATE(B12, ""en"", ""de"")"),"PRÄMIE")</f>
        <v>PRÄMIE</v>
      </c>
    </row>
    <row r="13">
      <c r="A13" s="7" t="s">
        <v>39</v>
      </c>
      <c r="B13" s="8" t="s">
        <v>40</v>
      </c>
      <c r="C13" s="8" t="s">
        <v>41</v>
      </c>
      <c r="D13" s="9" t="str">
        <f>IFERROR(__xludf.DUMMYFUNCTION("GOOGLETRANSLATE(B13, ""en"", ""fr"")"),"FAVORIS")</f>
        <v>FAVORIS</v>
      </c>
      <c r="E13" s="9" t="str">
        <f>IFERROR(__xludf.DUMMYFUNCTION("GOOGLETRANSLATE(B13, ""en"", ""pt"")"),"FAVORITOS")</f>
        <v>FAVORITOS</v>
      </c>
      <c r="F13" s="9" t="str">
        <f>IFERROR(__xludf.DUMMYFUNCTION("GOOGLETRANSLATE(B13, ""en"", ""es"")"),"FAVORITOS")</f>
        <v>FAVORITOS</v>
      </c>
      <c r="G13" s="10" t="str">
        <f>IFERROR(__xludf.DUMMYFUNCTION("GOOGLETRANSLATE(B13, ""en"", ""de"")"),"FAVORITEN")</f>
        <v>FAVORITEN</v>
      </c>
    </row>
    <row r="14">
      <c r="A14" s="4" t="s">
        <v>42</v>
      </c>
      <c r="B14" s="5" t="s">
        <v>43</v>
      </c>
      <c r="C14" s="5" t="s">
        <v>44</v>
      </c>
      <c r="D14" s="11" t="str">
        <f>IFERROR(__xludf.DUMMYFUNCTION("GOOGLETRANSLATE(B14, ""en"", ""fr"")"),"MODÈLE PERSONNALISÉ")</f>
        <v>MODÈLE PERSONNALISÉ</v>
      </c>
      <c r="E14" s="11" t="str">
        <f>IFERROR(__xludf.DUMMYFUNCTION("GOOGLETRANSLATE(B14, ""en"", ""pt"")"),"MODO PERSONALIZADO")</f>
        <v>MODO PERSONALIZADO</v>
      </c>
      <c r="F14" s="11" t="str">
        <f>IFERROR(__xludf.DUMMYFUNCTION("GOOGLETRANSLATE(B14, ""en"", ""es"")"),"MODO PERSONALIZADO")</f>
        <v>MODO PERSONALIZADO</v>
      </c>
      <c r="G14" s="12" t="str">
        <f>IFERROR(__xludf.DUMMYFUNCTION("GOOGLETRANSLATE(B14, ""en"", ""de"")"),"BENUTZERDEFINIERTE MOD")</f>
        <v>BENUTZERDEFINIERTE MOD</v>
      </c>
    </row>
    <row r="15">
      <c r="A15" s="7" t="s">
        <v>45</v>
      </c>
      <c r="B15" s="8" t="s">
        <v>46</v>
      </c>
      <c r="C15" s="8" t="s">
        <v>47</v>
      </c>
      <c r="D15" s="9" t="str">
        <f>IFERROR(__xludf.DUMMYFUNCTION("GOOGLETRANSLATE(B15, ""en"", ""fr"")"),"PARAMÈTRES")</f>
        <v>PARAMÈTRES</v>
      </c>
      <c r="E15" s="9" t="str">
        <f>IFERROR(__xludf.DUMMYFUNCTION("GOOGLETRANSLATE(B15, ""en"", ""pt"")"),"CONFIGURAÇÕES")</f>
        <v>CONFIGURAÇÕES</v>
      </c>
      <c r="F15" s="9" t="str">
        <f>IFERROR(__xludf.DUMMYFUNCTION("GOOGLETRANSLATE(B15, ""en"", ""es"")"),"AJUSTES")</f>
        <v>AJUSTES</v>
      </c>
      <c r="G15" s="10" t="str">
        <f>IFERROR(__xludf.DUMMYFUNCTION("GOOGLETRANSLATE(B15, ""en"", ""de"")"),"EINSTELLUNGEN")</f>
        <v>EINSTELLUNGEN</v>
      </c>
    </row>
    <row r="16">
      <c r="A16" s="13" t="s">
        <v>48</v>
      </c>
      <c r="B16" s="14" t="s">
        <v>49</v>
      </c>
      <c r="C16" s="14" t="s">
        <v>50</v>
      </c>
      <c r="D16" s="15" t="str">
        <f>IFERROR(__xludf.DUMMYFUNCTION("GOOGLETRANSLATE(B16, ""en"", ""fr"")"),"REJOIGNEZ NOTRE DISCORD")</f>
        <v>REJOIGNEZ NOTRE DISCORD</v>
      </c>
      <c r="E16" s="15" t="str">
        <f>IFERROR(__xludf.DUMMYFUNCTION("GOOGLETRANSLATE(B16, ""en"", ""pt"")"),"JUNTE-SE A NOSSO DISCORD")</f>
        <v>JUNTE-SE A NOSSO DISCORD</v>
      </c>
      <c r="F16" s="15" t="str">
        <f>IFERROR(__xludf.DUMMYFUNCTION("GOOGLETRANSLATE(B16, ""en"", ""es"")"),"ÚNETE A NUESTRA DISCORDIA")</f>
        <v>ÚNETE A NUESTRA DISCORDIA</v>
      </c>
      <c r="G16" s="16" t="str">
        <f>IFERROR(__xludf.DUMMYFUNCTION("GOOGLETRANSLATE(B16, ""en"", ""de"")"),"Treten Sie unserem Discord bei")</f>
        <v>Treten Sie unserem Discord bei</v>
      </c>
      <c r="H16" s="17"/>
      <c r="I16" s="17"/>
      <c r="J16" s="17"/>
      <c r="K16" s="17"/>
      <c r="L16" s="17"/>
      <c r="M16" s="17"/>
      <c r="N16" s="17"/>
      <c r="O16" s="17"/>
      <c r="P16" s="17"/>
      <c r="Q16" s="17"/>
      <c r="R16" s="17"/>
      <c r="S16" s="17"/>
      <c r="T16" s="17"/>
      <c r="U16" s="17"/>
      <c r="V16" s="17"/>
      <c r="W16" s="17"/>
      <c r="X16" s="17"/>
      <c r="Y16" s="17"/>
      <c r="Z16" s="17"/>
    </row>
    <row r="17">
      <c r="A17" s="18" t="s">
        <v>51</v>
      </c>
      <c r="B17" s="19" t="s">
        <v>52</v>
      </c>
      <c r="C17" s="19" t="s">
        <v>53</v>
      </c>
      <c r="D17" s="20" t="str">
        <f>IFERROR(__xludf.DUMMYFUNCTION("GOOGLETRANSLATE(B17, ""en"", ""fr"")"),"AUTRES APPLICATIONS")</f>
        <v>AUTRES APPLICATIONS</v>
      </c>
      <c r="E17" s="20" t="str">
        <f>IFERROR(__xludf.DUMMYFUNCTION("GOOGLETRANSLATE(B17, ""en"", ""pt"")"),"OUTROS APLICATIVOS")</f>
        <v>OUTROS APLICATIVOS</v>
      </c>
      <c r="F17" s="20" t="str">
        <f>IFERROR(__xludf.DUMMYFUNCTION("GOOGLETRANSLATE(B17, ""en"", ""es"")"),"OTRAS APLICACIONES")</f>
        <v>OTRAS APLICACIONES</v>
      </c>
      <c r="G17" s="21" t="str">
        <f>IFERROR(__xludf.DUMMYFUNCTION("GOOGLETRANSLATE(B17, ""en"", ""de"")"),"ANDERE APPS")</f>
        <v>ANDERE APPS</v>
      </c>
      <c r="H17" s="17"/>
      <c r="I17" s="17"/>
      <c r="J17" s="17"/>
      <c r="K17" s="17"/>
      <c r="L17" s="17"/>
      <c r="M17" s="17"/>
      <c r="N17" s="17"/>
      <c r="O17" s="17"/>
      <c r="P17" s="17"/>
      <c r="Q17" s="17"/>
      <c r="R17" s="17"/>
      <c r="S17" s="17"/>
      <c r="T17" s="17"/>
      <c r="U17" s="17"/>
      <c r="V17" s="17"/>
      <c r="W17" s="17"/>
      <c r="X17" s="17"/>
      <c r="Y17" s="17"/>
      <c r="Z17" s="17"/>
    </row>
    <row r="18">
      <c r="A18" s="4" t="s">
        <v>54</v>
      </c>
      <c r="B18" s="5" t="s">
        <v>55</v>
      </c>
      <c r="C18" s="5" t="s">
        <v>56</v>
      </c>
      <c r="D18" s="11" t="str">
        <f>IFERROR(__xludf.DUMMYFUNCTION("GOOGLETRANSLATE(B18, ""en"", ""fr"")"),"VERSION")</f>
        <v>VERSION</v>
      </c>
      <c r="E18" s="11" t="str">
        <f>IFERROR(__xludf.DUMMYFUNCTION("GOOGLETRANSLATE(B18, ""en"", ""pt"")"),"VERSÃO")</f>
        <v>VERSÃO</v>
      </c>
      <c r="F18" s="11" t="str">
        <f>IFERROR(__xludf.DUMMYFUNCTION("GOOGLETRANSLATE(B18, ""en"", ""es"")"),"VERSIÓN")</f>
        <v>VERSIÓN</v>
      </c>
      <c r="G18" s="12" t="str">
        <f>IFERROR(__xludf.DUMMYFUNCTION("GOOGLETRANSLATE(B18, ""en"", ""de"")"),"VERSION")</f>
        <v>VERSION</v>
      </c>
    </row>
    <row r="19">
      <c r="A19" s="7" t="s">
        <v>57</v>
      </c>
      <c r="B19" s="8" t="s">
        <v>46</v>
      </c>
      <c r="C19" s="8" t="s">
        <v>47</v>
      </c>
      <c r="D19" s="9" t="str">
        <f>IFERROR(__xludf.DUMMYFUNCTION("GOOGLETRANSLATE(B19, ""en"", ""fr"")"),"PARAMÈTRES")</f>
        <v>PARAMÈTRES</v>
      </c>
      <c r="E19" s="9" t="str">
        <f>IFERROR(__xludf.DUMMYFUNCTION("GOOGLETRANSLATE(B19, ""en"", ""pt"")"),"CONFIGURAÇÕES")</f>
        <v>CONFIGURAÇÕES</v>
      </c>
      <c r="F19" s="9" t="str">
        <f>IFERROR(__xludf.DUMMYFUNCTION("GOOGLETRANSLATE(B19, ""en"", ""es"")"),"AJUSTES")</f>
        <v>AJUSTES</v>
      </c>
      <c r="G19" s="10" t="str">
        <f>IFERROR(__xludf.DUMMYFUNCTION("GOOGLETRANSLATE(B19, ""en"", ""de"")"),"EINSTELLUNGEN")</f>
        <v>EINSTELLUNGEN</v>
      </c>
    </row>
    <row r="20">
      <c r="A20" s="4" t="s">
        <v>58</v>
      </c>
      <c r="B20" s="5" t="s">
        <v>59</v>
      </c>
      <c r="C20" s="5" t="s">
        <v>60</v>
      </c>
      <c r="D20" s="11" t="str">
        <f>IFERROR(__xludf.DUMMYFUNCTION("GOOGLETRANSLATE(B20, ""en"", ""fr"")"),"LANGUE")</f>
        <v>LANGUE</v>
      </c>
      <c r="E20" s="11" t="str">
        <f>IFERROR(__xludf.DUMMYFUNCTION("GOOGLETRANSLATE(B20, ""en"", ""pt"")"),"LINGUAGEM")</f>
        <v>LINGUAGEM</v>
      </c>
      <c r="F20" s="11" t="str">
        <f>IFERROR(__xludf.DUMMYFUNCTION("GOOGLETRANSLATE(B20, ""en"", ""es"")"),"IDIOMA")</f>
        <v>IDIOMA</v>
      </c>
      <c r="G20" s="12" t="str">
        <f>IFERROR(__xludf.DUMMYFUNCTION("GOOGLETRANSLATE(B20, ""en"", ""de"")"),"SPRACHE")</f>
        <v>SPRACHE</v>
      </c>
    </row>
    <row r="21">
      <c r="A21" s="7" t="s">
        <v>61</v>
      </c>
      <c r="B21" s="8" t="s">
        <v>62</v>
      </c>
      <c r="C21" s="8" t="s">
        <v>63</v>
      </c>
      <c r="D21" s="9" t="str">
        <f>IFERROR(__xludf.DUMMYFUNCTION("GOOGLETRANSLATE(B21, ""en"", ""fr"")"),"INSTRUCTION")</f>
        <v>INSTRUCTION</v>
      </c>
      <c r="E21" s="9" t="str">
        <f>IFERROR(__xludf.DUMMYFUNCTION("GOOGLETRANSLATE(B21, ""en"", ""pt"")"),"INSTRUÇÃO")</f>
        <v>INSTRUÇÃO</v>
      </c>
      <c r="F21" s="9" t="str">
        <f>IFERROR(__xludf.DUMMYFUNCTION("GOOGLETRANSLATE(B21, ""en"", ""es"")"),"INSTRUCCIÓN")</f>
        <v>INSTRUCCIÓN</v>
      </c>
      <c r="G21" s="10" t="str">
        <f>IFERROR(__xludf.DUMMYFUNCTION("GOOGLETRANSLATE(B21, ""en"", ""de"")"),"ANWEISUNG")</f>
        <v>ANWEISUNG</v>
      </c>
    </row>
    <row r="22">
      <c r="A22" s="4" t="s">
        <v>64</v>
      </c>
      <c r="B22" s="5" t="s">
        <v>65</v>
      </c>
      <c r="C22" s="5" t="s">
        <v>66</v>
      </c>
      <c r="D22" s="11" t="str">
        <f>IFERROR(__xludf.DUMMYFUNCTION("GOOGLETRANSLATE(B22, ""en"", ""fr"")"),"MODE SOMBRE")</f>
        <v>MODE SOMBRE</v>
      </c>
      <c r="E22" s="11" t="str">
        <f>IFERROR(__xludf.DUMMYFUNCTION("GOOGLETRANSLATE(B22, ""en"", ""pt"")"),"MODO ESCURO")</f>
        <v>MODO ESCURO</v>
      </c>
      <c r="F22" s="11" t="str">
        <f>IFERROR(__xludf.DUMMYFUNCTION("GOOGLETRANSLATE(B22, ""en"", ""es"")"),"MODO OSCURO")</f>
        <v>MODO OSCURO</v>
      </c>
      <c r="G22" s="12" t="str">
        <f>IFERROR(__xludf.DUMMYFUNCTION("GOOGLETRANSLATE(B22, ""en"", ""de"")"),"DUNKELMODUS")</f>
        <v>DUNKELMODUS</v>
      </c>
    </row>
    <row r="23">
      <c r="A23" s="7" t="s">
        <v>67</v>
      </c>
      <c r="B23" s="8" t="s">
        <v>68</v>
      </c>
      <c r="C23" s="8" t="s">
        <v>69</v>
      </c>
      <c r="D23" s="9" t="str">
        <f>IFERROR(__xludf.DUMMYFUNCTION("GOOGLETRANSLATE(B23, ""en"", ""fr"")"),"EFFACER LE CACHE")</f>
        <v>EFFACER LE CACHE</v>
      </c>
      <c r="E23" s="9" t="str">
        <f>IFERROR(__xludf.DUMMYFUNCTION("GOOGLETRANSLATE(B23, ""en"", ""pt"")"),"LIMPAR CACHE")</f>
        <v>LIMPAR CACHE</v>
      </c>
      <c r="F23" s="9" t="str">
        <f>IFERROR(__xludf.DUMMYFUNCTION("GOOGLETRANSLATE(B23, ""en"", ""es"")"),"BORRAR CACHÉ")</f>
        <v>BORRAR CACHÉ</v>
      </c>
      <c r="G23" s="10" t="str">
        <f>IFERROR(__xludf.DUMMYFUNCTION("GOOGLETRANSLATE(B23, ""en"", ""de"")"),"Cache leeren")</f>
        <v>Cache leeren</v>
      </c>
    </row>
    <row r="24">
      <c r="A24" s="4" t="s">
        <v>70</v>
      </c>
      <c r="B24" s="5" t="s">
        <v>71</v>
      </c>
      <c r="C24" s="5" t="s">
        <v>72</v>
      </c>
      <c r="D24" s="11" t="str">
        <f>IFERROR(__xludf.DUMMYFUNCTION("GOOGLETRANSLATE(B24, ""en"", ""fr"")"),"RETOUR")</f>
        <v>RETOUR</v>
      </c>
      <c r="E24" s="11" t="str">
        <f>IFERROR(__xludf.DUMMYFUNCTION("GOOGLETRANSLATE(B24, ""en"", ""pt"")"),"OPINIÃO")</f>
        <v>OPINIÃO</v>
      </c>
      <c r="F24" s="11" t="str">
        <f>IFERROR(__xludf.DUMMYFUNCTION("GOOGLETRANSLATE(B24, ""en"", ""es"")"),"COMENTARIO")</f>
        <v>COMENTARIO</v>
      </c>
      <c r="G24" s="12" t="str">
        <f>IFERROR(__xludf.DUMMYFUNCTION("GOOGLETRANSLATE(B24, ""en"", ""de"")"),"RÜCKMELDUNG")</f>
        <v>RÜCKMELDUNG</v>
      </c>
    </row>
    <row r="25">
      <c r="A25" s="7" t="s">
        <v>73</v>
      </c>
      <c r="B25" s="8" t="s">
        <v>74</v>
      </c>
      <c r="C25" s="8" t="s">
        <v>75</v>
      </c>
      <c r="D25" s="9" t="str">
        <f>IFERROR(__xludf.DUMMYFUNCTION("GOOGLETRANSLATE(B25, ""en"", ""fr"")"),"ÉVALUEZ L'APPLICATION")</f>
        <v>ÉVALUEZ L'APPLICATION</v>
      </c>
      <c r="E25" s="9" t="str">
        <f>IFERROR(__xludf.DUMMYFUNCTION("GOOGLETRANSLATE(B25, ""en"", ""pt"")"),"AVALIE O APLICATIVO")</f>
        <v>AVALIE O APLICATIVO</v>
      </c>
      <c r="F25" s="9" t="str">
        <f>IFERROR(__xludf.DUMMYFUNCTION("GOOGLETRANSLATE(B25, ""en"", ""es"")"),"CALIFICA LA APLICACIÓN")</f>
        <v>CALIFICA LA APLICACIÓN</v>
      </c>
      <c r="G25" s="10" t="str">
        <f>IFERROR(__xludf.DUMMYFUNCTION("GOOGLETRANSLATE(B25, ""en"", ""de"")"),"Bewerten Sie die App")</f>
        <v>Bewerten Sie die App</v>
      </c>
    </row>
    <row r="26">
      <c r="A26" s="4" t="s">
        <v>76</v>
      </c>
      <c r="B26" s="5" t="s">
        <v>77</v>
      </c>
      <c r="C26" s="5" t="s">
        <v>78</v>
      </c>
      <c r="D26" s="11" t="str">
        <f>IFERROR(__xludf.DUMMYFUNCTION("GOOGLETRANSLATE(B26, ""en"", ""fr"")"),"AUTRE")</f>
        <v>AUTRE</v>
      </c>
      <c r="E26" s="11" t="str">
        <f>IFERROR(__xludf.DUMMYFUNCTION("GOOGLETRANSLATE(B26, ""en"", ""pt"")"),"OUTRO")</f>
        <v>OUTRO</v>
      </c>
      <c r="F26" s="11" t="str">
        <f>IFERROR(__xludf.DUMMYFUNCTION("GOOGLETRANSLATE(B26, ""en"", ""es"")"),"OTRO")</f>
        <v>OTRO</v>
      </c>
      <c r="G26" s="12" t="str">
        <f>IFERROR(__xludf.DUMMYFUNCTION("GOOGLETRANSLATE(B26, ""en"", ""de"")"),"ANDERE")</f>
        <v>ANDERE</v>
      </c>
    </row>
    <row r="27">
      <c r="A27" s="7" t="s">
        <v>79</v>
      </c>
      <c r="B27" s="8" t="s">
        <v>80</v>
      </c>
      <c r="C27" s="8" t="s">
        <v>81</v>
      </c>
      <c r="D27" s="9" t="str">
        <f>IFERROR(__xludf.DUMMYFUNCTION("GOOGLETRANSLATE(B27, ""en"", ""fr"")"),"1. Cliquez sur Télécharger")</f>
        <v>1. Cliquez sur Télécharger</v>
      </c>
      <c r="E27" s="9" t="str">
        <f>IFERROR(__xludf.DUMMYFUNCTION("GOOGLETRANSLATE(B27, ""en"", ""pt"")"),"1. Clique em Baixar")</f>
        <v>1. Clique em Baixar</v>
      </c>
      <c r="F27" s="9" t="str">
        <f>IFERROR(__xludf.DUMMYFUNCTION("GOOGLETRANSLATE(B27, ""en"", ""es"")"),"1. Haga clic en Descargar")</f>
        <v>1. Haga clic en Descargar</v>
      </c>
      <c r="G27" s="10" t="str">
        <f>IFERROR(__xludf.DUMMYFUNCTION("GOOGLETRANSLATE(B27, ""en"", ""de"")"),"1. Klicken Sie auf Herunterladen")</f>
        <v>1. Klicken Sie auf Herunterladen</v>
      </c>
    </row>
    <row r="28">
      <c r="A28" s="4" t="s">
        <v>82</v>
      </c>
      <c r="B28" s="5" t="s">
        <v>83</v>
      </c>
      <c r="C28" s="5" t="s">
        <v>84</v>
      </c>
      <c r="D28" s="11" t="str">
        <f>IFERROR(__xludf.DUMMYFUNCTION("GOOGLETRANSLATE(B28, ""en"", ""fr"")"),"2. Exportez le fichier")</f>
        <v>2. Exportez le fichier</v>
      </c>
      <c r="E28" s="11" t="str">
        <f>IFERROR(__xludf.DUMMYFUNCTION("GOOGLETRANSLATE(B28, ""en"", ""pt"")"),"2. Exporte o arquivo")</f>
        <v>2. Exporte o arquivo</v>
      </c>
      <c r="F28" s="11" t="str">
        <f>IFERROR(__xludf.DUMMYFUNCTION("GOOGLETRANSLATE(B28, ""en"", ""es"")"),"2. Exportar el archivo")</f>
        <v>2. Exportar el archivo</v>
      </c>
      <c r="G28" s="12" t="str">
        <f>IFERROR(__xludf.DUMMYFUNCTION("GOOGLETRANSLATE(B28, ""en"", ""de"")"),"2. Exportieren Sie die Datei")</f>
        <v>2. Exportieren Sie die Datei</v>
      </c>
    </row>
    <row r="29">
      <c r="A29" s="7" t="s">
        <v>85</v>
      </c>
      <c r="B29" s="19" t="s">
        <v>86</v>
      </c>
      <c r="C29" s="19" t="s">
        <v>87</v>
      </c>
      <c r="D29" s="9" t="str">
        <f>IFERROR(__xludf.DUMMYFUNCTION("GOOGLETRANSLATE(B29, ""en"", ""fr"")"),"3. Caractéristiques expérimentales")</f>
        <v>3. Caractéristiques expérimentales</v>
      </c>
      <c r="E29" s="9" t="str">
        <f>IFERROR(__xludf.DUMMYFUNCTION("GOOGLETRANSLATE(B29, ""en"", ""pt"")"),"3. Recursos Experimentais")</f>
        <v>3. Recursos Experimentais</v>
      </c>
      <c r="F29" s="9" t="str">
        <f>IFERROR(__xludf.DUMMYFUNCTION("GOOGLETRANSLATE(B29, ""en"", ""es"")"),"3. Funciones experimentales")</f>
        <v>3. Funciones experimentales</v>
      </c>
      <c r="G29" s="10" t="str">
        <f>IFERROR(__xludf.DUMMYFUNCTION("GOOGLETRANSLATE(B29, ""en"", ""de"")"),"3. Experimentelle Funktionen")</f>
        <v>3. Experimentelle Funktionen</v>
      </c>
    </row>
    <row r="30">
      <c r="A30" s="4" t="s">
        <v>88</v>
      </c>
      <c r="B30" s="22" t="s">
        <v>89</v>
      </c>
      <c r="C30" s="22" t="s">
        <v>90</v>
      </c>
      <c r="D30" s="11" t="str">
        <f>IFERROR(__xludf.DUMMYFUNCTION("GOOGLETRANSLATE(B30, ""en"", ""fr"")"),"Après avoir cliqué sur le bouton « Télécharger », le téléchargement du fichier commencera. Après le téléchargement, le jeu s'ouvrira automatiquement et le mod sera installé.")</f>
        <v>Après avoir cliqué sur le bouton « Télécharger », le téléchargement du fichier commencera. Après le téléchargement, le jeu s'ouvrira automatiquement et le mod sera installé.</v>
      </c>
      <c r="E30" s="11" t="str">
        <f>IFERROR(__xludf.DUMMYFUNCTION("GOOGLETRANSLATE(B30, ""en"", ""pt"")"),"Após clicar no botão ‘Download’, o download do arquivo começará. Após o download, o jogo será aberto automaticamente e o mod será instalado.")</f>
        <v>Após clicar no botão ‘Download’, o download do arquivo começará. Após o download, o jogo será aberto automaticamente e o mod será instalado.</v>
      </c>
      <c r="F30" s="11" t="str">
        <f>IFERROR(__xludf.DUMMYFUNCTION("GOOGLETRANSLATE(B30, ""en"", ""es"")"),"Después de hacer clic en el botón 'Descargar', el archivo comenzará a descargarse. Después de la descarga, el juego se abrirá automáticamente y se instalará el mod.")</f>
        <v>Después de hacer clic en el botón 'Descargar', el archivo comenzará a descargarse. Después de la descarga, el juego se abrirá automáticamente y se instalará el mod.</v>
      </c>
      <c r="G30" s="12" t="str">
        <f>IFERROR(__xludf.DUMMYFUNCTION("GOOGLETRANSLATE(B30, ""en"", ""de"")"),"Nachdem Sie auf die Schaltfläche „Herunterladen“ geklickt haben, beginnt der Download der Datei. Nach dem Download öffnet sich das Spiel automatisch und die Mod wird installiert.")</f>
        <v>Nachdem Sie auf die Schaltfläche „Herunterladen“ geklickt haben, beginnt der Download der Datei. Nach dem Download öffnet sich das Spiel automatisch und die Mod wird installiert.</v>
      </c>
    </row>
    <row r="31">
      <c r="A31" s="7" t="s">
        <v>91</v>
      </c>
      <c r="B31" s="23" t="s">
        <v>92</v>
      </c>
      <c r="C31" s="23" t="s">
        <v>93</v>
      </c>
      <c r="D31" s="9" t="str">
        <f>IFERROR(__xludf.DUMMYFUNCTION("GOOGLETRANSLATE(B31, ""en"", ""fr"")"),"Cliquez sur l'icône Minecraft pour exporter le mod. S'il n'y a pas d'icône Minecraft, appuyez sur trois points à la fin de la liste des applications pour l'ajouter.")</f>
        <v>Cliquez sur l'icône Minecraft pour exporter le mod. S'il n'y a pas d'icône Minecraft, appuyez sur trois points à la fin de la liste des applications pour l'ajouter.</v>
      </c>
      <c r="E31" s="9" t="str">
        <f>IFERROR(__xludf.DUMMYFUNCTION("GOOGLETRANSLATE(B31, ""en"", ""pt"")"),"Clique no ícone do Minecraft para exportar o mod. Se não houver ícone do Minecraft, toque nos três pontos no final da lista de aplicativos para adicioná-lo.")</f>
        <v>Clique no ícone do Minecraft para exportar o mod. Se não houver ícone do Minecraft, toque nos três pontos no final da lista de aplicativos para adicioná-lo.</v>
      </c>
      <c r="F31" s="9" t="str">
        <f>IFERROR(__xludf.DUMMYFUNCTION("GOOGLETRANSLATE(B31, ""en"", ""es"")"),"Haga clic en el ícono de Minecraft para exportar el mod. Si no hay ningún ícono de Minecraft, toque los tres puntos al final de la lista de aplicaciones para agregarlo.")</f>
        <v>Haga clic en el ícono de Minecraft para exportar el mod. Si no hay ningún ícono de Minecraft, toque los tres puntos al final de la lista de aplicaciones para agregarlo.</v>
      </c>
      <c r="G31" s="10" t="str">
        <f>IFERROR(__xludf.DUMMYFUNCTION("GOOGLETRANSLATE(B31, ""en"", ""de"")"),"Klicken Sie auf das Minecraft-Symbol, um den Mod zu exportieren. Wenn kein Minecraft-Symbol vorhanden ist, tippen Sie auf die drei Punkte am Ende der App-Liste, um es hinzuzufügen.")</f>
        <v>Klicken Sie auf das Minecraft-Symbol, um den Mod zu exportieren. Wenn kein Minecraft-Symbol vorhanden ist, tippen Sie auf die drei Punkte am Ende der App-Liste, um es hinzuzufügen.</v>
      </c>
    </row>
    <row r="32">
      <c r="A32" s="4" t="s">
        <v>94</v>
      </c>
      <c r="B32" s="24" t="s">
        <v>95</v>
      </c>
      <c r="C32" s="24" t="s">
        <v>96</v>
      </c>
      <c r="D32" s="11" t="str">
        <f>IFERROR(__xludf.DUMMYFUNCTION("GOOGLETRANSLATE(B32, ""en"", ""fr"")"),"Certains modules complémentaires peuvent nécessiter des options expérimentales activées dans les paramètres de la carte.")</f>
        <v>Certains modules complémentaires peuvent nécessiter des options expérimentales activées dans les paramètres de la carte.</v>
      </c>
      <c r="E32" s="11" t="str">
        <f>IFERROR(__xludf.DUMMYFUNCTION("GOOGLETRANSLATE(B32, ""en"", ""pt"")"),"Alguns complementos podem exigir opções experimentais habilitadas nas configurações do mapa.")</f>
        <v>Alguns complementos podem exigir opções experimentais habilitadas nas configurações do mapa.</v>
      </c>
      <c r="F32" s="11" t="str">
        <f>IFERROR(__xludf.DUMMYFUNCTION("GOOGLETRANSLATE(B32, ""en"", ""es"")"),"Algunos complementos pueden requerir opciones experimentales habilitadas en la configuración del mapa.")</f>
        <v>Algunos complementos pueden requerir opciones experimentales habilitadas en la configuración del mapa.</v>
      </c>
      <c r="G32" s="12" t="str">
        <f>IFERROR(__xludf.DUMMYFUNCTION("GOOGLETRANSLATE(B32, ""en"", ""de"")"),"Für einige Add-ons ist möglicherweise die Aktivierung experimenteller Optionen in den Karteneinstellungen erforderlich.")</f>
        <v>Für einige Add-ons ist möglicherweise die Aktivierung experimenteller Optionen in den Karteneinstellungen erforderlich.</v>
      </c>
    </row>
    <row r="33">
      <c r="A33" s="7" t="s">
        <v>97</v>
      </c>
      <c r="B33" s="8" t="s">
        <v>71</v>
      </c>
      <c r="C33" s="8" t="s">
        <v>72</v>
      </c>
      <c r="D33" s="9" t="str">
        <f>IFERROR(__xludf.DUMMYFUNCTION("GOOGLETRANSLATE(B33, ""en"", ""fr"")"),"RETOUR")</f>
        <v>RETOUR</v>
      </c>
      <c r="E33" s="9" t="str">
        <f>IFERROR(__xludf.DUMMYFUNCTION("GOOGLETRANSLATE(B33, ""en"", ""pt"")"),"OPINIÃO")</f>
        <v>OPINIÃO</v>
      </c>
      <c r="F33" s="9" t="str">
        <f>IFERROR(__xludf.DUMMYFUNCTION("GOOGLETRANSLATE(B33, ""en"", ""es"")"),"COMENTARIO")</f>
        <v>COMENTARIO</v>
      </c>
      <c r="G33" s="10" t="str">
        <f>IFERROR(__xludf.DUMMYFUNCTION("GOOGLETRANSLATE(B33, ""en"", ""de"")"),"RÜCKMELDUNG")</f>
        <v>RÜCKMELDUNG</v>
      </c>
    </row>
    <row r="34">
      <c r="A34" s="4" t="s">
        <v>98</v>
      </c>
      <c r="B34" s="5" t="s">
        <v>99</v>
      </c>
      <c r="C34" s="5" t="s">
        <v>100</v>
      </c>
      <c r="D34" s="11" t="str">
        <f>IFERROR(__xludf.DUMMYFUNCTION("GOOGLETRANSLATE(B34, ""en"", ""fr"")"),"Vous souhaitez contribuer à l'application ?\n\nSi vous trouvez un bug, un défaut ou si vous avez des idées pour développer notre application, merci de nous le faire savoir.")</f>
        <v>Vous souhaitez contribuer à l'application ?\n\nSi vous trouvez un bug, un défaut ou si vous avez des idées pour développer notre application, merci de nous le faire savoir.</v>
      </c>
      <c r="E34" s="11" t="str">
        <f>IFERROR(__xludf.DUMMYFUNCTION("GOOGLETRANSLATE(B34, ""en"", ""pt"")"),"Quer contribuir com o aplicativo?\n\nSe você encontrar um bug, defeito ou tiver ideias para desenvolver nosso aplicativo, informe-nos")</f>
        <v>Quer contribuir com o aplicativo?\n\nSe você encontrar um bug, defeito ou tiver ideias para desenvolver nosso aplicativo, informe-nos</v>
      </c>
      <c r="F34" s="11" t="str">
        <f>IFERROR(__xludf.DUMMYFUNCTION("GOOGLETRANSLATE(B34, ""en"", ""es"")"),"¿Quieres contribuir a la aplicación?\n\nSi encuentra un error, un defecto o tiene ideas para desarrollar nuestra aplicación, háganoslo saber.")</f>
        <v>¿Quieres contribuir a la aplicación?\n\nSi encuentra un error, un defecto o tiene ideas para desarrollar nuestra aplicación, háganoslo saber.</v>
      </c>
      <c r="G34" s="12" t="str">
        <f>IFERROR(__xludf.DUMMYFUNCTION("GOOGLETRANSLATE(B34, ""en"", ""de"")"),"Möchten Sie zur App beitragen?\n\nWenn Sie einen Fehler oder Defekt finden oder Ideen für die Entwicklung unserer Anwendung haben, teilen Sie uns dies bitte mit")</f>
        <v>Möchten Sie zur App beitragen?\n\nWenn Sie einen Fehler oder Defekt finden oder Ideen für die Entwicklung unserer Anwendung haben, teilen Sie uns dies bitte mit</v>
      </c>
    </row>
    <row r="35">
      <c r="A35" s="7" t="s">
        <v>101</v>
      </c>
      <c r="B35" s="8" t="s">
        <v>102</v>
      </c>
      <c r="C35" s="8" t="s">
        <v>103</v>
      </c>
      <c r="D35" s="9" t="str">
        <f>IFERROR(__xludf.DUMMYFUNCTION("GOOGLETRANSLATE(B35, ""en"", ""fr"")"),"ENVOYER")</f>
        <v>ENVOYER</v>
      </c>
      <c r="E35" s="9" t="str">
        <f>IFERROR(__xludf.DUMMYFUNCTION("GOOGLETRANSLATE(B35, ""en"", ""pt"")"),"ENVIAR")</f>
        <v>ENVIAR</v>
      </c>
      <c r="F35" s="9" t="str">
        <f>IFERROR(__xludf.DUMMYFUNCTION("GOOGLETRANSLATE(B35, ""en"", ""es"")"),"ENVIAR")</f>
        <v>ENVIAR</v>
      </c>
      <c r="G35" s="10" t="str">
        <f>IFERROR(__xludf.DUMMYFUNCTION("GOOGLETRANSLATE(B35, ""en"", ""de"")"),"SCHICKEN")</f>
        <v>SCHICKEN</v>
      </c>
    </row>
    <row r="36">
      <c r="A36" s="4" t="s">
        <v>104</v>
      </c>
      <c r="B36" s="5" t="s">
        <v>105</v>
      </c>
      <c r="C36" s="5" t="s">
        <v>106</v>
      </c>
      <c r="D36" s="11" t="str">
        <f>IFERROR(__xludf.DUMMYFUNCTION("GOOGLETRANSLATE(B36, ""en"", ""fr"")"),"NOUVEAU MODÈLE")</f>
        <v>NOUVEAU MODÈLE</v>
      </c>
      <c r="E36" s="11" t="str">
        <f>IFERROR(__xludf.DUMMYFUNCTION("GOOGLETRANSLATE(B36, ""en"", ""pt"")"),"NOVO MODO")</f>
        <v>NOVO MODO</v>
      </c>
      <c r="F36" s="11" t="str">
        <f>IFERROR(__xludf.DUMMYFUNCTION("GOOGLETRANSLATE(B36, ""en"", ""es"")"),"NUEVO MODO")</f>
        <v>NUEVO MODO</v>
      </c>
      <c r="G36" s="12" t="str">
        <f>IFERROR(__xludf.DUMMYFUNCTION("GOOGLETRANSLATE(B36, ""en"", ""de"")"),"NEUE MOD")</f>
        <v>NEUE MOD</v>
      </c>
    </row>
    <row r="37">
      <c r="A37" s="7" t="s">
        <v>107</v>
      </c>
      <c r="B37" s="8" t="s">
        <v>108</v>
      </c>
      <c r="C37" s="8" t="s">
        <v>109</v>
      </c>
      <c r="D37" s="9" t="str">
        <f>IFERROR(__xludf.DUMMYFUNCTION("GOOGLETRANSLATE(B37, ""en"", ""fr"")"),"NOM DU MODÈLE")</f>
        <v>NOM DU MODÈLE</v>
      </c>
      <c r="E37" s="9" t="str">
        <f>IFERROR(__xludf.DUMMYFUNCTION("GOOGLETRANSLATE(B37, ""en"", ""pt"")"),"NOME DO MODO")</f>
        <v>NOME DO MODO</v>
      </c>
      <c r="F37" s="9" t="str">
        <f>IFERROR(__xludf.DUMMYFUNCTION("GOOGLETRANSLATE(B37, ""en"", ""es"")"),"NOMBRE MODIFICADOR")</f>
        <v>NOMBRE MODIFICADOR</v>
      </c>
      <c r="G37" s="10" t="str">
        <f>IFERROR(__xludf.DUMMYFUNCTION("GOOGLETRANSLATE(B37, ""en"", ""de"")"),"MOD-NAME")</f>
        <v>MOD-NAME</v>
      </c>
    </row>
    <row r="38">
      <c r="A38" s="4" t="s">
        <v>110</v>
      </c>
      <c r="B38" s="5" t="s">
        <v>111</v>
      </c>
      <c r="C38" s="5" t="s">
        <v>112</v>
      </c>
      <c r="D38" s="11" t="str">
        <f>IFERROR(__xludf.DUMMYFUNCTION("GOOGLETRANSLATE(B38, ""en"", ""fr"")"),"DÉCRIRE LE MOD")</f>
        <v>DÉCRIRE LE MOD</v>
      </c>
      <c r="E38" s="11" t="str">
        <f>IFERROR(__xludf.DUMMYFUNCTION("GOOGLETRANSLATE(B38, ""en"", ""pt"")"),"DESCREVA O MODO")</f>
        <v>DESCREVA O MODO</v>
      </c>
      <c r="F38" s="11" t="str">
        <f>IFERROR(__xludf.DUMMYFUNCTION("GOOGLETRANSLATE(B38, ""en"", ""es"")"),"DESCRIBIR EL MODO")</f>
        <v>DESCRIBIR EL MODO</v>
      </c>
      <c r="G38" s="12" t="str">
        <f>IFERROR(__xludf.DUMMYFUNCTION("GOOGLETRANSLATE(B38, ""en"", ""de"")"),"BESCHREIBEN SIE DIE MOD")</f>
        <v>BESCHREIBEN SIE DIE MOD</v>
      </c>
    </row>
    <row r="39">
      <c r="A39" s="7" t="s">
        <v>113</v>
      </c>
      <c r="B39" s="8" t="s">
        <v>114</v>
      </c>
      <c r="C39" s="8" t="s">
        <v>115</v>
      </c>
      <c r="D39" s="9" t="str">
        <f>IFERROR(__xludf.DUMMYFUNCTION("GOOGLETRANSLATE(B39, ""en"", ""fr"")"),"ENTREZ LE NOM...")</f>
        <v>ENTREZ LE NOM...</v>
      </c>
      <c r="E39" s="9" t="str">
        <f>IFERROR(__xludf.DUMMYFUNCTION("GOOGLETRANSLATE(B39, ""en"", ""pt"")"),"DIGITE O NOME...")</f>
        <v>DIGITE O NOME...</v>
      </c>
      <c r="F39" s="9" t="str">
        <f>IFERROR(__xludf.DUMMYFUNCTION("GOOGLETRANSLATE(B39, ""en"", ""es"")"),"INGRESE NOMBRE...")</f>
        <v>INGRESE NOMBRE...</v>
      </c>
      <c r="G39" s="10" t="str">
        <f>IFERROR(__xludf.DUMMYFUNCTION("GOOGLETRANSLATE(B39, ""en"", ""de"")"),"NAME EINGEBEN...")</f>
        <v>NAME EINGEBEN...</v>
      </c>
    </row>
    <row r="40">
      <c r="A40" s="4" t="s">
        <v>116</v>
      </c>
      <c r="B40" s="5" t="s">
        <v>117</v>
      </c>
      <c r="C40" s="5" t="s">
        <v>118</v>
      </c>
      <c r="D40" s="11" t="str">
        <f>IFERROR(__xludf.DUMMYFUNCTION("GOOGLETRANSLATE(B40, ""en"", ""fr"")"),"DÉCRIVEZ EN DÉTAIL LA MAISON QUE VOUS SOUHAITEZ COMMANDER...")</f>
        <v>DÉCRIVEZ EN DÉTAIL LA MAISON QUE VOUS SOUHAITEZ COMMANDER...</v>
      </c>
      <c r="E40" s="11" t="str">
        <f>IFERROR(__xludf.DUMMYFUNCTION("GOOGLETRANSLATE(B40, ""en"", ""pt"")"),"DESCREVA EM DETALHE A CASA QUE QUER ENCOMENDAR...")</f>
        <v>DESCREVA EM DETALHE A CASA QUE QUER ENCOMENDAR...</v>
      </c>
      <c r="F40" s="11" t="str">
        <f>IFERROR(__xludf.DUMMYFUNCTION("GOOGLETRANSLATE(B40, ""en"", ""es"")"),"DESCRIBA EN DETALLE LA CASA QUE DESEA ENCARGAR...")</f>
        <v>DESCRIBA EN DETALLE LA CASA QUE DESEA ENCARGAR...</v>
      </c>
      <c r="G40" s="12" t="str">
        <f>IFERROR(__xludf.DUMMYFUNCTION("GOOGLETRANSLATE(B40, ""en"", ""de"")"),"Beschreiben Sie im Detail das Haus, das Sie bestellen möchten...")</f>
        <v>Beschreiben Sie im Detail das Haus, das Sie bestellen möchten...</v>
      </c>
    </row>
    <row r="41">
      <c r="A41" s="7" t="s">
        <v>119</v>
      </c>
      <c r="B41" s="8" t="s">
        <v>120</v>
      </c>
      <c r="C41" s="8" t="s">
        <v>121</v>
      </c>
      <c r="D41" s="9" t="str">
        <f>IFERROR(__xludf.DUMMYFUNCTION("GOOGLETRANSLATE(B41, ""en"", ""fr"")"),"COMMANDE")</f>
        <v>COMMANDE</v>
      </c>
      <c r="E41" s="9" t="str">
        <f>IFERROR(__xludf.DUMMYFUNCTION("GOOGLETRANSLATE(B41, ""en"", ""pt"")"),"ORDEM")</f>
        <v>ORDEM</v>
      </c>
      <c r="F41" s="9" t="str">
        <f>IFERROR(__xludf.DUMMYFUNCTION("GOOGLETRANSLATE(B41, ""en"", ""es"")"),"ORDEN")</f>
        <v>ORDEN</v>
      </c>
      <c r="G41" s="10" t="str">
        <f>IFERROR(__xludf.DUMMYFUNCTION("GOOGLETRANSLATE(B41, ""en"", ""de"")"),"BEFEHL")</f>
        <v>BEFEHL</v>
      </c>
    </row>
    <row r="42">
      <c r="A42" s="4" t="s">
        <v>122</v>
      </c>
      <c r="B42" s="5" t="s">
        <v>40</v>
      </c>
      <c r="C42" s="5" t="s">
        <v>41</v>
      </c>
      <c r="D42" s="11" t="str">
        <f>IFERROR(__xludf.DUMMYFUNCTION("GOOGLETRANSLATE(B42, ""en"", ""fr"")"),"FAVORIS")</f>
        <v>FAVORIS</v>
      </c>
      <c r="E42" s="11" t="str">
        <f>IFERROR(__xludf.DUMMYFUNCTION("GOOGLETRANSLATE(B42, ""en"", ""pt"")"),"FAVORITOS")</f>
        <v>FAVORITOS</v>
      </c>
      <c r="F42" s="11" t="str">
        <f>IFERROR(__xludf.DUMMYFUNCTION("GOOGLETRANSLATE(B42, ""en"", ""es"")"),"FAVORITOS")</f>
        <v>FAVORITOS</v>
      </c>
      <c r="G42" s="12" t="str">
        <f>IFERROR(__xludf.DUMMYFUNCTION("GOOGLETRANSLATE(B42, ""en"", ""de"")"),"FAVORITEN")</f>
        <v>FAVORITEN</v>
      </c>
    </row>
    <row r="43">
      <c r="A43" s="7" t="s">
        <v>123</v>
      </c>
      <c r="B43" s="8" t="s">
        <v>124</v>
      </c>
      <c r="C43" s="8" t="s">
        <v>125</v>
      </c>
      <c r="D43" s="9" t="str">
        <f>IFERROR(__xludf.DUMMYFUNCTION("GOOGLETRANSLATE(B43, ""en"", ""fr"")"),"INSTALLER")</f>
        <v>INSTALLER</v>
      </c>
      <c r="E43" s="9" t="str">
        <f>IFERROR(__xludf.DUMMYFUNCTION("GOOGLETRANSLATE(B43, ""en"", ""pt"")"),"INSTALAR")</f>
        <v>INSTALAR</v>
      </c>
      <c r="F43" s="9" t="str">
        <f>IFERROR(__xludf.DUMMYFUNCTION("GOOGLETRANSLATE(B43, ""en"", ""es"")"),"INSTALAR")</f>
        <v>INSTALAR</v>
      </c>
      <c r="G43" s="10" t="str">
        <f>IFERROR(__xludf.DUMMYFUNCTION("GOOGLETRANSLATE(B43, ""en"", ""de"")"),"INSTALLIEREN")</f>
        <v>INSTALLIEREN</v>
      </c>
    </row>
    <row r="44">
      <c r="A44" s="4" t="s">
        <v>126</v>
      </c>
      <c r="B44" s="5" t="s">
        <v>127</v>
      </c>
      <c r="C44" s="5" t="s">
        <v>128</v>
      </c>
      <c r="D44" s="11" t="str">
        <f>IFERROR(__xludf.DUMMYFUNCTION("GOOGLETRANSLATE(B44, ""en"", ""fr"")"),"AUCUNE PUBLICITÉ DISPONIBLE !")</f>
        <v>AUCUNE PUBLICITÉ DISPONIBLE !</v>
      </c>
      <c r="E44" s="11" t="str">
        <f>IFERROR(__xludf.DUMMYFUNCTION("GOOGLETRANSLATE(B44, ""en"", ""pt"")"),"NÃO HÁ ANÚNCIOS DISPONÍVEIS!")</f>
        <v>NÃO HÁ ANÚNCIOS DISPONÍVEIS!</v>
      </c>
      <c r="F44" s="11" t="str">
        <f>IFERROR(__xludf.DUMMYFUNCTION("GOOGLETRANSLATE(B44, ""en"", ""es"")"),"¡NO HAY ANUNCIOS DISPONIBLES!")</f>
        <v>¡NO HAY ANUNCIOS DISPONIBLES!</v>
      </c>
      <c r="G44" s="12" t="str">
        <f>IFERROR(__xludf.DUMMYFUNCTION("GOOGLETRANSLATE(B44, ""en"", ""de"")"),"KEINE ANZEIGEN VERFÜGBAR!")</f>
        <v>KEINE ANZEIGEN VERFÜGBAR!</v>
      </c>
    </row>
    <row r="45">
      <c r="A45" s="7" t="s">
        <v>129</v>
      </c>
      <c r="B45" s="8" t="s">
        <v>130</v>
      </c>
      <c r="C45" s="8" t="s">
        <v>131</v>
      </c>
      <c r="D45" s="9" t="str">
        <f>IFERROR(__xludf.DUMMYFUNCTION("GOOGLETRANSLATE(B45, ""en"", ""fr"")"),"REGARDER LES PUBLICITÉS")</f>
        <v>REGARDER LES PUBLICITÉS</v>
      </c>
      <c r="E45" s="9" t="str">
        <f>IFERROR(__xludf.DUMMYFUNCTION("GOOGLETRANSLATE(B45, ""en"", ""pt"")"),"ASSISTIR ANÚNCIOS")</f>
        <v>ASSISTIR ANÚNCIOS</v>
      </c>
      <c r="F45" s="9" t="str">
        <f>IFERROR(__xludf.DUMMYFUNCTION("GOOGLETRANSLATE(B45, ""en"", ""es"")"),"VER ANUNCIOS")</f>
        <v>VER ANUNCIOS</v>
      </c>
      <c r="G45" s="10" t="str">
        <f>IFERROR(__xludf.DUMMYFUNCTION("GOOGLETRANSLATE(B45, ""en"", ""de"")"),"ANZEIGEN ANSEHEN")</f>
        <v>ANZEIGEN ANSEHEN</v>
      </c>
    </row>
    <row r="46">
      <c r="A46" s="4" t="s">
        <v>132</v>
      </c>
      <c r="B46" s="5" t="s">
        <v>133</v>
      </c>
      <c r="C46" s="5" t="s">
        <v>134</v>
      </c>
      <c r="D46" s="11" t="str">
        <f>IFERROR(__xludf.DUMMYFUNCTION("GOOGLETRANSLATE(B46, ""en"", ""fr"")"),"COMMENT INSTALLER")</f>
        <v>COMMENT INSTALLER</v>
      </c>
      <c r="E46" s="11" t="str">
        <f>IFERROR(__xludf.DUMMYFUNCTION("GOOGLETRANSLATE(B46, ""en"", ""pt"")"),"COMO INSTALAR")</f>
        <v>COMO INSTALAR</v>
      </c>
      <c r="F46" s="11" t="str">
        <f>IFERROR(__xludf.DUMMYFUNCTION("GOOGLETRANSLATE(B46, ""en"", ""es"")"),"CÓMO INSTALAR")</f>
        <v>CÓMO INSTALAR</v>
      </c>
      <c r="G46" s="12" t="str">
        <f>IFERROR(__xludf.DUMMYFUNCTION("GOOGLETRANSLATE(B46, ""en"", ""de"")"),"SO INSTALLIEREN")</f>
        <v>SO INSTALLIEREN</v>
      </c>
    </row>
    <row r="47">
      <c r="A47" s="7" t="s">
        <v>135</v>
      </c>
      <c r="B47" s="8" t="s">
        <v>136</v>
      </c>
      <c r="C47" s="8" t="s">
        <v>137</v>
      </c>
      <c r="D47" s="9" t="str">
        <f>IFERROR(__xludf.DUMMYFUNCTION("GOOGLETRANSLATE(B47, ""en"", ""fr"")"),"DESCRIPTION")</f>
        <v>DESCRIPTION</v>
      </c>
      <c r="E47" s="9" t="str">
        <f>IFERROR(__xludf.DUMMYFUNCTION("GOOGLETRANSLATE(B47, ""en"", ""pt"")"),"DESCRIÇÃO")</f>
        <v>DESCRIÇÃO</v>
      </c>
      <c r="F47" s="9" t="str">
        <f>IFERROR(__xludf.DUMMYFUNCTION("GOOGLETRANSLATE(B47, ""en"", ""es"")"),"DESCRIPCIÓN")</f>
        <v>DESCRIPCIÓN</v>
      </c>
      <c r="G47" s="10" t="str">
        <f>IFERROR(__xludf.DUMMYFUNCTION("GOOGLETRANSLATE(B47, ""en"", ""de"")"),"BESCHREIBUNG")</f>
        <v>BESCHREIBUNG</v>
      </c>
    </row>
    <row r="48">
      <c r="A48" s="4" t="s">
        <v>138</v>
      </c>
      <c r="B48" s="5" t="s">
        <v>139</v>
      </c>
      <c r="C48" s="5" t="s">
        <v>140</v>
      </c>
      <c r="D48" s="11" t="str">
        <f>IFERROR(__xludf.DUMMYFUNCTION("GOOGLETRANSLATE(B48, ""en"", ""fr"")"),"AUTEUR")</f>
        <v>AUTEUR</v>
      </c>
      <c r="E48" s="11" t="str">
        <f>IFERROR(__xludf.DUMMYFUNCTION("GOOGLETRANSLATE(B48, ""en"", ""pt"")"),"AUTOR")</f>
        <v>AUTOR</v>
      </c>
      <c r="F48" s="11" t="str">
        <f>IFERROR(__xludf.DUMMYFUNCTION("GOOGLETRANSLATE(B48, ""en"", ""es"")"),"AUTOR")</f>
        <v>AUTOR</v>
      </c>
      <c r="G48" s="12" t="str">
        <f>IFERROR(__xludf.DUMMYFUNCTION("GOOGLETRANSLATE(B48, ""en"", ""de"")"),"AUTOR")</f>
        <v>AUTOR</v>
      </c>
    </row>
    <row r="49">
      <c r="A49" s="7" t="s">
        <v>141</v>
      </c>
      <c r="B49" s="8" t="s">
        <v>142</v>
      </c>
      <c r="C49" s="8" t="s">
        <v>143</v>
      </c>
      <c r="D49" s="9" t="str">
        <f>IFERROR(__xludf.DUMMYFUNCTION("GOOGLETRANSLATE(B49, ""en"", ""fr"")"),"TAUX")</f>
        <v>TAUX</v>
      </c>
      <c r="E49" s="9" t="str">
        <f>IFERROR(__xludf.DUMMYFUNCTION("GOOGLETRANSLATE(B49, ""en"", ""pt"")"),"AVALIAR")</f>
        <v>AVALIAR</v>
      </c>
      <c r="F49" s="9" t="str">
        <f>IFERROR(__xludf.DUMMYFUNCTION("GOOGLETRANSLATE(B49, ""en"", ""es"")"),"TASA")</f>
        <v>TASA</v>
      </c>
      <c r="G49" s="10" t="str">
        <f>IFERROR(__xludf.DUMMYFUNCTION("GOOGLETRANSLATE(B49, ""en"", ""de"")"),"RATE")</f>
        <v>RATE</v>
      </c>
    </row>
    <row r="50">
      <c r="A50" s="4" t="s">
        <v>144</v>
      </c>
      <c r="B50" s="5" t="s">
        <v>145</v>
      </c>
      <c r="C50" s="5" t="s">
        <v>146</v>
      </c>
      <c r="D50" s="11" t="str">
        <f>IFERROR(__xludf.DUMMYFUNCTION("GOOGLETRANSLATE(B50, ""en"", ""fr"")"),"MODS RECOMMANDÉS :")</f>
        <v>MODS RECOMMANDÉS :</v>
      </c>
      <c r="E50" s="11" t="str">
        <f>IFERROR(__xludf.DUMMYFUNCTION("GOOGLETRANSLATE(B50, ""en"", ""pt"")"),"MODOS RECOMENDADOS:")</f>
        <v>MODOS RECOMENDADOS:</v>
      </c>
      <c r="F50" s="11" t="str">
        <f>IFERROR(__xludf.DUMMYFUNCTION("GOOGLETRANSLATE(B50, ""en"", ""es"")"),"MODOS RECOMENDADOS:")</f>
        <v>MODOS RECOMENDADOS:</v>
      </c>
      <c r="G50" s="12" t="str">
        <f>IFERROR(__xludf.DUMMYFUNCTION("GOOGLETRANSLATE(B50, ""en"", ""de"")"),"EMPFOHLENE MODS:")</f>
        <v>EMPFOHLENE MODS:</v>
      </c>
    </row>
    <row r="51">
      <c r="A51" s="7" t="s">
        <v>147</v>
      </c>
      <c r="B51" s="8" t="s">
        <v>148</v>
      </c>
      <c r="C51" s="8" t="s">
        <v>149</v>
      </c>
      <c r="D51" s="9" t="str">
        <f>IFERROR(__xludf.DUMMYFUNCTION("GOOGLETRANSLATE(B51, ""en"", ""fr"")"),"TÉLÉCHARGÉ")</f>
        <v>TÉLÉCHARGÉ</v>
      </c>
      <c r="E51" s="9" t="str">
        <f>IFERROR(__xludf.DUMMYFUNCTION("GOOGLETRANSLATE(B51, ""en"", ""pt"")"),"BAIXADO")</f>
        <v>BAIXADO</v>
      </c>
      <c r="F51" s="9" t="str">
        <f>IFERROR(__xludf.DUMMYFUNCTION("GOOGLETRANSLATE(B51, ""en"", ""es"")"),"DESCARGADO")</f>
        <v>DESCARGADO</v>
      </c>
      <c r="G51" s="10" t="str">
        <f>IFERROR(__xludf.DUMMYFUNCTION("GOOGLETRANSLATE(B51, ""en"", ""de"")"),"HERUNTERGELADEN")</f>
        <v>HERUNTERGELADEN</v>
      </c>
    </row>
    <row r="52">
      <c r="A52" s="4" t="s">
        <v>150</v>
      </c>
      <c r="B52" s="5" t="s">
        <v>151</v>
      </c>
      <c r="C52" s="5" t="s">
        <v>152</v>
      </c>
      <c r="D52" s="11" t="str">
        <f>IFERROR(__xludf.DUMMYFUNCTION("GOOGLETRANSLATE(B52, ""en"", ""fr"")"),"SUPPRIMER")</f>
        <v>SUPPRIMER</v>
      </c>
      <c r="E52" s="11" t="str">
        <f>IFERROR(__xludf.DUMMYFUNCTION("GOOGLETRANSLATE(B52, ""en"", ""pt"")"),"EXCLUIR")</f>
        <v>EXCLUIR</v>
      </c>
      <c r="F52" s="11" t="str">
        <f>IFERROR(__xludf.DUMMYFUNCTION("GOOGLETRANSLATE(B52, ""en"", ""es"")"),"BORRAR")</f>
        <v>BORRAR</v>
      </c>
      <c r="G52" s="12" t="str">
        <f>IFERROR(__xludf.DUMMYFUNCTION("GOOGLETRANSLATE(B52, ""en"", ""de"")"),"LÖSCHEN")</f>
        <v>LÖSCHEN</v>
      </c>
    </row>
    <row r="53">
      <c r="A53" s="7" t="s">
        <v>153</v>
      </c>
      <c r="B53" s="8" t="s">
        <v>154</v>
      </c>
      <c r="C53" s="8" t="s">
        <v>155</v>
      </c>
      <c r="D53" s="9" t="str">
        <f>IFERROR(__xludf.DUMMYFUNCTION("GOOGLETRANSLATE(B53, ""en"", ""fr"")"),"MODS PREMIUM")</f>
        <v>MODS PREMIUM</v>
      </c>
      <c r="E53" s="9" t="str">
        <f>IFERROR(__xludf.DUMMYFUNCTION("GOOGLETRANSLATE(B53, ""en"", ""pt"")"),"MODOS PREMIUM")</f>
        <v>MODOS PREMIUM</v>
      </c>
      <c r="F53" s="9" t="str">
        <f>IFERROR(__xludf.DUMMYFUNCTION("GOOGLETRANSLATE(B53, ""en"", ""es"")"),"MODIFICACIONES PREMIUM")</f>
        <v>MODIFICACIONES PREMIUM</v>
      </c>
      <c r="G53" s="10" t="str">
        <f>IFERROR(__xludf.DUMMYFUNCTION("GOOGLETRANSLATE(B53, ""en"", ""de"")"),"PREMIUM-MODS")</f>
        <v>PREMIUM-MODS</v>
      </c>
    </row>
    <row r="54">
      <c r="A54" s="4" t="s">
        <v>156</v>
      </c>
      <c r="B54" s="5" t="s">
        <v>157</v>
      </c>
      <c r="C54" s="5" t="s">
        <v>158</v>
      </c>
      <c r="D54" s="11" t="str">
        <f>IFERROR(__xludf.DUMMYFUNCTION("GOOGLETRANSLATE(B54, ""en"", ""fr"")"),"SUPPRIMER LES PUBLICITÉS")</f>
        <v>SUPPRIMER LES PUBLICITÉS</v>
      </c>
      <c r="E54" s="11" t="str">
        <f>IFERROR(__xludf.DUMMYFUNCTION("GOOGLETRANSLATE(B54, ""en"", ""pt"")"),"REMOVER ANÚNCIOS")</f>
        <v>REMOVER ANÚNCIOS</v>
      </c>
      <c r="F54" s="11" t="str">
        <f>IFERROR(__xludf.DUMMYFUNCTION("GOOGLETRANSLATE(B54, ""en"", ""es"")"),"QUITAR ANUNCIOS")</f>
        <v>QUITAR ANUNCIOS</v>
      </c>
      <c r="G54" s="12" t="str">
        <f>IFERROR(__xludf.DUMMYFUNCTION("GOOGLETRANSLATE(B54, ""en"", ""de"")"),"WERBUNG ENTFERNEN")</f>
        <v>WERBUNG ENTFERNEN</v>
      </c>
    </row>
    <row r="55">
      <c r="A55" s="7" t="s">
        <v>159</v>
      </c>
      <c r="B55" s="8" t="s">
        <v>37</v>
      </c>
      <c r="C55" s="8" t="s">
        <v>38</v>
      </c>
      <c r="D55" s="9" t="str">
        <f>IFERROR(__xludf.DUMMYFUNCTION("GOOGLETRANSLATE(B55, ""en"", ""fr"")"),"PRIME")</f>
        <v>PRIME</v>
      </c>
      <c r="E55" s="9" t="str">
        <f>IFERROR(__xludf.DUMMYFUNCTION("GOOGLETRANSLATE(B55, ""en"", ""pt"")"),"PREMIUM")</f>
        <v>PREMIUM</v>
      </c>
      <c r="F55" s="9" t="str">
        <f>IFERROR(__xludf.DUMMYFUNCTION("GOOGLETRANSLATE(B55, ""en"", ""es"")"),"DE PRIMERA CALIDAD")</f>
        <v>DE PRIMERA CALIDAD</v>
      </c>
      <c r="G55" s="10" t="str">
        <f>IFERROR(__xludf.DUMMYFUNCTION("GOOGLETRANSLATE(B55, ""en"", ""de"")"),"PRÄMIE")</f>
        <v>PRÄMIE</v>
      </c>
    </row>
    <row r="56">
      <c r="A56" s="4" t="s">
        <v>160</v>
      </c>
    </row>
    <row r="57">
      <c r="A57" s="7" t="s">
        <v>161</v>
      </c>
    </row>
    <row r="58">
      <c r="A58" s="4" t="s">
        <v>162</v>
      </c>
    </row>
    <row r="59">
      <c r="A59" s="7" t="s">
        <v>163</v>
      </c>
      <c r="B59" s="25"/>
    </row>
    <row r="60">
      <c r="A60" s="4" t="s">
        <v>164</v>
      </c>
      <c r="B60" s="5" t="s">
        <v>165</v>
      </c>
      <c r="C60" s="5" t="s">
        <v>166</v>
      </c>
      <c r="D60" s="11" t="str">
        <f>IFERROR(__xludf.DUMMYFUNCTION("GOOGLETRANSLATE(B60, ""en"", ""fr"")"),"Conditions d'utilisation")</f>
        <v>Conditions d'utilisation</v>
      </c>
      <c r="E60" s="11" t="str">
        <f>IFERROR(__xludf.DUMMYFUNCTION("GOOGLETRANSLATE(B60, ""en"", ""pt"")"),"Termos de Uso")</f>
        <v>Termos de Uso</v>
      </c>
      <c r="F60" s="11" t="str">
        <f>IFERROR(__xludf.DUMMYFUNCTION("GOOGLETRANSLATE(B60, ""en"", ""es"")"),"Condiciones de uso")</f>
        <v>Condiciones de uso</v>
      </c>
      <c r="G60" s="12" t="str">
        <f>IFERROR(__xludf.DUMMYFUNCTION("GOOGLETRANSLATE(B60, ""en"", ""de"")"),"Nutzungsbedingungen")</f>
        <v>Nutzungsbedingungen</v>
      </c>
    </row>
    <row r="61">
      <c r="A61" s="7" t="s">
        <v>167</v>
      </c>
      <c r="B61" s="8" t="s">
        <v>168</v>
      </c>
      <c r="C61" s="8" t="s">
        <v>169</v>
      </c>
      <c r="D61" s="9" t="str">
        <f>IFERROR(__xludf.DUMMYFUNCTION("GOOGLETRANSLATE(B61, ""en"", ""fr"")"),"et")</f>
        <v>et</v>
      </c>
      <c r="E61" s="9" t="str">
        <f>IFERROR(__xludf.DUMMYFUNCTION("GOOGLETRANSLATE(B61, ""en"", ""pt"")"),"e")</f>
        <v>e</v>
      </c>
      <c r="F61" s="9" t="str">
        <f>IFERROR(__xludf.DUMMYFUNCTION("GOOGLETRANSLATE(B61, ""en"", ""es"")"),"y")</f>
        <v>y</v>
      </c>
      <c r="G61" s="10" t="str">
        <f>IFERROR(__xludf.DUMMYFUNCTION("GOOGLETRANSLATE(B61, ""en"", ""de"")"),"Und")</f>
        <v>Und</v>
      </c>
    </row>
    <row r="62">
      <c r="A62" s="4" t="s">
        <v>170</v>
      </c>
      <c r="B62" s="5" t="s">
        <v>171</v>
      </c>
      <c r="C62" s="5" t="s">
        <v>172</v>
      </c>
      <c r="D62" s="11" t="str">
        <f>IFERROR(__xludf.DUMMYFUNCTION("GOOGLETRANSLATE(B62, ""en"", ""fr"")"),"politique de confidentialité")</f>
        <v>politique de confidentialité</v>
      </c>
      <c r="E62" s="11" t="str">
        <f>IFERROR(__xludf.DUMMYFUNCTION("GOOGLETRANSLATE(B62, ""en"", ""pt"")"),"política de Privacidade")</f>
        <v>política de Privacidade</v>
      </c>
      <c r="F62" s="11" t="str">
        <f>IFERROR(__xludf.DUMMYFUNCTION("GOOGLETRANSLATE(B62, ""en"", ""es"")"),"política de privacidad")</f>
        <v>política de privacidad</v>
      </c>
      <c r="G62" s="12" t="str">
        <f>IFERROR(__xludf.DUMMYFUNCTION("GOOGLETRANSLATE(B62, ""en"", ""de"")"),"Datenschutzrichtlinie")</f>
        <v>Datenschutzrichtlinie</v>
      </c>
    </row>
    <row r="63">
      <c r="A63" s="7" t="s">
        <v>173</v>
      </c>
      <c r="B63" s="8" t="s">
        <v>174</v>
      </c>
      <c r="C63" s="8" t="s">
        <v>175</v>
      </c>
      <c r="D63" s="9" t="str">
        <f>IFERROR(__xludf.DUMMYFUNCTION("GOOGLETRANSLATE(B63, ""en"", ""fr"")"),"SUIVANT")</f>
        <v>SUIVANT</v>
      </c>
      <c r="E63" s="9" t="str">
        <f>IFERROR(__xludf.DUMMYFUNCTION("GOOGLETRANSLATE(B63, ""en"", ""pt"")"),"PRÓXIMO")</f>
        <v>PRÓXIMO</v>
      </c>
      <c r="F63" s="9" t="str">
        <f>IFERROR(__xludf.DUMMYFUNCTION("GOOGLETRANSLATE(B63, ""en"", ""es"")"),"PRÓXIMO")</f>
        <v>PRÓXIMO</v>
      </c>
      <c r="G63" s="10" t="str">
        <f>IFERROR(__xludf.DUMMYFUNCTION("GOOGLETRANSLATE(B63, ""en"", ""de"")"),"NÄCHSTE")</f>
        <v>NÄCHSTE</v>
      </c>
    </row>
    <row r="64">
      <c r="A64" s="4" t="s">
        <v>176</v>
      </c>
      <c r="B64" s="5" t="s">
        <v>177</v>
      </c>
      <c r="C64" s="5" t="s">
        <v>178</v>
      </c>
      <c r="D64" s="11" t="str">
        <f>IFERROR(__xludf.DUMMYFUNCTION("GOOGLETRANSLATE(B64, ""en"", ""fr"")"),"PLAN DE DÉMARRAGE ET ESSAI GRATUIT")</f>
        <v>PLAN DE DÉMARRAGE ET ESSAI GRATUIT</v>
      </c>
      <c r="E64" s="11" t="str">
        <f>IFERROR(__xludf.DUMMYFUNCTION("GOOGLETRANSLATE(B64, ""en"", ""pt"")"),"INICIAR PLANO E TESTE GRATUITO")</f>
        <v>INICIAR PLANO E TESTE GRATUITO</v>
      </c>
      <c r="F64" s="11" t="str">
        <f>IFERROR(__xludf.DUMMYFUNCTION("GOOGLETRANSLATE(B64, ""en"", ""es"")"),"INICIO DEL PLAN Y PRUEBA GRATUITA")</f>
        <v>INICIO DEL PLAN Y PRUEBA GRATUITA</v>
      </c>
      <c r="G64" s="12" t="str">
        <f>IFERROR(__xludf.DUMMYFUNCTION("GOOGLETRANSLATE(B64, ""en"", ""de"")"),"PLAN STARTEN &amp; KOSTENLOSE TESTVERSION")</f>
        <v>PLAN STARTEN &amp; KOSTENLOSE TESTVERSION</v>
      </c>
    </row>
    <row r="65">
      <c r="A65" s="7" t="s">
        <v>179</v>
      </c>
      <c r="B65" s="8" t="s">
        <v>157</v>
      </c>
      <c r="C65" s="8" t="s">
        <v>180</v>
      </c>
      <c r="D65" s="9" t="str">
        <f>IFERROR(__xludf.DUMMYFUNCTION("GOOGLETRANSLATE(B65, ""en"", ""fr"")"),"SUPPRIMER LES PUBLICITÉS")</f>
        <v>SUPPRIMER LES PUBLICITÉS</v>
      </c>
      <c r="E65" s="9" t="str">
        <f>IFERROR(__xludf.DUMMYFUNCTION("GOOGLETRANSLATE(B65, ""en"", ""pt"")"),"REMOVER ANÚNCIOS")</f>
        <v>REMOVER ANÚNCIOS</v>
      </c>
      <c r="F65" s="9" t="str">
        <f>IFERROR(__xludf.DUMMYFUNCTION("GOOGLETRANSLATE(B65, ""en"", ""es"")"),"QUITAR ANUNCIOS")</f>
        <v>QUITAR ANUNCIOS</v>
      </c>
      <c r="G65" s="10" t="str">
        <f>IFERROR(__xludf.DUMMYFUNCTION("GOOGLETRANSLATE(B65, ""en"", ""de"")"),"WERBUNG ENTFERNEN")</f>
        <v>WERBUNG ENTFERNEN</v>
      </c>
    </row>
    <row r="66">
      <c r="A66" s="4" t="s">
        <v>181</v>
      </c>
      <c r="B66" s="5" t="s">
        <v>154</v>
      </c>
      <c r="C66" s="5" t="s">
        <v>155</v>
      </c>
      <c r="D66" s="11" t="str">
        <f>IFERROR(__xludf.DUMMYFUNCTION("GOOGLETRANSLATE(B66, ""en"", ""fr"")"),"MODS PREMIUM")</f>
        <v>MODS PREMIUM</v>
      </c>
      <c r="E66" s="11" t="str">
        <f>IFERROR(__xludf.DUMMYFUNCTION("GOOGLETRANSLATE(B66, ""en"", ""pt"")"),"MODOS PREMIUM")</f>
        <v>MODOS PREMIUM</v>
      </c>
      <c r="F66" s="11" t="str">
        <f>IFERROR(__xludf.DUMMYFUNCTION("GOOGLETRANSLATE(B66, ""en"", ""es"")"),"MODIFICACIONES PREMIUM")</f>
        <v>MODIFICACIONES PREMIUM</v>
      </c>
      <c r="G66" s="12" t="str">
        <f>IFERROR(__xludf.DUMMYFUNCTION("GOOGLETRANSLATE(B66, ""en"", ""de"")"),"PREMIUM-MODS")</f>
        <v>PREMIUM-MODS</v>
      </c>
    </row>
    <row r="67">
      <c r="A67" s="7" t="s">
        <v>182</v>
      </c>
      <c r="B67" s="8" t="s">
        <v>183</v>
      </c>
      <c r="C67" s="8" t="s">
        <v>184</v>
      </c>
      <c r="D67" s="9" t="str">
        <f>IFERROR(__xludf.DUMMYFUNCTION("GOOGLETRANSLATE(B67, ""en"", ""fr"")"),"AJOUTER AUX FAVORIS")</f>
        <v>AJOUTER AUX FAVORIS</v>
      </c>
      <c r="E67" s="9" t="str">
        <f>IFERROR(__xludf.DUMMYFUNCTION("GOOGLETRANSLATE(B67, ""en"", ""pt"")"),"ADICIONAR AOS FAVORITOS")</f>
        <v>ADICIONAR AOS FAVORITOS</v>
      </c>
      <c r="F67" s="9" t="str">
        <f>IFERROR(__xludf.DUMMYFUNCTION("GOOGLETRANSLATE(B67, ""en"", ""es"")"),"AÑADIR A FAVORITOS")</f>
        <v>AÑADIR A FAVORITOS</v>
      </c>
      <c r="G67" s="10" t="str">
        <f>IFERROR(__xludf.DUMMYFUNCTION("GOOGLETRANSLATE(B67, ""en"", ""de"")"),"ZU DEN FAVORITEN HINZUFÜGEN")</f>
        <v>ZU DEN FAVORITEN HINZUFÜGEN</v>
      </c>
    </row>
    <row r="68">
      <c r="A68" s="4" t="s">
        <v>185</v>
      </c>
      <c r="B68" s="5" t="s">
        <v>186</v>
      </c>
      <c r="C68" s="5" t="s">
        <v>187</v>
      </c>
      <c r="D68" s="11" t="str">
        <f>IFERROR(__xludf.DUMMYFUNCTION("GOOGLETRANSLATE(B68, ""en"", ""fr"")"),"DÉSACTIVER LA PUBLICITÉ IN-APP")</f>
        <v>DÉSACTIVER LA PUBLICITÉ IN-APP</v>
      </c>
      <c r="E68" s="11" t="str">
        <f>IFERROR(__xludf.DUMMYFUNCTION("GOOGLETRANSLATE(B68, ""en"", ""pt"")"),"DESATIVAR PUBLICIDADE NO APLICATIVO")</f>
        <v>DESATIVAR PUBLICIDADE NO APLICATIVO</v>
      </c>
      <c r="F68" s="11" t="str">
        <f>IFERROR(__xludf.DUMMYFUNCTION("GOOGLETRANSLATE(B68, ""en"", ""es"")"),"DESACTIVAR LA PUBLICIDAD EN LA APLICACIÓN")</f>
        <v>DESACTIVAR LA PUBLICIDAD EN LA APLICACIÓN</v>
      </c>
      <c r="G68" s="12" t="str">
        <f>IFERROR(__xludf.DUMMYFUNCTION("GOOGLETRANSLATE(B68, ""en"", ""de"")"),"IN-APP-WERBUNG DEAKTIVIEREN")</f>
        <v>IN-APP-WERBUNG DEAKTIVIEREN</v>
      </c>
    </row>
    <row r="69">
      <c r="A69" s="7" t="s">
        <v>188</v>
      </c>
      <c r="B69" s="8" t="s">
        <v>189</v>
      </c>
      <c r="C69" s="8" t="s">
        <v>190</v>
      </c>
      <c r="D69" s="9" t="str">
        <f>IFERROR(__xludf.DUMMYFUNCTION("GOOGLETRANSLATE(B69, ""en"", ""fr"")"),"DÉBLOQUEZ DES MODS PREMIUM UNIQUES")</f>
        <v>DÉBLOQUEZ DES MODS PREMIUM UNIQUES</v>
      </c>
      <c r="E69" s="9" t="str">
        <f>IFERROR(__xludf.DUMMYFUNCTION("GOOGLETRANSLATE(B69, ""en"", ""pt"")"),"DESBLOQUEAR MODS PREMIUM ÚNICOS")</f>
        <v>DESBLOQUEAR MODS PREMIUM ÚNICOS</v>
      </c>
      <c r="F69" s="9" t="str">
        <f>IFERROR(__xludf.DUMMYFUNCTION("GOOGLETRANSLATE(B69, ""en"", ""es"")"),"DESBLOQUEA MODS PREMIUM ÚNICOS")</f>
        <v>DESBLOQUEA MODS PREMIUM ÚNICOS</v>
      </c>
      <c r="G69" s="10" t="str">
        <f>IFERROR(__xludf.DUMMYFUNCTION("GOOGLETRANSLATE(B69, ""en"", ""de"")"),"Schalte einzigartige Premium-Mods frei")</f>
        <v>Schalte einzigartige Premium-Mods frei</v>
      </c>
    </row>
    <row r="70">
      <c r="A70" s="4" t="s">
        <v>191</v>
      </c>
      <c r="B70" s="5" t="s">
        <v>192</v>
      </c>
      <c r="C70" s="5" t="s">
        <v>193</v>
      </c>
      <c r="D70" s="11" t="str">
        <f>IFERROR(__xludf.DUMMYFUNCTION("GOOGLETRANSLATE(B70, ""en"", ""fr"")"),"AIMEZ LES MODS ET AJOUTEZ-LES AUX FAVORIS")</f>
        <v>AIMEZ LES MODS ET AJOUTEZ-LES AUX FAVORIS</v>
      </c>
      <c r="E70" s="11" t="str">
        <f>IFERROR(__xludf.DUMMYFUNCTION("GOOGLETRANSLATE(B70, ""en"", ""pt"")"),"CURTA MODS E ADICIONE-OS AOS FAVORITOS")</f>
        <v>CURTA MODS E ADICIONE-OS AOS FAVORITOS</v>
      </c>
      <c r="F70" s="11" t="str">
        <f>IFERROR(__xludf.DUMMYFUNCTION("GOOGLETRANSLATE(B70, ""en"", ""es"")"),"ME GUSTA MODS Y AGREGARLOS A FAVORITOS")</f>
        <v>ME GUSTA MODS Y AGREGARLOS A FAVORITOS</v>
      </c>
      <c r="G70" s="12" t="str">
        <f>IFERROR(__xludf.DUMMYFUNCTION("GOOGLETRANSLATE(B70, ""en"", ""de"")"),"MODS LIKEN UND ZU DEN FAVORITEN HINZUFÜGEN")</f>
        <v>MODS LIKEN UND ZU DEN FAVORITEN HINZUFÜGEN</v>
      </c>
    </row>
    <row r="71">
      <c r="A71" s="7" t="s">
        <v>194</v>
      </c>
      <c r="B71" s="8" t="s">
        <v>195</v>
      </c>
      <c r="C71" s="8" t="s">
        <v>196</v>
      </c>
      <c r="D71" s="9" t="str">
        <f>IFERROR(__xludf.DUMMYFUNCTION("GOOGLETRANSLATE(B71, ""en"", ""fr"")"),"3 JOURS GRATUITS")</f>
        <v>3 JOURS GRATUITS</v>
      </c>
      <c r="E71" s="9" t="str">
        <f>IFERROR(__xludf.DUMMYFUNCTION("GOOGLETRANSLATE(B71, ""en"", ""pt"")"),"3 DIAS GRÁTIS")</f>
        <v>3 DIAS GRÁTIS</v>
      </c>
      <c r="F71" s="9" t="str">
        <f>IFERROR(__xludf.DUMMYFUNCTION("GOOGLETRANSLATE(B71, ""en"", ""es"")"),"3 DÍAS GRATIS")</f>
        <v>3 DÍAS GRATIS</v>
      </c>
      <c r="G71" s="10" t="str">
        <f>IFERROR(__xludf.DUMMYFUNCTION("GOOGLETRANSLATE(B71, ""en"", ""de"")"),"3 TAGE KOSTENLOS")</f>
        <v>3 TAGE KOSTENLOS</v>
      </c>
    </row>
    <row r="72">
      <c r="A72" s="4" t="s">
        <v>197</v>
      </c>
      <c r="B72" s="5" t="s">
        <v>198</v>
      </c>
      <c r="C72" s="5" t="s">
        <v>199</v>
      </c>
      <c r="D72" s="11" t="str">
        <f>IFERROR(__xludf.DUMMYFUNCTION("GOOGLETRANSLATE(B72, ""en"", ""fr"")"),"1 MOIS")</f>
        <v>1 MOIS</v>
      </c>
      <c r="E72" s="11" t="str">
        <f>IFERROR(__xludf.DUMMYFUNCTION("GOOGLETRANSLATE(B72, ""en"", ""pt"")"),"1 MÊS")</f>
        <v>1 MÊS</v>
      </c>
      <c r="F72" s="11" t="str">
        <f>IFERROR(__xludf.DUMMYFUNCTION("GOOGLETRANSLATE(B72, ""en"", ""es"")"),"1 MES")</f>
        <v>1 MES</v>
      </c>
      <c r="G72" s="12" t="str">
        <f>IFERROR(__xludf.DUMMYFUNCTION("GOOGLETRANSLATE(B72, ""en"", ""de"")"),"1 MONAT")</f>
        <v>1 MONAT</v>
      </c>
    </row>
    <row r="73">
      <c r="A73" s="7" t="s">
        <v>200</v>
      </c>
      <c r="B73" s="8" t="s">
        <v>201</v>
      </c>
      <c r="C73" s="8" t="s">
        <v>202</v>
      </c>
      <c r="D73" s="9" t="str">
        <f>IFERROR(__xludf.DUMMYFUNCTION("GOOGLETRANSLATE(B73, ""en"", ""fr"")"),"1 AN")</f>
        <v>1 AN</v>
      </c>
      <c r="E73" s="9" t="str">
        <f>IFERROR(__xludf.DUMMYFUNCTION("GOOGLETRANSLATE(B73, ""en"", ""pt"")"),"1 ANO")</f>
        <v>1 ANO</v>
      </c>
      <c r="F73" s="9" t="str">
        <f>IFERROR(__xludf.DUMMYFUNCTION("GOOGLETRANSLATE(B73, ""en"", ""es"")"),"1 AÑO")</f>
        <v>1 AÑO</v>
      </c>
      <c r="G73" s="10" t="str">
        <f>IFERROR(__xludf.DUMMYFUNCTION("GOOGLETRANSLATE(B73, ""en"", ""de"")"),"1 JAHR")</f>
        <v>1 JAHR</v>
      </c>
    </row>
    <row r="74">
      <c r="A74" s="4" t="s">
        <v>203</v>
      </c>
      <c r="B74" s="5" t="s">
        <v>204</v>
      </c>
      <c r="C74" s="5" t="s">
        <v>205</v>
      </c>
      <c r="D74" s="11" t="str">
        <f>IFERROR(__xludf.DUMMYFUNCTION("GOOGLETRANSLATE(B74, ""en"", ""fr"")"),"PUIS {0} PAR SEMAINE")</f>
        <v>PUIS {0} PAR SEMAINE</v>
      </c>
      <c r="E74" s="11" t="str">
        <f>IFERROR(__xludf.DUMMYFUNCTION("GOOGLETRANSLATE(B74, ""en"", ""pt"")"),"ENTÃO {0} POR SEMANA")</f>
        <v>ENTÃO {0} POR SEMANA</v>
      </c>
      <c r="F74" s="11" t="str">
        <f>IFERROR(__xludf.DUMMYFUNCTION("GOOGLETRANSLATE(B74, ""en"", ""es"")"),"ENTONCES {0} POR SEMANA")</f>
        <v>ENTONCES {0} POR SEMANA</v>
      </c>
      <c r="G74" s="12" t="str">
        <f>IFERROR(__xludf.DUMMYFUNCTION("GOOGLETRANSLATE(B74, ""en"", ""de"")"),"DANN {0} PRO WOCHE")</f>
        <v>DANN {0} PRO WOCHE</v>
      </c>
    </row>
    <row r="75">
      <c r="A75" s="7" t="s">
        <v>206</v>
      </c>
      <c r="B75" s="8" t="s">
        <v>207</v>
      </c>
      <c r="C75" s="8" t="s">
        <v>208</v>
      </c>
      <c r="D75" s="9" t="str">
        <f>IFERROR(__xludf.DUMMYFUNCTION("GOOGLETRANSLATE(B75, ""en"", ""fr"")"),"COMMENCER")</f>
        <v>COMMENCER</v>
      </c>
      <c r="E75" s="9" t="str">
        <f>IFERROR(__xludf.DUMMYFUNCTION("GOOGLETRANSLATE(B75, ""en"", ""pt"")"),"COMEÇAR")</f>
        <v>COMEÇAR</v>
      </c>
      <c r="F75" s="9" t="str">
        <f>IFERROR(__xludf.DUMMYFUNCTION("GOOGLETRANSLATE(B75, ""en"", ""es"")"),"COMENZAR")</f>
        <v>COMENZAR</v>
      </c>
      <c r="G75" s="10" t="str">
        <f>IFERROR(__xludf.DUMMYFUNCTION("GOOGLETRANSLATE(B75, ""en"", ""de"")"),"START")</f>
        <v>START</v>
      </c>
    </row>
    <row r="76">
      <c r="A76" s="4" t="s">
        <v>209</v>
      </c>
      <c r="B76" s="5" t="s">
        <v>210</v>
      </c>
      <c r="C76" s="5" t="s">
        <v>211</v>
      </c>
      <c r="D76" s="11" t="str">
        <f>IFERROR(__xludf.DUMMYFUNCTION("GOOGLETRANSLATE(B76, ""en"", ""fr"")"),"ACHETER")</f>
        <v>ACHETER</v>
      </c>
      <c r="E76" s="11" t="str">
        <f>IFERROR(__xludf.DUMMYFUNCTION("GOOGLETRANSLATE(B76, ""en"", ""pt"")"),"COMPRAR")</f>
        <v>COMPRAR</v>
      </c>
      <c r="F76" s="11" t="str">
        <f>IFERROR(__xludf.DUMMYFUNCTION("GOOGLETRANSLATE(B76, ""en"", ""es"")"),"COMPRAR")</f>
        <v>COMPRAR</v>
      </c>
      <c r="G76" s="12" t="str">
        <f>IFERROR(__xludf.DUMMYFUNCTION("GOOGLETRANSLATE(B76, ""en"", ""de"")"),"KAUFEN")</f>
        <v>KAUFEN</v>
      </c>
    </row>
    <row r="77">
      <c r="A77" s="7" t="s">
        <v>212</v>
      </c>
      <c r="B77" s="8" t="s">
        <v>213</v>
      </c>
      <c r="C77" s="8" t="s">
        <v>214</v>
      </c>
      <c r="D77" s="9" t="str">
        <f>IFERROR(__xludf.DUMMYFUNCTION("GOOGLETRANSLATE(B77, ""en"", ""fr"")"),"ACHETÉ")</f>
        <v>ACHETÉ</v>
      </c>
      <c r="E77" s="9" t="str">
        <f>IFERROR(__xludf.DUMMYFUNCTION("GOOGLETRANSLATE(B77, ""en"", ""pt"")"),"COMPRADO")</f>
        <v>COMPRADO</v>
      </c>
      <c r="F77" s="9" t="str">
        <f>IFERROR(__xludf.DUMMYFUNCTION("GOOGLETRANSLATE(B77, ""en"", ""es"")"),"COMPRADO")</f>
        <v>COMPRADO</v>
      </c>
      <c r="G77" s="10" t="str">
        <f>IFERROR(__xludf.DUMMYFUNCTION("GOOGLETRANSLATE(B77, ""en"", ""de"")"),"GEKAUFT")</f>
        <v>GEKAUFT</v>
      </c>
    </row>
    <row r="78">
      <c r="A78" s="4" t="s">
        <v>215</v>
      </c>
      <c r="B78" s="5" t="s">
        <v>216</v>
      </c>
      <c r="C78" s="5" t="s">
        <v>217</v>
      </c>
      <c r="D78" s="11" t="str">
        <f>IFERROR(__xludf.DUMMYFUNCTION("GOOGLETRANSLATE(B78, ""en"", ""fr"")"),"Chargement...")</f>
        <v>Chargement...</v>
      </c>
      <c r="E78" s="11" t="str">
        <f>IFERROR(__xludf.DUMMYFUNCTION("GOOGLETRANSLATE(B78, ""en"", ""pt"")"),"Carregando...")</f>
        <v>Carregando...</v>
      </c>
      <c r="F78" s="11" t="str">
        <f>IFERROR(__xludf.DUMMYFUNCTION("GOOGLETRANSLATE(B78, ""en"", ""es"")"),"Cargando...")</f>
        <v>Cargando...</v>
      </c>
      <c r="G78" s="12" t="str">
        <f>IFERROR(__xludf.DUMMYFUNCTION("GOOGLETRANSLATE(B78, ""en"", ""de"")"),"Laden...")</f>
        <v>Laden...</v>
      </c>
    </row>
    <row r="79">
      <c r="A79" s="7" t="s">
        <v>218</v>
      </c>
      <c r="B79" s="8" t="s">
        <v>219</v>
      </c>
      <c r="C79" s="8" t="s">
        <v>220</v>
      </c>
      <c r="D79" s="9" t="str">
        <f>IFERROR(__xludf.DUMMYFUNCTION("GOOGLETRANSLATE(B79, ""en"", ""fr"")"),"Durée de vie")</f>
        <v>Durée de vie</v>
      </c>
      <c r="E79" s="9" t="str">
        <f>IFERROR(__xludf.DUMMYFUNCTION("GOOGLETRANSLATE(B79, ""en"", ""pt"")"),"Vida")</f>
        <v>Vida</v>
      </c>
      <c r="F79" s="9" t="str">
        <f>IFERROR(__xludf.DUMMYFUNCTION("GOOGLETRANSLATE(B79, ""en"", ""es"")"),"Vida")</f>
        <v>Vida</v>
      </c>
      <c r="G79" s="10" t="str">
        <f>IFERROR(__xludf.DUMMYFUNCTION("GOOGLETRANSLATE(B79, ""en"", ""de"")"),"Lebensdauer")</f>
        <v>Lebensdauer</v>
      </c>
    </row>
    <row r="80">
      <c r="A80" s="26" t="s">
        <v>221</v>
      </c>
      <c r="B80" s="27" t="s">
        <v>222</v>
      </c>
      <c r="C80" s="27" t="s">
        <v>223</v>
      </c>
      <c r="D80" s="28" t="str">
        <f>IFERROR(__xludf.DUMMYFUNCTION("GOOGLETRANSLATE(B80, ""en"", ""fr"")"),"Jeu installé introuvable !")</f>
        <v>Jeu installé introuvable !</v>
      </c>
      <c r="E80" s="28" t="str">
        <f>IFERROR(__xludf.DUMMYFUNCTION("GOOGLETRANSLATE(B80, ""en"", ""pt"")"),"Jogo instalado não encontrado!")</f>
        <v>Jogo instalado não encontrado!</v>
      </c>
      <c r="F80" s="28" t="str">
        <f>IFERROR(__xludf.DUMMYFUNCTION("GOOGLETRANSLATE(B80, ""en"", ""es"")"),"¡No se encontró el juego instalado!")</f>
        <v>¡No se encontró el juego instalado!</v>
      </c>
      <c r="G80" s="29" t="str">
        <f>IFERROR(__xludf.DUMMYFUNCTION("GOOGLETRANSLATE(B80, ""en"", ""de"")"),"Installiertes Spiel nicht gefunden!")</f>
        <v>Installiertes Spiel nicht gefunden!</v>
      </c>
    </row>
  </sheetData>
  <drawing r:id="rId1"/>
  <tableParts count="1">
    <tablePart r:id="rId3"/>
  </tableParts>
</worksheet>
</file>