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575" tabRatio="650" activeTab="4"/>
  </bookViews>
  <sheets>
    <sheet name="Extraction" sheetId="15" r:id="rId1"/>
    <sheet name="TabGraf" sheetId="5" r:id="rId2"/>
    <sheet name="Graphics" sheetId="6" r:id="rId3"/>
    <sheet name="SelectedPapers(SP) " sheetId="13" r:id="rId4"/>
    <sheet name="SP-QA" sheetId="23" r:id="rId5"/>
    <sheet name="SP-Attr" sheetId="22" r:id="rId6"/>
    <sheet name="SAEV-Taxonomy" sheetId="21" r:id="rId7"/>
  </sheets>
  <calcPr calcId="145621"/>
</workbook>
</file>

<file path=xl/calcChain.xml><?xml version="1.0" encoding="utf-8"?>
<calcChain xmlns="http://schemas.openxmlformats.org/spreadsheetml/2006/main">
  <c r="F104" i="15" l="1"/>
  <c r="F103" i="15"/>
  <c r="F102" i="15"/>
  <c r="F101" i="15"/>
  <c r="E104" i="15"/>
  <c r="E103" i="15"/>
  <c r="E102" i="15"/>
  <c r="E101" i="15"/>
  <c r="D104" i="15"/>
  <c r="D103" i="15"/>
  <c r="D102" i="15"/>
  <c r="D101" i="15"/>
  <c r="C104" i="15"/>
  <c r="C103" i="15"/>
  <c r="C102" i="15"/>
  <c r="C101" i="15"/>
  <c r="N58" i="22" l="1"/>
  <c r="N57" i="22"/>
  <c r="N56" i="22"/>
  <c r="N55" i="22"/>
  <c r="M58" i="22"/>
  <c r="O58" i="22" s="1"/>
  <c r="M57" i="22"/>
  <c r="O57" i="22" s="1"/>
  <c r="M56" i="22"/>
  <c r="O56" i="22" s="1"/>
  <c r="M55" i="22"/>
  <c r="O55" i="22" s="1"/>
  <c r="N45" i="22" l="1"/>
  <c r="M45" i="22"/>
  <c r="O45" i="22" s="1"/>
  <c r="M40" i="22"/>
  <c r="O40" i="22" s="1"/>
  <c r="N40" i="22"/>
  <c r="N52" i="22" l="1"/>
  <c r="N51" i="22"/>
  <c r="N50" i="22"/>
  <c r="N49" i="22"/>
  <c r="N46" i="22"/>
  <c r="N44" i="22"/>
  <c r="N43" i="22"/>
  <c r="N42" i="22"/>
  <c r="N41" i="22"/>
  <c r="N39" i="22"/>
  <c r="N38" i="22"/>
  <c r="M52" i="22"/>
  <c r="O52" i="22" s="1"/>
  <c r="M51" i="22"/>
  <c r="O51" i="22" s="1"/>
  <c r="M50" i="22"/>
  <c r="O50" i="22" s="1"/>
  <c r="M49" i="22"/>
  <c r="O49" i="22" s="1"/>
  <c r="M46" i="22"/>
  <c r="O46" i="22" s="1"/>
  <c r="M44" i="22"/>
  <c r="O44" i="22" s="1"/>
  <c r="M43" i="22"/>
  <c r="O43" i="22" s="1"/>
  <c r="M42" i="22"/>
  <c r="O42" i="22" s="1"/>
  <c r="M41" i="22"/>
  <c r="O41" i="22" s="1"/>
  <c r="M39" i="22"/>
  <c r="O39" i="22" s="1"/>
  <c r="M38" i="22"/>
  <c r="O38" i="22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l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C121" i="15"/>
  <c r="D18" i="5" l="1"/>
  <c r="C120" i="15"/>
  <c r="D17" i="5" s="1"/>
  <c r="C119" i="15"/>
  <c r="D16" i="5" s="1"/>
  <c r="C118" i="15"/>
  <c r="D15" i="5" s="1"/>
  <c r="C117" i="15"/>
  <c r="D14" i="5" s="1"/>
  <c r="E4" i="5"/>
  <c r="E7" i="5"/>
  <c r="E5" i="5"/>
  <c r="E6" i="5"/>
  <c r="D4" i="5"/>
  <c r="D7" i="5"/>
  <c r="D5" i="5"/>
  <c r="D6" i="5"/>
  <c r="C4" i="5" l="1"/>
  <c r="C6" i="5"/>
  <c r="C5" i="5"/>
  <c r="C7" i="5"/>
  <c r="F4" i="5"/>
  <c r="F6" i="5"/>
  <c r="F5" i="5"/>
  <c r="F7" i="5"/>
  <c r="C122" i="15"/>
  <c r="D105" i="15"/>
  <c r="D8" i="5" s="1"/>
  <c r="J15" i="5" s="1"/>
  <c r="C105" i="15"/>
  <c r="E105" i="15"/>
  <c r="E8" i="5" s="1"/>
  <c r="J17" i="5" s="1"/>
  <c r="F105" i="15"/>
  <c r="G104" i="15"/>
  <c r="F111" i="15" s="1"/>
  <c r="G101" i="15"/>
  <c r="F108" i="15" s="1"/>
  <c r="G103" i="15"/>
  <c r="F110" i="15" s="1"/>
  <c r="G102" i="15"/>
  <c r="F109" i="15" s="1"/>
  <c r="C8" i="5" l="1"/>
  <c r="C110" i="15"/>
  <c r="C108" i="15"/>
  <c r="C109" i="15"/>
  <c r="C111" i="15"/>
  <c r="F8" i="5"/>
  <c r="H101" i="15"/>
  <c r="H6" i="5" s="1"/>
  <c r="G6" i="5"/>
  <c r="H102" i="15"/>
  <c r="H5" i="5" s="1"/>
  <c r="G5" i="5"/>
  <c r="H104" i="15"/>
  <c r="H4" i="5" s="1"/>
  <c r="G4" i="5"/>
  <c r="H103" i="15"/>
  <c r="H7" i="5" s="1"/>
  <c r="G7" i="5"/>
  <c r="G105" i="15"/>
  <c r="F112" i="15" s="1"/>
  <c r="C112" i="15" l="1"/>
  <c r="H105" i="15"/>
  <c r="H8" i="5" s="1"/>
  <c r="G8" i="5"/>
  <c r="J12" i="5" s="1"/>
  <c r="J13" i="5" s="1"/>
  <c r="J14" i="5" s="1"/>
  <c r="J16" i="5" s="1"/>
  <c r="J18" i="5" s="1"/>
  <c r="J19" i="5" s="1"/>
  <c r="D19" i="5" l="1"/>
</calcChain>
</file>

<file path=xl/sharedStrings.xml><?xml version="1.0" encoding="utf-8"?>
<sst xmlns="http://schemas.openxmlformats.org/spreadsheetml/2006/main" count="1146" uniqueCount="425">
  <si>
    <t>TOTAL</t>
  </si>
  <si>
    <t>SAVE: Software architecture visualization and evaluation</t>
  </si>
  <si>
    <t>A systematic review of software architecture visualization techniques</t>
  </si>
  <si>
    <t>The SAVE tool and process applied to ground software development at JHU/APL: An experience report on technology infusion</t>
  </si>
  <si>
    <t>Development of a methodology, software-suite and service for supporting software architecture reconstruction</t>
  </si>
  <si>
    <t>ECITY: A tool to track software structural changes using an evolving city</t>
  </si>
  <si>
    <t>Understanding software architectures by visualization - An experiment with graphical elements</t>
  </si>
  <si>
    <t>Architectural Decision Modeling with Reuse: Challenges and Opportunities</t>
  </si>
  <si>
    <t>eCITY+: A Tool to Analyze Software Architectural Relations Through Interactive Visual Support</t>
  </si>
  <si>
    <t>E1</t>
  </si>
  <si>
    <t>E3</t>
  </si>
  <si>
    <t>E2</t>
  </si>
  <si>
    <t>E4</t>
  </si>
  <si>
    <t>E5</t>
  </si>
  <si>
    <t>Title</t>
  </si>
  <si>
    <t>Source</t>
  </si>
  <si>
    <t>Author(s)</t>
  </si>
  <si>
    <t>Year</t>
  </si>
  <si>
    <t>Pages</t>
  </si>
  <si>
    <t>Additional Information</t>
  </si>
  <si>
    <t>Search Effectiveness</t>
  </si>
  <si>
    <t>Rejected papers</t>
  </si>
  <si>
    <t>Total</t>
  </si>
  <si>
    <t>SAVE: Software Architecture Visualization and Evaluation</t>
  </si>
  <si>
    <t>EVA: A Tool for Visualizing Software Architectural Evolution</t>
  </si>
  <si>
    <t>Run-Time Monitoring and Real-Time Visualization of Software Architectures</t>
  </si>
  <si>
    <t>Understanding Software Architectures by Visualization--An Experiment with Graphical Elements</t>
  </si>
  <si>
    <t>Development of a Methodology, Software -- Suite and Service for Supporting Software Architecture Reconstruction</t>
  </si>
  <si>
    <t>Visualizing historical data using spectrographs</t>
  </si>
  <si>
    <t>Fused data-centric visualizations for software evolution environments</t>
  </si>
  <si>
    <t>Visualizing the evolution of Web services using formal concept analysis</t>
  </si>
  <si>
    <t>The SAVE Tool and Process Applied to Ground Software Development at JHU/APL: An Experience Report on Technology Infusion</t>
  </si>
  <si>
    <t>Model-Based Software Architecture Evolution and Evaluation</t>
  </si>
  <si>
    <t>Evolve: tool support for architecture evolution</t>
  </si>
  <si>
    <t>Critic Authoring Templates for Specifying Domain-Specific Visual Language Tool Critics</t>
  </si>
  <si>
    <t>An approach for collaborative code reviews using multi-touch technology</t>
  </si>
  <si>
    <t>A method for modeling aspect-oriented dynamic software architecture</t>
  </si>
  <si>
    <t>Automatic detecting code cooperation</t>
  </si>
  <si>
    <t>Evolving object oriented design to improve code traceability</t>
  </si>
  <si>
    <t>An Approach based on Bigraphical Reactive Systems to Check Architectural Instance Conforming to its Style</t>
  </si>
  <si>
    <t>Is it possible to decorate graphical software design and architecture models with qualitative Information?-An experiment</t>
  </si>
  <si>
    <t>Analyzing the evolutionary history of the logical design of object-oriented software</t>
  </si>
  <si>
    <t>Remodularization analysis using semantic clustering</t>
  </si>
  <si>
    <t>Reverse engineering a large component-based software product</t>
  </si>
  <si>
    <t>Using Graph Rewriting Systems for Automating Software Evolution Activities</t>
  </si>
  <si>
    <t>C</t>
  </si>
  <si>
    <t>J</t>
  </si>
  <si>
    <t>Reference Label</t>
  </si>
  <si>
    <t>-</t>
  </si>
  <si>
    <t>IEEE Xplore</t>
  </si>
  <si>
    <t>Engineering Village</t>
  </si>
  <si>
    <t>Scopus</t>
  </si>
  <si>
    <t>ACM Digital Library</t>
  </si>
  <si>
    <t>Author</t>
  </si>
  <si>
    <t>Nam, D., Lee, Y.K. and Medvidovic, N.</t>
  </si>
  <si>
    <t>Proc. IEEE/ACM 40th Int. Conf. Software Engineering: Companion (ICSE-Companion), pp. 53-56 </t>
  </si>
  <si>
    <t>Santos, G., Valente, M.T. and Anquetil, N.</t>
  </si>
  <si>
    <t>Proc. and Reverse Engineering (CSMR-WCRE) 2014 Software Evolution Week - IEEE Conf. Software Maintenance, Reengineering, pp. 224-233 </t>
  </si>
  <si>
    <t>Dragomir, A. and Lichter, H.</t>
  </si>
  <si>
    <t>Vol. 1Proc. 20th Asia-Pacific Software Engineering Conf. (APSEC), pp. 396-403 </t>
  </si>
  <si>
    <t>Vol. 1Proc. 19th Asia-Pacific Software Engineering Conf, pp. 697-700 </t>
  </si>
  <si>
    <t>Müller, S., Würsch, M., Fritz, T. and Gall, H.C.</t>
  </si>
  <si>
    <t>Proc. 5th Int. Workshop Co-operative and Human Aspects of Software Engineering (CHASE), pp. 93-99 </t>
  </si>
  <si>
    <t>McVeigh, A., Kramer, J. and Magee, J.</t>
  </si>
  <si>
    <t>Proc. 33rd Int. Conf. Software Engineering (ICSE), pp. 1040-1042 </t>
  </si>
  <si>
    <t>Schrettner, L., Hegedus, P., Ferenc, R., Fulop, L.J. and Bakota, T.</t>
  </si>
  <si>
    <t>Proc. 14th European Conf. Software Maintenance and Reengineering, pp. 190-193 </t>
  </si>
  <si>
    <t>Wang, L., Zhang, G., Zhu, J. and Wu, J.</t>
  </si>
  <si>
    <t>Proc. 5th Int. Conf. Computer Science Education, pp. 85-90 </t>
  </si>
  <si>
    <t>Ali, N.M., Hosking, J., Huh, J. and Grundy, J.</t>
  </si>
  <si>
    <t>Proc. Australian Software Engineering Conf, pp. 81-90 </t>
  </si>
  <si>
    <t>Duszynski, S., Knodel, J. and Lindvall, M.</t>
  </si>
  <si>
    <t>Proc. 13th European Conf. Software Maintenance and Reengineering, pp. 323-324 </t>
  </si>
  <si>
    <t>Chang, Z., Mao, X. and Qi, Z.</t>
  </si>
  <si>
    <t>Proc. First Joint IEEE/IFIP Symp. Theoretical Aspects of Software Engineering (TASE '07), pp. 57-66 </t>
  </si>
  <si>
    <t>Stratton, W.C., Sibol, D.E., Lindvall, M. and Costa, P.</t>
  </si>
  <si>
    <t>Knodel, J., Muthig, D. and Naab, M.</t>
  </si>
  <si>
    <t>Proc. 13th Working Conf. Reverse Engineering, pp. 39-50 </t>
  </si>
  <si>
    <t>Maweed, Y., Bouneffa, M., Sack, P.M.O.O. and Basson, H.</t>
  </si>
  <si>
    <t>Vol. 2Proc. 2nd Int. Conf. Information Communication Technologies, pp. 2831-2836 </t>
  </si>
  <si>
    <t>Aversano, L., Bruno, M., Penta, M.D., Falanga, A. and Scognamiglio, R.</t>
  </si>
  <si>
    <t>Proc. Eighth Int. Workshop Principles of Software Evolution (IWPSE'05), pp. 57-60 </t>
  </si>
  <si>
    <t>Hassan, A.E., Wu, J. and Holt, R.C.</t>
  </si>
  <si>
    <t>Proc. 11th IEEE Int. Software Metrics Symp. (METRICS'05), pp. 10 pp.-31 </t>
  </si>
  <si>
    <t>Xing, Z. and Stroulia, E.</t>
  </si>
  <si>
    <t>Wu, L., Sahraoui, H. and Valtchev, P.</t>
  </si>
  <si>
    <t>Proc. 11th Asia-Pacific Software Engineering Conf, pp. 204-211 </t>
  </si>
  <si>
    <t>Bratthall, L. and Wohlin, C.</t>
  </si>
  <si>
    <t>Jahnke, J.H., Muller, H.A., Walenstein, A., Mansurov, N. and Wong, K.</t>
  </si>
  <si>
    <t>Proc. 10th Int. Workshop Program Comprehension, pp. 187-196 </t>
  </si>
  <si>
    <t>Favre, J.-.., Duclos, F., Estublier, J., Sanlaville, R. and Auffret, J.-..</t>
  </si>
  <si>
    <t>Proc. Fifth European Conf. Software Maintenance and Reengineering, pp. 95-104 </t>
  </si>
  <si>
    <t>Antoniol, G., Potrich, A., Tonella, P. and Fiutem, R.</t>
  </si>
  <si>
    <t>Proc. Seventh Int. Workshop Program Comprehension, pp. 151-160 </t>
  </si>
  <si>
    <t>IEEE Transactions on Software Engineering, Vol. 31(10), pp. 850-868 </t>
  </si>
  <si>
    <t>IEEE Transactions on Software Engineering, Vol. 28(12), pp. 1181-1193 </t>
  </si>
  <si>
    <t>Proceedings of the 40th International Conference on Software Engineering: Companion Proceeedings, pp. 53-56 </t>
  </si>
  <si>
    <t>Salvaneschi, P.</t>
  </si>
  <si>
    <t>Modeling of Information Systems As Systems of Systems Through DSM</t>
  </si>
  <si>
    <t>Proceedings of the 4th International Workshop on Software Engineering for Systems-of-Systems, pp. 8-11 </t>
  </si>
  <si>
    <t>Khan, T., Humayoun, S.R., Amrhein, K., Barthel, H., Ebert, A. and Liggesmeyer, P.</t>
  </si>
  <si>
    <t>Proceedings of the 2014 European Conference on Software Architecture Workshops, pp. 36:1-36:4 </t>
  </si>
  <si>
    <t>Kim, W., Chung, S. and Endicott-Popovsky, B.</t>
  </si>
  <si>
    <t>Software Architecture Model Driven Reverse Engineering Approach to Open Source Software Development</t>
  </si>
  <si>
    <t>Proceedings of the 3rd Annual Conference on Research in Information Technology, pp. 9-14 </t>
  </si>
  <si>
    <t>Nord, R.L., Ozkaya, I., Sangwan, R.S. and Koontz, R.J.</t>
  </si>
  <si>
    <t>Architectural Dependency Analysis to Understand Rework Costs for Safety-critical Systems</t>
  </si>
  <si>
    <t>Companion Proceedings of the 36th International Conference on Software Engineering, pp. 185-194 </t>
  </si>
  <si>
    <t>Windmüller, S., Neubauer, J., Steffen, B., Howar, F. and Bauer, O.</t>
  </si>
  <si>
    <t>Active Continuous Quality Control</t>
  </si>
  <si>
    <t>Proceedings of the 16th International ACM Sigsoft Symposium on Component-based Software Engineering, pp. 111-120 </t>
  </si>
  <si>
    <t>Breiner, K., Seissler, M., Meixner, G., Forbrig, P., Seffah, A. and Klöckner, K.</t>
  </si>
  <si>
    <t>PEICS: Towards HCI Patterns into Engineering of Interactive Systems</t>
  </si>
  <si>
    <t>Proceedings of the 1st International Workshop on Pattern-Driven Engineering of Interactive Computing Systems, pp. 1-3 </t>
  </si>
  <si>
    <t>Nowak, M., Pautasso, C. and Zimmermann, O.</t>
  </si>
  <si>
    <t>Proceedings of the 2010 ICSE Workshop on Sharing and Reusing Architectural Knowledge, pp. 13-20 </t>
  </si>
  <si>
    <t>Shahin, M., Liang, P. and Khayyambashi, M.R.</t>
  </si>
  <si>
    <t>Improving Understandability of Architecture Design Through Visualization of Architectural Design Decision</t>
  </si>
  <si>
    <t>Proceedings of the 2010 ICSE Workshop on Sharing and Reusing Architectural Knowledge, pp. 88-95 </t>
  </si>
  <si>
    <t>Nistor, E.C. and Hoek, A.v.d.</t>
  </si>
  <si>
    <t>Explicit Concern-Driven Development with ArchEvol</t>
  </si>
  <si>
    <t>Proceedings of the 2009 IEEE/ACM International Conference on Automated Software Engineering, pp. 185-196 </t>
  </si>
  <si>
    <t>Zhou, Y.</t>
  </si>
  <si>
    <t>A Runtime Architecture-based Approach for the Dynamic Evolution of Distributed Component-based Systems</t>
  </si>
  <si>
    <t>Companion of the 30th International Conference on Software Engineering, pp. 979-982 </t>
  </si>
  <si>
    <t>Gibbs, C., Proctor, J. and Coady, Y.</t>
  </si>
  <si>
    <t>Surrendering to the Need for Speed While Maintaining Visibility in Adverse Code Conditions</t>
  </si>
  <si>
    <t>Proceedings of the 3rd Workshop on Linking Aspect Technology and Evolution </t>
  </si>
  <si>
    <t>Diehl, S.</t>
  </si>
  <si>
    <t>Software Visualization</t>
  </si>
  <si>
    <t>Proceedings of the 27th International Conference on Software Engineering, pp. 718-719 </t>
  </si>
  <si>
    <t>Anderson, G.E., Graham, T.C.N. and Wright, T.N.</t>
  </si>
  <si>
    <t>Dragonfly: Linking Conceptual and Implementation Architectures of Multiuser Interactive Systems</t>
  </si>
  <si>
    <t>Proceedings of the 22Nd International Conference on Software Engineering, pp. 252-261 </t>
  </si>
  <si>
    <t>De Michelis, G., Dubois, E., Jarke, M., Matthes, F., Mylopoulos, J., Schmidt, J.W., Woo, C. and Yu, E.</t>
  </si>
  <si>
    <t>A Three-faceted View of Information Systems</t>
  </si>
  <si>
    <t>Commun. ACM, Vol. 41(12), pp. 64-70 </t>
  </si>
  <si>
    <t>Dogru Ali, H. and Veli, B.</t>
  </si>
  <si>
    <t>Modern Software Engineering Concepts and Practices - Advanced Approaches</t>
  </si>
  <si>
    <t>Shahin, M., Liang, P. and Babar, M.A.</t>
  </si>
  <si>
    <t>Run-time monitoring and real-time visualization of software architectures</t>
  </si>
  <si>
    <t>Servant, F. and Jones, J.A.</t>
  </si>
  <si>
    <t>History slicing: Assisting code-evolution tasks</t>
  </si>
  <si>
    <t>Proceedings of the ACM SIGSOFT 20th International Symposium on the Foundations of Software Engineering, FSE 2012, pp. Assoc. Comput. Mach., Spec. Interest; Group Softw. Eng. (ACM SIGSOFT) -  </t>
  </si>
  <si>
    <t>Proceedings of the European Conference on Software Maintenance and Reengineering, CSMR, pp. 190 - 193 </t>
  </si>
  <si>
    <t>ICCSE 2010 - 5th International Conference on Computer Science and Education, Final Program and Book of Abstracts, pp. 85 - 90 </t>
  </si>
  <si>
    <t>Improving understandability of architecture design through visualization of architectural design decision</t>
  </si>
  <si>
    <t>Proceedings - International Conference on Software Engineering, pp. 88 - 95 </t>
  </si>
  <si>
    <t>Proceedings of the European Conference on Software Maintenance and Reengineering, CSMR, pp. 323 - 324 </t>
  </si>
  <si>
    <t>Software visualization</t>
  </si>
  <si>
    <t>Hua, H.</t>
  </si>
  <si>
    <t>Software evolution based on software architecture</t>
  </si>
  <si>
    <t>Proceedings - The Fourth International Conference on Computer and Information Technology (CIT 2004), pp. 1092 - 1097 </t>
  </si>
  <si>
    <t>Tu, Q. and Godfrey, M.</t>
  </si>
  <si>
    <t>An integrated approach for studying architectural evolution</t>
  </si>
  <si>
    <t>Schauer, R. and Keller, R.K.</t>
  </si>
  <si>
    <t>Pattern visualization for software comprehension</t>
  </si>
  <si>
    <t>Program Comprehension, Workshop Proceedings, pp. 4 - 12 </t>
  </si>
  <si>
    <t>Ng, K., Kramer, J. and Magee, J.</t>
  </si>
  <si>
    <t>CASE tool for software architecture design</t>
  </si>
  <si>
    <t>Journal of Systems and Software, Vol. 94, pp. 161 - 185 </t>
  </si>
  <si>
    <t>Proceedings - Asia-Pacific Software Engineering Conference, APSEC, Vol. 1, pp. 396 - 403 </t>
  </si>
  <si>
    <t>Proceedings - International Software Metrics Symposium, Vol. 2005, pp. 281 - 290 </t>
  </si>
  <si>
    <t>Automated Software Engineering, Vol. 3(3-4), pp. 261 - 284 </t>
  </si>
  <si>
    <t>Escobar, D., Cardenas, D., Amarillo, R., Castro, E., Garces, K., Parra, C. and Casallas, R.</t>
  </si>
  <si>
    <t>Towards the understanding and evolution of monolithic applications as microservices</t>
  </si>
  <si>
    <t>Proceedings of the 2016 42nd Latin American Computing Conference, CLEI 2016 </t>
  </si>
  <si>
    <t>Servant, F. and Jones, J.</t>
  </si>
  <si>
    <t>Proceedings of the ACM SIGSOFT 20th International Symposium on the Foundations of Software Engineering, FSE 2012 </t>
  </si>
  <si>
    <t>Schrettner, L., Hegedüs, P., Ferenc, R., Fülöp, L. and Bakota, T.</t>
  </si>
  <si>
    <t>Proceedings of the European Conference on Software Maintenance and Reengineering, CSMR, pp. 190-193 </t>
  </si>
  <si>
    <t>ICCSE 2010 - 5th International Conference on Computer Science and Education, Final Program and Book of Abstracts, pp. 85-90 </t>
  </si>
  <si>
    <t>Proceedings of the European Conference on Software Maintenance and Reengineering, CSMR, pp. 323-324 </t>
  </si>
  <si>
    <t>Emerging Methods, Technologies, and Process Management in Software Engineering</t>
  </si>
  <si>
    <t>Lungu, M. and Lanza, M.</t>
  </si>
  <si>
    <t>Exploring inter-module relationships in evolving software systems</t>
  </si>
  <si>
    <t>Proceedings of the European Conference on Software Maintenance and Reengineering, CSMR, pp. 91-100 </t>
  </si>
  <si>
    <t>Stratton, W., Sibol, D., Lindvall, M. and Costa, P.</t>
  </si>
  <si>
    <t>Proceedings - International Conference on Software Engineering, pp. 187-193 </t>
  </si>
  <si>
    <t>Proceedings - 27th International Conference on Software Engineering, ICSE05, pp. 718-719 </t>
  </si>
  <si>
    <t>Proceedings - The Fourth International Conference on Computer and Information Technology (CIT 2004), pp. 1092-1097 </t>
  </si>
  <si>
    <t>Fischer, M., Pinzger, M. and Gall, H.</t>
  </si>
  <si>
    <t>Analyzing and Relating Bug Report Data for Feature Tracking</t>
  </si>
  <si>
    <t>Reverse Engineering - Working Conference Proceedings, pp. 90-99 </t>
  </si>
  <si>
    <t>Is it possible to decorate graphical software design and architecture models with qualitative information? - An experiment</t>
  </si>
  <si>
    <t>Godfrey, M. and Tu, Q.</t>
  </si>
  <si>
    <t>Growth, Evolution, and Structural Change in Open Source Software</t>
  </si>
  <si>
    <t>International Workshop on Principles of Software Evolution (IWPSE), pp. 103-106 </t>
  </si>
  <si>
    <t>Program Comprehension, Workshop Proceedings, pp. 4-12 </t>
  </si>
  <si>
    <t>A CASE tool for software architecture design</t>
  </si>
  <si>
    <t>Proceedings - Asia-Pacific Software Engineering Conference, APSEC, Vol. 1, pp. 396-403 </t>
  </si>
  <si>
    <t>Automated Software Engineering, Vol. 3(3-4), pp. 261-284 </t>
  </si>
  <si>
    <t>Proceedings - IEEE Workshop on Program Comprehension, Vol. 2002-January, pp. 127-136 </t>
  </si>
  <si>
    <t>B</t>
  </si>
  <si>
    <t xml:space="preserve"> Modern Software Engineering Concepts and Practices: Advanced Approaches, p 1-477, 2010</t>
  </si>
  <si>
    <t>NA</t>
  </si>
  <si>
    <t>R</t>
  </si>
  <si>
    <t>Jonas, B.</t>
  </si>
  <si>
    <t>Software for Automation - Architecture, Integration, and Security</t>
  </si>
  <si>
    <t>Lindvall, M., Becker, M., Tenev, V., Duszynski, S. and Hinchey, M.</t>
  </si>
  <si>
    <t>Good change and bad change: An analysis perspective on software evolution</t>
  </si>
  <si>
    <t>Architectural dependency analysis to understand rework costs for safety-critical systems</t>
  </si>
  <si>
    <t>36th International Conference on Software Engineering, ICSE Companion 2014 - Proceedings, pp. 185 - 194 </t>
  </si>
  <si>
    <t>Khan, T., Barthel, H., Ebert, A. and Liggesmeyer, P.</t>
  </si>
  <si>
    <t>IEEE International Conference on Software Maintenance, ICSM, pp. 492 - 495 </t>
  </si>
  <si>
    <t>Proceedings of the European Conference on Software Maintenance and Reengineering, CSMR, pp. 91 - 100 </t>
  </si>
  <si>
    <t>Zhiming, C., Xinjun, M. and Zhichang, Q.</t>
  </si>
  <si>
    <t>An approach based on bigraphical reactive systems to check architectural instance conforming to its style</t>
  </si>
  <si>
    <t>First Joint IEEE/IFIP Symposium on Theoretical Aspects of Software Engineering, TASE '07, pp. 57 - 66 </t>
  </si>
  <si>
    <t>Proceedings - International Conference on Software Engineering, pp. 187 - 193 </t>
  </si>
  <si>
    <t>Kapser, C.J. and Godfrey, M.W.</t>
  </si>
  <si>
    <t>Supporting the analysis of clones in software systems: A case study</t>
  </si>
  <si>
    <t>Proceedings - Working Conference on Reverse Engineering, WCRE, pp. 39 - 48 </t>
  </si>
  <si>
    <t>Bril, R.J., Krikhaar, R.L. and Postma, A.</t>
  </si>
  <si>
    <t>Architectural support in industry: A reflection using C-POSH</t>
  </si>
  <si>
    <t>Reverse Engineering - Working Conference Proceedings, pp. 90 - 99 </t>
  </si>
  <si>
    <t>Hassan, A. and Holt, R.</t>
  </si>
  <si>
    <t>Towards a better understanding of Web applications</t>
  </si>
  <si>
    <t>Proceedings - 3rd International Workshop on Web Site Evolution, WSE 2001, pp. 112 - 116 </t>
  </si>
  <si>
    <t>Lecture Notes in Computer Science (including subseries Lecture Notes in Artificial Intelligence and Lecture Notes in Bioinformatics), Vol. 9960 LNCS, pp. 90 - 112 </t>
  </si>
  <si>
    <t>Journal of Software Maintenance and Evolution, Vol. 18(2), pp. 61 - 82 </t>
  </si>
  <si>
    <t>Journal of Software Maintenance and Evolution, Vol. 17(1 SPEC. ISS.), pp. 3 - 25 </t>
  </si>
  <si>
    <t>Proceedings - IEEE Workshop on Program Comprehension, Vol. 2002-January, pp. 127 - 136 </t>
  </si>
  <si>
    <t>Ord</t>
  </si>
  <si>
    <t>D10</t>
  </si>
  <si>
    <t>D11</t>
  </si>
  <si>
    <t>D12</t>
  </si>
  <si>
    <t>D13</t>
  </si>
  <si>
    <t>D14</t>
  </si>
  <si>
    <t>D16</t>
  </si>
  <si>
    <t>D15</t>
  </si>
  <si>
    <t>D17</t>
  </si>
  <si>
    <t>D18</t>
  </si>
  <si>
    <t>D19</t>
  </si>
  <si>
    <t>D20</t>
  </si>
  <si>
    <t>D21</t>
  </si>
  <si>
    <t>D22</t>
  </si>
  <si>
    <t>D23</t>
  </si>
  <si>
    <t>D</t>
  </si>
  <si>
    <t>REJEIÇÃO</t>
  </si>
  <si>
    <t>Records identified through database searching</t>
  </si>
  <si>
    <t>Records after duplicates removed</t>
  </si>
  <si>
    <t>Records screened</t>
  </si>
  <si>
    <t>Records excluded</t>
  </si>
  <si>
    <t>Full-text articles assessed for eligibility</t>
  </si>
  <si>
    <t>Full-text articles excluded, with reasons</t>
  </si>
  <si>
    <t>Studies included in qualitative synthesis</t>
  </si>
  <si>
    <t>Studies included in quantitative synthesis (meta-analysis)</t>
  </si>
  <si>
    <t>PRISMA FLOW DIAGRAM (numbers)</t>
  </si>
  <si>
    <t>Klein, John and Gorton, Ian</t>
  </si>
  <si>
    <t>Design Assistant for NoSQL Technology Selection</t>
  </si>
  <si>
    <t>Proceedings of the 1st International Workshop on Future of Software Architecture Design Assistants (FoSADA '15), pp. 7--12, ACM, New York, NY, USA</t>
  </si>
  <si>
    <t>Runtime Performance Challenges in Big Data Systems</t>
  </si>
  <si>
    <t>Proceedings of the 2015 Workshop on Challenges in Performance Methods for Software Development (WOSP '15), pp. 17--22, ACM, New York, NY, USA</t>
  </si>
  <si>
    <t>Osman, Mohd Hafeez and Chaudron, Michel R.V. and Van Der Putten, Peter</t>
  </si>
  <si>
    <t>Interactive scalable abstraction of reverse engineered UML class diagrams</t>
  </si>
  <si>
    <t>Proceedings - Asia-Pacific Software Engineering Conference (APSEC), PP.159--166, Elsevier, Jeju Island, Korea, Republic of</t>
  </si>
  <si>
    <t>Graham, T. C. Nicholas and Urnes, Tore</t>
  </si>
  <si>
    <t>Linguistic Support for the Evolutionary Design of Software Architectures</t>
  </si>
  <si>
    <t>Proceedings of the 18th International Conference on Software Engineering (ICSE '96), pp.418--427, IEEE Computer Society, Washington, DC, USA</t>
  </si>
  <si>
    <t>T. Takeshita and N. Mii</t>
  </si>
  <si>
    <t>CASE technologies created in Japan</t>
  </si>
  <si>
    <t>Proceedings Seventh International Workshop on Computer-Aided Software Engineering, pp.226--233</t>
  </si>
  <si>
    <t>De Lucia,A. and Ferrucci,F. and Tortora,G. and Tucci,M.</t>
  </si>
  <si>
    <t>Emerging Methods, Technologies, and Process Management in Software Engineering, p.1--276</t>
  </si>
  <si>
    <t>D01</t>
  </si>
  <si>
    <t>D07</t>
  </si>
  <si>
    <t>D08</t>
  </si>
  <si>
    <t>D02</t>
  </si>
  <si>
    <t>D04</t>
  </si>
  <si>
    <t>D05</t>
  </si>
  <si>
    <t>D06</t>
  </si>
  <si>
    <t>D09</t>
  </si>
  <si>
    <t>K. Littlejohn, M.V. DelPrincipe and J.D. Preston</t>
  </si>
  <si>
    <t>Embedded information system re-engineering</t>
  </si>
  <si>
    <t>IEEE Aerospace and Electronic Systems Magazine, vol. 31 , issue 11 , pp.3--7, Nov. 2000</t>
  </si>
  <si>
    <t>D03</t>
  </si>
  <si>
    <t>Proc. 31st IEEE Software Engineering Workshop (SEW 2007), pp. 187--193 </t>
  </si>
  <si>
    <t>Tool</t>
  </si>
  <si>
    <t>Environment</t>
  </si>
  <si>
    <t>Technique</t>
  </si>
  <si>
    <t>Beagle</t>
  </si>
  <si>
    <t>Name of Visual Solution</t>
  </si>
  <si>
    <t>Not named</t>
  </si>
  <si>
    <t xml:space="preserve">Film Strip and Dependency Matrix </t>
  </si>
  <si>
    <t>SAVE</t>
  </si>
  <si>
    <t>GOP</t>
  </si>
  <si>
    <t>eCITY</t>
  </si>
  <si>
    <t>ARAMIS</t>
  </si>
  <si>
    <t xml:space="preserve">eCITY+ </t>
  </si>
  <si>
    <t>Prototype</t>
  </si>
  <si>
    <t>Project</t>
  </si>
  <si>
    <t>EVA</t>
  </si>
  <si>
    <t>Bigraphs</t>
  </si>
  <si>
    <t>Process-oriented</t>
  </si>
  <si>
    <t>Animation</t>
  </si>
  <si>
    <t>Modernization</t>
  </si>
  <si>
    <t>Model-driven</t>
  </si>
  <si>
    <t>Methodology-oriented</t>
  </si>
  <si>
    <t>BRS resources</t>
  </si>
  <si>
    <t>N/A</t>
  </si>
  <si>
    <t>Comprehension</t>
  </si>
  <si>
    <t>Construction</t>
  </si>
  <si>
    <t>Evaluation</t>
  </si>
  <si>
    <t>Comparison</t>
  </si>
  <si>
    <t>Visualization Form</t>
  </si>
  <si>
    <t>Other Features</t>
  </si>
  <si>
    <t>Description</t>
  </si>
  <si>
    <t>Category</t>
  </si>
  <si>
    <t>Anomalies</t>
  </si>
  <si>
    <t>Rationale</t>
  </si>
  <si>
    <t>What are the characteristics of the output of the visual solution?</t>
  </si>
  <si>
    <t>Bigraph</t>
  </si>
  <si>
    <t>ADL implementation</t>
  </si>
  <si>
    <t>Static Representation</t>
  </si>
  <si>
    <t>Dynamic Representation</t>
  </si>
  <si>
    <t>What are architectural information that can be extracted during runtime?</t>
  </si>
  <si>
    <t>What are the architectural information which can be extracted before runtime?</t>
  </si>
  <si>
    <t>Recovery</t>
  </si>
  <si>
    <t>Products comparison</t>
  </si>
  <si>
    <t>Tracking</t>
  </si>
  <si>
    <t>Evolve</t>
  </si>
  <si>
    <t>As-plugin</t>
  </si>
  <si>
    <t>Evolution metrics usage</t>
  </si>
  <si>
    <t>Styles</t>
  </si>
  <si>
    <t>Architectural Tasks</t>
  </si>
  <si>
    <t>The Taxonomy of Visual Solutions to SA Evolution</t>
  </si>
  <si>
    <t>Stage</t>
  </si>
  <si>
    <t>Ref.
Paper</t>
  </si>
  <si>
    <t>Views creation</t>
  </si>
  <si>
    <t>What  type of solution is proposed?</t>
  </si>
  <si>
    <t>In which stage are the proposed solution?</t>
  </si>
  <si>
    <t>Conceptual</t>
  </si>
  <si>
    <t>The solution is still conceptual and not implemented at all</t>
  </si>
  <si>
    <t>Stable Release</t>
  </si>
  <si>
    <t>Dimension and its attributes</t>
  </si>
  <si>
    <t>The solution proposes or presents a tool</t>
  </si>
  <si>
    <t>The solution proposes or presents an environment</t>
  </si>
  <si>
    <t>The solution proposes or presents techniques</t>
  </si>
  <si>
    <t>The solution is still in development in a formal project</t>
  </si>
  <si>
    <t>The solution presents only a prototype</t>
  </si>
  <si>
    <t>2D Elements</t>
  </si>
  <si>
    <t>3D Visualization</t>
  </si>
  <si>
    <t>Color Coding</t>
  </si>
  <si>
    <t>Tree-based</t>
  </si>
  <si>
    <t>UML-based</t>
  </si>
  <si>
    <t>Static Visualization</t>
  </si>
  <si>
    <t>Dynamic Visualization</t>
  </si>
  <si>
    <t>Events Monitoring</t>
  </si>
  <si>
    <t xml:space="preserve">Live </t>
  </si>
  <si>
    <t>Post-mortem</t>
  </si>
  <si>
    <t>The solution uses 2D elements for visualization</t>
  </si>
  <si>
    <t>The solution is in production or presents a stable release</t>
  </si>
  <si>
    <t>Visual Metaphor</t>
  </si>
  <si>
    <t>The solution uses 3D resources for visualization</t>
  </si>
  <si>
    <t>The solution uses animation resources</t>
  </si>
  <si>
    <t>The solution uses bigraphs for visualization</t>
  </si>
  <si>
    <t>The solution presents a color system for displaying information</t>
  </si>
  <si>
    <t>The solution uses tree-based visual structures</t>
  </si>
  <si>
    <t>The solution presents UML-based diagrams</t>
  </si>
  <si>
    <t>The solution uses visual metaphor for SA comprehension</t>
  </si>
  <si>
    <t>The solutions displays the static elements built at compile-time</t>
  </si>
  <si>
    <t>The solution supports the retrieval of architectural information</t>
  </si>
  <si>
    <t>The solution displays information extracted during runtime</t>
  </si>
  <si>
    <t>The solution catches events during its execution</t>
  </si>
  <si>
    <t>The SA information to be gathered is produced post-mortem</t>
  </si>
  <si>
    <t xml:space="preserve">The SA information to be gathered is produced live </t>
  </si>
  <si>
    <t>What are the features to develop, maintain and understand software architecture and its evolution?</t>
  </si>
  <si>
    <t>The solution identifies anomalies, violations or inconsistencies in the SA</t>
  </si>
  <si>
    <t>The solution provides facilities to display the SA evolution</t>
  </si>
  <si>
    <t>The solution supports SA quality analysis tasks</t>
  </si>
  <si>
    <t>The solution allows add, change, remove SA elements in the visualization</t>
  </si>
  <si>
    <t>The solution identifies architectural styles</t>
  </si>
  <si>
    <t>The solution performs visual comparison between SAs releases</t>
  </si>
  <si>
    <t>The solution supports SA changes tracking</t>
  </si>
  <si>
    <t>The solution presents the rationale for design decisions</t>
  </si>
  <si>
    <t>The solution supports visual SA analysis tasks</t>
  </si>
  <si>
    <t>Show Evolution</t>
  </si>
  <si>
    <t>The solution proposed is a technical description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</si>
  <si>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</si>
  <si>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</si>
  <si>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</si>
  <si>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</si>
  <si>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</si>
  <si>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</si>
  <si>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</si>
  <si>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</si>
  <si>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</si>
  <si>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</si>
  <si>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</si>
  <si>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</si>
  <si>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Not selected papers</t>
  </si>
  <si>
    <t>Selected papers</t>
  </si>
  <si>
    <t>Journal</t>
  </si>
  <si>
    <t>ADD Traceability</t>
  </si>
  <si>
    <t>Traceability with requirements</t>
  </si>
  <si>
    <t>Live, Post-mortem</t>
  </si>
  <si>
    <t>Venue</t>
  </si>
  <si>
    <t>Exclusion Criterion</t>
  </si>
  <si>
    <t>Visual Solution Classification</t>
  </si>
  <si>
    <t>Notes</t>
  </si>
  <si>
    <t>(1)</t>
  </si>
  <si>
    <t>(2)</t>
  </si>
  <si>
    <t>Venue Type: (C): Conference, (J): Journal, (B): Book</t>
  </si>
  <si>
    <t>Venue Type (1)</t>
  </si>
  <si>
    <t>Paper Status (2)</t>
  </si>
  <si>
    <t>S</t>
  </si>
  <si>
    <t>NS</t>
  </si>
  <si>
    <t>E</t>
  </si>
  <si>
    <t>Replicated</t>
  </si>
  <si>
    <t>Status: (E): Excludes, (NS): Not Selected, (A): Selected, (R): Replicated</t>
  </si>
  <si>
    <t>Excluded papers</t>
  </si>
  <si>
    <t>Replicated papers(*)</t>
  </si>
  <si>
    <t>Replicated papers</t>
  </si>
  <si>
    <t>Q1</t>
  </si>
  <si>
    <t>Q2</t>
  </si>
  <si>
    <t>Q3</t>
  </si>
  <si>
    <t>Q4</t>
  </si>
  <si>
    <t>Q5</t>
  </si>
  <si>
    <t>Y</t>
  </si>
  <si>
    <t>Are the aims of the study clearly specified?</t>
  </si>
  <si>
    <t>Is the context of the study clearly stated?</t>
  </si>
  <si>
    <t>Does the research design support the aims of the study?</t>
  </si>
  <si>
    <t>Has the study an adequate description of the visual solution?</t>
  </si>
  <si>
    <t>Is there a clear statement of findings by applying the visual solution to support the comprehension of software architecture evolution?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</si>
</sst>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b/>
      <sz val="9"/>
      <color rgb="FFFFFFFF"/>
      <name val="Calibri"/>
      <family val="2"/>
    </font>
    <font>
      <b/>
      <sz val="11"/>
      <color rgb="FF000000"/>
      <name val="Arial"/>
      <family val="2"/>
    </font>
    <font>
      <i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1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9" fontId="0" fillId="0" borderId="0" xfId="1" applyNumberFormat="1" applyFont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7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5" fillId="0" borderId="21" xfId="0" applyFont="1" applyFill="1" applyBorder="1" applyAlignment="1">
      <alignment vertical="center" wrapText="1"/>
    </xf>
    <xf numFmtId="0" fontId="1" fillId="0" borderId="0" xfId="0" applyFont="1" applyFill="1" applyAlignment="1"/>
    <xf numFmtId="0" fontId="15" fillId="0" borderId="22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right"/>
    </xf>
  </cellXfs>
  <cellStyles count="2">
    <cellStyle name="Normal" xfId="0" builtinId="0"/>
    <cellStyle name="Porcentagem" xfId="1" builtinId="5"/>
  </cellStyles>
  <dxfs count="45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SELECTED BY SOURCE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F-4869-AEF3-567F38D8DAF9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23FF-4869-AEF3-567F38D8DAF9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23FF-4869-AEF3-567F38D8DAF9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23FF-4869-AEF3-567F38D8DAF9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23FF-4869-AEF3-567F38D8DAF9}"/>
              </c:ext>
            </c:extLst>
          </c:dPt>
          <c:dLbls>
            <c:dLbl>
              <c:idx val="0"/>
              <c:layout>
                <c:manualLayout>
                  <c:x val="-0.14647692829654099"/>
                  <c:y val="0.1282954684427887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F-4869-AEF3-567F38D8DAF9}"/>
                </c:ext>
              </c:extLst>
            </c:dLbl>
            <c:dLbl>
              <c:idx val="1"/>
              <c:layout>
                <c:manualLayout>
                  <c:x val="-0.21053424044799313"/>
                  <c:y val="-0.10888230369053331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FF-4869-AEF3-567F38D8DAF9}"/>
                </c:ext>
              </c:extLst>
            </c:dLbl>
            <c:dLbl>
              <c:idx val="2"/>
              <c:layout>
                <c:manualLayout>
                  <c:x val="0.13718709361106721"/>
                  <c:y val="-0.24284593458075804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F-4869-AEF3-567F38D8DAF9}"/>
                </c:ext>
              </c:extLst>
            </c:dLbl>
            <c:dLbl>
              <c:idx val="3"/>
              <c:layout>
                <c:manualLayout>
                  <c:x val="0.12967917002579946"/>
                  <c:y val="9.76234959877327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FF-4869-AEF3-567F38D8DAF9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FF-4869-AEF3-567F38D8DAF9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TabGraf!$B$4:$B$7</c:f>
              <c:strCache>
                <c:ptCount val="4"/>
                <c:pt idx="0">
                  <c:v>ACM Digital Library</c:v>
                </c:pt>
                <c:pt idx="1">
                  <c:v>Engineering Village</c:v>
                </c:pt>
                <c:pt idx="2">
                  <c:v>IEEE Xplore</c:v>
                </c:pt>
                <c:pt idx="3">
                  <c:v>Scopus</c:v>
                </c:pt>
              </c:strCache>
            </c:strRef>
          </c:cat>
          <c:val>
            <c:numRef>
              <c:f>TabGraf!$C$4:$C$7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3FF-4869-AEF3-567F38D8D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by Status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319D-40DB-892D-61F31257B73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19D-40DB-892D-61F31257B73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319D-40DB-892D-61F31257B73E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319D-40DB-892D-61F31257B73E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319D-40DB-892D-61F31257B73E}"/>
              </c:ext>
            </c:extLst>
          </c:dPt>
          <c:dLbls>
            <c:dLbl>
              <c:idx val="0"/>
              <c:layout>
                <c:manualLayout>
                  <c:x val="-6.909529487729768E-2"/>
                  <c:y val="-2.024252344800986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9D-40DB-892D-61F31257B73E}"/>
                </c:ext>
              </c:extLst>
            </c:dLbl>
            <c:dLbl>
              <c:idx val="1"/>
              <c:layout>
                <c:manualLayout>
                  <c:x val="-0.20496607138093811"/>
                  <c:y val="-0.13633731267462534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9D-40DB-892D-61F31257B73E}"/>
                </c:ext>
              </c:extLst>
            </c:dLbl>
            <c:dLbl>
              <c:idx val="2"/>
              <c:layout>
                <c:manualLayout>
                  <c:x val="0.10834098851865495"/>
                  <c:y val="-6.1244978786253866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9D-40DB-892D-61F31257B73E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9D-40DB-892D-61F31257B73E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9D-40DB-892D-61F31257B73E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TabGraf!$C$8:$E$8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19D-40DB-892D-61F31257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'SP-Attr'!$L$49:$L$52</c:f>
              <c:strCache>
                <c:ptCount val="4"/>
                <c:pt idx="0">
                  <c:v>Conceptual</c:v>
                </c:pt>
                <c:pt idx="1">
                  <c:v>Project</c:v>
                </c:pt>
                <c:pt idx="2">
                  <c:v>Prototype</c:v>
                </c:pt>
                <c:pt idx="3">
                  <c:v>Stable Release</c:v>
                </c:pt>
              </c:strCache>
            </c:strRef>
          </c:cat>
          <c:val>
            <c:numRef>
              <c:f>'SP-Attr'!$M$49:$M$52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anchor="t" anchorCtr="1"/>
          <a:lstStyle/>
          <a:p>
            <a:pPr>
              <a:defRPr/>
            </a:pPr>
            <a:r>
              <a:rPr lang="pt-BR"/>
              <a:t>Architectural Tasks Usage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32395879042689E-2"/>
          <c:y val="0.21136046381079823"/>
          <c:w val="0.87865406792715806"/>
          <c:h val="0.5833094415391487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'SP-Attr'!$N$38:$N$46</c:f>
              <c:strCache>
                <c:ptCount val="9"/>
                <c:pt idx="0">
                  <c:v>Anomalies</c:v>
                </c:pt>
                <c:pt idx="1">
                  <c:v>Comprehension</c:v>
                </c:pt>
                <c:pt idx="2">
                  <c:v>Styles</c:v>
                </c:pt>
                <c:pt idx="3">
                  <c:v>Show Evolution</c:v>
                </c:pt>
                <c:pt idx="4">
                  <c:v>Construction</c:v>
                </c:pt>
                <c:pt idx="5">
                  <c:v>Evaluation</c:v>
                </c:pt>
                <c:pt idx="6">
                  <c:v>Comparison</c:v>
                </c:pt>
                <c:pt idx="7">
                  <c:v>Tracking</c:v>
                </c:pt>
                <c:pt idx="8">
                  <c:v>Rationale</c:v>
                </c:pt>
              </c:strCache>
            </c:strRef>
          </c:cat>
          <c:val>
            <c:numRef>
              <c:f>'SP-Attr'!$O$38:$O$46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0.66666666666666663</c:v>
                </c:pt>
                <c:pt idx="4">
                  <c:v>0.16666666666666666</c:v>
                </c:pt>
                <c:pt idx="5">
                  <c:v>8.3333333333333329E-2</c:v>
                </c:pt>
                <c:pt idx="6">
                  <c:v>0</c:v>
                </c:pt>
                <c:pt idx="7">
                  <c:v>0.33333333333333331</c:v>
                </c:pt>
                <c:pt idx="8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01792"/>
        <c:axId val="243603328"/>
      </c:barChart>
      <c:catAx>
        <c:axId val="243601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43603328"/>
        <c:crosses val="autoZero"/>
        <c:auto val="1"/>
        <c:lblAlgn val="ctr"/>
        <c:lblOffset val="100"/>
        <c:noMultiLvlLbl val="0"/>
      </c:catAx>
      <c:valAx>
        <c:axId val="2436033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Visual Solutions Coverage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24360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'SP-Attr'!$L$55:$L$58</c:f>
              <c:strCache>
                <c:ptCount val="4"/>
                <c:pt idx="0">
                  <c:v>Description</c:v>
                </c:pt>
                <c:pt idx="1">
                  <c:v>Environment</c:v>
                </c:pt>
                <c:pt idx="2">
                  <c:v>Technique</c:v>
                </c:pt>
                <c:pt idx="3">
                  <c:v>Tool</c:v>
                </c:pt>
              </c:strCache>
            </c:strRef>
          </c:cat>
          <c:val>
            <c:numRef>
              <c:f>'SP-Attr'!$M$55:$M$58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43360"/>
        <c:axId val="243626368"/>
      </c:barChart>
      <c:catAx>
        <c:axId val="1833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43626368"/>
        <c:crosses val="autoZero"/>
        <c:auto val="1"/>
        <c:lblAlgn val="ctr"/>
        <c:lblOffset val="100"/>
        <c:noMultiLvlLbl val="0"/>
      </c:catAx>
      <c:valAx>
        <c:axId val="24362636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Amount of Visual Solutions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34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395879042689E-2"/>
          <c:y val="6.1432428304138781E-2"/>
          <c:w val="0.87865406792715806"/>
          <c:h val="0.7823704263476420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'SP-Attr'!$N$38:$N$46</c:f>
              <c:strCache>
                <c:ptCount val="9"/>
                <c:pt idx="0">
                  <c:v>Anomalies</c:v>
                </c:pt>
                <c:pt idx="1">
                  <c:v>Comprehension</c:v>
                </c:pt>
                <c:pt idx="2">
                  <c:v>Styles</c:v>
                </c:pt>
                <c:pt idx="3">
                  <c:v>Show Evolution</c:v>
                </c:pt>
                <c:pt idx="4">
                  <c:v>Construction</c:v>
                </c:pt>
                <c:pt idx="5">
                  <c:v>Evaluation</c:v>
                </c:pt>
                <c:pt idx="6">
                  <c:v>Comparison</c:v>
                </c:pt>
                <c:pt idx="7">
                  <c:v>Tracking</c:v>
                </c:pt>
                <c:pt idx="8">
                  <c:v>Rationale</c:v>
                </c:pt>
              </c:strCache>
            </c:strRef>
          </c:cat>
          <c:val>
            <c:numRef>
              <c:f>'SP-Attr'!$O$38:$O$46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0.66666666666666663</c:v>
                </c:pt>
                <c:pt idx="4">
                  <c:v>0.16666666666666666</c:v>
                </c:pt>
                <c:pt idx="5">
                  <c:v>8.3333333333333329E-2</c:v>
                </c:pt>
                <c:pt idx="6">
                  <c:v>0</c:v>
                </c:pt>
                <c:pt idx="7">
                  <c:v>0.33333333333333331</c:v>
                </c:pt>
                <c:pt idx="8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46848"/>
        <c:axId val="243648384"/>
      </c:barChart>
      <c:catAx>
        <c:axId val="24364684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1200000" vert="horz" anchor="ctr" anchorCtr="1"/>
          <a:lstStyle/>
          <a:p>
            <a:pPr>
              <a:defRPr/>
            </a:pPr>
            <a:endParaRPr lang="pt-BR"/>
          </a:p>
        </c:txPr>
        <c:crossAx val="243648384"/>
        <c:crosses val="autoZero"/>
        <c:auto val="1"/>
        <c:lblAlgn val="ctr"/>
        <c:lblOffset val="100"/>
        <c:noMultiLvlLbl val="0"/>
      </c:catAx>
      <c:valAx>
        <c:axId val="2436483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pt-BR" sz="1400" b="0"/>
                  <a:t>Visual Solutions Coverage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24364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NOT </a:t>
            </a:r>
            <a:r>
              <a:rPr lang="pt-BR" sz="1800" b="1" i="0" u="none" strike="noStrike" baseline="0">
                <a:effectLst/>
              </a:rPr>
              <a:t>SELECTED </a:t>
            </a:r>
            <a:r>
              <a:rPr lang="pt-BR"/>
              <a:t>BY SOURCE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NÃO ACEITOS</c:v>
          </c:tx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8B-4918-8C8D-0B0B96F0974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4F8B-4918-8C8D-0B0B96F0974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F8B-4918-8C8D-0B0B96F0974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4F8B-4918-8C8D-0B0B96F0974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4F8B-4918-8C8D-0B0B96F0974D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ctr"/>
              <c:showLegendKey val="1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8B-4918-8C8D-0B0B96F0974D}"/>
                </c:ext>
              </c:extLst>
            </c:dLbl>
            <c:dLbl>
              <c:idx val="1"/>
              <c:layout>
                <c:manualLayout>
                  <c:x val="-0.1124050156289234"/>
                  <c:y val="-0.28520870375074081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B-4918-8C8D-0B0B96F0974D}"/>
                </c:ext>
              </c:extLst>
            </c:dLbl>
            <c:dLbl>
              <c:idx val="2"/>
              <c:layout>
                <c:manualLayout>
                  <c:x val="0.11758893738091475"/>
                  <c:y val="-0.1350925220368959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8B-4918-8C8D-0B0B96F0974D}"/>
                </c:ext>
              </c:extLst>
            </c:dLbl>
            <c:dLbl>
              <c:idx val="3"/>
              <c:layout>
                <c:manualLayout>
                  <c:x val="5.1741557416314879E-2"/>
                  <c:y val="0.1200440267547201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B-4918-8C8D-0B0B96F0974D}"/>
                </c:ext>
              </c:extLst>
            </c:dLbl>
            <c:dLbl>
              <c:idx val="4"/>
              <c:layout>
                <c:manualLayout>
                  <c:x val="0.12628487518355364"/>
                  <c:y val="4.3580466420192102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8B-4918-8C8D-0B0B96F0974D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TabGraf!$B$4:$B$7</c:f>
              <c:strCache>
                <c:ptCount val="4"/>
                <c:pt idx="0">
                  <c:v>ACM Digital Library</c:v>
                </c:pt>
                <c:pt idx="1">
                  <c:v>Engineering Village</c:v>
                </c:pt>
                <c:pt idx="2">
                  <c:v>IEEE Xplore</c:v>
                </c:pt>
                <c:pt idx="3">
                  <c:v>Scopus</c:v>
                </c:pt>
              </c:strCache>
            </c:strRef>
          </c:cat>
          <c:val>
            <c:numRef>
              <c:f>TabGraf!$E$4:$E$7</c:f>
              <c:numCache>
                <c:formatCode>General</c:formatCode>
                <c:ptCount val="4"/>
                <c:pt idx="0">
                  <c:v>13</c:v>
                </c:pt>
                <c:pt idx="1">
                  <c:v>6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F8B-4918-8C8D-0B0B96F0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REJECTED BY SOURCE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REJEITADOS</c:v>
          </c:tx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C5-4435-BF9B-ACB67DE848F4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71C5-4435-BF9B-ACB67DE848F4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71C5-4435-BF9B-ACB67DE848F4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71C5-4435-BF9B-ACB67DE848F4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1C5-4435-BF9B-ACB67DE848F4}"/>
              </c:ext>
            </c:extLst>
          </c:dPt>
          <c:dLbls>
            <c:dLbl>
              <c:idx val="0"/>
              <c:layout>
                <c:manualLayout>
                  <c:x val="-0.13212331803618979"/>
                  <c:y val="0.121627906801722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C5-4435-BF9B-ACB67DE848F4}"/>
                </c:ext>
              </c:extLst>
            </c:dLbl>
            <c:dLbl>
              <c:idx val="1"/>
              <c:layout>
                <c:manualLayout>
                  <c:x val="-0.20891634541342519"/>
                  <c:y val="-0.1453636046862547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C5-4435-BF9B-ACB67DE848F4}"/>
                </c:ext>
              </c:extLst>
            </c:dLbl>
            <c:dLbl>
              <c:idx val="2"/>
              <c:layout>
                <c:manualLayout>
                  <c:x val="0.1583112165164178"/>
                  <c:y val="-0.19722112050766999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C5-4435-BF9B-ACB67DE848F4}"/>
                </c:ext>
              </c:extLst>
            </c:dLbl>
            <c:dLbl>
              <c:idx val="3"/>
              <c:layout>
                <c:manualLayout>
                  <c:x val="0.1504243364569135"/>
                  <c:y val="7.061818855048064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C5-4435-BF9B-ACB67DE848F4}"/>
                </c:ext>
              </c:extLst>
            </c:dLbl>
            <c:dLbl>
              <c:idx val="4"/>
              <c:layout>
                <c:manualLayout>
                  <c:x val="8.998882530326989E-2"/>
                  <c:y val="6.2696380096286919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C5-4435-BF9B-ACB67DE848F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TabGraf!$B$4:$B$7</c:f>
              <c:strCache>
                <c:ptCount val="4"/>
                <c:pt idx="0">
                  <c:v>ACM Digital Library</c:v>
                </c:pt>
                <c:pt idx="1">
                  <c:v>Engineering Village</c:v>
                </c:pt>
                <c:pt idx="2">
                  <c:v>IEEE Xplore</c:v>
                </c:pt>
                <c:pt idx="3">
                  <c:v>Scopus</c:v>
                </c:pt>
              </c:strCache>
            </c:strRef>
          </c:cat>
          <c:val>
            <c:numRef>
              <c:f>TabGraf!$D$4:$D$7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1C5-4435-BF9B-ACB67DE8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GENERAL BY SOURCE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GERAL</c:v>
          </c:tx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A1-4F76-BADB-94A058D2DCF8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5A1-4F76-BADB-94A058D2DCF8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5A1-4F76-BADB-94A058D2DCF8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5A1-4F76-BADB-94A058D2DCF8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05A1-4F76-BADB-94A058D2DCF8}"/>
              </c:ext>
            </c:extLst>
          </c:dPt>
          <c:dLbls>
            <c:dLbl>
              <c:idx val="0"/>
              <c:layout>
                <c:manualLayout>
                  <c:x val="-0.18404300042701494"/>
                  <c:y val="0.1060285067699627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A1-4F76-BADB-94A058D2DCF8}"/>
                </c:ext>
              </c:extLst>
            </c:dLbl>
            <c:dLbl>
              <c:idx val="1"/>
              <c:layout>
                <c:manualLayout>
                  <c:x val="-0.22976887182298786"/>
                  <c:y val="-0.13859025525743621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A1-4F76-BADB-94A058D2DCF8}"/>
                </c:ext>
              </c:extLst>
            </c:dLbl>
            <c:dLbl>
              <c:idx val="2"/>
              <c:layout>
                <c:manualLayout>
                  <c:x val="0.17078393286275714"/>
                  <c:y val="-0.18234007181255574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A1-4F76-BADB-94A058D2DCF8}"/>
                </c:ext>
              </c:extLst>
            </c:dLbl>
            <c:dLbl>
              <c:idx val="3"/>
              <c:layout>
                <c:manualLayout>
                  <c:x val="0.14162103867582598"/>
                  <c:y val="9.28629969662920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A1-4F76-BADB-94A058D2DCF8}"/>
                </c:ext>
              </c:extLst>
            </c:dLbl>
            <c:dLbl>
              <c:idx val="4"/>
              <c:layout>
                <c:manualLayout>
                  <c:x val="2.6345521446533519E-2"/>
                  <c:y val="1.4906636904067547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A1-4F76-BADB-94A058D2DCF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TabGraf!$B$4:$B$7</c:f>
              <c:strCache>
                <c:ptCount val="4"/>
                <c:pt idx="0">
                  <c:v>ACM Digital Library</c:v>
                </c:pt>
                <c:pt idx="1">
                  <c:v>Engineering Village</c:v>
                </c:pt>
                <c:pt idx="2">
                  <c:v>IEEE Xplore</c:v>
                </c:pt>
                <c:pt idx="3">
                  <c:v>Scopus</c:v>
                </c:pt>
              </c:strCache>
            </c:strRef>
          </c:cat>
          <c:val>
            <c:numRef>
              <c:f>TabGraf!$G$4:$G$7</c:f>
              <c:numCache>
                <c:formatCode>General</c:formatCode>
                <c:ptCount val="4"/>
                <c:pt idx="0">
                  <c:v>18</c:v>
                </c:pt>
                <c:pt idx="1">
                  <c:v>27</c:v>
                </c:pt>
                <c:pt idx="2">
                  <c:v>27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5A1-4F76-BADB-94A058D2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DB6-48FD-96AE-FEB4F1217EEC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DB6-48FD-96AE-FEB4F1217EEC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DB6-48FD-96AE-FEB4F1217EEC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DB6-48FD-96AE-FEB4F1217EEC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DB6-48FD-96AE-FEB4F1217EEC}"/>
              </c:ext>
            </c:extLst>
          </c:dPt>
          <c:dLbls>
            <c:dLbl>
              <c:idx val="0"/>
              <c:layout>
                <c:manualLayout>
                  <c:x val="-0.21330096237970253"/>
                  <c:y val="-0.138363954505686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B6-48FD-96AE-FEB4F1217EEC}"/>
                </c:ext>
              </c:extLst>
            </c:dLbl>
            <c:dLbl>
              <c:idx val="1"/>
              <c:layout>
                <c:manualLayout>
                  <c:x val="0.23326509186351707"/>
                  <c:y val="-0.1814668999708369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B6-48FD-96AE-FEB4F1217EEC}"/>
                </c:ext>
              </c:extLst>
            </c:dLbl>
            <c:dLbl>
              <c:idx val="2"/>
              <c:layout>
                <c:manualLayout>
                  <c:x val="-3.7839457567804026E-2"/>
                  <c:y val="3.642096821230679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B6-48FD-96AE-FEB4F1217EEC}"/>
                </c:ext>
              </c:extLst>
            </c:dLbl>
            <c:dLbl>
              <c:idx val="3"/>
              <c:layout>
                <c:manualLayout>
                  <c:x val="-4.716797900262467E-2"/>
                  <c:y val="-5.764800233304171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B6-48FD-96AE-FEB4F1217EEC}"/>
                </c:ext>
              </c:extLst>
            </c:dLbl>
            <c:dLbl>
              <c:idx val="4"/>
              <c:layout>
                <c:manualLayout>
                  <c:x val="0.12521303587051624"/>
                  <c:y val="0.1521617089530475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B6-48FD-96AE-FEB4F1217E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TabGraf!$C$14:$C$18</c:f>
              <c:strCache>
                <c:ptCount val="5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</c:strCache>
            </c:strRef>
          </c:cat>
          <c:val>
            <c:numRef>
              <c:f>TabGraf!$D$14:$D$18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DB6-48FD-96AE-FEB4F121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IEEE Xplore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440-469A-AB83-F05EA6E217D4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5440-469A-AB83-F05EA6E217D4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5440-469A-AB83-F05EA6E217D4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5440-469A-AB83-F05EA6E217D4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5440-469A-AB83-F05EA6E217D4}"/>
              </c:ext>
            </c:extLst>
          </c:dPt>
          <c:dLbls>
            <c:dLbl>
              <c:idx val="0"/>
              <c:layout>
                <c:manualLayout>
                  <c:x val="-0.23147979747543124"/>
                  <c:y val="-3.935841353164187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40-469A-AB83-F05EA6E217D4}"/>
                </c:ext>
              </c:extLst>
            </c:dLbl>
            <c:dLbl>
              <c:idx val="2"/>
              <c:layout>
                <c:manualLayout>
                  <c:x val="0.10834098851865495"/>
                  <c:y val="-0.18549826432986199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40-469A-AB83-F05EA6E217D4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40-469A-AB83-F05EA6E217D4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40-469A-AB83-F05EA6E217D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TabGraf!$C$4:$E$4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440-469A-AB83-F05EA6E2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Engineering Village</a:t>
            </a:r>
            <a:endParaRPr lang="pt-BR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0AD8-4C91-9CF9-0EE55C470378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AD8-4C91-9CF9-0EE55C470378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AD8-4C91-9CF9-0EE55C470378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AD8-4C91-9CF9-0EE55C470378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AD8-4C91-9CF9-0EE55C470378}"/>
              </c:ext>
            </c:extLst>
          </c:dPt>
          <c:dLbls>
            <c:dLbl>
              <c:idx val="0"/>
              <c:layout>
                <c:manualLayout>
                  <c:x val="-6.9095074425596564E-2"/>
                  <c:y val="2.2768229240162162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D8-4C91-9CF9-0EE55C470378}"/>
                </c:ext>
              </c:extLst>
            </c:dLbl>
            <c:dLbl>
              <c:idx val="2"/>
              <c:layout>
                <c:manualLayout>
                  <c:x val="0.1391380911660374"/>
                  <c:y val="-0.15682442920441397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D8-4C91-9CF9-0EE55C470378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D8-4C91-9CF9-0EE55C470378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D8-4C91-9CF9-0EE55C47037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TabGraf!$C$5:$E$5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AD8-4C91-9CF9-0EE55C47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Scopus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B1C-4B61-A354-1AAD24F152E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5B1C-4B61-A354-1AAD24F152E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5B1C-4B61-A354-1AAD24F152EE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5B1C-4B61-A354-1AAD24F152EE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5B1C-4B61-A354-1AAD24F152EE}"/>
              </c:ext>
            </c:extLst>
          </c:dPt>
          <c:dLbls>
            <c:dLbl>
              <c:idx val="0"/>
              <c:layout>
                <c:manualLayout>
                  <c:x val="-5.2296875251452719E-2"/>
                  <c:y val="-1.1266333643778399E-3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1C-4B61-A354-1AAD24F152EE}"/>
                </c:ext>
              </c:extLst>
            </c:dLbl>
            <c:dLbl>
              <c:idx val="2"/>
              <c:layout>
                <c:manualLayout>
                  <c:x val="0.10918972756799226"/>
                  <c:y val="-0.24762528339871498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1C-4B61-A354-1AAD24F152EE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1C-4B61-A354-1AAD24F152EE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1C-4B61-A354-1AAD24F152EE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TabGraf!$C$6:$E$6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B1C-4B61-A354-1AAD24F1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ACM Digital Library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7151-4CAA-B12B-8EBDAC519B07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7151-4CAA-B12B-8EBDAC519B07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7151-4CAA-B12B-8EBDAC519B07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7151-4CAA-B12B-8EBDAC519B07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7151-4CAA-B12B-8EBDAC519B07}"/>
              </c:ext>
            </c:extLst>
          </c:dPt>
          <c:dLbls>
            <c:dLbl>
              <c:idx val="0"/>
              <c:layout>
                <c:manualLayout>
                  <c:x val="-9.7092660920372623E-2"/>
                  <c:y val="-9.1927111261629932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51-4CAA-B12B-8EBDAC519B07}"/>
                </c:ext>
              </c:extLst>
            </c:dLbl>
            <c:dLbl>
              <c:idx val="2"/>
              <c:layout>
                <c:manualLayout>
                  <c:x val="3.5547836806660113E-2"/>
                  <c:y val="-6.1244978786253866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51-4CAA-B12B-8EBDAC519B07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51-4CAA-B12B-8EBDAC519B07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51-4CAA-B12B-8EBDAC519B07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TabGraf!$C$7:$E$7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151-4CAA-B12B-8EBDAC51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59</xdr:row>
      <xdr:rowOff>47625</xdr:rowOff>
    </xdr:from>
    <xdr:to>
      <xdr:col>8</xdr:col>
      <xdr:colOff>85725</xdr:colOff>
      <xdr:row>76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59</xdr:row>
      <xdr:rowOff>38100</xdr:rowOff>
    </xdr:from>
    <xdr:to>
      <xdr:col>16</xdr:col>
      <xdr:colOff>171450</xdr:colOff>
      <xdr:row>76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77</xdr:row>
      <xdr:rowOff>47627</xdr:rowOff>
    </xdr:from>
    <xdr:to>
      <xdr:col>8</xdr:col>
      <xdr:colOff>104775</xdr:colOff>
      <xdr:row>94</xdr:row>
      <xdr:rowOff>38101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485775</xdr:colOff>
      <xdr:row>77</xdr:row>
      <xdr:rowOff>47627</xdr:rowOff>
    </xdr:from>
    <xdr:to>
      <xdr:col>16</xdr:col>
      <xdr:colOff>180975</xdr:colOff>
      <xdr:row>94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459441</xdr:colOff>
      <xdr:row>99</xdr:row>
      <xdr:rowOff>89646</xdr:rowOff>
    </xdr:from>
    <xdr:to>
      <xdr:col>8</xdr:col>
      <xdr:colOff>190500</xdr:colOff>
      <xdr:row>117</xdr:row>
      <xdr:rowOff>8964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313765</xdr:colOff>
      <xdr:row>3</xdr:row>
      <xdr:rowOff>112059</xdr:rowOff>
    </xdr:from>
    <xdr:to>
      <xdr:col>8</xdr:col>
      <xdr:colOff>8965</xdr:colOff>
      <xdr:row>20</xdr:row>
      <xdr:rowOff>102534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347383</xdr:colOff>
      <xdr:row>3</xdr:row>
      <xdr:rowOff>100853</xdr:rowOff>
    </xdr:from>
    <xdr:to>
      <xdr:col>16</xdr:col>
      <xdr:colOff>42583</xdr:colOff>
      <xdr:row>20</xdr:row>
      <xdr:rowOff>91328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324971</xdr:colOff>
      <xdr:row>22</xdr:row>
      <xdr:rowOff>33618</xdr:rowOff>
    </xdr:from>
    <xdr:to>
      <xdr:col>16</xdr:col>
      <xdr:colOff>20171</xdr:colOff>
      <xdr:row>39</xdr:row>
      <xdr:rowOff>24093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324971</xdr:colOff>
      <xdr:row>22</xdr:row>
      <xdr:rowOff>78441</xdr:rowOff>
    </xdr:from>
    <xdr:to>
      <xdr:col>8</xdr:col>
      <xdr:colOff>20171</xdr:colOff>
      <xdr:row>39</xdr:row>
      <xdr:rowOff>68916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313765</xdr:colOff>
      <xdr:row>40</xdr:row>
      <xdr:rowOff>33617</xdr:rowOff>
    </xdr:from>
    <xdr:to>
      <xdr:col>16</xdr:col>
      <xdr:colOff>8965</xdr:colOff>
      <xdr:row>57</xdr:row>
      <xdr:rowOff>24092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0.78733</cdr:x>
      <cdr:y>0</cdr:y>
    </cdr:from>
    <cdr:to>
      <cdr:x>1</cdr:x>
      <cdr:y>0.35283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3636222" y="0"/>
          <a:ext cx="964688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(e)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67235</xdr:colOff>
      <xdr:row>61</xdr:row>
      <xdr:rowOff>29135</xdr:rowOff>
    </xdr:from>
    <xdr:to>
      <xdr:col>15</xdr:col>
      <xdr:colOff>313765</xdr:colOff>
      <xdr:row>78</xdr:row>
      <xdr:rowOff>105335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504264</xdr:colOff>
      <xdr:row>36</xdr:row>
      <xdr:rowOff>152400</xdr:rowOff>
    </xdr:from>
    <xdr:to>
      <xdr:col>10</xdr:col>
      <xdr:colOff>1288676</xdr:colOff>
      <xdr:row>63</xdr:row>
      <xdr:rowOff>67235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504266</xdr:colOff>
      <xdr:row>64</xdr:row>
      <xdr:rowOff>73956</xdr:rowOff>
    </xdr:from>
    <xdr:to>
      <xdr:col>10</xdr:col>
      <xdr:colOff>1255059</xdr:colOff>
      <xdr:row>87</xdr:row>
      <xdr:rowOff>56027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437029</xdr:colOff>
      <xdr:row>90</xdr:row>
      <xdr:rowOff>0</xdr:rowOff>
    </xdr:from>
    <xdr:to>
      <xdr:col>10</xdr:col>
      <xdr:colOff>1221441</xdr:colOff>
      <xdr:row>114</xdr:row>
      <xdr:rowOff>112059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0.84564</cdr:x>
      <cdr:y>0.75319</cdr:y>
    </cdr:from>
    <cdr:to>
      <cdr:x>1</cdr:x>
      <cdr:y>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853294" y="2001590"/>
          <a:ext cx="700192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36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(a)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0.84126</cdr:x>
      <cdr:y>0.75319</cdr:y>
    </cdr:from>
    <cdr:to>
      <cdr:x>1</cdr:x>
      <cdr:y>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843355" y="2001590"/>
          <a:ext cx="720070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36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(b)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0.85329</cdr:x>
      <cdr:y>0.75319</cdr:y>
    </cdr:from>
    <cdr:to>
      <cdr:x>1</cdr:x>
      <cdr:y>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870638" y="2001589"/>
          <a:ext cx="665503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36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(c)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0.84126</cdr:x>
      <cdr:y>0.75319</cdr:y>
    </cdr:from>
    <cdr:to>
      <cdr:x>1</cdr:x>
      <cdr:y>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843355" y="2001589"/>
          <a:ext cx="720070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36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(d)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0.78883</cdr:x>
      <cdr:y>0</cdr:y>
    </cdr:from>
    <cdr:to>
      <cdr:x>1</cdr:x>
      <cdr:y>0.35283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578250" y="0"/>
          <a:ext cx="957891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(a)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0.78226</cdr:x>
      <cdr:y>0</cdr:y>
    </cdr:from>
    <cdr:to>
      <cdr:x>1</cdr:x>
      <cdr:y>0.35283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563342" y="0"/>
          <a:ext cx="987706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(b)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0.78226</cdr:x>
      <cdr:y>0</cdr:y>
    </cdr:from>
    <cdr:to>
      <cdr:x>1</cdr:x>
      <cdr:y>0.35283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563342" y="0"/>
          <a:ext cx="987706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(d)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0.79185</cdr:x>
      <cdr:y>0</cdr:y>
    </cdr:from>
    <cdr:to>
      <cdr:x>0.99154</cdr:x>
      <cdr:y>0.35283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591940" y="0"/>
          <a:ext cx="905825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(c)</a:t>
          </a:r>
        </a:p>
      </cdr:txBody>
    </cdr:sp>
  </cdr:relSizeAnchor>
</c:userShapes>
</file>

<file path=xl/tables/table1.xml><?xml version="1.0" encoding="utf-8"?>
<table xmlns="http://schemas.openxmlformats.org/spreadsheetml/2006/main" id="4" name="Tabela4" displayName="Tabela4" ref="B1:L93" totalsRowShown="0" headerRowDxfId="44" dataDxfId="43">
  <autoFilter ref="B1:L93"/>
  <sortState ref="B2:L93">
    <sortCondition ref="B1:B93"/>
  </sortState>
  <tableColumns count="11">
    <tableColumn id="1" name="Ord" dataDxfId="42"/>
    <tableColumn id="2" name="Source" dataDxfId="41"/>
    <tableColumn id="3" name="Author" dataDxfId="40"/>
    <tableColumn id="4" name="Title" dataDxfId="39"/>
    <tableColumn id="5" name="Year" dataDxfId="38"/>
    <tableColumn id="6" name="Venue" dataDxfId="37"/>
    <tableColumn id="7" name="Venue Type (1)" dataDxfId="36"/>
    <tableColumn id="8" name="Pages" dataDxfId="35"/>
    <tableColumn id="9" name="Paper Status (2)" dataDxfId="34"/>
    <tableColumn id="10" name="Exclusion Criterion" dataDxfId="33"/>
    <tableColumn id="11" name="Replicated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3:H8" totalsRowShown="0" headerRowDxfId="31" dataDxfId="29" headerRowBorderDxfId="30" tableBorderDxfId="28" totalsRowBorderDxfId="27">
  <autoFilter ref="B3:H8"/>
  <sortState ref="B4:H8">
    <sortCondition ref="B3:B8"/>
  </sortState>
  <tableColumns count="7">
    <tableColumn id="1" name="Source" dataDxfId="26"/>
    <tableColumn id="2" name="Selected papers" dataDxfId="25">
      <calculatedColumnFormula>Extraction!C101</calculatedColumnFormula>
    </tableColumn>
    <tableColumn id="3" name="Excluded papers" dataDxfId="24">
      <calculatedColumnFormula>Extraction!D101</calculatedColumnFormula>
    </tableColumn>
    <tableColumn id="4" name="Not selected papers" dataDxfId="23">
      <calculatedColumnFormula>Extraction!E101</calculatedColumnFormula>
    </tableColumn>
    <tableColumn id="5" name="Replicated papers(*)" dataDxfId="22">
      <calculatedColumnFormula>Extraction!F101</calculatedColumnFormula>
    </tableColumn>
    <tableColumn id="6" name="Total" dataDxfId="21">
      <calculatedColumnFormula>Extraction!G101</calculatedColumnFormula>
    </tableColumn>
    <tableColumn id="7" name="Search Effectiveness" dataDxfId="20" dataCellStyle="Porcentagem">
      <calculatedColumnFormula>Extraction!H101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94" displayName="Tabela194" ref="A1:F13" totalsRowShown="0" headerRowDxfId="19" dataDxfId="18">
  <autoFilter ref="A1:F13"/>
  <sortState ref="A2:G15">
    <sortCondition ref="A1:A15"/>
  </sortState>
  <tableColumns count="6">
    <tableColumn id="1" name="Reference Label" dataDxfId="17"/>
    <tableColumn id="12" name="Source" dataDxfId="16"/>
    <tableColumn id="2" name="Title" dataDxfId="15"/>
    <tableColumn id="3" name="Author(s)" dataDxfId="14"/>
    <tableColumn id="4" name="Additional Information" dataDxfId="13"/>
    <tableColumn id="5" name="Year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ela18" displayName="Tabela18" ref="A1:G13" totalsRowShown="0" headerRowDxfId="11" dataDxfId="10" headerRowBorderDxfId="8" tableBorderDxfId="9" totalsRowBorderDxfId="7">
  <tableColumns count="7">
    <tableColumn id="1" name="Reference Label" dataDxfId="6"/>
    <tableColumn id="2" name="Title" dataDxfId="5"/>
    <tableColumn id="3" name="Q1" dataDxfId="4"/>
    <tableColumn id="4" name="Q2" dataDxfId="3"/>
    <tableColumn id="5" name="Q3" dataDxfId="2"/>
    <tableColumn id="6" name="Q4" dataDxfId="1"/>
    <tableColumn id="7" name="Q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A89" zoomScale="85" zoomScaleNormal="85" workbookViewId="0">
      <selection activeCell="D94" sqref="D94"/>
    </sheetView>
  </sheetViews>
  <sheetFormatPr defaultRowHeight="12.75" x14ac:dyDescent="0.2"/>
  <cols>
    <col min="1" max="1" width="4.42578125" style="24" customWidth="1"/>
    <col min="2" max="2" width="8.5703125" style="26" customWidth="1"/>
    <col min="3" max="3" width="11.7109375" style="1" bestFit="1" customWidth="1"/>
    <col min="4" max="4" width="32.7109375" style="1" customWidth="1"/>
    <col min="5" max="5" width="67.28515625" style="1" customWidth="1"/>
    <col min="6" max="6" width="7.42578125" style="26" customWidth="1"/>
    <col min="7" max="7" width="49.42578125" style="1" customWidth="1"/>
    <col min="8" max="8" width="9.140625" style="26" customWidth="1"/>
    <col min="9" max="9" width="9.140625" style="24"/>
    <col min="10" max="10" width="11" style="26" customWidth="1"/>
    <col min="11" max="11" width="10.5703125" style="26" customWidth="1"/>
    <col min="12" max="12" width="10.5703125" style="24" bestFit="1" customWidth="1"/>
    <col min="13" max="13" width="9.140625" style="24"/>
    <col min="14" max="14" width="12.5703125" style="24" customWidth="1"/>
    <col min="15" max="15" width="9.140625" style="24"/>
    <col min="16" max="16" width="9.5703125" style="24" bestFit="1" customWidth="1"/>
    <col min="17" max="17" width="9.140625" style="24"/>
    <col min="18" max="18" width="12.42578125" style="24" bestFit="1" customWidth="1"/>
    <col min="19" max="16384" width="9.140625" style="24"/>
  </cols>
  <sheetData>
    <row r="1" spans="1:12" s="27" customFormat="1" ht="25.5" x14ac:dyDescent="0.2">
      <c r="B1" s="29" t="s">
        <v>223</v>
      </c>
      <c r="C1" s="27" t="s">
        <v>15</v>
      </c>
      <c r="D1" s="27" t="s">
        <v>53</v>
      </c>
      <c r="E1" s="27" t="s">
        <v>14</v>
      </c>
      <c r="F1" s="29" t="s">
        <v>17</v>
      </c>
      <c r="G1" s="27" t="s">
        <v>397</v>
      </c>
      <c r="H1" s="29" t="s">
        <v>404</v>
      </c>
      <c r="I1" s="29" t="s">
        <v>18</v>
      </c>
      <c r="J1" s="29" t="s">
        <v>405</v>
      </c>
      <c r="K1" s="29" t="s">
        <v>398</v>
      </c>
      <c r="L1" s="29" t="s">
        <v>409</v>
      </c>
    </row>
    <row r="2" spans="1:12" s="27" customFormat="1" ht="25.5" x14ac:dyDescent="0.2">
      <c r="A2" s="25">
        <v>1</v>
      </c>
      <c r="B2" s="44">
        <v>1</v>
      </c>
      <c r="C2" s="25" t="s">
        <v>52</v>
      </c>
      <c r="D2" s="1" t="s">
        <v>122</v>
      </c>
      <c r="E2" s="1" t="s">
        <v>123</v>
      </c>
      <c r="F2" s="26">
        <v>2008</v>
      </c>
      <c r="G2" s="1" t="s">
        <v>124</v>
      </c>
      <c r="H2" s="28" t="s">
        <v>45</v>
      </c>
      <c r="I2" s="24">
        <v>4</v>
      </c>
      <c r="J2" s="28" t="s">
        <v>407</v>
      </c>
      <c r="K2" s="29"/>
      <c r="L2" s="29"/>
    </row>
    <row r="3" spans="1:12" s="40" customFormat="1" ht="38.25" x14ac:dyDescent="0.2">
      <c r="A3" s="40">
        <f>A2+1</f>
        <v>2</v>
      </c>
      <c r="B3" s="41">
        <v>2</v>
      </c>
      <c r="C3" s="13" t="s">
        <v>52</v>
      </c>
      <c r="D3" s="9" t="s">
        <v>134</v>
      </c>
      <c r="E3" s="9" t="s">
        <v>135</v>
      </c>
      <c r="F3" s="41">
        <v>1998</v>
      </c>
      <c r="G3" s="13" t="s">
        <v>136</v>
      </c>
      <c r="H3" s="42" t="s">
        <v>46</v>
      </c>
      <c r="I3" s="40">
        <v>7</v>
      </c>
      <c r="J3" s="28" t="s">
        <v>408</v>
      </c>
      <c r="K3" s="42" t="s">
        <v>9</v>
      </c>
      <c r="L3" s="41"/>
    </row>
    <row r="4" spans="1:12" s="40" customFormat="1" ht="38.25" x14ac:dyDescent="0.2">
      <c r="A4" s="40">
        <f t="shared" ref="A4:A68" si="0">A3+1</f>
        <v>3</v>
      </c>
      <c r="B4" s="41">
        <v>3</v>
      </c>
      <c r="C4" s="13" t="s">
        <v>52</v>
      </c>
      <c r="D4" s="9" t="s">
        <v>108</v>
      </c>
      <c r="E4" s="9" t="s">
        <v>109</v>
      </c>
      <c r="F4" s="41">
        <v>2013</v>
      </c>
      <c r="G4" s="9" t="s">
        <v>110</v>
      </c>
      <c r="H4" s="42" t="s">
        <v>45</v>
      </c>
      <c r="I4" s="40">
        <v>10</v>
      </c>
      <c r="J4" s="28" t="s">
        <v>407</v>
      </c>
      <c r="K4" s="41"/>
      <c r="L4" s="41"/>
    </row>
    <row r="5" spans="1:12" s="40" customFormat="1" ht="25.5" x14ac:dyDescent="0.2">
      <c r="A5" s="40">
        <f t="shared" si="0"/>
        <v>4</v>
      </c>
      <c r="B5" s="41">
        <v>4</v>
      </c>
      <c r="C5" s="25" t="s">
        <v>52</v>
      </c>
      <c r="D5" s="1" t="s">
        <v>114</v>
      </c>
      <c r="E5" s="1" t="s">
        <v>7</v>
      </c>
      <c r="F5" s="26">
        <v>2010</v>
      </c>
      <c r="G5" s="1" t="s">
        <v>115</v>
      </c>
      <c r="H5" s="28" t="s">
        <v>45</v>
      </c>
      <c r="I5" s="24">
        <v>8</v>
      </c>
      <c r="J5" s="28" t="s">
        <v>407</v>
      </c>
      <c r="K5" s="41"/>
      <c r="L5" s="41"/>
    </row>
    <row r="6" spans="1:12" ht="25.5" x14ac:dyDescent="0.2">
      <c r="A6" s="40">
        <f t="shared" si="0"/>
        <v>5</v>
      </c>
      <c r="B6" s="26">
        <v>5</v>
      </c>
      <c r="C6" s="25" t="s">
        <v>52</v>
      </c>
      <c r="D6" s="1" t="s">
        <v>105</v>
      </c>
      <c r="E6" s="1" t="s">
        <v>106</v>
      </c>
      <c r="F6" s="26">
        <v>2014</v>
      </c>
      <c r="G6" s="1" t="s">
        <v>107</v>
      </c>
      <c r="H6" s="28" t="s">
        <v>45</v>
      </c>
      <c r="I6" s="24">
        <v>10</v>
      </c>
      <c r="J6" s="28" t="s">
        <v>407</v>
      </c>
      <c r="L6" s="28" t="s">
        <v>224</v>
      </c>
    </row>
    <row r="7" spans="1:12" ht="38.25" x14ac:dyDescent="0.2">
      <c r="A7" s="40">
        <f t="shared" si="0"/>
        <v>6</v>
      </c>
      <c r="B7" s="26">
        <v>6</v>
      </c>
      <c r="C7" s="25" t="s">
        <v>52</v>
      </c>
      <c r="D7" s="25" t="s">
        <v>249</v>
      </c>
      <c r="E7" s="25" t="s">
        <v>250</v>
      </c>
      <c r="F7" s="26">
        <v>2015</v>
      </c>
      <c r="G7" s="25" t="s">
        <v>251</v>
      </c>
      <c r="H7" s="28" t="s">
        <v>45</v>
      </c>
      <c r="I7" s="24">
        <v>6</v>
      </c>
      <c r="J7" s="28" t="s">
        <v>407</v>
      </c>
      <c r="L7" s="28" t="s">
        <v>270</v>
      </c>
    </row>
    <row r="8" spans="1:12" ht="25.5" x14ac:dyDescent="0.2">
      <c r="A8" s="40">
        <f t="shared" si="0"/>
        <v>7</v>
      </c>
      <c r="B8" s="26">
        <v>7</v>
      </c>
      <c r="C8" s="25" t="s">
        <v>52</v>
      </c>
      <c r="D8" s="1" t="s">
        <v>131</v>
      </c>
      <c r="E8" s="1" t="s">
        <v>132</v>
      </c>
      <c r="F8" s="26">
        <v>2000</v>
      </c>
      <c r="G8" s="1" t="s">
        <v>133</v>
      </c>
      <c r="H8" s="28" t="s">
        <v>45</v>
      </c>
      <c r="I8" s="24">
        <v>10</v>
      </c>
      <c r="J8" s="28" t="s">
        <v>407</v>
      </c>
      <c r="L8" s="28"/>
    </row>
    <row r="9" spans="1:12" ht="38.25" x14ac:dyDescent="0.2">
      <c r="A9" s="40">
        <f t="shared" si="0"/>
        <v>8</v>
      </c>
      <c r="B9" s="26">
        <v>8</v>
      </c>
      <c r="C9" s="25" t="s">
        <v>52</v>
      </c>
      <c r="D9" s="1" t="s">
        <v>100</v>
      </c>
      <c r="E9" s="1" t="s">
        <v>8</v>
      </c>
      <c r="F9" s="26">
        <v>2014</v>
      </c>
      <c r="G9" s="1" t="s">
        <v>101</v>
      </c>
      <c r="H9" s="28" t="s">
        <v>45</v>
      </c>
      <c r="I9" s="24">
        <v>4</v>
      </c>
      <c r="J9" s="28" t="s">
        <v>406</v>
      </c>
      <c r="L9" s="26"/>
    </row>
    <row r="10" spans="1:12" ht="38.25" x14ac:dyDescent="0.2">
      <c r="A10" s="40">
        <f t="shared" si="0"/>
        <v>9</v>
      </c>
      <c r="B10" s="26">
        <v>9</v>
      </c>
      <c r="C10" s="25" t="s">
        <v>52</v>
      </c>
      <c r="D10" s="1" t="s">
        <v>54</v>
      </c>
      <c r="E10" s="1" t="s">
        <v>24</v>
      </c>
      <c r="F10" s="26">
        <v>2018</v>
      </c>
      <c r="G10" s="25" t="s">
        <v>96</v>
      </c>
      <c r="H10" s="28" t="s">
        <v>45</v>
      </c>
      <c r="I10" s="24">
        <v>4</v>
      </c>
      <c r="J10" s="28" t="s">
        <v>406</v>
      </c>
      <c r="L10" s="28" t="s">
        <v>227</v>
      </c>
    </row>
    <row r="11" spans="1:12" ht="38.25" x14ac:dyDescent="0.2">
      <c r="A11" s="40">
        <f t="shared" si="0"/>
        <v>10</v>
      </c>
      <c r="B11" s="26">
        <v>10</v>
      </c>
      <c r="C11" s="25" t="s">
        <v>52</v>
      </c>
      <c r="D11" s="1" t="s">
        <v>119</v>
      </c>
      <c r="E11" s="1" t="s">
        <v>120</v>
      </c>
      <c r="F11" s="26">
        <v>2009</v>
      </c>
      <c r="G11" s="1" t="s">
        <v>121</v>
      </c>
      <c r="H11" s="28" t="s">
        <v>45</v>
      </c>
      <c r="I11" s="24">
        <v>12</v>
      </c>
      <c r="J11" s="28" t="s">
        <v>407</v>
      </c>
      <c r="L11" s="26"/>
    </row>
    <row r="12" spans="1:12" ht="25.5" x14ac:dyDescent="0.2">
      <c r="A12" s="40">
        <f t="shared" si="0"/>
        <v>11</v>
      </c>
      <c r="B12" s="26">
        <v>11</v>
      </c>
      <c r="C12" s="25" t="s">
        <v>52</v>
      </c>
      <c r="D12" s="1" t="s">
        <v>116</v>
      </c>
      <c r="E12" s="1" t="s">
        <v>117</v>
      </c>
      <c r="F12" s="26">
        <v>2010</v>
      </c>
      <c r="G12" s="1" t="s">
        <v>118</v>
      </c>
      <c r="H12" s="28" t="s">
        <v>45</v>
      </c>
      <c r="I12" s="24">
        <v>8</v>
      </c>
      <c r="J12" s="28" t="s">
        <v>407</v>
      </c>
      <c r="L12" s="28" t="s">
        <v>229</v>
      </c>
    </row>
    <row r="13" spans="1:12" ht="38.25" x14ac:dyDescent="0.2">
      <c r="A13" s="40">
        <f t="shared" si="0"/>
        <v>12</v>
      </c>
      <c r="B13" s="26">
        <v>12</v>
      </c>
      <c r="C13" s="25" t="s">
        <v>52</v>
      </c>
      <c r="D13" s="25" t="s">
        <v>257</v>
      </c>
      <c r="E13" s="25" t="s">
        <v>258</v>
      </c>
      <c r="F13" s="26">
        <v>1996</v>
      </c>
      <c r="G13" s="25" t="s">
        <v>259</v>
      </c>
      <c r="H13" s="28" t="s">
        <v>45</v>
      </c>
      <c r="I13" s="24">
        <v>10</v>
      </c>
      <c r="J13" s="28" t="s">
        <v>196</v>
      </c>
      <c r="K13" s="28"/>
      <c r="L13" s="28" t="s">
        <v>268</v>
      </c>
    </row>
    <row r="14" spans="1:12" ht="25.5" x14ac:dyDescent="0.2">
      <c r="A14" s="40">
        <f t="shared" si="0"/>
        <v>13</v>
      </c>
      <c r="B14" s="26">
        <v>13</v>
      </c>
      <c r="C14" s="25" t="s">
        <v>52</v>
      </c>
      <c r="D14" s="1" t="s">
        <v>97</v>
      </c>
      <c r="E14" s="1" t="s">
        <v>98</v>
      </c>
      <c r="F14" s="26">
        <v>2016</v>
      </c>
      <c r="G14" s="1" t="s">
        <v>99</v>
      </c>
      <c r="H14" s="28" t="s">
        <v>45</v>
      </c>
      <c r="I14" s="24">
        <v>4</v>
      </c>
      <c r="J14" s="28" t="s">
        <v>407</v>
      </c>
      <c r="L14" s="26"/>
    </row>
    <row r="15" spans="1:12" ht="38.25" x14ac:dyDescent="0.2">
      <c r="A15" s="40">
        <f t="shared" si="0"/>
        <v>14</v>
      </c>
      <c r="B15" s="26">
        <v>14</v>
      </c>
      <c r="C15" s="25" t="s">
        <v>52</v>
      </c>
      <c r="D15" s="1" t="s">
        <v>111</v>
      </c>
      <c r="E15" s="1" t="s">
        <v>112</v>
      </c>
      <c r="F15" s="26">
        <v>2010</v>
      </c>
      <c r="G15" s="1" t="s">
        <v>113</v>
      </c>
      <c r="H15" s="28" t="s">
        <v>45</v>
      </c>
      <c r="I15" s="24">
        <v>3</v>
      </c>
      <c r="J15" s="28" t="s">
        <v>407</v>
      </c>
      <c r="K15" s="28"/>
      <c r="L15" s="26"/>
    </row>
    <row r="16" spans="1:12" ht="38.25" x14ac:dyDescent="0.2">
      <c r="A16" s="40">
        <f t="shared" si="0"/>
        <v>15</v>
      </c>
      <c r="B16" s="26">
        <v>15</v>
      </c>
      <c r="C16" s="25" t="s">
        <v>52</v>
      </c>
      <c r="D16" s="25" t="s">
        <v>249</v>
      </c>
      <c r="E16" s="25" t="s">
        <v>252</v>
      </c>
      <c r="F16" s="26">
        <v>2015</v>
      </c>
      <c r="G16" s="25" t="s">
        <v>253</v>
      </c>
      <c r="H16" s="28" t="s">
        <v>45</v>
      </c>
      <c r="I16" s="24">
        <v>6</v>
      </c>
      <c r="J16" s="28" t="s">
        <v>407</v>
      </c>
      <c r="K16" s="28"/>
      <c r="L16" s="26"/>
    </row>
    <row r="17" spans="1:12" ht="25.5" x14ac:dyDescent="0.2">
      <c r="A17" s="40">
        <f t="shared" si="0"/>
        <v>16</v>
      </c>
      <c r="B17" s="26">
        <v>16</v>
      </c>
      <c r="C17" s="25" t="s">
        <v>52</v>
      </c>
      <c r="D17" s="1" t="s">
        <v>102</v>
      </c>
      <c r="E17" s="1" t="s">
        <v>103</v>
      </c>
      <c r="F17" s="26">
        <v>2014</v>
      </c>
      <c r="G17" s="1" t="s">
        <v>104</v>
      </c>
      <c r="H17" s="28" t="s">
        <v>45</v>
      </c>
      <c r="I17" s="24">
        <v>6</v>
      </c>
      <c r="J17" s="28" t="s">
        <v>407</v>
      </c>
      <c r="L17" s="26"/>
    </row>
    <row r="18" spans="1:12" ht="25.5" x14ac:dyDescent="0.2">
      <c r="A18" s="40">
        <f t="shared" si="0"/>
        <v>17</v>
      </c>
      <c r="B18" s="26">
        <v>17</v>
      </c>
      <c r="C18" s="25" t="s">
        <v>52</v>
      </c>
      <c r="D18" s="1" t="s">
        <v>128</v>
      </c>
      <c r="E18" s="1" t="s">
        <v>129</v>
      </c>
      <c r="F18" s="26">
        <v>2005</v>
      </c>
      <c r="G18" s="1" t="s">
        <v>130</v>
      </c>
      <c r="H18" s="28" t="s">
        <v>45</v>
      </c>
      <c r="I18" s="24">
        <v>2</v>
      </c>
      <c r="J18" s="28" t="s">
        <v>408</v>
      </c>
      <c r="K18" s="28" t="s">
        <v>13</v>
      </c>
      <c r="L18" s="28" t="s">
        <v>237</v>
      </c>
    </row>
    <row r="19" spans="1:12" ht="25.5" x14ac:dyDescent="0.2">
      <c r="A19" s="40">
        <f t="shared" si="0"/>
        <v>18</v>
      </c>
      <c r="B19" s="26">
        <v>18</v>
      </c>
      <c r="C19" s="25" t="s">
        <v>52</v>
      </c>
      <c r="D19" s="1" t="s">
        <v>125</v>
      </c>
      <c r="E19" s="1" t="s">
        <v>126</v>
      </c>
      <c r="F19" s="26">
        <v>2007</v>
      </c>
      <c r="G19" s="1" t="s">
        <v>127</v>
      </c>
      <c r="H19" s="28" t="s">
        <v>45</v>
      </c>
      <c r="I19" s="24">
        <v>5</v>
      </c>
      <c r="J19" s="28" t="s">
        <v>407</v>
      </c>
      <c r="L19" s="26"/>
    </row>
    <row r="20" spans="1:12" ht="38.25" x14ac:dyDescent="0.2">
      <c r="A20" s="40">
        <f t="shared" si="0"/>
        <v>19</v>
      </c>
      <c r="B20" s="26">
        <v>19</v>
      </c>
      <c r="C20" s="25" t="s">
        <v>50</v>
      </c>
      <c r="D20" s="1" t="s">
        <v>67</v>
      </c>
      <c r="E20" s="1" t="s">
        <v>36</v>
      </c>
      <c r="F20" s="26">
        <v>2010</v>
      </c>
      <c r="G20" s="25" t="s">
        <v>145</v>
      </c>
      <c r="H20" s="28" t="s">
        <v>45</v>
      </c>
      <c r="I20" s="24">
        <v>6</v>
      </c>
      <c r="J20" s="28" t="s">
        <v>196</v>
      </c>
      <c r="L20" s="28" t="s">
        <v>265</v>
      </c>
    </row>
    <row r="21" spans="1:12" ht="25.5" x14ac:dyDescent="0.2">
      <c r="A21" s="40">
        <f t="shared" si="0"/>
        <v>20</v>
      </c>
      <c r="B21" s="26">
        <v>20</v>
      </c>
      <c r="C21" s="25" t="s">
        <v>50</v>
      </c>
      <c r="D21" s="1" t="s">
        <v>139</v>
      </c>
      <c r="E21" s="1" t="s">
        <v>2</v>
      </c>
      <c r="F21" s="26">
        <v>2014</v>
      </c>
      <c r="G21" s="25" t="s">
        <v>160</v>
      </c>
      <c r="H21" s="28" t="s">
        <v>46</v>
      </c>
      <c r="I21" s="24">
        <v>25</v>
      </c>
      <c r="J21" s="28" t="s">
        <v>408</v>
      </c>
      <c r="K21" s="28" t="s">
        <v>10</v>
      </c>
      <c r="L21" s="28" t="s">
        <v>271</v>
      </c>
    </row>
    <row r="22" spans="1:12" ht="25.5" x14ac:dyDescent="0.2">
      <c r="A22" s="40">
        <f t="shared" si="0"/>
        <v>21</v>
      </c>
      <c r="B22" s="26">
        <v>21</v>
      </c>
      <c r="C22" s="25" t="s">
        <v>50</v>
      </c>
      <c r="D22" s="1" t="s">
        <v>206</v>
      </c>
      <c r="E22" s="1" t="s">
        <v>207</v>
      </c>
      <c r="F22" s="26">
        <v>2007</v>
      </c>
      <c r="G22" s="25" t="s">
        <v>208</v>
      </c>
      <c r="H22" s="28" t="s">
        <v>45</v>
      </c>
      <c r="I22" s="24">
        <v>10</v>
      </c>
      <c r="J22" s="28" t="s">
        <v>196</v>
      </c>
      <c r="K22" s="28"/>
      <c r="L22" s="28" t="s">
        <v>225</v>
      </c>
    </row>
    <row r="23" spans="1:12" ht="25.5" x14ac:dyDescent="0.2">
      <c r="A23" s="40">
        <f t="shared" si="0"/>
        <v>22</v>
      </c>
      <c r="B23" s="26">
        <v>22</v>
      </c>
      <c r="C23" s="25" t="s">
        <v>50</v>
      </c>
      <c r="D23" s="1" t="s">
        <v>153</v>
      </c>
      <c r="E23" s="1" t="s">
        <v>154</v>
      </c>
      <c r="F23" s="26">
        <v>2002</v>
      </c>
      <c r="G23" s="25" t="s">
        <v>222</v>
      </c>
      <c r="H23" s="28" t="s">
        <v>45</v>
      </c>
      <c r="I23" s="24">
        <v>10</v>
      </c>
      <c r="J23" s="28" t="s">
        <v>406</v>
      </c>
      <c r="K23" s="28"/>
      <c r="L23" s="28" t="s">
        <v>266</v>
      </c>
    </row>
    <row r="24" spans="1:12" ht="25.5" x14ac:dyDescent="0.2">
      <c r="A24" s="40">
        <f t="shared" si="0"/>
        <v>23</v>
      </c>
      <c r="B24" s="26">
        <v>23</v>
      </c>
      <c r="C24" s="25" t="s">
        <v>50</v>
      </c>
      <c r="D24" s="1" t="s">
        <v>181</v>
      </c>
      <c r="E24" s="1" t="s">
        <v>182</v>
      </c>
      <c r="F24" s="26">
        <v>2003</v>
      </c>
      <c r="G24" s="25" t="s">
        <v>215</v>
      </c>
      <c r="H24" s="28" t="s">
        <v>45</v>
      </c>
      <c r="I24" s="24">
        <v>10</v>
      </c>
      <c r="J24" s="28" t="s">
        <v>196</v>
      </c>
      <c r="K24" s="28"/>
      <c r="L24" s="28" t="s">
        <v>267</v>
      </c>
    </row>
    <row r="25" spans="1:12" ht="25.5" x14ac:dyDescent="0.2">
      <c r="A25" s="40">
        <f t="shared" si="0"/>
        <v>24</v>
      </c>
      <c r="B25" s="26">
        <v>24</v>
      </c>
      <c r="C25" s="25" t="s">
        <v>50</v>
      </c>
      <c r="D25" s="1" t="s">
        <v>105</v>
      </c>
      <c r="E25" s="1" t="s">
        <v>201</v>
      </c>
      <c r="F25" s="26">
        <v>2014</v>
      </c>
      <c r="G25" s="25" t="s">
        <v>202</v>
      </c>
      <c r="H25" s="28" t="s">
        <v>45</v>
      </c>
      <c r="I25" s="24">
        <v>10</v>
      </c>
      <c r="J25" s="28" t="s">
        <v>196</v>
      </c>
      <c r="K25" s="28"/>
      <c r="L25" s="28" t="s">
        <v>224</v>
      </c>
    </row>
    <row r="26" spans="1:12" ht="25.5" x14ac:dyDescent="0.2">
      <c r="A26" s="40">
        <f t="shared" si="0"/>
        <v>25</v>
      </c>
      <c r="B26" s="26">
        <v>25</v>
      </c>
      <c r="C26" s="25" t="s">
        <v>50</v>
      </c>
      <c r="D26" s="1" t="s">
        <v>213</v>
      </c>
      <c r="E26" s="1" t="s">
        <v>214</v>
      </c>
      <c r="F26" s="26">
        <v>2005</v>
      </c>
      <c r="G26" s="25" t="s">
        <v>221</v>
      </c>
      <c r="H26" s="28" t="s">
        <v>46</v>
      </c>
      <c r="I26" s="24">
        <v>23</v>
      </c>
      <c r="J26" s="28" t="s">
        <v>407</v>
      </c>
      <c r="K26" s="28"/>
      <c r="L26" s="26"/>
    </row>
    <row r="27" spans="1:12" ht="25.5" x14ac:dyDescent="0.2">
      <c r="A27" s="40">
        <f t="shared" si="0"/>
        <v>26</v>
      </c>
      <c r="B27" s="26">
        <v>26</v>
      </c>
      <c r="C27" s="25" t="s">
        <v>50</v>
      </c>
      <c r="D27" s="1" t="s">
        <v>158</v>
      </c>
      <c r="E27" s="1" t="s">
        <v>159</v>
      </c>
      <c r="F27" s="26">
        <v>1996</v>
      </c>
      <c r="G27" s="25" t="s">
        <v>163</v>
      </c>
      <c r="H27" s="28" t="s">
        <v>46</v>
      </c>
      <c r="I27" s="24">
        <v>24</v>
      </c>
      <c r="J27" s="28" t="s">
        <v>408</v>
      </c>
      <c r="K27" s="28" t="s">
        <v>9</v>
      </c>
      <c r="L27" s="28"/>
    </row>
    <row r="28" spans="1:12" ht="25.5" x14ac:dyDescent="0.2">
      <c r="A28" s="40">
        <f t="shared" si="0"/>
        <v>27</v>
      </c>
      <c r="B28" s="26">
        <v>27</v>
      </c>
      <c r="C28" s="25" t="s">
        <v>50</v>
      </c>
      <c r="D28" s="1" t="s">
        <v>65</v>
      </c>
      <c r="E28" s="1" t="s">
        <v>4</v>
      </c>
      <c r="F28" s="26">
        <v>2011</v>
      </c>
      <c r="G28" s="25" t="s">
        <v>144</v>
      </c>
      <c r="H28" s="28" t="s">
        <v>45</v>
      </c>
      <c r="I28" s="24">
        <v>4</v>
      </c>
      <c r="J28" s="28" t="s">
        <v>196</v>
      </c>
      <c r="K28" s="28"/>
      <c r="L28" s="28" t="s">
        <v>226</v>
      </c>
    </row>
    <row r="29" spans="1:12" ht="25.5" x14ac:dyDescent="0.2">
      <c r="A29" s="40">
        <f t="shared" si="0"/>
        <v>28</v>
      </c>
      <c r="B29" s="26">
        <v>28</v>
      </c>
      <c r="C29" s="25" t="s">
        <v>50</v>
      </c>
      <c r="D29" s="1" t="s">
        <v>203</v>
      </c>
      <c r="E29" s="1" t="s">
        <v>5</v>
      </c>
      <c r="F29" s="26">
        <v>2013</v>
      </c>
      <c r="G29" s="25" t="s">
        <v>204</v>
      </c>
      <c r="H29" s="28" t="s">
        <v>45</v>
      </c>
      <c r="I29" s="24">
        <v>4</v>
      </c>
      <c r="J29" s="28" t="s">
        <v>406</v>
      </c>
      <c r="K29" s="28"/>
      <c r="L29" s="26"/>
    </row>
    <row r="30" spans="1:12" ht="25.5" x14ac:dyDescent="0.2">
      <c r="A30" s="40">
        <f t="shared" si="0"/>
        <v>29</v>
      </c>
      <c r="B30" s="26">
        <v>29</v>
      </c>
      <c r="C30" s="25" t="s">
        <v>50</v>
      </c>
      <c r="D30" s="1" t="s">
        <v>174</v>
      </c>
      <c r="E30" s="1" t="s">
        <v>175</v>
      </c>
      <c r="F30" s="26">
        <v>2007</v>
      </c>
      <c r="G30" s="25" t="s">
        <v>205</v>
      </c>
      <c r="H30" s="28" t="s">
        <v>45</v>
      </c>
      <c r="I30" s="24">
        <v>10</v>
      </c>
      <c r="J30" s="28" t="s">
        <v>406</v>
      </c>
      <c r="K30" s="28"/>
      <c r="L30" s="28" t="s">
        <v>228</v>
      </c>
    </row>
    <row r="31" spans="1:12" ht="38.25" x14ac:dyDescent="0.2">
      <c r="A31" s="40">
        <f t="shared" si="0"/>
        <v>30</v>
      </c>
      <c r="B31" s="26">
        <v>30</v>
      </c>
      <c r="C31" s="25" t="s">
        <v>50</v>
      </c>
      <c r="D31" s="1" t="s">
        <v>199</v>
      </c>
      <c r="E31" s="1" t="s">
        <v>200</v>
      </c>
      <c r="F31" s="26">
        <v>2016</v>
      </c>
      <c r="G31" s="25" t="s">
        <v>219</v>
      </c>
      <c r="H31" s="28" t="s">
        <v>45</v>
      </c>
      <c r="I31" s="24">
        <v>23</v>
      </c>
      <c r="J31" s="28" t="s">
        <v>407</v>
      </c>
      <c r="K31" s="28"/>
      <c r="L31" s="26"/>
    </row>
    <row r="32" spans="1:12" ht="51" x14ac:dyDescent="0.2">
      <c r="A32" s="40">
        <f t="shared" si="0"/>
        <v>31</v>
      </c>
      <c r="B32" s="26">
        <v>31</v>
      </c>
      <c r="C32" s="25" t="s">
        <v>50</v>
      </c>
      <c r="D32" s="1" t="s">
        <v>141</v>
      </c>
      <c r="E32" s="1" t="s">
        <v>142</v>
      </c>
      <c r="F32" s="26">
        <v>2012</v>
      </c>
      <c r="G32" s="25" t="s">
        <v>143</v>
      </c>
      <c r="H32" s="28" t="s">
        <v>45</v>
      </c>
      <c r="I32" s="24">
        <v>12</v>
      </c>
      <c r="J32" s="28" t="s">
        <v>196</v>
      </c>
      <c r="K32" s="28"/>
      <c r="L32" s="28" t="s">
        <v>230</v>
      </c>
    </row>
    <row r="33" spans="1:12" ht="25.5" x14ac:dyDescent="0.2">
      <c r="A33" s="40">
        <f t="shared" si="0"/>
        <v>32</v>
      </c>
      <c r="B33" s="26">
        <v>32</v>
      </c>
      <c r="C33" s="25" t="s">
        <v>50</v>
      </c>
      <c r="D33" s="1" t="s">
        <v>116</v>
      </c>
      <c r="E33" s="1" t="s">
        <v>146</v>
      </c>
      <c r="F33" s="26">
        <v>2010</v>
      </c>
      <c r="G33" s="25" t="s">
        <v>147</v>
      </c>
      <c r="H33" s="28" t="s">
        <v>45</v>
      </c>
      <c r="I33" s="24">
        <v>8</v>
      </c>
      <c r="J33" s="28" t="s">
        <v>196</v>
      </c>
      <c r="K33" s="28"/>
      <c r="L33" s="28" t="s">
        <v>229</v>
      </c>
    </row>
    <row r="34" spans="1:12" ht="38.25" x14ac:dyDescent="0.2">
      <c r="A34" s="40">
        <f t="shared" si="0"/>
        <v>33</v>
      </c>
      <c r="B34" s="26">
        <v>33</v>
      </c>
      <c r="C34" s="25" t="s">
        <v>50</v>
      </c>
      <c r="D34" s="25" t="s">
        <v>254</v>
      </c>
      <c r="E34" s="25" t="s">
        <v>255</v>
      </c>
      <c r="F34" s="26">
        <v>2014</v>
      </c>
      <c r="G34" s="25" t="s">
        <v>256</v>
      </c>
      <c r="H34" s="28" t="s">
        <v>45</v>
      </c>
      <c r="I34" s="24">
        <v>8</v>
      </c>
      <c r="J34" s="28" t="s">
        <v>407</v>
      </c>
      <c r="K34" s="28"/>
      <c r="L34" s="28" t="s">
        <v>269</v>
      </c>
    </row>
    <row r="35" spans="1:12" ht="38.25" x14ac:dyDescent="0.2">
      <c r="A35" s="40">
        <f t="shared" si="0"/>
        <v>34</v>
      </c>
      <c r="B35" s="26">
        <v>34</v>
      </c>
      <c r="C35" s="25" t="s">
        <v>50</v>
      </c>
      <c r="D35" s="25" t="s">
        <v>257</v>
      </c>
      <c r="E35" s="25" t="s">
        <v>258</v>
      </c>
      <c r="F35" s="26">
        <v>1996</v>
      </c>
      <c r="G35" s="25" t="s">
        <v>259</v>
      </c>
      <c r="H35" s="28" t="s">
        <v>45</v>
      </c>
      <c r="I35" s="24">
        <v>10</v>
      </c>
      <c r="J35" s="28" t="s">
        <v>196</v>
      </c>
      <c r="K35" s="28"/>
      <c r="L35" s="28" t="s">
        <v>268</v>
      </c>
    </row>
    <row r="36" spans="1:12" ht="25.5" x14ac:dyDescent="0.2">
      <c r="A36" s="40">
        <f t="shared" si="0"/>
        <v>35</v>
      </c>
      <c r="B36" s="26">
        <v>35</v>
      </c>
      <c r="C36" s="25" t="s">
        <v>50</v>
      </c>
      <c r="D36" s="1" t="s">
        <v>137</v>
      </c>
      <c r="E36" s="1" t="s">
        <v>138</v>
      </c>
      <c r="F36" s="26">
        <v>2010</v>
      </c>
      <c r="G36" s="25" t="s">
        <v>194</v>
      </c>
      <c r="H36" s="28" t="s">
        <v>193</v>
      </c>
      <c r="I36" s="30" t="s">
        <v>48</v>
      </c>
      <c r="J36" s="28" t="s">
        <v>408</v>
      </c>
      <c r="K36" s="28" t="s">
        <v>11</v>
      </c>
      <c r="L36" s="26"/>
    </row>
    <row r="37" spans="1:12" ht="25.5" x14ac:dyDescent="0.2">
      <c r="A37" s="40">
        <f t="shared" si="0"/>
        <v>36</v>
      </c>
      <c r="B37" s="26">
        <v>36</v>
      </c>
      <c r="C37" s="25" t="s">
        <v>50</v>
      </c>
      <c r="D37" s="1" t="s">
        <v>155</v>
      </c>
      <c r="E37" s="1" t="s">
        <v>156</v>
      </c>
      <c r="F37" s="26">
        <v>1998</v>
      </c>
      <c r="G37" s="25" t="s">
        <v>157</v>
      </c>
      <c r="H37" s="28" t="s">
        <v>46</v>
      </c>
      <c r="I37" s="24">
        <v>9</v>
      </c>
      <c r="J37" s="28" t="s">
        <v>196</v>
      </c>
      <c r="K37" s="28"/>
      <c r="L37" s="28" t="s">
        <v>233</v>
      </c>
    </row>
    <row r="38" spans="1:12" ht="25.5" x14ac:dyDescent="0.2">
      <c r="A38" s="40">
        <f t="shared" si="0"/>
        <v>37</v>
      </c>
      <c r="B38" s="26">
        <v>37</v>
      </c>
      <c r="C38" s="25" t="s">
        <v>50</v>
      </c>
      <c r="D38" s="1" t="s">
        <v>58</v>
      </c>
      <c r="E38" s="1" t="s">
        <v>140</v>
      </c>
      <c r="F38" s="26">
        <v>2013</v>
      </c>
      <c r="G38" s="25" t="s">
        <v>161</v>
      </c>
      <c r="H38" s="28" t="s">
        <v>45</v>
      </c>
      <c r="I38" s="24">
        <v>8</v>
      </c>
      <c r="J38" s="28" t="s">
        <v>196</v>
      </c>
      <c r="K38" s="28"/>
      <c r="L38" s="28" t="s">
        <v>234</v>
      </c>
    </row>
    <row r="39" spans="1:12" ht="25.5" x14ac:dyDescent="0.2">
      <c r="A39" s="40">
        <f t="shared" si="0"/>
        <v>38</v>
      </c>
      <c r="B39" s="26">
        <v>38</v>
      </c>
      <c r="C39" s="25" t="s">
        <v>50</v>
      </c>
      <c r="D39" s="1" t="s">
        <v>71</v>
      </c>
      <c r="E39" s="1" t="s">
        <v>1</v>
      </c>
      <c r="F39" s="26">
        <v>2009</v>
      </c>
      <c r="G39" s="25" t="s">
        <v>148</v>
      </c>
      <c r="H39" s="28" t="s">
        <v>45</v>
      </c>
      <c r="I39" s="24">
        <v>2</v>
      </c>
      <c r="J39" s="28" t="s">
        <v>196</v>
      </c>
      <c r="K39" s="42"/>
      <c r="L39" s="28" t="s">
        <v>235</v>
      </c>
    </row>
    <row r="40" spans="1:12" ht="38.25" x14ac:dyDescent="0.2">
      <c r="A40" s="40">
        <f t="shared" si="0"/>
        <v>39</v>
      </c>
      <c r="B40" s="26">
        <v>39</v>
      </c>
      <c r="C40" s="25" t="s">
        <v>50</v>
      </c>
      <c r="D40" s="1" t="s">
        <v>150</v>
      </c>
      <c r="E40" s="1" t="s">
        <v>151</v>
      </c>
      <c r="F40" s="26">
        <v>2004</v>
      </c>
      <c r="G40" s="25" t="s">
        <v>152</v>
      </c>
      <c r="H40" s="28" t="s">
        <v>45</v>
      </c>
      <c r="I40" s="24">
        <v>6</v>
      </c>
      <c r="J40" s="28" t="s">
        <v>407</v>
      </c>
      <c r="K40" s="28"/>
      <c r="L40" s="28" t="s">
        <v>236</v>
      </c>
    </row>
    <row r="41" spans="1:12" ht="25.5" x14ac:dyDescent="0.2">
      <c r="A41" s="40">
        <f t="shared" si="0"/>
        <v>40</v>
      </c>
      <c r="B41" s="26">
        <v>40</v>
      </c>
      <c r="C41" s="25" t="s">
        <v>50</v>
      </c>
      <c r="D41" s="1" t="s">
        <v>197</v>
      </c>
      <c r="E41" s="25" t="s">
        <v>198</v>
      </c>
      <c r="F41" s="26">
        <v>2012</v>
      </c>
      <c r="G41" s="25" t="s">
        <v>198</v>
      </c>
      <c r="H41" s="28" t="s">
        <v>193</v>
      </c>
      <c r="I41" s="30" t="s">
        <v>48</v>
      </c>
      <c r="J41" s="28" t="s">
        <v>408</v>
      </c>
      <c r="K41" s="28" t="s">
        <v>11</v>
      </c>
      <c r="L41" s="26"/>
    </row>
    <row r="42" spans="1:12" ht="25.5" x14ac:dyDescent="0.2">
      <c r="A42" s="40">
        <f t="shared" si="0"/>
        <v>41</v>
      </c>
      <c r="B42" s="26">
        <v>41</v>
      </c>
      <c r="C42" s="25" t="s">
        <v>50</v>
      </c>
      <c r="D42" s="1" t="s">
        <v>210</v>
      </c>
      <c r="E42" s="1" t="s">
        <v>211</v>
      </c>
      <c r="F42" s="26">
        <v>2006</v>
      </c>
      <c r="G42" s="25" t="s">
        <v>220</v>
      </c>
      <c r="H42" s="28" t="s">
        <v>45</v>
      </c>
      <c r="I42" s="24">
        <v>22</v>
      </c>
      <c r="J42" s="28" t="s">
        <v>407</v>
      </c>
      <c r="K42" s="28"/>
      <c r="L42" s="26"/>
    </row>
    <row r="43" spans="1:12" ht="25.5" x14ac:dyDescent="0.2">
      <c r="A43" s="40">
        <f t="shared" si="0"/>
        <v>42</v>
      </c>
      <c r="B43" s="26">
        <v>42</v>
      </c>
      <c r="C43" s="25" t="s">
        <v>50</v>
      </c>
      <c r="D43" s="1" t="s">
        <v>75</v>
      </c>
      <c r="E43" s="1" t="s">
        <v>3</v>
      </c>
      <c r="F43" s="26">
        <v>2007</v>
      </c>
      <c r="G43" s="25" t="s">
        <v>209</v>
      </c>
      <c r="H43" s="28" t="s">
        <v>45</v>
      </c>
      <c r="I43" s="24">
        <v>8</v>
      </c>
      <c r="J43" s="28" t="s">
        <v>196</v>
      </c>
      <c r="K43" s="28"/>
      <c r="L43" s="28" t="s">
        <v>276</v>
      </c>
    </row>
    <row r="44" spans="1:12" ht="25.5" x14ac:dyDescent="0.2">
      <c r="A44" s="40">
        <f t="shared" si="0"/>
        <v>43</v>
      </c>
      <c r="B44" s="26">
        <v>43</v>
      </c>
      <c r="C44" s="25" t="s">
        <v>50</v>
      </c>
      <c r="D44" s="1" t="s">
        <v>216</v>
      </c>
      <c r="E44" s="1" t="s">
        <v>217</v>
      </c>
      <c r="F44" s="26">
        <v>2001</v>
      </c>
      <c r="G44" s="25" t="s">
        <v>218</v>
      </c>
      <c r="H44" s="28" t="s">
        <v>45</v>
      </c>
      <c r="I44" s="24">
        <v>5</v>
      </c>
      <c r="J44" s="28" t="s">
        <v>407</v>
      </c>
      <c r="K44" s="28"/>
      <c r="L44" s="26"/>
    </row>
    <row r="45" spans="1:12" ht="25.5" x14ac:dyDescent="0.2">
      <c r="A45" s="40">
        <f t="shared" si="0"/>
        <v>44</v>
      </c>
      <c r="B45" s="26">
        <v>44</v>
      </c>
      <c r="C45" s="25" t="s">
        <v>50</v>
      </c>
      <c r="D45" s="1" t="s">
        <v>76</v>
      </c>
      <c r="E45" s="1" t="s">
        <v>6</v>
      </c>
      <c r="F45" s="26">
        <v>2006</v>
      </c>
      <c r="G45" s="25" t="s">
        <v>212</v>
      </c>
      <c r="H45" s="28" t="s">
        <v>45</v>
      </c>
      <c r="I45" s="24">
        <v>10</v>
      </c>
      <c r="J45" s="28" t="s">
        <v>196</v>
      </c>
      <c r="K45" s="28"/>
      <c r="L45" s="28" t="s">
        <v>272</v>
      </c>
    </row>
    <row r="46" spans="1:12" ht="25.5" x14ac:dyDescent="0.2">
      <c r="A46" s="40">
        <f t="shared" si="0"/>
        <v>45</v>
      </c>
      <c r="B46" s="26">
        <v>45</v>
      </c>
      <c r="C46" s="25" t="s">
        <v>50</v>
      </c>
      <c r="D46" s="1" t="s">
        <v>82</v>
      </c>
      <c r="E46" s="1" t="s">
        <v>28</v>
      </c>
      <c r="F46" s="26">
        <v>2005</v>
      </c>
      <c r="G46" s="25" t="s">
        <v>162</v>
      </c>
      <c r="H46" s="28" t="s">
        <v>45</v>
      </c>
      <c r="I46" s="24">
        <v>10</v>
      </c>
      <c r="J46" s="28" t="s">
        <v>196</v>
      </c>
      <c r="K46" s="28"/>
      <c r="L46" s="28" t="s">
        <v>232</v>
      </c>
    </row>
    <row r="47" spans="1:12" ht="25.5" x14ac:dyDescent="0.2">
      <c r="A47" s="40">
        <f t="shared" si="0"/>
        <v>46</v>
      </c>
      <c r="B47" s="26">
        <v>46</v>
      </c>
      <c r="C47" s="25" t="s">
        <v>49</v>
      </c>
      <c r="D47" s="1" t="s">
        <v>67</v>
      </c>
      <c r="E47" s="1" t="s">
        <v>36</v>
      </c>
      <c r="F47" s="26">
        <v>2010</v>
      </c>
      <c r="G47" s="1" t="s">
        <v>68</v>
      </c>
      <c r="H47" s="28" t="s">
        <v>45</v>
      </c>
      <c r="I47" s="24">
        <v>6</v>
      </c>
      <c r="J47" s="28" t="s">
        <v>407</v>
      </c>
      <c r="L47" s="28" t="s">
        <v>265</v>
      </c>
    </row>
    <row r="48" spans="1:12" ht="25.5" x14ac:dyDescent="0.2">
      <c r="A48" s="40">
        <f t="shared" si="0"/>
        <v>47</v>
      </c>
      <c r="B48" s="26">
        <v>47</v>
      </c>
      <c r="C48" s="25" t="s">
        <v>49</v>
      </c>
      <c r="D48" s="1" t="s">
        <v>73</v>
      </c>
      <c r="E48" s="1" t="s">
        <v>39</v>
      </c>
      <c r="F48" s="26">
        <v>2007</v>
      </c>
      <c r="G48" s="1" t="s">
        <v>74</v>
      </c>
      <c r="H48" s="28" t="s">
        <v>45</v>
      </c>
      <c r="I48" s="24">
        <v>10</v>
      </c>
      <c r="J48" s="28" t="s">
        <v>406</v>
      </c>
      <c r="L48" s="28" t="s">
        <v>225</v>
      </c>
    </row>
    <row r="49" spans="1:12" ht="25.5" x14ac:dyDescent="0.2">
      <c r="A49" s="40">
        <f t="shared" si="0"/>
        <v>48</v>
      </c>
      <c r="B49" s="26">
        <v>48</v>
      </c>
      <c r="C49" s="25" t="s">
        <v>49</v>
      </c>
      <c r="D49" s="1" t="s">
        <v>61</v>
      </c>
      <c r="E49" s="1" t="s">
        <v>35</v>
      </c>
      <c r="F49" s="26">
        <v>2012</v>
      </c>
      <c r="G49" s="1" t="s">
        <v>62</v>
      </c>
      <c r="H49" s="28" t="s">
        <v>45</v>
      </c>
      <c r="I49" s="24">
        <v>7</v>
      </c>
      <c r="J49" s="28" t="s">
        <v>407</v>
      </c>
      <c r="L49" s="26"/>
    </row>
    <row r="50" spans="1:12" ht="25.5" x14ac:dyDescent="0.2">
      <c r="A50" s="40">
        <f t="shared" si="0"/>
        <v>49</v>
      </c>
      <c r="B50" s="26">
        <v>49</v>
      </c>
      <c r="C50" s="25" t="s">
        <v>49</v>
      </c>
      <c r="D50" s="1" t="s">
        <v>84</v>
      </c>
      <c r="E50" s="1" t="s">
        <v>41</v>
      </c>
      <c r="F50" s="26">
        <v>2005</v>
      </c>
      <c r="G50" s="25" t="s">
        <v>94</v>
      </c>
      <c r="H50" s="28" t="s">
        <v>46</v>
      </c>
      <c r="I50" s="24">
        <v>19</v>
      </c>
      <c r="J50" s="28" t="s">
        <v>407</v>
      </c>
      <c r="L50" s="28"/>
    </row>
    <row r="51" spans="1:12" ht="25.5" x14ac:dyDescent="0.2">
      <c r="A51" s="40">
        <f t="shared" si="0"/>
        <v>50</v>
      </c>
      <c r="B51" s="26">
        <v>50</v>
      </c>
      <c r="C51" s="25" t="s">
        <v>49</v>
      </c>
      <c r="D51" s="1" t="s">
        <v>85</v>
      </c>
      <c r="E51" s="1" t="s">
        <v>37</v>
      </c>
      <c r="F51" s="26">
        <v>2004</v>
      </c>
      <c r="G51" s="1" t="s">
        <v>86</v>
      </c>
      <c r="H51" s="28" t="s">
        <v>45</v>
      </c>
      <c r="I51" s="24">
        <v>8</v>
      </c>
      <c r="J51" s="28" t="s">
        <v>407</v>
      </c>
      <c r="L51" s="26"/>
    </row>
    <row r="52" spans="1:12" ht="25.5" x14ac:dyDescent="0.2">
      <c r="A52" s="40">
        <f t="shared" si="0"/>
        <v>51</v>
      </c>
      <c r="B52" s="26">
        <v>51</v>
      </c>
      <c r="C52" s="25" t="s">
        <v>49</v>
      </c>
      <c r="D52" s="25" t="s">
        <v>260</v>
      </c>
      <c r="E52" s="25" t="s">
        <v>261</v>
      </c>
      <c r="F52" s="26">
        <v>1995</v>
      </c>
      <c r="G52" s="25" t="s">
        <v>262</v>
      </c>
      <c r="H52" s="28" t="s">
        <v>45</v>
      </c>
      <c r="I52" s="24">
        <v>8</v>
      </c>
      <c r="J52" s="28" t="s">
        <v>408</v>
      </c>
      <c r="K52" s="28" t="s">
        <v>9</v>
      </c>
      <c r="L52" s="26"/>
    </row>
    <row r="53" spans="1:12" ht="25.5" x14ac:dyDescent="0.2">
      <c r="A53" s="40">
        <f t="shared" si="0"/>
        <v>52</v>
      </c>
      <c r="B53" s="26">
        <v>52</v>
      </c>
      <c r="C53" s="25" t="s">
        <v>49</v>
      </c>
      <c r="D53" s="1" t="s">
        <v>69</v>
      </c>
      <c r="E53" s="1" t="s">
        <v>34</v>
      </c>
      <c r="F53" s="26">
        <v>2009</v>
      </c>
      <c r="G53" s="1" t="s">
        <v>70</v>
      </c>
      <c r="H53" s="28" t="s">
        <v>45</v>
      </c>
      <c r="I53" s="24">
        <v>10</v>
      </c>
      <c r="J53" s="28" t="s">
        <v>407</v>
      </c>
      <c r="L53" s="26"/>
    </row>
    <row r="54" spans="1:12" ht="38.25" x14ac:dyDescent="0.2">
      <c r="A54" s="40">
        <f t="shared" si="0"/>
        <v>53</v>
      </c>
      <c r="B54" s="26">
        <v>53</v>
      </c>
      <c r="C54" s="25" t="s">
        <v>49</v>
      </c>
      <c r="D54" s="25" t="s">
        <v>249</v>
      </c>
      <c r="E54" s="25" t="s">
        <v>250</v>
      </c>
      <c r="F54" s="26">
        <v>2015</v>
      </c>
      <c r="G54" s="25" t="s">
        <v>251</v>
      </c>
      <c r="H54" s="28" t="s">
        <v>45</v>
      </c>
      <c r="I54" s="24">
        <v>6</v>
      </c>
      <c r="J54" s="28" t="s">
        <v>196</v>
      </c>
      <c r="L54" s="28" t="s">
        <v>270</v>
      </c>
    </row>
    <row r="55" spans="1:12" s="40" customFormat="1" ht="25.5" x14ac:dyDescent="0.2">
      <c r="A55" s="40">
        <f t="shared" si="0"/>
        <v>54</v>
      </c>
      <c r="B55" s="41">
        <v>54</v>
      </c>
      <c r="C55" s="13" t="s">
        <v>49</v>
      </c>
      <c r="D55" s="9" t="s">
        <v>65</v>
      </c>
      <c r="E55" s="9" t="s">
        <v>27</v>
      </c>
      <c r="F55" s="41">
        <v>2010</v>
      </c>
      <c r="G55" s="9" t="s">
        <v>66</v>
      </c>
      <c r="H55" s="42" t="s">
        <v>45</v>
      </c>
      <c r="I55" s="40">
        <v>4</v>
      </c>
      <c r="J55" s="28" t="s">
        <v>406</v>
      </c>
      <c r="K55" s="41"/>
      <c r="L55" s="42" t="s">
        <v>226</v>
      </c>
    </row>
    <row r="56" spans="1:12" s="40" customFormat="1" ht="25.5" x14ac:dyDescent="0.2">
      <c r="A56" s="40">
        <f t="shared" si="0"/>
        <v>55</v>
      </c>
      <c r="B56" s="41">
        <v>55</v>
      </c>
      <c r="C56" s="13" t="s">
        <v>49</v>
      </c>
      <c r="D56" s="13" t="s">
        <v>273</v>
      </c>
      <c r="E56" s="13" t="s">
        <v>274</v>
      </c>
      <c r="F56" s="41">
        <v>2000</v>
      </c>
      <c r="G56" s="13" t="s">
        <v>275</v>
      </c>
      <c r="H56" s="42" t="s">
        <v>46</v>
      </c>
      <c r="I56" s="40">
        <v>5</v>
      </c>
      <c r="J56" s="28" t="s">
        <v>407</v>
      </c>
      <c r="K56" s="41"/>
      <c r="L56" s="42"/>
    </row>
    <row r="57" spans="1:12" ht="25.5" x14ac:dyDescent="0.2">
      <c r="A57" s="40">
        <f t="shared" si="0"/>
        <v>56</v>
      </c>
      <c r="B57" s="26">
        <v>56</v>
      </c>
      <c r="C57" s="25" t="s">
        <v>49</v>
      </c>
      <c r="D57" s="1" t="s">
        <v>54</v>
      </c>
      <c r="E57" s="1" t="s">
        <v>24</v>
      </c>
      <c r="F57" s="26">
        <v>2018</v>
      </c>
      <c r="G57" s="1" t="s">
        <v>55</v>
      </c>
      <c r="H57" s="28" t="s">
        <v>45</v>
      </c>
      <c r="I57" s="24">
        <v>4</v>
      </c>
      <c r="J57" s="28" t="s">
        <v>196</v>
      </c>
      <c r="L57" s="28" t="s">
        <v>227</v>
      </c>
    </row>
    <row r="58" spans="1:12" s="40" customFormat="1" ht="25.5" x14ac:dyDescent="0.2">
      <c r="A58" s="40">
        <f t="shared" si="0"/>
        <v>57</v>
      </c>
      <c r="B58" s="41">
        <v>57</v>
      </c>
      <c r="C58" s="13" t="s">
        <v>49</v>
      </c>
      <c r="D58" s="9" t="s">
        <v>63</v>
      </c>
      <c r="E58" s="9" t="s">
        <v>33</v>
      </c>
      <c r="F58" s="41">
        <v>2011</v>
      </c>
      <c r="G58" s="9" t="s">
        <v>64</v>
      </c>
      <c r="H58" s="42" t="s">
        <v>45</v>
      </c>
      <c r="I58" s="40">
        <v>3</v>
      </c>
      <c r="J58" s="28" t="s">
        <v>406</v>
      </c>
      <c r="K58" s="42"/>
      <c r="L58" s="41"/>
    </row>
    <row r="59" spans="1:12" ht="25.5" x14ac:dyDescent="0.2">
      <c r="A59" s="40">
        <f t="shared" si="0"/>
        <v>58</v>
      </c>
      <c r="B59" s="26">
        <v>58</v>
      </c>
      <c r="C59" s="25" t="s">
        <v>49</v>
      </c>
      <c r="D59" s="1" t="s">
        <v>92</v>
      </c>
      <c r="E59" s="1" t="s">
        <v>38</v>
      </c>
      <c r="F59" s="26">
        <v>1999</v>
      </c>
      <c r="G59" s="1" t="s">
        <v>93</v>
      </c>
      <c r="H59" s="28" t="s">
        <v>45</v>
      </c>
      <c r="I59" s="24">
        <v>10</v>
      </c>
      <c r="J59" s="28" t="s">
        <v>408</v>
      </c>
      <c r="K59" s="28" t="s">
        <v>9</v>
      </c>
      <c r="L59" s="26"/>
    </row>
    <row r="60" spans="1:12" ht="38.25" x14ac:dyDescent="0.2">
      <c r="A60" s="40">
        <f t="shared" si="0"/>
        <v>59</v>
      </c>
      <c r="B60" s="26">
        <v>59</v>
      </c>
      <c r="C60" s="25" t="s">
        <v>49</v>
      </c>
      <c r="D60" s="1" t="s">
        <v>88</v>
      </c>
      <c r="E60" s="1" t="s">
        <v>29</v>
      </c>
      <c r="F60" s="26">
        <v>2002</v>
      </c>
      <c r="G60" s="1" t="s">
        <v>89</v>
      </c>
      <c r="H60" s="28" t="s">
        <v>45</v>
      </c>
      <c r="I60" s="24">
        <v>13</v>
      </c>
      <c r="J60" s="28" t="s">
        <v>407</v>
      </c>
      <c r="L60" s="26"/>
    </row>
    <row r="61" spans="1:12" ht="38.25" x14ac:dyDescent="0.2">
      <c r="A61" s="40">
        <f t="shared" si="0"/>
        <v>60</v>
      </c>
      <c r="B61" s="26">
        <v>60</v>
      </c>
      <c r="C61" s="25" t="s">
        <v>49</v>
      </c>
      <c r="D61" s="25" t="s">
        <v>254</v>
      </c>
      <c r="E61" s="25" t="s">
        <v>255</v>
      </c>
      <c r="F61" s="26">
        <v>2014</v>
      </c>
      <c r="G61" s="25" t="s">
        <v>256</v>
      </c>
      <c r="H61" s="28" t="s">
        <v>45</v>
      </c>
      <c r="I61" s="24">
        <v>8</v>
      </c>
      <c r="J61" s="28" t="s">
        <v>196</v>
      </c>
      <c r="L61" s="28" t="s">
        <v>269</v>
      </c>
    </row>
    <row r="62" spans="1:12" ht="25.5" x14ac:dyDescent="0.2">
      <c r="A62" s="40">
        <f t="shared" si="0"/>
        <v>61</v>
      </c>
      <c r="B62" s="26">
        <v>61</v>
      </c>
      <c r="C62" s="25" t="s">
        <v>49</v>
      </c>
      <c r="D62" s="1" t="s">
        <v>87</v>
      </c>
      <c r="E62" s="1" t="s">
        <v>40</v>
      </c>
      <c r="F62" s="26">
        <v>2002</v>
      </c>
      <c r="G62" s="25" t="s">
        <v>95</v>
      </c>
      <c r="H62" s="28" t="s">
        <v>46</v>
      </c>
      <c r="I62" s="24">
        <v>13</v>
      </c>
      <c r="J62" s="28" t="s">
        <v>407</v>
      </c>
      <c r="L62" s="28" t="s">
        <v>231</v>
      </c>
    </row>
    <row r="63" spans="1:12" ht="38.25" x14ac:dyDescent="0.2">
      <c r="A63" s="40">
        <f t="shared" si="0"/>
        <v>62</v>
      </c>
      <c r="B63" s="26">
        <v>62</v>
      </c>
      <c r="C63" s="25" t="s">
        <v>49</v>
      </c>
      <c r="D63" s="25" t="s">
        <v>257</v>
      </c>
      <c r="E63" s="25" t="s">
        <v>258</v>
      </c>
      <c r="F63" s="26">
        <v>1996</v>
      </c>
      <c r="G63" s="25" t="s">
        <v>259</v>
      </c>
      <c r="H63" s="28" t="s">
        <v>45</v>
      </c>
      <c r="I63" s="24">
        <v>10</v>
      </c>
      <c r="J63" s="28" t="s">
        <v>408</v>
      </c>
      <c r="K63" s="28" t="s">
        <v>9</v>
      </c>
      <c r="L63" s="28" t="s">
        <v>268</v>
      </c>
    </row>
    <row r="64" spans="1:12" ht="25.5" x14ac:dyDescent="0.2">
      <c r="A64" s="40">
        <f t="shared" si="0"/>
        <v>63</v>
      </c>
      <c r="B64" s="26">
        <v>63</v>
      </c>
      <c r="C64" s="25" t="s">
        <v>49</v>
      </c>
      <c r="D64" s="1" t="s">
        <v>58</v>
      </c>
      <c r="E64" s="1" t="s">
        <v>32</v>
      </c>
      <c r="F64" s="26">
        <v>2012</v>
      </c>
      <c r="G64" s="1" t="s">
        <v>60</v>
      </c>
      <c r="H64" s="28" t="s">
        <v>45</v>
      </c>
      <c r="I64" s="24">
        <v>4</v>
      </c>
      <c r="J64" s="28" t="s">
        <v>406</v>
      </c>
      <c r="L64" s="26"/>
    </row>
    <row r="65" spans="1:12" ht="38.25" x14ac:dyDescent="0.2">
      <c r="A65" s="40">
        <f t="shared" si="0"/>
        <v>64</v>
      </c>
      <c r="B65" s="26">
        <v>64</v>
      </c>
      <c r="C65" s="25" t="s">
        <v>49</v>
      </c>
      <c r="D65" s="1" t="s">
        <v>56</v>
      </c>
      <c r="E65" s="1" t="s">
        <v>42</v>
      </c>
      <c r="F65" s="26">
        <v>2014</v>
      </c>
      <c r="G65" s="1" t="s">
        <v>57</v>
      </c>
      <c r="H65" s="28" t="s">
        <v>45</v>
      </c>
      <c r="I65" s="24">
        <v>10</v>
      </c>
      <c r="J65" s="28" t="s">
        <v>407</v>
      </c>
      <c r="L65" s="26"/>
    </row>
    <row r="66" spans="1:12" ht="25.5" x14ac:dyDescent="0.2">
      <c r="A66" s="40">
        <f t="shared" si="0"/>
        <v>65</v>
      </c>
      <c r="B66" s="26">
        <v>65</v>
      </c>
      <c r="C66" s="25" t="s">
        <v>49</v>
      </c>
      <c r="D66" s="1" t="s">
        <v>90</v>
      </c>
      <c r="E66" s="1" t="s">
        <v>43</v>
      </c>
      <c r="F66" s="26">
        <v>2001</v>
      </c>
      <c r="G66" s="1" t="s">
        <v>91</v>
      </c>
      <c r="H66" s="28" t="s">
        <v>45</v>
      </c>
      <c r="I66" s="24">
        <v>10</v>
      </c>
      <c r="J66" s="28" t="s">
        <v>407</v>
      </c>
      <c r="L66" s="26"/>
    </row>
    <row r="67" spans="1:12" ht="25.5" x14ac:dyDescent="0.2">
      <c r="A67" s="40">
        <f t="shared" si="0"/>
        <v>66</v>
      </c>
      <c r="B67" s="26">
        <v>66</v>
      </c>
      <c r="C67" s="25" t="s">
        <v>49</v>
      </c>
      <c r="D67" s="1" t="s">
        <v>58</v>
      </c>
      <c r="E67" s="1" t="s">
        <v>25</v>
      </c>
      <c r="F67" s="26">
        <v>2013</v>
      </c>
      <c r="G67" s="1" t="s">
        <v>59</v>
      </c>
      <c r="H67" s="28" t="s">
        <v>45</v>
      </c>
      <c r="I67" s="24">
        <v>8</v>
      </c>
      <c r="J67" s="28" t="s">
        <v>196</v>
      </c>
      <c r="L67" s="28" t="s">
        <v>234</v>
      </c>
    </row>
    <row r="68" spans="1:12" ht="25.5" x14ac:dyDescent="0.2">
      <c r="A68" s="40">
        <f t="shared" si="0"/>
        <v>67</v>
      </c>
      <c r="B68" s="26">
        <v>67</v>
      </c>
      <c r="C68" s="25" t="s">
        <v>49</v>
      </c>
      <c r="D68" s="1" t="s">
        <v>71</v>
      </c>
      <c r="E68" s="1" t="s">
        <v>23</v>
      </c>
      <c r="F68" s="26">
        <v>2009</v>
      </c>
      <c r="G68" s="1" t="s">
        <v>72</v>
      </c>
      <c r="H68" s="28" t="s">
        <v>45</v>
      </c>
      <c r="I68" s="24">
        <v>2</v>
      </c>
      <c r="J68" s="28" t="s">
        <v>408</v>
      </c>
      <c r="K68" s="42" t="s">
        <v>13</v>
      </c>
      <c r="L68" s="28" t="s">
        <v>235</v>
      </c>
    </row>
    <row r="69" spans="1:12" ht="25.5" x14ac:dyDescent="0.2">
      <c r="A69" s="40">
        <f t="shared" ref="A69:A93" si="1">A68+1</f>
        <v>68</v>
      </c>
      <c r="B69" s="26">
        <v>68</v>
      </c>
      <c r="C69" s="25" t="s">
        <v>49</v>
      </c>
      <c r="D69" s="1" t="s">
        <v>75</v>
      </c>
      <c r="E69" s="1" t="s">
        <v>31</v>
      </c>
      <c r="F69" s="26">
        <v>2007</v>
      </c>
      <c r="G69" s="1" t="s">
        <v>277</v>
      </c>
      <c r="H69" s="28" t="s">
        <v>45</v>
      </c>
      <c r="I69" s="24">
        <v>7</v>
      </c>
      <c r="J69" s="28" t="s">
        <v>406</v>
      </c>
      <c r="L69" s="28" t="s">
        <v>276</v>
      </c>
    </row>
    <row r="70" spans="1:12" ht="25.5" x14ac:dyDescent="0.2">
      <c r="A70" s="40">
        <f t="shared" si="1"/>
        <v>69</v>
      </c>
      <c r="B70" s="26">
        <v>69</v>
      </c>
      <c r="C70" s="25" t="s">
        <v>49</v>
      </c>
      <c r="D70" s="1" t="s">
        <v>76</v>
      </c>
      <c r="E70" s="1" t="s">
        <v>26</v>
      </c>
      <c r="F70" s="26">
        <v>2006</v>
      </c>
      <c r="G70" s="1" t="s">
        <v>77</v>
      </c>
      <c r="H70" s="28" t="s">
        <v>45</v>
      </c>
      <c r="I70" s="24">
        <v>12</v>
      </c>
      <c r="J70" s="28" t="s">
        <v>407</v>
      </c>
      <c r="L70" s="28" t="s">
        <v>272</v>
      </c>
    </row>
    <row r="71" spans="1:12" ht="25.5" x14ac:dyDescent="0.2">
      <c r="A71" s="40">
        <f t="shared" si="1"/>
        <v>70</v>
      </c>
      <c r="B71" s="26">
        <v>70</v>
      </c>
      <c r="C71" s="25" t="s">
        <v>49</v>
      </c>
      <c r="D71" s="1" t="s">
        <v>78</v>
      </c>
      <c r="E71" s="1" t="s">
        <v>44</v>
      </c>
      <c r="F71" s="26">
        <v>2006</v>
      </c>
      <c r="G71" s="1" t="s">
        <v>79</v>
      </c>
      <c r="H71" s="28" t="s">
        <v>45</v>
      </c>
      <c r="I71" s="24">
        <v>6</v>
      </c>
      <c r="J71" s="28" t="s">
        <v>407</v>
      </c>
      <c r="L71" s="26"/>
    </row>
    <row r="72" spans="1:12" ht="25.5" x14ac:dyDescent="0.2">
      <c r="A72" s="40">
        <f t="shared" si="1"/>
        <v>71</v>
      </c>
      <c r="B72" s="26">
        <v>71</v>
      </c>
      <c r="C72" s="25" t="s">
        <v>49</v>
      </c>
      <c r="D72" s="1" t="s">
        <v>82</v>
      </c>
      <c r="E72" s="1" t="s">
        <v>28</v>
      </c>
      <c r="F72" s="26">
        <v>2005</v>
      </c>
      <c r="G72" s="1" t="s">
        <v>83</v>
      </c>
      <c r="H72" s="28" t="s">
        <v>45</v>
      </c>
      <c r="I72" s="24">
        <v>22</v>
      </c>
      <c r="J72" s="28" t="s">
        <v>407</v>
      </c>
      <c r="L72" s="28" t="s">
        <v>232</v>
      </c>
    </row>
    <row r="73" spans="1:12" ht="38.25" x14ac:dyDescent="0.2">
      <c r="A73" s="40">
        <f t="shared" si="1"/>
        <v>72</v>
      </c>
      <c r="B73" s="26">
        <v>72</v>
      </c>
      <c r="C73" s="25" t="s">
        <v>49</v>
      </c>
      <c r="D73" s="1" t="s">
        <v>80</v>
      </c>
      <c r="E73" s="1" t="s">
        <v>30</v>
      </c>
      <c r="F73" s="26">
        <v>2005</v>
      </c>
      <c r="G73" s="1" t="s">
        <v>81</v>
      </c>
      <c r="H73" s="28" t="s">
        <v>45</v>
      </c>
      <c r="I73" s="24">
        <v>4</v>
      </c>
      <c r="J73" s="28" t="s">
        <v>407</v>
      </c>
      <c r="L73" s="26"/>
    </row>
    <row r="74" spans="1:12" ht="25.5" x14ac:dyDescent="0.2">
      <c r="A74" s="40">
        <f t="shared" si="1"/>
        <v>73</v>
      </c>
      <c r="B74" s="26">
        <v>73</v>
      </c>
      <c r="C74" s="25" t="s">
        <v>51</v>
      </c>
      <c r="D74" s="1" t="s">
        <v>158</v>
      </c>
      <c r="E74" s="1" t="s">
        <v>189</v>
      </c>
      <c r="F74" s="26">
        <v>1996</v>
      </c>
      <c r="G74" s="25" t="s">
        <v>191</v>
      </c>
      <c r="H74" s="28" t="s">
        <v>46</v>
      </c>
      <c r="I74" s="24">
        <v>24</v>
      </c>
      <c r="J74" s="28" t="s">
        <v>408</v>
      </c>
      <c r="K74" s="28" t="s">
        <v>9</v>
      </c>
      <c r="L74" s="26"/>
    </row>
    <row r="75" spans="1:12" ht="38.25" x14ac:dyDescent="0.2">
      <c r="A75" s="40">
        <f t="shared" si="1"/>
        <v>74</v>
      </c>
      <c r="B75" s="26">
        <v>74</v>
      </c>
      <c r="C75" s="25" t="s">
        <v>51</v>
      </c>
      <c r="D75" s="1" t="s">
        <v>67</v>
      </c>
      <c r="E75" s="1" t="s">
        <v>36</v>
      </c>
      <c r="F75" s="26">
        <v>2010</v>
      </c>
      <c r="G75" s="1" t="s">
        <v>171</v>
      </c>
      <c r="H75" s="28" t="s">
        <v>45</v>
      </c>
      <c r="I75" s="24">
        <v>6</v>
      </c>
      <c r="J75" s="28" t="s">
        <v>196</v>
      </c>
      <c r="L75" s="28" t="s">
        <v>265</v>
      </c>
    </row>
    <row r="76" spans="1:12" ht="25.5" x14ac:dyDescent="0.2">
      <c r="A76" s="40">
        <f t="shared" si="1"/>
        <v>75</v>
      </c>
      <c r="B76" s="26">
        <v>75</v>
      </c>
      <c r="C76" s="25" t="s">
        <v>51</v>
      </c>
      <c r="D76" s="1" t="s">
        <v>139</v>
      </c>
      <c r="E76" s="1" t="s">
        <v>2</v>
      </c>
      <c r="F76" s="26">
        <v>2014</v>
      </c>
      <c r="G76" s="25" t="s">
        <v>160</v>
      </c>
      <c r="H76" s="28" t="s">
        <v>46</v>
      </c>
      <c r="I76" s="24">
        <v>25</v>
      </c>
      <c r="J76" s="28" t="s">
        <v>196</v>
      </c>
      <c r="L76" s="28" t="s">
        <v>271</v>
      </c>
    </row>
    <row r="77" spans="1:12" ht="25.5" x14ac:dyDescent="0.2">
      <c r="A77" s="40">
        <f t="shared" si="1"/>
        <v>76</v>
      </c>
      <c r="B77" s="26">
        <v>76</v>
      </c>
      <c r="C77" s="25" t="s">
        <v>51</v>
      </c>
      <c r="D77" s="1" t="s">
        <v>153</v>
      </c>
      <c r="E77" s="1" t="s">
        <v>154</v>
      </c>
      <c r="F77" s="26">
        <v>2002</v>
      </c>
      <c r="G77" s="25" t="s">
        <v>192</v>
      </c>
      <c r="H77" s="28" t="s">
        <v>45</v>
      </c>
      <c r="I77" s="24">
        <v>10</v>
      </c>
      <c r="J77" s="28" t="s">
        <v>196</v>
      </c>
      <c r="L77" s="28" t="s">
        <v>266</v>
      </c>
    </row>
    <row r="78" spans="1:12" ht="25.5" x14ac:dyDescent="0.2">
      <c r="A78" s="40">
        <f t="shared" si="1"/>
        <v>77</v>
      </c>
      <c r="B78" s="26">
        <v>77</v>
      </c>
      <c r="C78" s="25" t="s">
        <v>51</v>
      </c>
      <c r="D78" s="1" t="s">
        <v>181</v>
      </c>
      <c r="E78" s="1" t="s">
        <v>182</v>
      </c>
      <c r="F78" s="26">
        <v>2003</v>
      </c>
      <c r="G78" s="1" t="s">
        <v>183</v>
      </c>
      <c r="H78" s="28" t="s">
        <v>45</v>
      </c>
      <c r="I78" s="24">
        <v>10</v>
      </c>
      <c r="J78" s="28" t="s">
        <v>407</v>
      </c>
      <c r="L78" s="28" t="s">
        <v>267</v>
      </c>
    </row>
    <row r="79" spans="1:12" ht="25.5" x14ac:dyDescent="0.2">
      <c r="A79" s="40">
        <f t="shared" si="1"/>
        <v>78</v>
      </c>
      <c r="B79" s="26">
        <v>78</v>
      </c>
      <c r="C79" s="25" t="s">
        <v>51</v>
      </c>
      <c r="D79" s="1" t="s">
        <v>169</v>
      </c>
      <c r="E79" s="1" t="s">
        <v>4</v>
      </c>
      <c r="F79" s="26">
        <v>2011</v>
      </c>
      <c r="G79" s="1" t="s">
        <v>170</v>
      </c>
      <c r="H79" s="28" t="s">
        <v>45</v>
      </c>
      <c r="I79" s="24">
        <v>4</v>
      </c>
      <c r="J79" s="28" t="s">
        <v>196</v>
      </c>
      <c r="L79" s="28" t="s">
        <v>226</v>
      </c>
    </row>
    <row r="80" spans="1:12" ht="25.5" x14ac:dyDescent="0.2">
      <c r="A80" s="40">
        <f t="shared" si="1"/>
        <v>79</v>
      </c>
      <c r="B80" s="26">
        <v>79</v>
      </c>
      <c r="C80" s="25" t="s">
        <v>51</v>
      </c>
      <c r="D80" s="25" t="s">
        <v>263</v>
      </c>
      <c r="E80" s="25" t="s">
        <v>173</v>
      </c>
      <c r="F80" s="26">
        <v>2007</v>
      </c>
      <c r="G80" s="25" t="s">
        <v>264</v>
      </c>
      <c r="H80" s="28" t="s">
        <v>193</v>
      </c>
      <c r="I80" s="24">
        <v>277</v>
      </c>
      <c r="J80" s="28" t="s">
        <v>408</v>
      </c>
      <c r="K80" s="28" t="s">
        <v>11</v>
      </c>
      <c r="L80" s="28"/>
    </row>
    <row r="81" spans="1:12" ht="25.5" x14ac:dyDescent="0.2">
      <c r="A81" s="40">
        <f t="shared" si="1"/>
        <v>80</v>
      </c>
      <c r="B81" s="26">
        <v>80</v>
      </c>
      <c r="C81" s="25" t="s">
        <v>51</v>
      </c>
      <c r="D81" s="1" t="s">
        <v>174</v>
      </c>
      <c r="E81" s="1" t="s">
        <v>175</v>
      </c>
      <c r="F81" s="26">
        <v>2007</v>
      </c>
      <c r="G81" s="1" t="s">
        <v>176</v>
      </c>
      <c r="H81" s="28" t="s">
        <v>45</v>
      </c>
      <c r="I81" s="24">
        <v>10</v>
      </c>
      <c r="J81" s="28" t="s">
        <v>196</v>
      </c>
      <c r="L81" s="28" t="s">
        <v>228</v>
      </c>
    </row>
    <row r="82" spans="1:12" ht="25.5" x14ac:dyDescent="0.2">
      <c r="A82" s="40">
        <f t="shared" si="1"/>
        <v>81</v>
      </c>
      <c r="B82" s="26">
        <v>81</v>
      </c>
      <c r="C82" s="25" t="s">
        <v>51</v>
      </c>
      <c r="D82" s="1" t="s">
        <v>185</v>
      </c>
      <c r="E82" s="1" t="s">
        <v>186</v>
      </c>
      <c r="F82" s="26">
        <v>2001</v>
      </c>
      <c r="G82" s="1" t="s">
        <v>187</v>
      </c>
      <c r="H82" s="28" t="s">
        <v>45</v>
      </c>
      <c r="I82" s="24">
        <v>4</v>
      </c>
      <c r="J82" s="28" t="s">
        <v>407</v>
      </c>
      <c r="L82" s="26"/>
    </row>
    <row r="83" spans="1:12" ht="38.25" x14ac:dyDescent="0.2">
      <c r="A83" s="40">
        <f t="shared" si="1"/>
        <v>82</v>
      </c>
      <c r="B83" s="26">
        <v>82</v>
      </c>
      <c r="C83" s="25" t="s">
        <v>51</v>
      </c>
      <c r="D83" s="1" t="s">
        <v>167</v>
      </c>
      <c r="E83" s="1" t="s">
        <v>142</v>
      </c>
      <c r="F83" s="26">
        <v>2012</v>
      </c>
      <c r="G83" s="1" t="s">
        <v>168</v>
      </c>
      <c r="H83" s="28" t="s">
        <v>45</v>
      </c>
      <c r="I83" s="24">
        <v>12</v>
      </c>
      <c r="J83" s="28" t="s">
        <v>407</v>
      </c>
      <c r="L83" s="28" t="s">
        <v>230</v>
      </c>
    </row>
    <row r="84" spans="1:12" ht="38.25" x14ac:dyDescent="0.2">
      <c r="A84" s="40">
        <f t="shared" si="1"/>
        <v>83</v>
      </c>
      <c r="B84" s="26">
        <v>83</v>
      </c>
      <c r="C84" s="25" t="s">
        <v>51</v>
      </c>
      <c r="D84" s="25" t="s">
        <v>254</v>
      </c>
      <c r="E84" s="25" t="s">
        <v>255</v>
      </c>
      <c r="F84" s="26">
        <v>2014</v>
      </c>
      <c r="G84" s="25" t="s">
        <v>256</v>
      </c>
      <c r="H84" s="28" t="s">
        <v>45</v>
      </c>
      <c r="I84" s="24">
        <v>8</v>
      </c>
      <c r="J84" s="28" t="s">
        <v>196</v>
      </c>
      <c r="L84" s="28" t="s">
        <v>269</v>
      </c>
    </row>
    <row r="85" spans="1:12" ht="25.5" x14ac:dyDescent="0.2">
      <c r="A85" s="40">
        <f t="shared" si="1"/>
        <v>84</v>
      </c>
      <c r="B85" s="26">
        <v>84</v>
      </c>
      <c r="C85" s="25" t="s">
        <v>51</v>
      </c>
      <c r="D85" s="1" t="s">
        <v>87</v>
      </c>
      <c r="E85" s="1" t="s">
        <v>184</v>
      </c>
      <c r="F85" s="26">
        <v>2002</v>
      </c>
      <c r="G85" s="25" t="s">
        <v>95</v>
      </c>
      <c r="H85" s="28" t="s">
        <v>46</v>
      </c>
      <c r="I85" s="24">
        <v>23</v>
      </c>
      <c r="J85" s="28" t="s">
        <v>196</v>
      </c>
      <c r="L85" s="28" t="s">
        <v>231</v>
      </c>
    </row>
    <row r="86" spans="1:12" ht="38.25" x14ac:dyDescent="0.2">
      <c r="A86" s="40">
        <f t="shared" si="1"/>
        <v>85</v>
      </c>
      <c r="B86" s="26">
        <v>85</v>
      </c>
      <c r="C86" s="25" t="s">
        <v>51</v>
      </c>
      <c r="D86" s="25" t="s">
        <v>257</v>
      </c>
      <c r="E86" s="25" t="s">
        <v>258</v>
      </c>
      <c r="F86" s="26">
        <v>1996</v>
      </c>
      <c r="G86" s="25" t="s">
        <v>259</v>
      </c>
      <c r="H86" s="28" t="s">
        <v>45</v>
      </c>
      <c r="I86" s="24">
        <v>10</v>
      </c>
      <c r="J86" s="28" t="s">
        <v>196</v>
      </c>
      <c r="K86" s="28"/>
      <c r="L86" s="28" t="s">
        <v>268</v>
      </c>
    </row>
    <row r="87" spans="1:12" ht="25.5" x14ac:dyDescent="0.2">
      <c r="A87" s="40">
        <f t="shared" si="1"/>
        <v>86</v>
      </c>
      <c r="B87" s="26">
        <v>86</v>
      </c>
      <c r="C87" s="25" t="s">
        <v>51</v>
      </c>
      <c r="D87" s="1" t="s">
        <v>155</v>
      </c>
      <c r="E87" s="1" t="s">
        <v>156</v>
      </c>
      <c r="F87" s="26">
        <v>1998</v>
      </c>
      <c r="G87" s="1" t="s">
        <v>188</v>
      </c>
      <c r="H87" s="28" t="s">
        <v>46</v>
      </c>
      <c r="I87" s="24">
        <v>9</v>
      </c>
      <c r="J87" s="28" t="s">
        <v>408</v>
      </c>
      <c r="K87" s="28" t="s">
        <v>9</v>
      </c>
      <c r="L87" s="28" t="s">
        <v>233</v>
      </c>
    </row>
    <row r="88" spans="1:12" ht="25.5" x14ac:dyDescent="0.2">
      <c r="A88" s="40">
        <f t="shared" si="1"/>
        <v>87</v>
      </c>
      <c r="B88" s="26">
        <v>87</v>
      </c>
      <c r="C88" s="25" t="s">
        <v>51</v>
      </c>
      <c r="D88" s="1" t="s">
        <v>58</v>
      </c>
      <c r="E88" s="1" t="s">
        <v>140</v>
      </c>
      <c r="F88" s="26">
        <v>2013</v>
      </c>
      <c r="G88" s="25" t="s">
        <v>190</v>
      </c>
      <c r="H88" s="28" t="s">
        <v>45</v>
      </c>
      <c r="I88" s="24">
        <v>8</v>
      </c>
      <c r="J88" s="28" t="s">
        <v>406</v>
      </c>
      <c r="L88" s="28" t="s">
        <v>234</v>
      </c>
    </row>
    <row r="89" spans="1:12" ht="25.5" x14ac:dyDescent="0.2">
      <c r="A89" s="40">
        <f t="shared" si="1"/>
        <v>88</v>
      </c>
      <c r="B89" s="26">
        <v>88</v>
      </c>
      <c r="C89" s="25" t="s">
        <v>51</v>
      </c>
      <c r="D89" s="1" t="s">
        <v>71</v>
      </c>
      <c r="E89" s="1" t="s">
        <v>1</v>
      </c>
      <c r="F89" s="26">
        <v>2009</v>
      </c>
      <c r="G89" s="1" t="s">
        <v>172</v>
      </c>
      <c r="H89" s="28" t="s">
        <v>45</v>
      </c>
      <c r="I89" s="24">
        <v>2</v>
      </c>
      <c r="J89" s="28" t="s">
        <v>196</v>
      </c>
      <c r="K89" s="28"/>
      <c r="L89" s="28" t="s">
        <v>235</v>
      </c>
    </row>
    <row r="90" spans="1:12" ht="38.25" x14ac:dyDescent="0.2">
      <c r="A90" s="40">
        <f t="shared" si="1"/>
        <v>89</v>
      </c>
      <c r="B90" s="26">
        <v>89</v>
      </c>
      <c r="C90" s="25" t="s">
        <v>51</v>
      </c>
      <c r="D90" s="1" t="s">
        <v>150</v>
      </c>
      <c r="E90" s="1" t="s">
        <v>151</v>
      </c>
      <c r="F90" s="26">
        <v>2004</v>
      </c>
      <c r="G90" s="1" t="s">
        <v>180</v>
      </c>
      <c r="H90" s="28" t="s">
        <v>45</v>
      </c>
      <c r="I90" s="24">
        <v>6</v>
      </c>
      <c r="J90" s="28" t="s">
        <v>196</v>
      </c>
      <c r="L90" s="28" t="s">
        <v>236</v>
      </c>
    </row>
    <row r="91" spans="1:12" ht="25.5" x14ac:dyDescent="0.2">
      <c r="A91" s="40">
        <f t="shared" si="1"/>
        <v>90</v>
      </c>
      <c r="B91" s="26">
        <v>90</v>
      </c>
      <c r="C91" s="25" t="s">
        <v>51</v>
      </c>
      <c r="D91" s="1" t="s">
        <v>128</v>
      </c>
      <c r="E91" s="1" t="s">
        <v>149</v>
      </c>
      <c r="F91" s="26">
        <v>2005</v>
      </c>
      <c r="G91" s="1" t="s">
        <v>179</v>
      </c>
      <c r="H91" s="28" t="s">
        <v>45</v>
      </c>
      <c r="I91" s="24">
        <v>2</v>
      </c>
      <c r="J91" s="28" t="s">
        <v>196</v>
      </c>
      <c r="K91" s="28"/>
      <c r="L91" s="28" t="s">
        <v>237</v>
      </c>
    </row>
    <row r="92" spans="1:12" ht="25.5" x14ac:dyDescent="0.2">
      <c r="A92" s="40">
        <f t="shared" si="1"/>
        <v>91</v>
      </c>
      <c r="B92" s="26">
        <v>91</v>
      </c>
      <c r="C92" s="25" t="s">
        <v>51</v>
      </c>
      <c r="D92" s="1" t="s">
        <v>177</v>
      </c>
      <c r="E92" s="1" t="s">
        <v>3</v>
      </c>
      <c r="F92" s="26">
        <v>2007</v>
      </c>
      <c r="G92" s="1" t="s">
        <v>178</v>
      </c>
      <c r="H92" s="28" t="s">
        <v>45</v>
      </c>
      <c r="I92" s="24">
        <v>7</v>
      </c>
      <c r="J92" s="28" t="s">
        <v>196</v>
      </c>
      <c r="L92" s="28" t="s">
        <v>276</v>
      </c>
    </row>
    <row r="93" spans="1:12" ht="38.25" x14ac:dyDescent="0.2">
      <c r="A93" s="40">
        <f t="shared" si="1"/>
        <v>92</v>
      </c>
      <c r="B93" s="26">
        <v>92</v>
      </c>
      <c r="C93" s="25" t="s">
        <v>51</v>
      </c>
      <c r="D93" s="1" t="s">
        <v>164</v>
      </c>
      <c r="E93" s="1" t="s">
        <v>165</v>
      </c>
      <c r="F93" s="26">
        <v>2017</v>
      </c>
      <c r="G93" s="1" t="s">
        <v>166</v>
      </c>
      <c r="H93" s="28" t="s">
        <v>45</v>
      </c>
      <c r="I93" s="24">
        <v>12</v>
      </c>
      <c r="J93" s="28" t="s">
        <v>406</v>
      </c>
      <c r="L93" s="26"/>
    </row>
    <row r="94" spans="1:12" x14ac:dyDescent="0.2">
      <c r="B94" s="106" t="s">
        <v>400</v>
      </c>
    </row>
    <row r="95" spans="1:12" x14ac:dyDescent="0.2">
      <c r="B95" s="107" t="s">
        <v>401</v>
      </c>
      <c r="C95" s="24" t="s">
        <v>403</v>
      </c>
    </row>
    <row r="96" spans="1:12" x14ac:dyDescent="0.2">
      <c r="B96" s="107" t="s">
        <v>402</v>
      </c>
      <c r="C96" s="24" t="s">
        <v>410</v>
      </c>
      <c r="E96" s="31"/>
      <c r="F96" s="32"/>
    </row>
    <row r="97" spans="2:12" x14ac:dyDescent="0.2">
      <c r="B97" s="107"/>
      <c r="C97" s="24"/>
      <c r="E97" s="61"/>
      <c r="F97" s="32"/>
    </row>
    <row r="98" spans="2:12" s="110" customFormat="1" x14ac:dyDescent="0.2">
      <c r="B98" s="111"/>
      <c r="D98" s="108"/>
      <c r="E98" s="108"/>
      <c r="F98" s="109"/>
      <c r="G98" s="108"/>
      <c r="H98" s="109"/>
      <c r="J98" s="109"/>
      <c r="K98" s="109"/>
    </row>
    <row r="99" spans="2:12" s="110" customFormat="1" x14ac:dyDescent="0.2">
      <c r="B99" s="109"/>
      <c r="C99" s="108"/>
      <c r="D99" s="108"/>
      <c r="F99" s="109"/>
      <c r="G99" s="108"/>
      <c r="H99" s="109"/>
      <c r="J99" s="109"/>
      <c r="K99" s="109"/>
    </row>
    <row r="100" spans="2:12" s="110" customFormat="1" ht="38.25" x14ac:dyDescent="0.2">
      <c r="B100" s="112" t="s">
        <v>15</v>
      </c>
      <c r="C100" s="112" t="s">
        <v>392</v>
      </c>
      <c r="D100" s="112" t="s">
        <v>21</v>
      </c>
      <c r="E100" s="112" t="s">
        <v>391</v>
      </c>
      <c r="F100" s="112" t="s">
        <v>413</v>
      </c>
      <c r="G100" s="112" t="s">
        <v>22</v>
      </c>
      <c r="H100" s="112" t="s">
        <v>20</v>
      </c>
      <c r="J100" s="109"/>
      <c r="K100" s="122" t="s">
        <v>393</v>
      </c>
      <c r="L100" s="122"/>
    </row>
    <row r="101" spans="2:12" s="110" customFormat="1" ht="25.5" x14ac:dyDescent="0.2">
      <c r="B101" s="112" t="s">
        <v>49</v>
      </c>
      <c r="C101" s="110">
        <f>COUNTIFS($C$2:$C$93,$B101,$J$2:$J$93,"S")</f>
        <v>5</v>
      </c>
      <c r="D101" s="110">
        <f>COUNTIFS($C$2:$C$93,$B101,$J$2:$J$93,"E")</f>
        <v>4</v>
      </c>
      <c r="E101" s="110">
        <f>COUNTIFS($C$2:$C$93,$B101,$J$2:$J$93,"NS")</f>
        <v>14</v>
      </c>
      <c r="F101" s="110">
        <f>COUNTIFS($C$2:$C$93,$B101,$J$2:$J$93,"R")</f>
        <v>4</v>
      </c>
      <c r="G101" s="110">
        <f>SUM(C101:F101)</f>
        <v>27</v>
      </c>
      <c r="H101" s="113">
        <f>C101/G101</f>
        <v>0.18518518518518517</v>
      </c>
      <c r="J101" s="109"/>
      <c r="K101" s="109" t="s">
        <v>9</v>
      </c>
      <c r="L101" s="110">
        <v>4</v>
      </c>
    </row>
    <row r="102" spans="2:12" s="110" customFormat="1" ht="38.25" x14ac:dyDescent="0.2">
      <c r="B102" s="112" t="s">
        <v>50</v>
      </c>
      <c r="C102" s="110">
        <f>COUNTIFS($C$2:$C$93,$B102,$J$2:$J$93,"S")</f>
        <v>3</v>
      </c>
      <c r="D102" s="110">
        <f>COUNTIFS($C$2:$C$93,$B102,$J$2:$J$93,"E")</f>
        <v>4</v>
      </c>
      <c r="E102" s="110">
        <f>COUNTIFS($C$2:$C$93,$B102,$J$2:$J$93,"NS")</f>
        <v>6</v>
      </c>
      <c r="F102" s="110">
        <f>COUNTIFS($C$2:$C$93,$B102,$J$2:$J$93,"R")</f>
        <v>14</v>
      </c>
      <c r="G102" s="110">
        <f>SUM(C102:F102)</f>
        <v>27</v>
      </c>
      <c r="H102" s="113">
        <f>C102/G102</f>
        <v>0.1111111111111111</v>
      </c>
      <c r="J102" s="109"/>
      <c r="K102" s="109" t="s">
        <v>10</v>
      </c>
      <c r="L102" s="110">
        <v>1</v>
      </c>
    </row>
    <row r="103" spans="2:12" s="110" customFormat="1" x14ac:dyDescent="0.2">
      <c r="B103" s="112" t="s">
        <v>51</v>
      </c>
      <c r="C103" s="110">
        <f>COUNTIFS($C$2:$C$93,$B103,$J$2:$J$93,"S")</f>
        <v>2</v>
      </c>
      <c r="D103" s="110">
        <f>COUNTIFS($C$2:$C$93,$B103,$J$2:$J$93,"E")</f>
        <v>3</v>
      </c>
      <c r="E103" s="110">
        <f>COUNTIFS($C$2:$C$93,$B103,$J$2:$J$93,"NS")</f>
        <v>3</v>
      </c>
      <c r="F103" s="110">
        <f>COUNTIFS($C$2:$C$93,$B103,$J$2:$J$93,"R")</f>
        <v>12</v>
      </c>
      <c r="G103" s="110">
        <f>SUM(C103:F103)</f>
        <v>20</v>
      </c>
      <c r="H103" s="113">
        <f>C103/G103</f>
        <v>0.1</v>
      </c>
      <c r="J103" s="109"/>
      <c r="K103" s="109" t="s">
        <v>238</v>
      </c>
      <c r="L103" s="110">
        <v>4</v>
      </c>
    </row>
    <row r="104" spans="2:12" s="110" customFormat="1" ht="38.25" x14ac:dyDescent="0.2">
      <c r="B104" s="112" t="s">
        <v>52</v>
      </c>
      <c r="C104" s="110">
        <f>COUNTIFS($C$2:$C$93,$B104,$J$2:$J$93,"S")</f>
        <v>2</v>
      </c>
      <c r="D104" s="110">
        <f>COUNTIFS($C$2:$C$93,$B104,$J$2:$J$93,"E")</f>
        <v>2</v>
      </c>
      <c r="E104" s="110">
        <f>COUNTIFS($C$2:$C$93,$B104,$J$2:$J$93,"NS")</f>
        <v>13</v>
      </c>
      <c r="F104" s="110">
        <f>COUNTIFS($C$2:$C$93,$B104,$J$2:$J$93,"R")</f>
        <v>1</v>
      </c>
      <c r="G104" s="110">
        <f>SUM(C104:F104)</f>
        <v>18</v>
      </c>
      <c r="H104" s="113">
        <f>C104/G104</f>
        <v>0.1111111111111111</v>
      </c>
      <c r="J104" s="109"/>
      <c r="K104" s="109" t="s">
        <v>195</v>
      </c>
      <c r="L104" s="110">
        <v>3</v>
      </c>
    </row>
    <row r="105" spans="2:12" s="110" customFormat="1" x14ac:dyDescent="0.2">
      <c r="B105" s="109" t="s">
        <v>0</v>
      </c>
      <c r="C105" s="110">
        <f>SUM(C101:C104)</f>
        <v>12</v>
      </c>
      <c r="D105" s="110">
        <f>SUM(D101:D104)</f>
        <v>13</v>
      </c>
      <c r="E105" s="110">
        <f>SUM(E101:E104)</f>
        <v>36</v>
      </c>
      <c r="F105" s="110">
        <f>SUM(F101:F104)</f>
        <v>31</v>
      </c>
      <c r="G105" s="110">
        <f>SUM(G101:G104)</f>
        <v>92</v>
      </c>
      <c r="H105" s="113">
        <f>C105/G105</f>
        <v>0.13043478260869565</v>
      </c>
      <c r="J105" s="109"/>
      <c r="K105" s="109"/>
    </row>
    <row r="106" spans="2:12" s="110" customFormat="1" x14ac:dyDescent="0.2">
      <c r="B106" s="109"/>
      <c r="C106" s="108"/>
      <c r="D106" s="108"/>
      <c r="E106" s="108"/>
      <c r="F106" s="109"/>
      <c r="G106" s="108"/>
      <c r="H106" s="109"/>
      <c r="J106" s="109"/>
      <c r="K106" s="109"/>
    </row>
    <row r="107" spans="2:12" s="110" customFormat="1" x14ac:dyDescent="0.2">
      <c r="B107" s="109"/>
      <c r="C107" s="108"/>
      <c r="D107" s="108"/>
      <c r="E107" s="108"/>
      <c r="F107" s="109"/>
      <c r="G107" s="108"/>
      <c r="H107" s="109"/>
      <c r="J107" s="109"/>
      <c r="K107" s="109"/>
    </row>
    <row r="108" spans="2:12" s="110" customFormat="1" x14ac:dyDescent="0.2">
      <c r="B108" s="109"/>
      <c r="C108" s="114">
        <f>C101/G101</f>
        <v>0.18518518518518517</v>
      </c>
      <c r="D108" s="108"/>
      <c r="E108" s="115" t="s">
        <v>49</v>
      </c>
      <c r="F108" s="114">
        <f>F101/G101</f>
        <v>0.14814814814814814</v>
      </c>
      <c r="G108" s="108"/>
      <c r="H108" s="109"/>
      <c r="J108" s="109"/>
      <c r="K108" s="109"/>
    </row>
    <row r="109" spans="2:12" s="110" customFormat="1" x14ac:dyDescent="0.2">
      <c r="B109" s="109"/>
      <c r="C109" s="114">
        <f>C102/G102</f>
        <v>0.1111111111111111</v>
      </c>
      <c r="D109" s="108"/>
      <c r="E109" s="115" t="s">
        <v>50</v>
      </c>
      <c r="F109" s="114">
        <f>F102/G102</f>
        <v>0.51851851851851849</v>
      </c>
      <c r="G109" s="108"/>
      <c r="H109" s="109"/>
      <c r="J109" s="109"/>
      <c r="K109" s="109"/>
    </row>
    <row r="110" spans="2:12" s="110" customFormat="1" x14ac:dyDescent="0.2">
      <c r="B110" s="109"/>
      <c r="C110" s="114">
        <f>C103/G103</f>
        <v>0.1</v>
      </c>
      <c r="D110" s="108"/>
      <c r="E110" s="115" t="s">
        <v>51</v>
      </c>
      <c r="F110" s="114">
        <f>F103/G103</f>
        <v>0.6</v>
      </c>
      <c r="G110" s="108"/>
      <c r="H110" s="109"/>
      <c r="J110" s="109"/>
      <c r="K110" s="109"/>
    </row>
    <row r="111" spans="2:12" s="110" customFormat="1" x14ac:dyDescent="0.2">
      <c r="B111" s="109"/>
      <c r="C111" s="114">
        <f>C104/G104</f>
        <v>0.1111111111111111</v>
      </c>
      <c r="D111" s="108"/>
      <c r="E111" s="115" t="s">
        <v>52</v>
      </c>
      <c r="F111" s="114">
        <f>F104/G104</f>
        <v>5.5555555555555552E-2</v>
      </c>
      <c r="G111" s="108"/>
      <c r="H111" s="109"/>
      <c r="J111" s="109"/>
      <c r="K111" s="109"/>
    </row>
    <row r="112" spans="2:12" s="110" customFormat="1" x14ac:dyDescent="0.2">
      <c r="B112" s="109"/>
      <c r="C112" s="114">
        <f>C105/G105</f>
        <v>0.13043478260869565</v>
      </c>
      <c r="D112" s="108"/>
      <c r="E112" s="108"/>
      <c r="F112" s="114">
        <f>F105/G105</f>
        <v>0.33695652173913043</v>
      </c>
      <c r="G112" s="108"/>
      <c r="H112" s="109"/>
      <c r="J112" s="109"/>
      <c r="K112" s="109"/>
    </row>
    <row r="113" spans="2:11" s="110" customFormat="1" x14ac:dyDescent="0.2">
      <c r="B113" s="109"/>
      <c r="C113" s="108"/>
      <c r="D113" s="108"/>
      <c r="E113" s="108"/>
      <c r="F113" s="109"/>
      <c r="G113" s="108"/>
      <c r="H113" s="109"/>
      <c r="J113" s="109"/>
      <c r="K113" s="109"/>
    </row>
    <row r="114" spans="2:11" s="110" customFormat="1" x14ac:dyDescent="0.2">
      <c r="B114" s="109"/>
      <c r="C114" s="108"/>
      <c r="D114" s="108"/>
      <c r="E114" s="108"/>
      <c r="F114" s="109"/>
      <c r="G114" s="108"/>
      <c r="H114" s="109"/>
      <c r="J114" s="109"/>
      <c r="K114" s="109"/>
    </row>
    <row r="115" spans="2:11" s="110" customFormat="1" x14ac:dyDescent="0.2">
      <c r="B115" s="109"/>
      <c r="C115" s="108"/>
      <c r="D115" s="108"/>
      <c r="E115" s="108"/>
      <c r="F115" s="109"/>
      <c r="G115" s="108"/>
      <c r="H115" s="109"/>
      <c r="J115" s="109"/>
      <c r="K115" s="109"/>
    </row>
    <row r="116" spans="2:11" s="110" customFormat="1" x14ac:dyDescent="0.2">
      <c r="B116" s="122" t="s">
        <v>239</v>
      </c>
      <c r="C116" s="122"/>
      <c r="D116" s="108"/>
      <c r="E116" s="108"/>
      <c r="F116" s="109"/>
      <c r="G116" s="108"/>
      <c r="H116" s="109"/>
      <c r="J116" s="109"/>
      <c r="K116" s="109"/>
    </row>
    <row r="117" spans="2:11" s="110" customFormat="1" x14ac:dyDescent="0.2">
      <c r="B117" s="109" t="s">
        <v>9</v>
      </c>
      <c r="C117" s="110">
        <f>COUNTIFS($K$3:$K$93,$B117)</f>
        <v>7</v>
      </c>
      <c r="D117" s="108"/>
      <c r="E117" s="108"/>
      <c r="F117" s="109"/>
      <c r="G117" s="108"/>
      <c r="H117" s="109"/>
      <c r="J117" s="109"/>
      <c r="K117" s="109"/>
    </row>
    <row r="118" spans="2:11" s="110" customFormat="1" x14ac:dyDescent="0.2">
      <c r="B118" s="109" t="s">
        <v>11</v>
      </c>
      <c r="C118" s="110">
        <f>COUNTIFS($K$3:$K$93,$B118)</f>
        <v>3</v>
      </c>
      <c r="D118" s="108"/>
      <c r="E118" s="108"/>
      <c r="F118" s="109"/>
      <c r="G118" s="108"/>
      <c r="H118" s="109"/>
      <c r="J118" s="109"/>
      <c r="K118" s="109"/>
    </row>
    <row r="119" spans="2:11" s="110" customFormat="1" x14ac:dyDescent="0.2">
      <c r="B119" s="109" t="s">
        <v>10</v>
      </c>
      <c r="C119" s="110">
        <f>COUNTIFS($K$3:$K$93,$B119)</f>
        <v>1</v>
      </c>
      <c r="D119" s="108"/>
      <c r="E119" s="108"/>
      <c r="F119" s="109"/>
      <c r="G119" s="108"/>
      <c r="H119" s="109"/>
      <c r="J119" s="109"/>
      <c r="K119" s="109"/>
    </row>
    <row r="120" spans="2:11" s="110" customFormat="1" x14ac:dyDescent="0.2">
      <c r="B120" s="109" t="s">
        <v>12</v>
      </c>
      <c r="C120" s="110">
        <f>COUNTIFS($K$3:$K$93,$B120)</f>
        <v>0</v>
      </c>
      <c r="D120" s="108"/>
      <c r="E120" s="108"/>
      <c r="F120" s="109"/>
      <c r="G120" s="108"/>
      <c r="H120" s="109"/>
      <c r="J120" s="109"/>
      <c r="K120" s="109"/>
    </row>
    <row r="121" spans="2:11" s="110" customFormat="1" x14ac:dyDescent="0.2">
      <c r="B121" s="109" t="s">
        <v>13</v>
      </c>
      <c r="C121" s="110">
        <f>COUNTIFS($K$2:$K$93,$B121)</f>
        <v>2</v>
      </c>
      <c r="D121" s="108"/>
      <c r="E121" s="108"/>
      <c r="F121" s="109"/>
      <c r="G121" s="108"/>
      <c r="H121" s="109"/>
      <c r="J121" s="109"/>
      <c r="K121" s="109"/>
    </row>
    <row r="122" spans="2:11" s="110" customFormat="1" x14ac:dyDescent="0.2">
      <c r="B122" s="109" t="s">
        <v>0</v>
      </c>
      <c r="C122" s="110">
        <f>SUM(C117:C121)</f>
        <v>13</v>
      </c>
      <c r="D122" s="108"/>
      <c r="E122" s="108"/>
      <c r="F122" s="109"/>
      <c r="G122" s="108"/>
      <c r="H122" s="109"/>
      <c r="J122" s="109"/>
      <c r="K122" s="109"/>
    </row>
    <row r="123" spans="2:11" s="110" customFormat="1" x14ac:dyDescent="0.2">
      <c r="B123" s="109"/>
      <c r="C123" s="108"/>
      <c r="D123" s="108"/>
      <c r="E123" s="108"/>
      <c r="F123" s="109"/>
      <c r="G123" s="108"/>
      <c r="H123" s="109"/>
      <c r="J123" s="109"/>
      <c r="K123" s="109"/>
    </row>
    <row r="124" spans="2:11" s="116" customFormat="1" x14ac:dyDescent="0.2">
      <c r="B124" s="118"/>
      <c r="C124" s="117"/>
      <c r="D124" s="117"/>
      <c r="E124" s="117"/>
      <c r="F124" s="118"/>
      <c r="G124" s="117"/>
      <c r="H124" s="118"/>
      <c r="J124" s="118"/>
      <c r="K124" s="118"/>
    </row>
    <row r="125" spans="2:11" s="121" customFormat="1" x14ac:dyDescent="0.2">
      <c r="B125" s="119"/>
      <c r="C125" s="120"/>
      <c r="D125" s="120"/>
      <c r="E125" s="120"/>
      <c r="F125" s="119"/>
      <c r="G125" s="120"/>
      <c r="H125" s="119"/>
      <c r="J125" s="119"/>
      <c r="K125" s="119"/>
    </row>
    <row r="126" spans="2:11" s="121" customFormat="1" x14ac:dyDescent="0.2">
      <c r="B126" s="119"/>
      <c r="C126" s="120"/>
      <c r="D126" s="120"/>
      <c r="E126" s="120"/>
      <c r="F126" s="119"/>
      <c r="G126" s="120"/>
      <c r="H126" s="119"/>
      <c r="J126" s="119"/>
      <c r="K126" s="119"/>
    </row>
  </sheetData>
  <mergeCells count="2">
    <mergeCell ref="B116:C116"/>
    <mergeCell ref="K100:L100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5:B96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2.75" x14ac:dyDescent="0.2"/>
  <cols>
    <col min="1" max="1" width="9.140625" style="9"/>
    <col min="2" max="2" width="13.5703125" style="14" bestFit="1" customWidth="1"/>
    <col min="3" max="6" width="13.7109375" style="9" customWidth="1"/>
    <col min="7" max="8" width="13.7109375" style="14" customWidth="1"/>
    <col min="9" max="9" width="51.28515625" style="9" customWidth="1"/>
    <col min="10" max="10" width="14.140625" style="9" customWidth="1"/>
    <col min="11" max="11" width="15.42578125" style="15" customWidth="1"/>
    <col min="12" max="12" width="14.85546875" style="9" customWidth="1"/>
    <col min="13" max="13" width="13.140625" style="9" customWidth="1"/>
    <col min="14" max="14" width="14.85546875" style="9" customWidth="1"/>
    <col min="15" max="16384" width="9.140625" style="9"/>
  </cols>
  <sheetData>
    <row r="2" spans="2:11" ht="13.5" thickBot="1" x14ac:dyDescent="0.25">
      <c r="H2" s="9"/>
      <c r="K2" s="9"/>
    </row>
    <row r="3" spans="2:11" ht="26.25" thickBot="1" x14ac:dyDescent="0.25">
      <c r="B3" s="16" t="s">
        <v>15</v>
      </c>
      <c r="C3" s="17" t="s">
        <v>392</v>
      </c>
      <c r="D3" s="17" t="s">
        <v>411</v>
      </c>
      <c r="E3" s="17" t="s">
        <v>391</v>
      </c>
      <c r="F3" s="17" t="s">
        <v>412</v>
      </c>
      <c r="G3" s="17" t="s">
        <v>22</v>
      </c>
      <c r="H3" s="18" t="s">
        <v>20</v>
      </c>
      <c r="K3" s="9"/>
    </row>
    <row r="4" spans="2:11" ht="25.5" x14ac:dyDescent="0.2">
      <c r="B4" s="19" t="s">
        <v>52</v>
      </c>
      <c r="C4" s="20">
        <f>Extraction!C104</f>
        <v>2</v>
      </c>
      <c r="D4" s="20">
        <f>Extraction!D104</f>
        <v>2</v>
      </c>
      <c r="E4" s="20">
        <f>Extraction!E104</f>
        <v>13</v>
      </c>
      <c r="F4" s="20">
        <f>Extraction!F104</f>
        <v>1</v>
      </c>
      <c r="G4" s="34">
        <f>Extraction!G104</f>
        <v>18</v>
      </c>
      <c r="H4" s="35">
        <f>Extraction!H104</f>
        <v>0.1111111111111111</v>
      </c>
      <c r="K4" s="9"/>
    </row>
    <row r="5" spans="2:11" ht="25.5" x14ac:dyDescent="0.2">
      <c r="B5" s="19" t="s">
        <v>50</v>
      </c>
      <c r="C5" s="20">
        <f>Extraction!C102</f>
        <v>3</v>
      </c>
      <c r="D5" s="20">
        <f>Extraction!D102</f>
        <v>4</v>
      </c>
      <c r="E5" s="20">
        <f>Extraction!E102</f>
        <v>6</v>
      </c>
      <c r="F5" s="20">
        <f>Extraction!F102</f>
        <v>14</v>
      </c>
      <c r="G5" s="34">
        <f>Extraction!G102</f>
        <v>27</v>
      </c>
      <c r="H5" s="35">
        <f>Extraction!H102</f>
        <v>0.1111111111111111</v>
      </c>
      <c r="K5" s="9"/>
    </row>
    <row r="6" spans="2:11" ht="15.75" x14ac:dyDescent="0.2">
      <c r="B6" s="19" t="s">
        <v>49</v>
      </c>
      <c r="C6" s="20">
        <f>Extraction!C101</f>
        <v>5</v>
      </c>
      <c r="D6" s="20">
        <f>Extraction!D101</f>
        <v>4</v>
      </c>
      <c r="E6" s="20">
        <f>Extraction!E101</f>
        <v>14</v>
      </c>
      <c r="F6" s="20">
        <f>Extraction!F101</f>
        <v>4</v>
      </c>
      <c r="G6" s="34">
        <f>Extraction!G101</f>
        <v>27</v>
      </c>
      <c r="H6" s="35">
        <f>Extraction!H101</f>
        <v>0.18518518518518517</v>
      </c>
      <c r="K6" s="9"/>
    </row>
    <row r="7" spans="2:11" ht="15.75" x14ac:dyDescent="0.2">
      <c r="B7" s="19" t="s">
        <v>51</v>
      </c>
      <c r="C7" s="20">
        <f>Extraction!C103</f>
        <v>2</v>
      </c>
      <c r="D7" s="20">
        <f>Extraction!D103</f>
        <v>3</v>
      </c>
      <c r="E7" s="20">
        <f>Extraction!E103</f>
        <v>3</v>
      </c>
      <c r="F7" s="20">
        <f>Extraction!F103</f>
        <v>12</v>
      </c>
      <c r="G7" s="34">
        <f>Extraction!G103</f>
        <v>20</v>
      </c>
      <c r="H7" s="35">
        <f>Extraction!H103</f>
        <v>0.1</v>
      </c>
      <c r="K7" s="9"/>
    </row>
    <row r="8" spans="2:11" ht="15.75" x14ac:dyDescent="0.2">
      <c r="B8" s="36" t="s">
        <v>0</v>
      </c>
      <c r="C8" s="34">
        <f>Extraction!C105</f>
        <v>12</v>
      </c>
      <c r="D8" s="34">
        <f>Extraction!D105</f>
        <v>13</v>
      </c>
      <c r="E8" s="34">
        <f>Extraction!E105</f>
        <v>36</v>
      </c>
      <c r="F8" s="34">
        <f>Extraction!F105</f>
        <v>31</v>
      </c>
      <c r="G8" s="34">
        <f>Extraction!G105</f>
        <v>92</v>
      </c>
      <c r="H8" s="35">
        <f>Extraction!H105</f>
        <v>0.13043478260869565</v>
      </c>
      <c r="K8" s="9"/>
    </row>
    <row r="9" spans="2:11" x14ac:dyDescent="0.2">
      <c r="E9" s="15"/>
      <c r="G9" s="9"/>
      <c r="H9" s="9"/>
      <c r="K9" s="9"/>
    </row>
    <row r="10" spans="2:11" x14ac:dyDescent="0.2">
      <c r="E10" s="15"/>
      <c r="G10" s="9"/>
      <c r="H10" s="9"/>
      <c r="I10" s="13"/>
      <c r="K10" s="9"/>
    </row>
    <row r="11" spans="2:11" x14ac:dyDescent="0.2">
      <c r="E11" s="15"/>
      <c r="G11" s="9"/>
      <c r="H11" s="9"/>
      <c r="I11" s="39" t="s">
        <v>248</v>
      </c>
      <c r="K11" s="9"/>
    </row>
    <row r="12" spans="2:11" x14ac:dyDescent="0.2">
      <c r="E12" s="15"/>
      <c r="G12" s="9"/>
      <c r="H12" s="9"/>
      <c r="I12" s="9" t="s">
        <v>240</v>
      </c>
      <c r="J12" s="9">
        <f>G8</f>
        <v>92</v>
      </c>
      <c r="K12" s="9"/>
    </row>
    <row r="13" spans="2:11" x14ac:dyDescent="0.2">
      <c r="C13" s="123" t="s">
        <v>239</v>
      </c>
      <c r="D13" s="123"/>
      <c r="E13" s="15"/>
      <c r="G13" s="9"/>
      <c r="H13" s="9"/>
      <c r="I13" s="9" t="s">
        <v>241</v>
      </c>
      <c r="J13" s="9">
        <f>J12-F8</f>
        <v>61</v>
      </c>
      <c r="K13" s="9"/>
    </row>
    <row r="14" spans="2:11" x14ac:dyDescent="0.2">
      <c r="B14" s="9"/>
      <c r="C14" s="37" t="s">
        <v>9</v>
      </c>
      <c r="D14" s="20">
        <f>Extraction!C117</f>
        <v>7</v>
      </c>
      <c r="E14" s="15"/>
      <c r="G14" s="9"/>
      <c r="H14" s="9"/>
      <c r="I14" s="9" t="s">
        <v>242</v>
      </c>
      <c r="J14" s="9">
        <f>J13</f>
        <v>61</v>
      </c>
      <c r="K14" s="9"/>
    </row>
    <row r="15" spans="2:11" x14ac:dyDescent="0.2">
      <c r="B15" s="9"/>
      <c r="C15" s="37" t="s">
        <v>11</v>
      </c>
      <c r="D15" s="20">
        <f>Extraction!C118</f>
        <v>3</v>
      </c>
      <c r="E15" s="15"/>
      <c r="G15" s="9"/>
      <c r="H15" s="9"/>
      <c r="I15" s="9" t="s">
        <v>243</v>
      </c>
      <c r="J15" s="9">
        <f>D8</f>
        <v>13</v>
      </c>
      <c r="K15" s="9"/>
    </row>
    <row r="16" spans="2:11" x14ac:dyDescent="0.2">
      <c r="B16" s="9"/>
      <c r="C16" s="37" t="s">
        <v>10</v>
      </c>
      <c r="D16" s="20">
        <f>Extraction!C119</f>
        <v>1</v>
      </c>
      <c r="E16" s="15"/>
      <c r="G16" s="9"/>
      <c r="H16" s="9"/>
      <c r="I16" s="9" t="s">
        <v>244</v>
      </c>
      <c r="J16" s="9">
        <f>J14-J15</f>
        <v>48</v>
      </c>
      <c r="K16" s="9"/>
    </row>
    <row r="17" spans="2:11" x14ac:dyDescent="0.2">
      <c r="B17" s="9"/>
      <c r="C17" s="37" t="s">
        <v>12</v>
      </c>
      <c r="D17" s="20">
        <f>Extraction!C120</f>
        <v>0</v>
      </c>
      <c r="E17" s="15"/>
      <c r="G17" s="9"/>
      <c r="H17" s="9"/>
      <c r="I17" s="9" t="s">
        <v>245</v>
      </c>
      <c r="J17" s="9">
        <f>E8</f>
        <v>36</v>
      </c>
      <c r="K17" s="9"/>
    </row>
    <row r="18" spans="2:11" ht="12" customHeight="1" x14ac:dyDescent="0.2">
      <c r="B18" s="9"/>
      <c r="C18" s="37" t="s">
        <v>13</v>
      </c>
      <c r="D18" s="20">
        <f>Extraction!C121</f>
        <v>2</v>
      </c>
      <c r="E18" s="15"/>
      <c r="G18" s="9"/>
      <c r="H18" s="9"/>
      <c r="I18" s="9" t="s">
        <v>246</v>
      </c>
      <c r="J18" s="9">
        <f>J16-J17</f>
        <v>12</v>
      </c>
      <c r="K18" s="9"/>
    </row>
    <row r="19" spans="2:11" ht="15" x14ac:dyDescent="0.2">
      <c r="B19" s="9"/>
      <c r="C19" s="38" t="s">
        <v>0</v>
      </c>
      <c r="D19" s="34">
        <f>SUM(D14:D18)</f>
        <v>13</v>
      </c>
      <c r="E19" s="15"/>
      <c r="G19" s="9"/>
      <c r="H19" s="9"/>
      <c r="I19" s="13" t="s">
        <v>247</v>
      </c>
      <c r="J19" s="9">
        <f>J18</f>
        <v>12</v>
      </c>
    </row>
  </sheetData>
  <mergeCells count="1">
    <mergeCell ref="C13:D1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4:H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T16" sqref="T16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2.75" x14ac:dyDescent="0.2"/>
  <cols>
    <col min="1" max="1" width="10.28515625" style="2" bestFit="1" customWidth="1"/>
    <col min="2" max="2" width="20" style="1" customWidth="1"/>
    <col min="3" max="3" width="69" style="1" customWidth="1"/>
    <col min="4" max="4" width="40.5703125" style="1" customWidth="1"/>
    <col min="5" max="5" width="55.7109375" style="1" customWidth="1"/>
    <col min="6" max="6" width="6.85546875" style="23" customWidth="1"/>
    <col min="7" max="16384" width="9.140625" style="1"/>
  </cols>
  <sheetData>
    <row r="1" spans="1:6" s="6" customFormat="1" ht="25.5" x14ac:dyDescent="0.2">
      <c r="A1" s="5" t="s">
        <v>47</v>
      </c>
      <c r="B1" s="3" t="s">
        <v>15</v>
      </c>
      <c r="C1" s="4" t="s">
        <v>14</v>
      </c>
      <c r="D1" s="4" t="s">
        <v>16</v>
      </c>
      <c r="E1" s="4" t="s">
        <v>19</v>
      </c>
      <c r="F1" s="21" t="s">
        <v>17</v>
      </c>
    </row>
    <row r="2" spans="1:6" s="9" customFormat="1" ht="25.5" x14ac:dyDescent="0.2">
      <c r="A2" s="10" t="s">
        <v>379</v>
      </c>
      <c r="B2" s="25" t="s">
        <v>50</v>
      </c>
      <c r="C2" s="1" t="s">
        <v>154</v>
      </c>
      <c r="D2" s="1" t="s">
        <v>153</v>
      </c>
      <c r="E2" s="25" t="s">
        <v>222</v>
      </c>
      <c r="F2" s="26">
        <v>2002</v>
      </c>
    </row>
    <row r="3" spans="1:6" s="11" customFormat="1" ht="25.5" x14ac:dyDescent="0.2">
      <c r="A3" s="10" t="s">
        <v>380</v>
      </c>
      <c r="B3" s="25" t="s">
        <v>49</v>
      </c>
      <c r="C3" s="1" t="s">
        <v>39</v>
      </c>
      <c r="D3" s="1" t="s">
        <v>73</v>
      </c>
      <c r="E3" s="1" t="s">
        <v>74</v>
      </c>
      <c r="F3" s="26">
        <v>2007</v>
      </c>
    </row>
    <row r="4" spans="1:6" s="11" customFormat="1" ht="25.5" x14ac:dyDescent="0.2">
      <c r="A4" s="14" t="s">
        <v>381</v>
      </c>
      <c r="B4" s="25" t="s">
        <v>50</v>
      </c>
      <c r="C4" s="1" t="s">
        <v>175</v>
      </c>
      <c r="D4" s="1" t="s">
        <v>174</v>
      </c>
      <c r="E4" s="25" t="s">
        <v>205</v>
      </c>
      <c r="F4" s="26">
        <v>2007</v>
      </c>
    </row>
    <row r="5" spans="1:6" s="11" customFormat="1" ht="25.5" x14ac:dyDescent="0.2">
      <c r="A5" s="14" t="s">
        <v>382</v>
      </c>
      <c r="B5" s="25" t="s">
        <v>49</v>
      </c>
      <c r="C5" s="1" t="s">
        <v>31</v>
      </c>
      <c r="D5" s="1" t="s">
        <v>75</v>
      </c>
      <c r="E5" s="1" t="s">
        <v>277</v>
      </c>
      <c r="F5" s="26">
        <v>2007</v>
      </c>
    </row>
    <row r="6" spans="1:6" s="11" customFormat="1" ht="25.5" x14ac:dyDescent="0.2">
      <c r="A6" s="8" t="s">
        <v>383</v>
      </c>
      <c r="B6" s="13" t="s">
        <v>49</v>
      </c>
      <c r="C6" s="9" t="s">
        <v>27</v>
      </c>
      <c r="D6" s="9" t="s">
        <v>65</v>
      </c>
      <c r="E6" s="9" t="s">
        <v>66</v>
      </c>
      <c r="F6" s="41">
        <v>2010</v>
      </c>
    </row>
    <row r="7" spans="1:6" s="9" customFormat="1" ht="25.5" x14ac:dyDescent="0.2">
      <c r="A7" s="10" t="s">
        <v>384</v>
      </c>
      <c r="B7" s="13" t="s">
        <v>49</v>
      </c>
      <c r="C7" s="9" t="s">
        <v>33</v>
      </c>
      <c r="D7" s="9" t="s">
        <v>63</v>
      </c>
      <c r="E7" s="9" t="s">
        <v>64</v>
      </c>
      <c r="F7" s="41">
        <v>2011</v>
      </c>
    </row>
    <row r="8" spans="1:6" s="9" customFormat="1" ht="25.5" x14ac:dyDescent="0.2">
      <c r="A8" s="8" t="s">
        <v>385</v>
      </c>
      <c r="B8" s="25" t="s">
        <v>49</v>
      </c>
      <c r="C8" s="1" t="s">
        <v>32</v>
      </c>
      <c r="D8" s="1" t="s">
        <v>58</v>
      </c>
      <c r="E8" s="1" t="s">
        <v>60</v>
      </c>
      <c r="F8" s="26">
        <v>2012</v>
      </c>
    </row>
    <row r="9" spans="1:6" s="9" customFormat="1" ht="25.5" x14ac:dyDescent="0.2">
      <c r="A9" s="10" t="s">
        <v>386</v>
      </c>
      <c r="B9" s="25" t="s">
        <v>50</v>
      </c>
      <c r="C9" s="1" t="s">
        <v>5</v>
      </c>
      <c r="D9" s="1" t="s">
        <v>203</v>
      </c>
      <c r="E9" s="25" t="s">
        <v>204</v>
      </c>
      <c r="F9" s="26">
        <v>2013</v>
      </c>
    </row>
    <row r="10" spans="1:6" s="9" customFormat="1" ht="25.5" x14ac:dyDescent="0.2">
      <c r="A10" s="10" t="s">
        <v>387</v>
      </c>
      <c r="B10" s="25" t="s">
        <v>51</v>
      </c>
      <c r="C10" s="1" t="s">
        <v>140</v>
      </c>
      <c r="D10" s="1" t="s">
        <v>58</v>
      </c>
      <c r="E10" s="25" t="s">
        <v>190</v>
      </c>
      <c r="F10" s="26">
        <v>2013</v>
      </c>
    </row>
    <row r="11" spans="1:6" s="9" customFormat="1" ht="25.5" x14ac:dyDescent="0.2">
      <c r="A11" s="14" t="s">
        <v>388</v>
      </c>
      <c r="B11" s="25" t="s">
        <v>52</v>
      </c>
      <c r="C11" s="1" t="s">
        <v>8</v>
      </c>
      <c r="D11" s="1" t="s">
        <v>100</v>
      </c>
      <c r="E11" s="1" t="s">
        <v>101</v>
      </c>
      <c r="F11" s="26">
        <v>2014</v>
      </c>
    </row>
    <row r="12" spans="1:6" s="9" customFormat="1" ht="38.25" x14ac:dyDescent="0.2">
      <c r="A12" s="12" t="s">
        <v>389</v>
      </c>
      <c r="B12" s="25" t="s">
        <v>51</v>
      </c>
      <c r="C12" s="1" t="s">
        <v>165</v>
      </c>
      <c r="D12" s="1" t="s">
        <v>164</v>
      </c>
      <c r="E12" s="1" t="s">
        <v>166</v>
      </c>
      <c r="F12" s="26">
        <v>2017</v>
      </c>
    </row>
    <row r="13" spans="1:6" s="9" customFormat="1" ht="26.25" thickBot="1" x14ac:dyDescent="0.25">
      <c r="A13" s="45" t="s">
        <v>390</v>
      </c>
      <c r="B13" s="25" t="s">
        <v>52</v>
      </c>
      <c r="C13" s="1" t="s">
        <v>24</v>
      </c>
      <c r="D13" s="1" t="s">
        <v>54</v>
      </c>
      <c r="E13" s="25" t="s">
        <v>96</v>
      </c>
      <c r="F13" s="26">
        <v>2018</v>
      </c>
    </row>
    <row r="14" spans="1:6" s="9" customFormat="1" x14ac:dyDescent="0.2">
      <c r="A14" s="14"/>
      <c r="F14" s="22"/>
    </row>
    <row r="15" spans="1:6" s="9" customFormat="1" x14ac:dyDescent="0.2">
      <c r="A15" s="14"/>
      <c r="F15" s="22"/>
    </row>
    <row r="16" spans="1:6" s="9" customFormat="1" x14ac:dyDescent="0.2">
      <c r="A16" s="14"/>
      <c r="F16" s="22"/>
    </row>
    <row r="17" spans="1:6" s="9" customFormat="1" x14ac:dyDescent="0.2">
      <c r="A17" s="14"/>
      <c r="F17" s="22"/>
    </row>
    <row r="18" spans="1:6" s="9" customFormat="1" x14ac:dyDescent="0.2">
      <c r="A18" s="14"/>
      <c r="F18" s="22"/>
    </row>
    <row r="19" spans="1:6" s="9" customFormat="1" x14ac:dyDescent="0.2">
      <c r="A19" s="14"/>
      <c r="F19" s="22"/>
    </row>
    <row r="20" spans="1:6" s="9" customFormat="1" x14ac:dyDescent="0.2">
      <c r="A20" s="14"/>
      <c r="F20" s="22"/>
    </row>
    <row r="21" spans="1:6" s="9" customFormat="1" x14ac:dyDescent="0.2">
      <c r="A21" s="14"/>
      <c r="F21" s="22"/>
    </row>
    <row r="22" spans="1:6" s="9" customFormat="1" x14ac:dyDescent="0.2">
      <c r="A22" s="14"/>
      <c r="F22" s="22"/>
    </row>
    <row r="23" spans="1:6" s="9" customFormat="1" x14ac:dyDescent="0.2">
      <c r="A23" s="14"/>
      <c r="F23" s="22"/>
    </row>
    <row r="24" spans="1:6" s="9" customFormat="1" x14ac:dyDescent="0.2">
      <c r="A24" s="14"/>
      <c r="F24" s="22"/>
    </row>
    <row r="25" spans="1:6" s="9" customFormat="1" x14ac:dyDescent="0.2">
      <c r="A25" s="14"/>
      <c r="F25" s="22"/>
    </row>
    <row r="26" spans="1:6" s="9" customFormat="1" x14ac:dyDescent="0.2">
      <c r="A26" s="14"/>
      <c r="F26" s="22"/>
    </row>
    <row r="27" spans="1:6" s="9" customFormat="1" x14ac:dyDescent="0.2">
      <c r="A27" s="14"/>
      <c r="F27" s="22"/>
    </row>
    <row r="28" spans="1:6" s="9" customFormat="1" x14ac:dyDescent="0.2">
      <c r="A28" s="14"/>
      <c r="F28" s="22"/>
    </row>
    <row r="29" spans="1:6" s="9" customFormat="1" x14ac:dyDescent="0.2">
      <c r="A29" s="14"/>
      <c r="F29" s="22"/>
    </row>
    <row r="30" spans="1:6" s="9" customFormat="1" x14ac:dyDescent="0.2">
      <c r="A30" s="14"/>
      <c r="F30" s="22"/>
    </row>
    <row r="31" spans="1:6" s="9" customFormat="1" x14ac:dyDescent="0.2">
      <c r="A31" s="14"/>
      <c r="F31" s="2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18" sqref="D18"/>
    </sheetView>
  </sheetViews>
  <sheetFormatPr defaultRowHeight="12.75" x14ac:dyDescent="0.2"/>
  <cols>
    <col min="1" max="1" width="13.5703125" style="141" customWidth="1"/>
    <col min="2" max="2" width="73.28515625" style="141" customWidth="1"/>
    <col min="3" max="16384" width="9.140625" style="141"/>
  </cols>
  <sheetData>
    <row r="1" spans="1:8" ht="25.5" x14ac:dyDescent="0.2">
      <c r="A1" s="138" t="s">
        <v>47</v>
      </c>
      <c r="B1" s="139" t="s">
        <v>14</v>
      </c>
      <c r="C1" s="140" t="s">
        <v>414</v>
      </c>
      <c r="D1" s="140" t="s">
        <v>415</v>
      </c>
      <c r="E1" s="140" t="s">
        <v>416</v>
      </c>
      <c r="F1" s="140" t="s">
        <v>417</v>
      </c>
      <c r="G1" s="140" t="s">
        <v>418</v>
      </c>
    </row>
    <row r="2" spans="1:8" x14ac:dyDescent="0.2">
      <c r="A2" s="10" t="s">
        <v>379</v>
      </c>
      <c r="B2" s="142" t="s">
        <v>154</v>
      </c>
      <c r="C2" s="41" t="s">
        <v>419</v>
      </c>
      <c r="D2" s="41" t="s">
        <v>419</v>
      </c>
      <c r="E2" s="41" t="s">
        <v>419</v>
      </c>
      <c r="F2" s="41" t="s">
        <v>419</v>
      </c>
      <c r="G2" s="41" t="s">
        <v>419</v>
      </c>
      <c r="H2" s="143"/>
    </row>
    <row r="3" spans="1:8" ht="25.5" x14ac:dyDescent="0.2">
      <c r="A3" s="10" t="s">
        <v>380</v>
      </c>
      <c r="B3" s="142" t="s">
        <v>39</v>
      </c>
      <c r="C3" s="42" t="s">
        <v>419</v>
      </c>
      <c r="D3" s="42" t="s">
        <v>419</v>
      </c>
      <c r="E3" s="42" t="s">
        <v>419</v>
      </c>
      <c r="F3" s="42" t="s">
        <v>419</v>
      </c>
      <c r="G3" s="42" t="s">
        <v>419</v>
      </c>
    </row>
    <row r="4" spans="1:8" x14ac:dyDescent="0.2">
      <c r="A4" s="14" t="s">
        <v>381</v>
      </c>
      <c r="B4" s="142" t="s">
        <v>175</v>
      </c>
      <c r="C4" s="42" t="s">
        <v>419</v>
      </c>
      <c r="D4" s="42" t="s">
        <v>419</v>
      </c>
      <c r="E4" s="42" t="s">
        <v>419</v>
      </c>
      <c r="F4" s="42" t="s">
        <v>419</v>
      </c>
      <c r="G4" s="42" t="s">
        <v>419</v>
      </c>
    </row>
    <row r="5" spans="1:8" ht="25.5" x14ac:dyDescent="0.2">
      <c r="A5" s="14" t="s">
        <v>382</v>
      </c>
      <c r="B5" s="142" t="s">
        <v>31</v>
      </c>
      <c r="C5" s="42" t="s">
        <v>419</v>
      </c>
      <c r="D5" s="42" t="s">
        <v>419</v>
      </c>
      <c r="E5" s="42" t="s">
        <v>419</v>
      </c>
      <c r="F5" s="42" t="s">
        <v>419</v>
      </c>
      <c r="G5" s="42" t="s">
        <v>419</v>
      </c>
    </row>
    <row r="6" spans="1:8" ht="25.5" x14ac:dyDescent="0.2">
      <c r="A6" s="8" t="s">
        <v>383</v>
      </c>
      <c r="B6" s="142" t="s">
        <v>27</v>
      </c>
      <c r="C6" s="42" t="s">
        <v>419</v>
      </c>
      <c r="D6" s="42" t="s">
        <v>419</v>
      </c>
      <c r="E6" s="42" t="s">
        <v>419</v>
      </c>
      <c r="F6" s="42" t="s">
        <v>419</v>
      </c>
      <c r="G6" s="42" t="s">
        <v>419</v>
      </c>
    </row>
    <row r="7" spans="1:8" x14ac:dyDescent="0.2">
      <c r="A7" s="10" t="s">
        <v>384</v>
      </c>
      <c r="B7" s="142" t="s">
        <v>33</v>
      </c>
      <c r="C7" s="42" t="s">
        <v>419</v>
      </c>
      <c r="D7" s="42" t="s">
        <v>419</v>
      </c>
      <c r="E7" s="42" t="s">
        <v>419</v>
      </c>
      <c r="F7" s="42" t="s">
        <v>419</v>
      </c>
      <c r="G7" s="42" t="s">
        <v>419</v>
      </c>
    </row>
    <row r="8" spans="1:8" x14ac:dyDescent="0.2">
      <c r="A8" s="8" t="s">
        <v>385</v>
      </c>
      <c r="B8" s="142" t="s">
        <v>32</v>
      </c>
      <c r="C8" s="41" t="s">
        <v>419</v>
      </c>
      <c r="D8" s="41" t="s">
        <v>419</v>
      </c>
      <c r="E8" s="41" t="s">
        <v>419</v>
      </c>
      <c r="F8" s="41" t="s">
        <v>419</v>
      </c>
      <c r="G8" s="42" t="s">
        <v>419</v>
      </c>
    </row>
    <row r="9" spans="1:8" x14ac:dyDescent="0.2">
      <c r="A9" s="10" t="s">
        <v>386</v>
      </c>
      <c r="B9" s="142" t="s">
        <v>5</v>
      </c>
      <c r="C9" s="41" t="s">
        <v>419</v>
      </c>
      <c r="D9" s="41" t="s">
        <v>419</v>
      </c>
      <c r="E9" s="41" t="s">
        <v>419</v>
      </c>
      <c r="F9" s="41" t="s">
        <v>419</v>
      </c>
      <c r="G9" s="41" t="s">
        <v>419</v>
      </c>
    </row>
    <row r="10" spans="1:8" x14ac:dyDescent="0.2">
      <c r="A10" s="10" t="s">
        <v>387</v>
      </c>
      <c r="B10" s="142" t="s">
        <v>140</v>
      </c>
      <c r="C10" s="41" t="s">
        <v>419</v>
      </c>
      <c r="D10" s="41" t="s">
        <v>419</v>
      </c>
      <c r="E10" s="41" t="s">
        <v>419</v>
      </c>
      <c r="F10" s="41" t="s">
        <v>419</v>
      </c>
      <c r="G10" s="41" t="s">
        <v>419</v>
      </c>
    </row>
    <row r="11" spans="1:8" ht="25.5" x14ac:dyDescent="0.2">
      <c r="A11" s="14" t="s">
        <v>388</v>
      </c>
      <c r="B11" s="142" t="s">
        <v>8</v>
      </c>
      <c r="C11" s="41" t="s">
        <v>419</v>
      </c>
      <c r="D11" s="41" t="s">
        <v>419</v>
      </c>
      <c r="E11" s="41" t="s">
        <v>419</v>
      </c>
      <c r="F11" s="41" t="s">
        <v>419</v>
      </c>
      <c r="G11" s="41" t="s">
        <v>419</v>
      </c>
    </row>
    <row r="12" spans="1:8" x14ac:dyDescent="0.2">
      <c r="A12" s="12" t="s">
        <v>389</v>
      </c>
      <c r="B12" s="142" t="s">
        <v>165</v>
      </c>
      <c r="C12" s="41" t="s">
        <v>419</v>
      </c>
      <c r="D12" s="41" t="s">
        <v>419</v>
      </c>
      <c r="E12" s="41" t="s">
        <v>419</v>
      </c>
      <c r="F12" s="41" t="s">
        <v>419</v>
      </c>
      <c r="G12" s="41" t="s">
        <v>419</v>
      </c>
    </row>
    <row r="13" spans="1:8" ht="13.5" thickBot="1" x14ac:dyDescent="0.25">
      <c r="A13" s="45" t="s">
        <v>390</v>
      </c>
      <c r="B13" s="144" t="s">
        <v>24</v>
      </c>
      <c r="C13" s="41" t="s">
        <v>419</v>
      </c>
      <c r="D13" s="41" t="s">
        <v>419</v>
      </c>
      <c r="E13" s="41" t="s">
        <v>419</v>
      </c>
      <c r="F13" s="41" t="s">
        <v>419</v>
      </c>
      <c r="G13" s="41" t="s">
        <v>419</v>
      </c>
    </row>
    <row r="14" spans="1:8" x14ac:dyDescent="0.2">
      <c r="A14" s="145"/>
      <c r="B14" s="146"/>
      <c r="C14" s="41"/>
      <c r="D14" s="41"/>
      <c r="E14" s="41"/>
      <c r="F14" s="41"/>
      <c r="G14" s="41"/>
    </row>
    <row r="15" spans="1:8" x14ac:dyDescent="0.2">
      <c r="A15" s="147" t="s">
        <v>414</v>
      </c>
      <c r="B15" s="141" t="s">
        <v>420</v>
      </c>
      <c r="C15" s="41"/>
      <c r="D15" s="41"/>
      <c r="E15" s="41"/>
      <c r="F15" s="41"/>
      <c r="G15" s="41"/>
    </row>
    <row r="16" spans="1:8" x14ac:dyDescent="0.2">
      <c r="A16" s="147" t="s">
        <v>415</v>
      </c>
      <c r="B16" s="141" t="s">
        <v>421</v>
      </c>
      <c r="C16" s="41"/>
      <c r="D16" s="41"/>
      <c r="E16" s="41"/>
      <c r="F16" s="41"/>
      <c r="G16" s="41"/>
    </row>
    <row r="17" spans="1:7" x14ac:dyDescent="0.2">
      <c r="A17" s="147" t="s">
        <v>416</v>
      </c>
      <c r="B17" s="141" t="s">
        <v>422</v>
      </c>
      <c r="C17" s="41"/>
      <c r="D17" s="41"/>
      <c r="E17" s="41"/>
      <c r="F17" s="41"/>
      <c r="G17" s="41"/>
    </row>
    <row r="18" spans="1:7" x14ac:dyDescent="0.2">
      <c r="A18" s="147" t="s">
        <v>417</v>
      </c>
      <c r="B18" s="141" t="s">
        <v>423</v>
      </c>
      <c r="C18" s="41"/>
      <c r="D18" s="41"/>
      <c r="E18" s="41"/>
      <c r="F18" s="41"/>
      <c r="G18" s="41"/>
    </row>
    <row r="19" spans="1:7" x14ac:dyDescent="0.2">
      <c r="A19" s="147" t="s">
        <v>418</v>
      </c>
      <c r="B19" s="141" t="s">
        <v>424</v>
      </c>
      <c r="C19" s="41"/>
      <c r="D19" s="41"/>
      <c r="E19" s="41"/>
      <c r="F19" s="41"/>
      <c r="G19" s="41"/>
    </row>
    <row r="20" spans="1:7" x14ac:dyDescent="0.2">
      <c r="A20" s="145"/>
      <c r="B20" s="146"/>
      <c r="C20" s="41"/>
      <c r="D20" s="41"/>
      <c r="E20" s="41"/>
      <c r="F20" s="41"/>
      <c r="G20" s="41"/>
    </row>
    <row r="22" spans="1:7" x14ac:dyDescent="0.2">
      <c r="A22" s="147"/>
    </row>
    <row r="23" spans="1:7" x14ac:dyDescent="0.2">
      <c r="A23" s="147"/>
      <c r="B23" s="143"/>
    </row>
    <row r="24" spans="1:7" x14ac:dyDescent="0.2">
      <c r="A24" s="147"/>
    </row>
    <row r="25" spans="1:7" x14ac:dyDescent="0.2">
      <c r="A25" s="147"/>
      <c r="B25" s="143"/>
    </row>
    <row r="26" spans="1:7" x14ac:dyDescent="0.2">
      <c r="A26" s="147"/>
    </row>
    <row r="27" spans="1:7" x14ac:dyDescent="0.2">
      <c r="A27" s="147"/>
      <c r="B27" s="143"/>
    </row>
    <row r="28" spans="1:7" x14ac:dyDescent="0.2">
      <c r="A28" s="147"/>
    </row>
    <row r="29" spans="1:7" x14ac:dyDescent="0.2">
      <c r="A29" s="147"/>
      <c r="B29" s="143"/>
    </row>
    <row r="30" spans="1:7" x14ac:dyDescent="0.2">
      <c r="A30" s="147"/>
    </row>
    <row r="31" spans="1:7" x14ac:dyDescent="0.2">
      <c r="A31" s="147"/>
      <c r="B31" s="143"/>
    </row>
    <row r="32" spans="1:7" x14ac:dyDescent="0.2">
      <c r="A32" s="147"/>
    </row>
    <row r="33" spans="1:1" x14ac:dyDescent="0.2">
      <c r="A33" s="147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showGridLines="0" topLeftCell="A41" zoomScale="85" zoomScaleNormal="85" workbookViewId="0"/>
  </sheetViews>
  <sheetFormatPr defaultRowHeight="12.75" x14ac:dyDescent="0.2"/>
  <cols>
    <col min="1" max="1" width="7.140625" style="1" customWidth="1"/>
    <col min="2" max="3" width="17.7109375" style="1" customWidth="1"/>
    <col min="4" max="4" width="18.28515625" style="1" customWidth="1"/>
    <col min="5" max="5" width="14.5703125" style="1" bestFit="1" customWidth="1"/>
    <col min="6" max="6" width="11.5703125" style="1" bestFit="1" customWidth="1"/>
    <col min="7" max="7" width="18.85546875" style="1" customWidth="1"/>
    <col min="8" max="8" width="20.140625" style="1" customWidth="1"/>
    <col min="9" max="10" width="14" style="1" bestFit="1" customWidth="1"/>
    <col min="11" max="11" width="26.7109375" style="9" customWidth="1"/>
    <col min="12" max="12" width="14.140625" style="1" customWidth="1"/>
    <col min="13" max="13" width="31.7109375" style="1" customWidth="1"/>
    <col min="14" max="14" width="20.85546875" style="1" customWidth="1"/>
    <col min="15" max="16384" width="9.140625" style="1"/>
  </cols>
  <sheetData>
    <row r="1" spans="1:13" ht="20.25" x14ac:dyDescent="0.2">
      <c r="A1" s="47" t="s">
        <v>399</v>
      </c>
    </row>
    <row r="2" spans="1:13" ht="8.1" customHeight="1" x14ac:dyDescent="0.2">
      <c r="A2" s="47"/>
    </row>
    <row r="3" spans="1:13" ht="25.5" x14ac:dyDescent="0.2">
      <c r="A3" s="55" t="s">
        <v>328</v>
      </c>
      <c r="B3" s="56" t="s">
        <v>282</v>
      </c>
      <c r="C3" s="56" t="s">
        <v>308</v>
      </c>
      <c r="D3" s="56" t="s">
        <v>327</v>
      </c>
      <c r="E3" s="131" t="s">
        <v>305</v>
      </c>
      <c r="F3" s="131"/>
      <c r="G3" s="56" t="s">
        <v>314</v>
      </c>
      <c r="H3" s="56" t="s">
        <v>315</v>
      </c>
      <c r="I3" s="131" t="s">
        <v>325</v>
      </c>
      <c r="J3" s="131"/>
      <c r="K3" s="63" t="s">
        <v>306</v>
      </c>
    </row>
    <row r="4" spans="1:13" x14ac:dyDescent="0.2">
      <c r="A4" s="125" t="s">
        <v>379</v>
      </c>
      <c r="B4" s="126" t="s">
        <v>281</v>
      </c>
      <c r="C4" s="92" t="s">
        <v>279</v>
      </c>
      <c r="D4" s="92" t="s">
        <v>290</v>
      </c>
      <c r="E4" s="90" t="s">
        <v>341</v>
      </c>
      <c r="F4" s="91"/>
      <c r="G4" s="92" t="s">
        <v>346</v>
      </c>
      <c r="H4" s="101" t="s">
        <v>300</v>
      </c>
      <c r="I4" s="72" t="s">
        <v>301</v>
      </c>
      <c r="J4" s="73" t="s">
        <v>377</v>
      </c>
      <c r="K4" s="7" t="s">
        <v>323</v>
      </c>
      <c r="M4" s="7"/>
    </row>
    <row r="5" spans="1:13" x14ac:dyDescent="0.2">
      <c r="A5" s="125"/>
      <c r="B5" s="127"/>
      <c r="C5" s="93" t="s">
        <v>280</v>
      </c>
      <c r="D5" s="98"/>
      <c r="E5" s="84" t="s">
        <v>344</v>
      </c>
      <c r="F5" s="85"/>
      <c r="G5" s="98" t="s">
        <v>318</v>
      </c>
      <c r="H5" s="31"/>
      <c r="I5" s="74" t="s">
        <v>304</v>
      </c>
      <c r="J5" s="75"/>
      <c r="K5" s="7"/>
    </row>
    <row r="6" spans="1:13" x14ac:dyDescent="0.2">
      <c r="A6" s="124" t="s">
        <v>380</v>
      </c>
      <c r="B6" s="126" t="s">
        <v>283</v>
      </c>
      <c r="C6" s="94" t="s">
        <v>307</v>
      </c>
      <c r="D6" s="92" t="s">
        <v>332</v>
      </c>
      <c r="E6" s="90" t="s">
        <v>341</v>
      </c>
      <c r="F6" s="91"/>
      <c r="G6" s="92" t="s">
        <v>346</v>
      </c>
      <c r="H6" s="49" t="s">
        <v>347</v>
      </c>
      <c r="I6" s="76" t="s">
        <v>301</v>
      </c>
      <c r="J6" s="77" t="s">
        <v>377</v>
      </c>
      <c r="K6" s="65" t="s">
        <v>299</v>
      </c>
    </row>
    <row r="7" spans="1:13" x14ac:dyDescent="0.2">
      <c r="A7" s="125"/>
      <c r="B7" s="127"/>
      <c r="C7" s="93" t="s">
        <v>280</v>
      </c>
      <c r="D7" s="93"/>
      <c r="E7" s="84" t="s">
        <v>312</v>
      </c>
      <c r="F7" s="85"/>
      <c r="G7" s="93"/>
      <c r="H7" s="51" t="s">
        <v>349</v>
      </c>
      <c r="I7" s="78" t="s">
        <v>304</v>
      </c>
      <c r="J7" s="79" t="s">
        <v>324</v>
      </c>
      <c r="K7" s="11"/>
    </row>
    <row r="8" spans="1:13" x14ac:dyDescent="0.2">
      <c r="A8" s="125"/>
      <c r="B8" s="127"/>
      <c r="C8" s="93"/>
      <c r="D8" s="96"/>
      <c r="E8" s="86"/>
      <c r="F8" s="87"/>
      <c r="G8" s="93"/>
      <c r="H8" s="31"/>
      <c r="I8" s="80" t="s">
        <v>302</v>
      </c>
      <c r="J8" s="81"/>
      <c r="K8" s="7"/>
    </row>
    <row r="9" spans="1:13" x14ac:dyDescent="0.2">
      <c r="A9" s="124" t="s">
        <v>381</v>
      </c>
      <c r="B9" s="126" t="s">
        <v>284</v>
      </c>
      <c r="C9" s="95" t="s">
        <v>280</v>
      </c>
      <c r="D9" s="98" t="s">
        <v>290</v>
      </c>
      <c r="E9" s="90" t="s">
        <v>341</v>
      </c>
      <c r="F9" s="91"/>
      <c r="G9" s="92" t="s">
        <v>346</v>
      </c>
      <c r="H9" s="102" t="s">
        <v>300</v>
      </c>
      <c r="I9" s="76" t="s">
        <v>301</v>
      </c>
      <c r="J9" s="77" t="s">
        <v>377</v>
      </c>
      <c r="K9" s="65"/>
    </row>
    <row r="10" spans="1:13" x14ac:dyDescent="0.2">
      <c r="A10" s="125"/>
      <c r="B10" s="127"/>
      <c r="C10" s="93"/>
      <c r="D10" s="98"/>
      <c r="E10" s="86"/>
      <c r="F10" s="87"/>
      <c r="G10" s="98" t="s">
        <v>318</v>
      </c>
      <c r="H10" s="31"/>
      <c r="I10" s="74" t="s">
        <v>304</v>
      </c>
      <c r="J10" s="75"/>
      <c r="K10" s="11"/>
    </row>
    <row r="11" spans="1:13" x14ac:dyDescent="0.2">
      <c r="A11" s="124" t="s">
        <v>382</v>
      </c>
      <c r="B11" s="126" t="s">
        <v>285</v>
      </c>
      <c r="C11" s="92" t="s">
        <v>278</v>
      </c>
      <c r="D11" s="92" t="s">
        <v>334</v>
      </c>
      <c r="E11" s="90" t="s">
        <v>341</v>
      </c>
      <c r="F11" s="91"/>
      <c r="G11" s="92" t="s">
        <v>346</v>
      </c>
      <c r="H11" s="103" t="s">
        <v>300</v>
      </c>
      <c r="I11" s="76" t="s">
        <v>309</v>
      </c>
      <c r="J11" s="77" t="s">
        <v>377</v>
      </c>
      <c r="K11" s="65" t="s">
        <v>294</v>
      </c>
    </row>
    <row r="12" spans="1:13" x14ac:dyDescent="0.2">
      <c r="A12" s="125"/>
      <c r="B12" s="127"/>
      <c r="C12" s="97" t="s">
        <v>279</v>
      </c>
      <c r="D12" s="98"/>
      <c r="E12" s="86"/>
      <c r="F12" s="87"/>
      <c r="G12" s="98" t="s">
        <v>318</v>
      </c>
      <c r="H12" s="31"/>
      <c r="I12" s="76" t="s">
        <v>301</v>
      </c>
      <c r="J12" s="77" t="s">
        <v>310</v>
      </c>
      <c r="K12" s="7" t="s">
        <v>319</v>
      </c>
      <c r="M12" s="7"/>
    </row>
    <row r="13" spans="1:13" x14ac:dyDescent="0.2">
      <c r="A13" s="125"/>
      <c r="B13" s="127"/>
      <c r="C13" s="93"/>
      <c r="D13" s="98"/>
      <c r="E13" s="86"/>
      <c r="F13" s="87"/>
      <c r="G13" s="93"/>
      <c r="H13" s="31"/>
      <c r="I13" s="78" t="s">
        <v>304</v>
      </c>
      <c r="J13" s="79" t="s">
        <v>324</v>
      </c>
      <c r="K13" s="7"/>
    </row>
    <row r="14" spans="1:13" x14ac:dyDescent="0.2">
      <c r="A14" s="125"/>
      <c r="B14" s="127"/>
      <c r="C14" s="93"/>
      <c r="D14" s="93"/>
      <c r="E14" s="86"/>
      <c r="F14" s="87"/>
      <c r="G14" s="93"/>
      <c r="H14" s="31"/>
      <c r="I14" s="80" t="s">
        <v>302</v>
      </c>
      <c r="J14" s="81" t="s">
        <v>303</v>
      </c>
      <c r="K14" s="11"/>
    </row>
    <row r="15" spans="1:13" x14ac:dyDescent="0.2">
      <c r="A15" s="124" t="s">
        <v>383</v>
      </c>
      <c r="B15" s="128" t="s">
        <v>286</v>
      </c>
      <c r="C15" s="92" t="s">
        <v>278</v>
      </c>
      <c r="D15" s="92" t="s">
        <v>291</v>
      </c>
      <c r="E15" s="90" t="s">
        <v>341</v>
      </c>
      <c r="F15" s="91"/>
      <c r="G15" s="92" t="s">
        <v>346</v>
      </c>
      <c r="H15" s="102" t="s">
        <v>300</v>
      </c>
      <c r="I15" s="78" t="s">
        <v>301</v>
      </c>
      <c r="J15" s="77" t="s">
        <v>302</v>
      </c>
      <c r="K15" s="65" t="s">
        <v>298</v>
      </c>
    </row>
    <row r="16" spans="1:13" x14ac:dyDescent="0.2">
      <c r="A16" s="125"/>
      <c r="B16" s="127"/>
      <c r="C16" s="97" t="s">
        <v>279</v>
      </c>
      <c r="D16" s="98"/>
      <c r="E16" s="84" t="s">
        <v>343</v>
      </c>
      <c r="F16" s="85"/>
      <c r="G16" s="98" t="s">
        <v>318</v>
      </c>
      <c r="H16" s="31"/>
      <c r="I16" s="78" t="s">
        <v>304</v>
      </c>
      <c r="J16" s="79" t="s">
        <v>320</v>
      </c>
      <c r="K16" s="7"/>
    </row>
    <row r="17" spans="1:13" x14ac:dyDescent="0.2">
      <c r="A17" s="125"/>
      <c r="B17" s="127"/>
      <c r="C17" s="93"/>
      <c r="D17" s="93"/>
      <c r="E17" s="86"/>
      <c r="F17" s="87"/>
      <c r="G17" s="93"/>
      <c r="H17" s="31"/>
      <c r="I17" s="80" t="s">
        <v>377</v>
      </c>
      <c r="J17" s="75"/>
      <c r="K17" s="11"/>
    </row>
    <row r="18" spans="1:13" x14ac:dyDescent="0.2">
      <c r="A18" s="124" t="s">
        <v>384</v>
      </c>
      <c r="B18" s="128" t="s">
        <v>321</v>
      </c>
      <c r="C18" s="92" t="s">
        <v>278</v>
      </c>
      <c r="D18" s="92" t="s">
        <v>334</v>
      </c>
      <c r="E18" s="90" t="s">
        <v>341</v>
      </c>
      <c r="F18" s="91"/>
      <c r="G18" s="92" t="s">
        <v>346</v>
      </c>
      <c r="H18" s="103" t="s">
        <v>300</v>
      </c>
      <c r="I18" s="78" t="s">
        <v>301</v>
      </c>
      <c r="J18" s="77" t="s">
        <v>377</v>
      </c>
      <c r="K18" s="65" t="s">
        <v>297</v>
      </c>
    </row>
    <row r="19" spans="1:13" x14ac:dyDescent="0.2">
      <c r="A19" s="125"/>
      <c r="B19" s="127"/>
      <c r="C19" s="93"/>
      <c r="D19" s="93"/>
      <c r="E19" s="84" t="s">
        <v>345</v>
      </c>
      <c r="F19" s="85"/>
      <c r="G19" s="93"/>
      <c r="H19" s="31"/>
      <c r="I19" s="76" t="s">
        <v>309</v>
      </c>
      <c r="J19" s="77" t="s">
        <v>302</v>
      </c>
      <c r="K19" s="7" t="s">
        <v>313</v>
      </c>
    </row>
    <row r="20" spans="1:13" x14ac:dyDescent="0.2">
      <c r="A20" s="125"/>
      <c r="B20" s="127"/>
      <c r="C20" s="93"/>
      <c r="D20" s="93"/>
      <c r="E20" s="84" t="s">
        <v>295</v>
      </c>
      <c r="F20" s="85"/>
      <c r="G20" s="93"/>
      <c r="H20" s="31"/>
      <c r="I20" s="74" t="s">
        <v>304</v>
      </c>
      <c r="J20" s="75"/>
      <c r="K20" s="7"/>
    </row>
    <row r="21" spans="1:13" x14ac:dyDescent="0.2">
      <c r="A21" s="136" t="s">
        <v>385</v>
      </c>
      <c r="B21" s="128" t="s">
        <v>288</v>
      </c>
      <c r="C21" s="92" t="s">
        <v>278</v>
      </c>
      <c r="D21" s="92" t="s">
        <v>332</v>
      </c>
      <c r="E21" s="136" t="s">
        <v>300</v>
      </c>
      <c r="F21" s="137"/>
      <c r="G21" s="92" t="s">
        <v>346</v>
      </c>
      <c r="H21" s="69" t="s">
        <v>347</v>
      </c>
      <c r="I21" s="78" t="s">
        <v>301</v>
      </c>
      <c r="J21" s="77" t="s">
        <v>377</v>
      </c>
      <c r="K21" s="65" t="s">
        <v>297</v>
      </c>
    </row>
    <row r="22" spans="1:13" x14ac:dyDescent="0.2">
      <c r="A22" s="125"/>
      <c r="B22" s="127"/>
      <c r="C22" s="93"/>
      <c r="D22" s="93"/>
      <c r="E22" s="86"/>
      <c r="F22" s="87"/>
      <c r="G22" s="93"/>
      <c r="H22" s="51" t="s">
        <v>348</v>
      </c>
      <c r="I22" s="80" t="s">
        <v>303</v>
      </c>
      <c r="J22" s="75"/>
      <c r="K22" s="11"/>
    </row>
    <row r="23" spans="1:13" x14ac:dyDescent="0.2">
      <c r="A23" s="124" t="s">
        <v>386</v>
      </c>
      <c r="B23" s="126" t="s">
        <v>287</v>
      </c>
      <c r="C23" s="92" t="s">
        <v>278</v>
      </c>
      <c r="D23" s="92" t="s">
        <v>334</v>
      </c>
      <c r="E23" s="90" t="s">
        <v>341</v>
      </c>
      <c r="F23" s="91" t="s">
        <v>295</v>
      </c>
      <c r="G23" s="92" t="s">
        <v>346</v>
      </c>
      <c r="H23" s="103" t="s">
        <v>300</v>
      </c>
      <c r="I23" s="82" t="s">
        <v>301</v>
      </c>
      <c r="J23" s="83" t="s">
        <v>377</v>
      </c>
      <c r="K23" s="65"/>
      <c r="L23" s="51"/>
    </row>
    <row r="24" spans="1:13" x14ac:dyDescent="0.2">
      <c r="A24" s="125"/>
      <c r="B24" s="127"/>
      <c r="C24" s="96"/>
      <c r="D24" s="96"/>
      <c r="E24" s="88" t="s">
        <v>353</v>
      </c>
      <c r="F24" s="89" t="s">
        <v>343</v>
      </c>
      <c r="G24" s="96"/>
      <c r="H24" s="52"/>
      <c r="I24" s="88" t="s">
        <v>304</v>
      </c>
      <c r="J24" s="89" t="s">
        <v>320</v>
      </c>
      <c r="K24" s="99"/>
      <c r="L24" s="51"/>
    </row>
    <row r="25" spans="1:13" x14ac:dyDescent="0.2">
      <c r="A25" s="124" t="s">
        <v>387</v>
      </c>
      <c r="B25" s="126" t="s">
        <v>288</v>
      </c>
      <c r="C25" s="98" t="s">
        <v>278</v>
      </c>
      <c r="D25" s="98" t="s">
        <v>290</v>
      </c>
      <c r="E25" s="84" t="s">
        <v>341</v>
      </c>
      <c r="F25" s="85"/>
      <c r="G25" s="105" t="s">
        <v>300</v>
      </c>
      <c r="H25" s="51" t="s">
        <v>347</v>
      </c>
      <c r="I25" s="132" t="s">
        <v>301</v>
      </c>
      <c r="J25" s="133"/>
      <c r="K25" s="7" t="s">
        <v>297</v>
      </c>
    </row>
    <row r="26" spans="1:13" x14ac:dyDescent="0.2">
      <c r="A26" s="125"/>
      <c r="B26" s="127"/>
      <c r="C26" s="93" t="s">
        <v>280</v>
      </c>
      <c r="D26" s="98"/>
      <c r="E26" s="84" t="s">
        <v>345</v>
      </c>
      <c r="F26" s="85"/>
      <c r="G26" s="93"/>
      <c r="H26" s="51" t="s">
        <v>348</v>
      </c>
      <c r="I26" s="132" t="s">
        <v>377</v>
      </c>
      <c r="J26" s="133"/>
      <c r="K26" s="7" t="s">
        <v>395</v>
      </c>
    </row>
    <row r="27" spans="1:13" x14ac:dyDescent="0.2">
      <c r="A27" s="125"/>
      <c r="B27" s="127"/>
      <c r="C27" s="93"/>
      <c r="D27" s="93"/>
      <c r="E27" s="86"/>
      <c r="F27" s="87"/>
      <c r="G27" s="93"/>
      <c r="H27" s="51" t="s">
        <v>396</v>
      </c>
      <c r="I27" s="134" t="s">
        <v>303</v>
      </c>
      <c r="J27" s="135"/>
      <c r="K27" s="7" t="s">
        <v>329</v>
      </c>
      <c r="M27" s="7"/>
    </row>
    <row r="28" spans="1:13" x14ac:dyDescent="0.2">
      <c r="A28" s="124" t="s">
        <v>388</v>
      </c>
      <c r="B28" s="126" t="s">
        <v>289</v>
      </c>
      <c r="C28" s="92" t="s">
        <v>278</v>
      </c>
      <c r="D28" s="92" t="s">
        <v>334</v>
      </c>
      <c r="E28" s="90" t="s">
        <v>341</v>
      </c>
      <c r="F28" s="91" t="s">
        <v>295</v>
      </c>
      <c r="G28" s="92" t="s">
        <v>346</v>
      </c>
      <c r="H28" s="103" t="s">
        <v>300</v>
      </c>
      <c r="I28" s="82" t="s">
        <v>301</v>
      </c>
      <c r="J28" s="83" t="s">
        <v>320</v>
      </c>
      <c r="K28" s="65" t="s">
        <v>322</v>
      </c>
    </row>
    <row r="29" spans="1:13" x14ac:dyDescent="0.2">
      <c r="A29" s="125"/>
      <c r="B29" s="127"/>
      <c r="C29" s="93" t="s">
        <v>280</v>
      </c>
      <c r="D29" s="93"/>
      <c r="E29" s="84" t="s">
        <v>342</v>
      </c>
      <c r="F29" s="85" t="s">
        <v>343</v>
      </c>
      <c r="G29" s="93"/>
      <c r="H29" s="51"/>
      <c r="I29" s="84" t="s">
        <v>304</v>
      </c>
      <c r="J29" s="85"/>
      <c r="K29" s="7"/>
    </row>
    <row r="30" spans="1:13" x14ac:dyDescent="0.2">
      <c r="A30" s="125"/>
      <c r="B30" s="127"/>
      <c r="C30" s="93"/>
      <c r="D30" s="96"/>
      <c r="E30" s="84" t="s">
        <v>353</v>
      </c>
      <c r="F30" s="85"/>
      <c r="G30" s="93"/>
      <c r="H30" s="31"/>
      <c r="I30" s="84" t="s">
        <v>377</v>
      </c>
      <c r="J30" s="85"/>
      <c r="K30" s="100"/>
    </row>
    <row r="31" spans="1:13" x14ac:dyDescent="0.2">
      <c r="A31" s="124" t="s">
        <v>389</v>
      </c>
      <c r="B31" s="126" t="s">
        <v>283</v>
      </c>
      <c r="C31" s="94" t="s">
        <v>307</v>
      </c>
      <c r="D31" s="98" t="s">
        <v>291</v>
      </c>
      <c r="E31" s="90" t="s">
        <v>341</v>
      </c>
      <c r="F31" s="91" t="s">
        <v>343</v>
      </c>
      <c r="G31" s="92" t="s">
        <v>346</v>
      </c>
      <c r="H31" s="102" t="s">
        <v>300</v>
      </c>
      <c r="I31" s="82" t="s">
        <v>301</v>
      </c>
      <c r="J31" s="83" t="s">
        <v>377</v>
      </c>
      <c r="K31" s="7" t="s">
        <v>297</v>
      </c>
    </row>
    <row r="32" spans="1:13" x14ac:dyDescent="0.2">
      <c r="A32" s="125"/>
      <c r="B32" s="127"/>
      <c r="C32" s="93"/>
      <c r="D32" s="93"/>
      <c r="E32" s="84" t="s">
        <v>345</v>
      </c>
      <c r="F32" s="85"/>
      <c r="G32" s="93"/>
      <c r="H32" s="104"/>
      <c r="I32" s="84" t="s">
        <v>304</v>
      </c>
      <c r="J32" s="85"/>
      <c r="K32" s="11" t="s">
        <v>296</v>
      </c>
    </row>
    <row r="33" spans="1:15" x14ac:dyDescent="0.2">
      <c r="A33" s="124" t="s">
        <v>390</v>
      </c>
      <c r="B33" s="126" t="s">
        <v>292</v>
      </c>
      <c r="C33" s="92" t="s">
        <v>278</v>
      </c>
      <c r="D33" s="92" t="s">
        <v>334</v>
      </c>
      <c r="E33" s="90" t="s">
        <v>341</v>
      </c>
      <c r="F33" s="91"/>
      <c r="G33" s="92" t="s">
        <v>346</v>
      </c>
      <c r="H33" s="102" t="s">
        <v>300</v>
      </c>
      <c r="I33" s="72" t="s">
        <v>301</v>
      </c>
      <c r="J33" s="73" t="s">
        <v>320</v>
      </c>
      <c r="K33" s="65" t="s">
        <v>394</v>
      </c>
      <c r="M33" s="7"/>
    </row>
    <row r="34" spans="1:15" x14ac:dyDescent="0.2">
      <c r="A34" s="125"/>
      <c r="B34" s="127"/>
      <c r="C34" s="93"/>
      <c r="D34" s="93"/>
      <c r="E34" s="84" t="s">
        <v>342</v>
      </c>
      <c r="F34" s="85"/>
      <c r="G34" s="98" t="s">
        <v>318</v>
      </c>
      <c r="H34" s="51"/>
      <c r="I34" s="78" t="s">
        <v>304</v>
      </c>
      <c r="J34" s="79" t="s">
        <v>310</v>
      </c>
      <c r="K34" s="7"/>
    </row>
    <row r="35" spans="1:15" x14ac:dyDescent="0.2">
      <c r="A35" s="129"/>
      <c r="B35" s="130"/>
      <c r="C35" s="96"/>
      <c r="D35" s="96"/>
      <c r="E35" s="88" t="s">
        <v>343</v>
      </c>
      <c r="F35" s="89"/>
      <c r="G35" s="96"/>
      <c r="H35" s="71"/>
      <c r="I35" s="74" t="s">
        <v>377</v>
      </c>
      <c r="J35" s="75"/>
      <c r="K35" s="64"/>
    </row>
    <row r="36" spans="1:15" ht="8.1" customHeight="1" x14ac:dyDescent="0.2"/>
    <row r="38" spans="1:15" x14ac:dyDescent="0.2">
      <c r="L38" s="1" t="s">
        <v>309</v>
      </c>
      <c r="M38" s="1">
        <f t="shared" ref="M38:M46" si="0">COUNTIF($J$4:$J$35,L38)</f>
        <v>0</v>
      </c>
      <c r="N38" s="1" t="str">
        <f>L38</f>
        <v>Anomalies</v>
      </c>
      <c r="O38" s="43">
        <f>M38/12</f>
        <v>0</v>
      </c>
    </row>
    <row r="39" spans="1:15" x14ac:dyDescent="0.2">
      <c r="L39" s="1" t="s">
        <v>301</v>
      </c>
      <c r="M39" s="1">
        <f t="shared" si="0"/>
        <v>0</v>
      </c>
      <c r="N39" s="1" t="str">
        <f t="shared" ref="N39:N52" si="1">L39</f>
        <v>Comprehension</v>
      </c>
      <c r="O39" s="43">
        <f t="shared" ref="O39:O46" si="2">M39/12</f>
        <v>0</v>
      </c>
    </row>
    <row r="40" spans="1:15" x14ac:dyDescent="0.2">
      <c r="L40" s="1" t="s">
        <v>324</v>
      </c>
      <c r="M40" s="1">
        <f t="shared" si="0"/>
        <v>2</v>
      </c>
      <c r="N40" s="1" t="str">
        <f t="shared" si="1"/>
        <v>Styles</v>
      </c>
      <c r="O40" s="43">
        <f t="shared" si="2"/>
        <v>0.16666666666666666</v>
      </c>
    </row>
    <row r="41" spans="1:15" x14ac:dyDescent="0.2">
      <c r="L41" s="1" t="s">
        <v>377</v>
      </c>
      <c r="M41" s="1">
        <f t="shared" si="0"/>
        <v>8</v>
      </c>
      <c r="N41" s="1" t="str">
        <f t="shared" si="1"/>
        <v>Show Evolution</v>
      </c>
      <c r="O41" s="43">
        <f t="shared" si="2"/>
        <v>0.66666666666666663</v>
      </c>
    </row>
    <row r="42" spans="1:15" x14ac:dyDescent="0.2">
      <c r="L42" s="1" t="s">
        <v>302</v>
      </c>
      <c r="M42" s="1">
        <f t="shared" si="0"/>
        <v>2</v>
      </c>
      <c r="N42" s="1" t="str">
        <f t="shared" si="1"/>
        <v>Construction</v>
      </c>
      <c r="O42" s="43">
        <f t="shared" si="2"/>
        <v>0.16666666666666666</v>
      </c>
    </row>
    <row r="43" spans="1:15" x14ac:dyDescent="0.2">
      <c r="L43" s="1" t="s">
        <v>303</v>
      </c>
      <c r="M43" s="1">
        <f t="shared" si="0"/>
        <v>1</v>
      </c>
      <c r="N43" s="1" t="str">
        <f t="shared" si="1"/>
        <v>Evaluation</v>
      </c>
      <c r="O43" s="43">
        <f t="shared" si="2"/>
        <v>8.3333333333333329E-2</v>
      </c>
    </row>
    <row r="44" spans="1:15" x14ac:dyDescent="0.2">
      <c r="L44" s="1" t="s">
        <v>304</v>
      </c>
      <c r="M44" s="1">
        <f t="shared" si="0"/>
        <v>0</v>
      </c>
      <c r="N44" s="1" t="str">
        <f t="shared" si="1"/>
        <v>Comparison</v>
      </c>
      <c r="O44" s="43">
        <f t="shared" si="2"/>
        <v>0</v>
      </c>
    </row>
    <row r="45" spans="1:15" x14ac:dyDescent="0.2">
      <c r="L45" s="25" t="s">
        <v>320</v>
      </c>
      <c r="M45" s="1">
        <f t="shared" si="0"/>
        <v>4</v>
      </c>
      <c r="N45" s="1" t="str">
        <f t="shared" ref="N45" si="3">L45</f>
        <v>Tracking</v>
      </c>
      <c r="O45" s="43">
        <f t="shared" ref="O45" si="4">M45/12</f>
        <v>0.33333333333333331</v>
      </c>
    </row>
    <row r="46" spans="1:15" x14ac:dyDescent="0.2">
      <c r="L46" s="1" t="s">
        <v>310</v>
      </c>
      <c r="M46" s="1">
        <f t="shared" si="0"/>
        <v>2</v>
      </c>
      <c r="N46" s="1" t="str">
        <f t="shared" si="1"/>
        <v>Rationale</v>
      </c>
      <c r="O46" s="43">
        <f t="shared" si="2"/>
        <v>0.16666666666666666</v>
      </c>
    </row>
    <row r="49" spans="12:15" x14ac:dyDescent="0.2">
      <c r="L49" s="51" t="s">
        <v>332</v>
      </c>
      <c r="M49" s="1">
        <f>COUNTIF($D$4:$D$35,L49)</f>
        <v>2</v>
      </c>
      <c r="N49" s="1" t="str">
        <f t="shared" si="1"/>
        <v>Conceptual</v>
      </c>
      <c r="O49" s="43">
        <f t="shared" ref="O49" si="5">M49/12</f>
        <v>0.16666666666666666</v>
      </c>
    </row>
    <row r="50" spans="12:15" x14ac:dyDescent="0.2">
      <c r="L50" s="61" t="s">
        <v>291</v>
      </c>
      <c r="M50" s="1">
        <f>COUNTIF($D$4:$D$35,L50)</f>
        <v>2</v>
      </c>
      <c r="N50" s="1" t="str">
        <f t="shared" si="1"/>
        <v>Project</v>
      </c>
      <c r="O50" s="43">
        <f>M50/12</f>
        <v>0.16666666666666666</v>
      </c>
    </row>
    <row r="51" spans="12:15" x14ac:dyDescent="0.2">
      <c r="L51" s="51" t="s">
        <v>290</v>
      </c>
      <c r="M51" s="1">
        <f>COUNTIF($D$4:$D$35,L51)</f>
        <v>3</v>
      </c>
      <c r="N51" s="1" t="str">
        <f t="shared" si="1"/>
        <v>Prototype</v>
      </c>
      <c r="O51" s="43">
        <f>M51/12</f>
        <v>0.25</v>
      </c>
    </row>
    <row r="52" spans="12:15" x14ac:dyDescent="0.2">
      <c r="L52" s="51" t="s">
        <v>334</v>
      </c>
      <c r="M52" s="1">
        <f>COUNTIF($D$4:$D$35,L52)</f>
        <v>5</v>
      </c>
      <c r="N52" s="1" t="str">
        <f t="shared" si="1"/>
        <v>Stable Release</v>
      </c>
      <c r="O52" s="43">
        <f>M52/12</f>
        <v>0.41666666666666669</v>
      </c>
    </row>
    <row r="53" spans="12:15" x14ac:dyDescent="0.2">
      <c r="O53" s="43"/>
    </row>
    <row r="54" spans="12:15" x14ac:dyDescent="0.2">
      <c r="O54" s="43"/>
    </row>
    <row r="55" spans="12:15" x14ac:dyDescent="0.2">
      <c r="L55" s="51" t="s">
        <v>307</v>
      </c>
      <c r="M55" s="1">
        <f>COUNTIF($C$4:$C$35,L55)</f>
        <v>2</v>
      </c>
      <c r="N55" s="1" t="str">
        <f t="shared" ref="N55:N58" si="6">L55</f>
        <v>Description</v>
      </c>
      <c r="O55" s="70">
        <f t="shared" ref="O55" si="7">M55/12</f>
        <v>0.16666666666666666</v>
      </c>
    </row>
    <row r="56" spans="12:15" x14ac:dyDescent="0.2">
      <c r="L56" s="61" t="s">
        <v>279</v>
      </c>
      <c r="M56" s="1">
        <f>COUNTIF($C$4:$C$35,L56)</f>
        <v>3</v>
      </c>
      <c r="N56" s="1" t="str">
        <f t="shared" si="6"/>
        <v>Environment</v>
      </c>
      <c r="O56" s="70">
        <f>M56/12</f>
        <v>0.25</v>
      </c>
    </row>
    <row r="57" spans="12:15" x14ac:dyDescent="0.2">
      <c r="L57" s="61" t="s">
        <v>280</v>
      </c>
      <c r="M57" s="1">
        <f>COUNTIF($C$4:$C$35,L57)</f>
        <v>5</v>
      </c>
      <c r="N57" s="1" t="str">
        <f t="shared" si="6"/>
        <v>Technique</v>
      </c>
      <c r="O57" s="70">
        <f>M57/12</f>
        <v>0.41666666666666669</v>
      </c>
    </row>
    <row r="58" spans="12:15" x14ac:dyDescent="0.2">
      <c r="L58" s="51" t="s">
        <v>278</v>
      </c>
      <c r="M58" s="1">
        <f>COUNTIF($C$4:$C$35,L58)</f>
        <v>8</v>
      </c>
      <c r="N58" s="1" t="str">
        <f t="shared" si="6"/>
        <v>Tool</v>
      </c>
      <c r="O58" s="70">
        <f>M58/12</f>
        <v>0.66666666666666663</v>
      </c>
    </row>
  </sheetData>
  <mergeCells count="30">
    <mergeCell ref="I3:J3"/>
    <mergeCell ref="I25:J25"/>
    <mergeCell ref="I26:J26"/>
    <mergeCell ref="I27:J27"/>
    <mergeCell ref="A21:A22"/>
    <mergeCell ref="B21:B22"/>
    <mergeCell ref="E3:F3"/>
    <mergeCell ref="E21:F21"/>
    <mergeCell ref="A23:A24"/>
    <mergeCell ref="B23:B24"/>
    <mergeCell ref="A4:A5"/>
    <mergeCell ref="B4:B5"/>
    <mergeCell ref="A6:A8"/>
    <mergeCell ref="B6:B8"/>
    <mergeCell ref="A9:A10"/>
    <mergeCell ref="B9:B10"/>
    <mergeCell ref="A33:A35"/>
    <mergeCell ref="B33:B35"/>
    <mergeCell ref="A25:A27"/>
    <mergeCell ref="B25:B27"/>
    <mergeCell ref="A28:A30"/>
    <mergeCell ref="B28:B30"/>
    <mergeCell ref="A31:A32"/>
    <mergeCell ref="B31:B32"/>
    <mergeCell ref="A11:A14"/>
    <mergeCell ref="B11:B14"/>
    <mergeCell ref="A15:A17"/>
    <mergeCell ref="B15:B17"/>
    <mergeCell ref="A18:A20"/>
    <mergeCell ref="B18:B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22.85546875" style="1" customWidth="1"/>
    <col min="2" max="2" width="87.42578125" style="1" customWidth="1"/>
    <col min="3" max="16384" width="9.140625" style="24"/>
  </cols>
  <sheetData>
    <row r="1" spans="1:3" ht="23.25" x14ac:dyDescent="0.2">
      <c r="A1" s="48" t="s">
        <v>326</v>
      </c>
    </row>
    <row r="2" spans="1:3" ht="8.1" customHeight="1" x14ac:dyDescent="0.2">
      <c r="A2" s="25"/>
    </row>
    <row r="3" spans="1:3" ht="30" x14ac:dyDescent="0.2">
      <c r="A3" s="60" t="s">
        <v>335</v>
      </c>
      <c r="B3" s="60" t="s">
        <v>307</v>
      </c>
    </row>
    <row r="4" spans="1:3" x14ac:dyDescent="0.2">
      <c r="A4" s="27" t="s">
        <v>308</v>
      </c>
      <c r="B4" s="58" t="s">
        <v>330</v>
      </c>
      <c r="C4" s="46"/>
    </row>
    <row r="5" spans="1:3" x14ac:dyDescent="0.2">
      <c r="A5" s="62" t="s">
        <v>307</v>
      </c>
      <c r="B5" s="66" t="s">
        <v>378</v>
      </c>
      <c r="C5" s="46"/>
    </row>
    <row r="6" spans="1:3" x14ac:dyDescent="0.2">
      <c r="A6" s="61" t="s">
        <v>279</v>
      </c>
      <c r="B6" s="51" t="s">
        <v>337</v>
      </c>
      <c r="C6" s="46"/>
    </row>
    <row r="7" spans="1:3" x14ac:dyDescent="0.2">
      <c r="A7" s="61" t="s">
        <v>280</v>
      </c>
      <c r="B7" s="51" t="s">
        <v>338</v>
      </c>
      <c r="C7" s="46"/>
    </row>
    <row r="8" spans="1:3" x14ac:dyDescent="0.2">
      <c r="A8" s="51" t="s">
        <v>278</v>
      </c>
      <c r="B8" s="51" t="s">
        <v>336</v>
      </c>
      <c r="C8" s="46"/>
    </row>
    <row r="9" spans="1:3" x14ac:dyDescent="0.2">
      <c r="A9" s="67" t="s">
        <v>327</v>
      </c>
      <c r="B9" s="59" t="s">
        <v>331</v>
      </c>
    </row>
    <row r="10" spans="1:3" x14ac:dyDescent="0.2">
      <c r="A10" s="62" t="s">
        <v>332</v>
      </c>
      <c r="B10" s="62" t="s">
        <v>333</v>
      </c>
    </row>
    <row r="11" spans="1:3" x14ac:dyDescent="0.2">
      <c r="A11" s="50" t="s">
        <v>291</v>
      </c>
      <c r="B11" s="51" t="s">
        <v>339</v>
      </c>
    </row>
    <row r="12" spans="1:3" x14ac:dyDescent="0.2">
      <c r="A12" s="51" t="s">
        <v>290</v>
      </c>
      <c r="B12" s="51" t="s">
        <v>340</v>
      </c>
    </row>
    <row r="13" spans="1:3" x14ac:dyDescent="0.2">
      <c r="A13" s="52" t="s">
        <v>334</v>
      </c>
      <c r="B13" s="52" t="s">
        <v>352</v>
      </c>
    </row>
    <row r="14" spans="1:3" x14ac:dyDescent="0.2">
      <c r="A14" s="68" t="s">
        <v>305</v>
      </c>
      <c r="B14" s="58" t="s">
        <v>311</v>
      </c>
    </row>
    <row r="15" spans="1:3" x14ac:dyDescent="0.2">
      <c r="A15" s="54" t="s">
        <v>341</v>
      </c>
      <c r="B15" s="57" t="s">
        <v>351</v>
      </c>
    </row>
    <row r="16" spans="1:3" x14ac:dyDescent="0.2">
      <c r="A16" s="50" t="s">
        <v>342</v>
      </c>
      <c r="B16" s="50" t="s">
        <v>354</v>
      </c>
    </row>
    <row r="17" spans="1:4" x14ac:dyDescent="0.2">
      <c r="A17" s="50" t="s">
        <v>295</v>
      </c>
      <c r="B17" s="50" t="s">
        <v>355</v>
      </c>
    </row>
    <row r="18" spans="1:4" x14ac:dyDescent="0.2">
      <c r="A18" s="50" t="s">
        <v>293</v>
      </c>
      <c r="B18" s="50" t="s">
        <v>356</v>
      </c>
    </row>
    <row r="19" spans="1:4" x14ac:dyDescent="0.2">
      <c r="A19" s="50" t="s">
        <v>353</v>
      </c>
      <c r="B19" s="50" t="s">
        <v>360</v>
      </c>
    </row>
    <row r="20" spans="1:4" x14ac:dyDescent="0.2">
      <c r="A20" s="50" t="s">
        <v>343</v>
      </c>
      <c r="B20" s="51" t="s">
        <v>357</v>
      </c>
    </row>
    <row r="21" spans="1:4" x14ac:dyDescent="0.2">
      <c r="A21" s="50" t="s">
        <v>344</v>
      </c>
      <c r="B21" s="50" t="s">
        <v>358</v>
      </c>
      <c r="D21" s="33"/>
    </row>
    <row r="22" spans="1:4" x14ac:dyDescent="0.2">
      <c r="A22" s="53" t="s">
        <v>345</v>
      </c>
      <c r="B22" s="52" t="s">
        <v>359</v>
      </c>
    </row>
    <row r="23" spans="1:4" x14ac:dyDescent="0.2">
      <c r="A23" s="68" t="s">
        <v>314</v>
      </c>
      <c r="B23" s="58" t="s">
        <v>317</v>
      </c>
    </row>
    <row r="24" spans="1:4" x14ac:dyDescent="0.2">
      <c r="A24" s="54" t="s">
        <v>346</v>
      </c>
      <c r="B24" s="57" t="s">
        <v>361</v>
      </c>
    </row>
    <row r="25" spans="1:4" x14ac:dyDescent="0.2">
      <c r="A25" s="52" t="s">
        <v>318</v>
      </c>
      <c r="B25" s="52" t="s">
        <v>362</v>
      </c>
    </row>
    <row r="26" spans="1:4" ht="25.5" x14ac:dyDescent="0.2">
      <c r="A26" s="68" t="s">
        <v>315</v>
      </c>
      <c r="B26" s="58" t="s">
        <v>316</v>
      </c>
    </row>
    <row r="27" spans="1:4" x14ac:dyDescent="0.2">
      <c r="A27" s="54" t="s">
        <v>347</v>
      </c>
      <c r="B27" s="57" t="s">
        <v>363</v>
      </c>
    </row>
    <row r="28" spans="1:4" x14ac:dyDescent="0.2">
      <c r="A28" s="51" t="s">
        <v>348</v>
      </c>
      <c r="B28" s="51" t="s">
        <v>364</v>
      </c>
    </row>
    <row r="29" spans="1:4" x14ac:dyDescent="0.2">
      <c r="A29" s="51" t="s">
        <v>349</v>
      </c>
      <c r="B29" s="51" t="s">
        <v>366</v>
      </c>
    </row>
    <row r="30" spans="1:4" x14ac:dyDescent="0.2">
      <c r="A30" s="52" t="s">
        <v>350</v>
      </c>
      <c r="B30" s="52" t="s">
        <v>365</v>
      </c>
    </row>
    <row r="31" spans="1:4" x14ac:dyDescent="0.2">
      <c r="A31" s="68" t="s">
        <v>325</v>
      </c>
      <c r="B31" s="58" t="s">
        <v>367</v>
      </c>
    </row>
    <row r="32" spans="1:4" x14ac:dyDescent="0.2">
      <c r="A32" s="54" t="s">
        <v>309</v>
      </c>
      <c r="B32" s="57" t="s">
        <v>368</v>
      </c>
    </row>
    <row r="33" spans="1:2" x14ac:dyDescent="0.2">
      <c r="A33" s="50" t="s">
        <v>301</v>
      </c>
      <c r="B33" s="51" t="s">
        <v>376</v>
      </c>
    </row>
    <row r="34" spans="1:2" x14ac:dyDescent="0.2">
      <c r="A34" s="50" t="s">
        <v>324</v>
      </c>
      <c r="B34" s="51" t="s">
        <v>372</v>
      </c>
    </row>
    <row r="35" spans="1:2" x14ac:dyDescent="0.2">
      <c r="A35" s="50" t="s">
        <v>377</v>
      </c>
      <c r="B35" s="51" t="s">
        <v>369</v>
      </c>
    </row>
    <row r="36" spans="1:2" x14ac:dyDescent="0.2">
      <c r="A36" s="50" t="s">
        <v>302</v>
      </c>
      <c r="B36" s="51" t="s">
        <v>371</v>
      </c>
    </row>
    <row r="37" spans="1:2" x14ac:dyDescent="0.2">
      <c r="A37" s="50" t="s">
        <v>303</v>
      </c>
      <c r="B37" s="51" t="s">
        <v>370</v>
      </c>
    </row>
    <row r="38" spans="1:2" x14ac:dyDescent="0.2">
      <c r="A38" s="50" t="s">
        <v>304</v>
      </c>
      <c r="B38" s="51" t="s">
        <v>373</v>
      </c>
    </row>
    <row r="39" spans="1:2" s="33" customFormat="1" x14ac:dyDescent="0.2">
      <c r="A39" s="51" t="s">
        <v>320</v>
      </c>
      <c r="B39" s="51" t="s">
        <v>374</v>
      </c>
    </row>
    <row r="40" spans="1:2" x14ac:dyDescent="0.2">
      <c r="A40" s="53" t="s">
        <v>310</v>
      </c>
      <c r="B40" s="52" t="s">
        <v>375</v>
      </c>
    </row>
    <row r="41" spans="1:2" ht="8.1" customHeight="1" x14ac:dyDescent="0.2">
      <c r="A41" s="61"/>
      <c r="B41" s="5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Extraction</vt:lpstr>
      <vt:lpstr>TabGraf</vt:lpstr>
      <vt:lpstr>Graphics</vt:lpstr>
      <vt:lpstr>SelectedPapers(SP) </vt:lpstr>
      <vt:lpstr>SP-QA</vt:lpstr>
      <vt:lpstr>SP-Attr</vt:lpstr>
      <vt:lpstr>SAEV-Taxonomy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Werther Filho</dc:creator>
  <cp:lastModifiedBy>Joao Werther</cp:lastModifiedBy>
  <dcterms:created xsi:type="dcterms:W3CDTF">2017-11-07T19:58:25Z</dcterms:created>
  <dcterms:modified xsi:type="dcterms:W3CDTF">2019-04-13T00:12:19Z</dcterms:modified>
</cp:coreProperties>
</file>