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workbookProtection lockStructure="1"/>
  <bookViews>
    <workbookView xWindow="0" yWindow="-240" windowWidth="15585" windowHeight="9825"/>
  </bookViews>
  <sheets>
    <sheet name="Índice" sheetId="50" r:id="rId1"/>
    <sheet name="Texto" sheetId="51" r:id="rId2"/>
    <sheet name="22.1" sheetId="25" r:id="rId3"/>
    <sheet name="22.2" sheetId="11" r:id="rId4"/>
    <sheet name="22.3" sheetId="19" r:id="rId5"/>
    <sheet name="22.4" sheetId="13" r:id="rId6"/>
    <sheet name="22.5" sheetId="14" r:id="rId7"/>
    <sheet name="22.6" sheetId="15" r:id="rId8"/>
    <sheet name="22.7" sheetId="16" r:id="rId9"/>
    <sheet name="22.8" sheetId="28" r:id="rId10"/>
    <sheet name="22.9" sheetId="29" r:id="rId11"/>
    <sheet name="22.10" sheetId="17" r:id="rId12"/>
    <sheet name="22.11" sheetId="18" r:id="rId13"/>
    <sheet name="22.12" sheetId="30" r:id="rId14"/>
    <sheet name="22.13" sheetId="31" r:id="rId15"/>
    <sheet name="22.14" sheetId="32" r:id="rId16"/>
    <sheet name="22.15" sheetId="33" r:id="rId17"/>
    <sheet name="22.16" sheetId="22" r:id="rId18"/>
    <sheet name="22.17" sheetId="34" r:id="rId19"/>
    <sheet name="22.18" sheetId="35" r:id="rId20"/>
    <sheet name="22.19" sheetId="36" r:id="rId21"/>
    <sheet name="22.20" sheetId="37" r:id="rId22"/>
    <sheet name="22.21" sheetId="23" r:id="rId23"/>
    <sheet name="22.22" sheetId="26" r:id="rId24"/>
    <sheet name="22.23" sheetId="27" r:id="rId25"/>
    <sheet name="22.24" sheetId="48" r:id="rId26"/>
    <sheet name="22.25" sheetId="42" r:id="rId27"/>
    <sheet name="22.26" sheetId="43" r:id="rId28"/>
    <sheet name="22.27" sheetId="49" r:id="rId29"/>
    <sheet name="22.28" sheetId="46" r:id="rId30"/>
    <sheet name="22.29" sheetId="47" r:id="rId31"/>
  </sheets>
  <definedNames>
    <definedName name="_Fill" localSheetId="2" hidden="1">#REF!</definedName>
    <definedName name="_Fill" localSheetId="13" hidden="1">#REF!</definedName>
    <definedName name="_Fill" localSheetId="15" hidden="1">#REF!</definedName>
    <definedName name="_Fill" localSheetId="16" hidden="1">#REF!</definedName>
    <definedName name="_Fill" localSheetId="17" hidden="1">#REF!</definedName>
    <definedName name="_Fill" localSheetId="18" hidden="1">#REF!</definedName>
    <definedName name="_Fill" localSheetId="20" hidden="1">#REF!</definedName>
    <definedName name="_Fill" localSheetId="22" hidden="1">#REF!</definedName>
    <definedName name="_Fill" localSheetId="23" hidden="1">#REF!</definedName>
    <definedName name="_Fill" localSheetId="24" hidden="1">#REF!</definedName>
    <definedName name="_Fill" localSheetId="25" hidden="1">#REF!</definedName>
    <definedName name="_Fill" localSheetId="26" hidden="1">#REF!</definedName>
    <definedName name="_Fill" localSheetId="30" hidden="1">#REF!</definedName>
    <definedName name="_Fill" localSheetId="0" hidden="1">#REF!</definedName>
    <definedName name="_Fill" localSheetId="1" hidden="1">#REF!</definedName>
    <definedName name="_Fill" hidden="1">#REF!</definedName>
    <definedName name="_Order1" hidden="1">255</definedName>
    <definedName name="_Order2" hidden="1">0</definedName>
    <definedName name="_Regression_Int" hidden="1">1</definedName>
    <definedName name="a" localSheetId="2" hidden="1">#REF!</definedName>
    <definedName name="a" localSheetId="13" hidden="1">#REF!</definedName>
    <definedName name="a" localSheetId="16" hidden="1">#REF!</definedName>
    <definedName name="a" localSheetId="17" hidden="1">#REF!</definedName>
    <definedName name="a" localSheetId="18" hidden="1">#REF!</definedName>
    <definedName name="a" localSheetId="20" hidden="1">#REF!</definedName>
    <definedName name="a" localSheetId="22" hidden="1">#REF!</definedName>
    <definedName name="a" localSheetId="26" hidden="1">#REF!</definedName>
    <definedName name="a" localSheetId="30" hidden="1">#REF!</definedName>
    <definedName name="a" localSheetId="0" hidden="1">#REF!</definedName>
    <definedName name="a" localSheetId="1" hidden="1">#REF!</definedName>
    <definedName name="a" hidden="1">#REF!</definedName>
    <definedName name="_xlnm.Print_Area" localSheetId="2">'22.1'!$A$1:$AA$83</definedName>
    <definedName name="_xlnm.Print_Area" localSheetId="11">'22.10'!$A$1:$J$108</definedName>
    <definedName name="_xlnm.Print_Area" localSheetId="12">'22.11'!$A$1:$K$70</definedName>
    <definedName name="_xlnm.Print_Area" localSheetId="13">'22.12'!$A$1:$K$38</definedName>
    <definedName name="_xlnm.Print_Area" localSheetId="14">'22.13'!$A$1:$I$36</definedName>
    <definedName name="_xlnm.Print_Area" localSheetId="15">'22.14'!$A$1:$L$37</definedName>
    <definedName name="_xlnm.Print_Area" localSheetId="16">'22.15'!$A$1:$J$39</definedName>
    <definedName name="_xlnm.Print_Area" localSheetId="17">'22.16'!$A$1:$L$70</definedName>
    <definedName name="_xlnm.Print_Area" localSheetId="18">'22.17'!$A$1:$Z$42</definedName>
    <definedName name="_xlnm.Print_Area" localSheetId="19">'22.18'!$A$1:$J$68</definedName>
    <definedName name="_xlnm.Print_Area" localSheetId="20">'22.19'!$A$1:$O$37</definedName>
    <definedName name="_xlnm.Print_Area" localSheetId="3">'22.2'!$A$1:$S$137</definedName>
    <definedName name="_xlnm.Print_Area" localSheetId="21">'22.20'!$A$1:$F$55</definedName>
    <definedName name="_xlnm.Print_Area" localSheetId="22">'22.21'!$A$1:$L$48</definedName>
    <definedName name="_xlnm.Print_Area" localSheetId="23">'22.22'!$A$1:$J$57</definedName>
    <definedName name="_xlnm.Print_Area" localSheetId="24">'22.23'!$A$1:$L$42</definedName>
    <definedName name="_xlnm.Print_Area" localSheetId="25">'22.24'!$A$1:$Q$89</definedName>
    <definedName name="_xlnm.Print_Area" localSheetId="26">'22.25'!$A$1:$I$49</definedName>
    <definedName name="_xlnm.Print_Area" localSheetId="27">'22.26'!$A$1:$L$68</definedName>
    <definedName name="_xlnm.Print_Area" localSheetId="28">'22.27'!$A$1:$H$58</definedName>
    <definedName name="_xlnm.Print_Area" localSheetId="29">'22.28'!$A$1:$I$63</definedName>
    <definedName name="_xlnm.Print_Area" localSheetId="30">'22.29'!$A$1:$S$225</definedName>
    <definedName name="_xlnm.Print_Area" localSheetId="4">'22.3'!$A$1:$S$137</definedName>
    <definedName name="_xlnm.Print_Area" localSheetId="5">'22.4'!$A$1:$H$37</definedName>
    <definedName name="_xlnm.Print_Area" localSheetId="6">'22.5'!$A$1:$I$96</definedName>
    <definedName name="_xlnm.Print_Area" localSheetId="7">'22.6'!$A$1:$I$33</definedName>
    <definedName name="_xlnm.Print_Area" localSheetId="8">'22.7'!$A$1:$F$58</definedName>
    <definedName name="_xlnm.Print_Area" localSheetId="9">'22.8'!$A$1:$Q$42</definedName>
    <definedName name="_xlnm.Print_Area" localSheetId="10">'22.9'!$A$1:$L$70</definedName>
    <definedName name="_xlnm.Print_Area" localSheetId="0">Índice!$A$1:$B$77</definedName>
    <definedName name="b" localSheetId="2" hidden="1">#REF!</definedName>
    <definedName name="b" localSheetId="0" hidden="1">#REF!</definedName>
    <definedName name="b" hidden="1">#REF!</definedName>
    <definedName name="consari" localSheetId="2" hidden="1">#REF!</definedName>
    <definedName name="consari" localSheetId="13" hidden="1">#REF!</definedName>
    <definedName name="consari" localSheetId="16" hidden="1">#REF!</definedName>
    <definedName name="consari" localSheetId="17" hidden="1">#REF!</definedName>
    <definedName name="consari" localSheetId="21" hidden="1">#REF!</definedName>
    <definedName name="consari" localSheetId="22" hidden="1">#REF!</definedName>
    <definedName name="consari" localSheetId="25" hidden="1">#REF!</definedName>
    <definedName name="consari" localSheetId="28" hidden="1">#REF!</definedName>
    <definedName name="consari" localSheetId="0" hidden="1">#REF!</definedName>
    <definedName name="consari" localSheetId="1" hidden="1">#REF!</definedName>
    <definedName name="consari" hidden="1">#REF!</definedName>
    <definedName name="delll" localSheetId="2" hidden="1">#REF!</definedName>
    <definedName name="delll" localSheetId="13" hidden="1">#REF!</definedName>
    <definedName name="delll" localSheetId="16" hidden="1">#REF!</definedName>
    <definedName name="delll" localSheetId="17" hidden="1">#REF!</definedName>
    <definedName name="delll" localSheetId="21" hidden="1">#REF!</definedName>
    <definedName name="delll" localSheetId="22" hidden="1">#REF!</definedName>
    <definedName name="delll" localSheetId="25" hidden="1">#REF!</definedName>
    <definedName name="delll" localSheetId="28" hidden="1">#REF!</definedName>
    <definedName name="delll" localSheetId="0" hidden="1">#REF!</definedName>
    <definedName name="delll" localSheetId="1" hidden="1">#REF!</definedName>
    <definedName name="delll" hidden="1">#REF!</definedName>
    <definedName name="fhjkg" hidden="1">#REF!</definedName>
    <definedName name="Fill" localSheetId="2" hidden="1">#REF!</definedName>
    <definedName name="Fill" localSheetId="13" hidden="1">#REF!</definedName>
    <definedName name="Fill" localSheetId="16" hidden="1">#REF!</definedName>
    <definedName name="Fill" localSheetId="17" hidden="1">#REF!</definedName>
    <definedName name="Fill" localSheetId="18" hidden="1">#REF!</definedName>
    <definedName name="Fill" localSheetId="20" hidden="1">#REF!</definedName>
    <definedName name="Fill" localSheetId="22" hidden="1">#REF!</definedName>
    <definedName name="Fill" localSheetId="25" hidden="1">#REF!</definedName>
    <definedName name="Fill" localSheetId="26" hidden="1">#REF!</definedName>
    <definedName name="Fill" localSheetId="28" hidden="1">#REF!</definedName>
    <definedName name="Fill" localSheetId="30" hidden="1">#REF!</definedName>
    <definedName name="Fill" localSheetId="0" hidden="1">#REF!</definedName>
    <definedName name="Fill" localSheetId="1" hidden="1">#REF!</definedName>
    <definedName name="Fill" hidden="1">#REF!</definedName>
    <definedName name="x" localSheetId="2" hidden="1">#REF!</definedName>
    <definedName name="x" localSheetId="0" hidden="1">#REF!</definedName>
    <definedName name="x" hidden="1">#REF!</definedName>
  </definedNames>
  <calcPr calcId="125725"/>
</workbook>
</file>

<file path=xl/calcChain.xml><?xml version="1.0" encoding="utf-8"?>
<calcChain xmlns="http://schemas.openxmlformats.org/spreadsheetml/2006/main">
  <c r="C216" i="47"/>
  <c r="C214"/>
  <c r="C213"/>
  <c r="C212"/>
  <c r="C211"/>
  <c r="C210"/>
  <c r="C209"/>
  <c r="I61" i="35"/>
  <c r="Q10" i="34"/>
  <c r="H12" i="42" l="1"/>
  <c r="H29" l="1"/>
  <c r="H25"/>
  <c r="H11"/>
  <c r="H10" s="1"/>
  <c r="D34" i="49"/>
  <c r="D33"/>
  <c r="D32"/>
  <c r="D30"/>
  <c r="D29"/>
  <c r="D28"/>
  <c r="D27"/>
  <c r="D26"/>
  <c r="D24"/>
  <c r="D23"/>
  <c r="D22"/>
  <c r="D21"/>
  <c r="D20"/>
  <c r="D18"/>
  <c r="D17"/>
  <c r="D16"/>
  <c r="D15"/>
  <c r="D14"/>
  <c r="H35" i="48"/>
  <c r="E35" s="1"/>
  <c r="H34"/>
  <c r="E34"/>
  <c r="H33"/>
  <c r="E33"/>
  <c r="H31"/>
  <c r="E31"/>
  <c r="H30"/>
  <c r="E30"/>
  <c r="H29"/>
  <c r="E29"/>
  <c r="H28"/>
  <c r="E28"/>
  <c r="H27"/>
  <c r="E27"/>
  <c r="H25"/>
  <c r="E25" s="1"/>
  <c r="H24"/>
  <c r="E24" s="1"/>
  <c r="H23"/>
  <c r="E23" s="1"/>
  <c r="H22"/>
  <c r="E22"/>
  <c r="H21"/>
  <c r="E21"/>
  <c r="H19"/>
  <c r="E19"/>
  <c r="H18"/>
  <c r="E18"/>
  <c r="H17"/>
  <c r="E17"/>
  <c r="H16"/>
  <c r="E16"/>
  <c r="H15"/>
  <c r="E15"/>
  <c r="C192" i="47"/>
  <c r="C190"/>
  <c r="C189"/>
  <c r="C188"/>
  <c r="C187"/>
  <c r="C186"/>
  <c r="C185"/>
  <c r="C182"/>
  <c r="C180"/>
  <c r="C179"/>
  <c r="C178"/>
  <c r="C177"/>
  <c r="C176"/>
  <c r="C175"/>
  <c r="W174"/>
  <c r="C158"/>
  <c r="C156"/>
  <c r="C155"/>
  <c r="C154"/>
  <c r="C153"/>
  <c r="C152"/>
  <c r="C151"/>
  <c r="C148"/>
  <c r="C146"/>
  <c r="C145"/>
  <c r="C144"/>
  <c r="C143"/>
  <c r="C142"/>
  <c r="C141"/>
  <c r="C124"/>
  <c r="C122"/>
  <c r="C121"/>
  <c r="C120"/>
  <c r="C119"/>
  <c r="C118"/>
  <c r="C117"/>
  <c r="C114"/>
  <c r="C113"/>
  <c r="C112"/>
  <c r="C111"/>
  <c r="C109"/>
  <c r="C108"/>
  <c r="C107"/>
  <c r="C106"/>
  <c r="C105"/>
  <c r="C104"/>
  <c r="C103"/>
  <c r="C102"/>
  <c r="C85"/>
  <c r="C84"/>
  <c r="C83"/>
  <c r="C82"/>
  <c r="C80"/>
  <c r="C79"/>
  <c r="C78"/>
  <c r="C77"/>
  <c r="C76"/>
  <c r="C75"/>
  <c r="C74"/>
  <c r="C73"/>
  <c r="C70"/>
  <c r="C69"/>
  <c r="C68"/>
  <c r="C67"/>
  <c r="C65"/>
  <c r="C64"/>
  <c r="C63"/>
  <c r="C62"/>
  <c r="C61"/>
  <c r="C60"/>
  <c r="C59"/>
  <c r="C58"/>
  <c r="C41"/>
  <c r="C40"/>
  <c r="C39"/>
  <c r="C38"/>
  <c r="C36"/>
  <c r="C35"/>
  <c r="C34"/>
  <c r="C33"/>
  <c r="C32"/>
  <c r="C31"/>
  <c r="C30"/>
  <c r="C29"/>
  <c r="C26"/>
  <c r="C25"/>
  <c r="C24"/>
  <c r="C23"/>
  <c r="C21"/>
  <c r="C20"/>
  <c r="C19"/>
  <c r="C18"/>
  <c r="C17"/>
  <c r="C16"/>
  <c r="C15"/>
  <c r="C14"/>
  <c r="G29" i="42"/>
  <c r="F29"/>
  <c r="E29"/>
  <c r="G25"/>
  <c r="F25"/>
  <c r="E25"/>
  <c r="G12"/>
  <c r="F12"/>
  <c r="E12"/>
  <c r="G11"/>
  <c r="F11"/>
  <c r="E11"/>
  <c r="G10"/>
  <c r="F10"/>
  <c r="E10"/>
  <c r="D24" i="36"/>
  <c r="D22"/>
  <c r="D21"/>
  <c r="D20"/>
  <c r="D19"/>
  <c r="D18"/>
  <c r="D16"/>
  <c r="D15"/>
  <c r="D14"/>
  <c r="D13"/>
  <c r="D12"/>
  <c r="I60" i="35"/>
  <c r="I59"/>
  <c r="I58"/>
  <c r="I56"/>
  <c r="I55"/>
  <c r="I54"/>
  <c r="I53"/>
  <c r="I52"/>
  <c r="I50"/>
  <c r="I49"/>
  <c r="I48"/>
  <c r="I47"/>
  <c r="I46"/>
  <c r="Y10" i="34"/>
  <c r="X10"/>
  <c r="W10"/>
  <c r="V10"/>
  <c r="P10"/>
  <c r="O10"/>
  <c r="N10"/>
  <c r="M10"/>
  <c r="H10"/>
  <c r="G10"/>
  <c r="F10"/>
  <c r="E10"/>
  <c r="D10"/>
  <c r="C32" i="32" l="1"/>
  <c r="C31"/>
  <c r="C30"/>
  <c r="C28"/>
  <c r="C27"/>
  <c r="C26"/>
  <c r="C25"/>
  <c r="C24"/>
  <c r="C22"/>
  <c r="C21"/>
  <c r="C20"/>
  <c r="C19"/>
  <c r="C18"/>
  <c r="C16"/>
  <c r="C15"/>
  <c r="C14"/>
  <c r="C13"/>
  <c r="C12"/>
  <c r="H32" i="31"/>
  <c r="H31"/>
  <c r="H30"/>
  <c r="H28"/>
  <c r="H27"/>
  <c r="H26"/>
  <c r="H25"/>
  <c r="H24"/>
  <c r="H22"/>
  <c r="H21"/>
  <c r="H20"/>
  <c r="H19"/>
  <c r="H18"/>
  <c r="H16"/>
  <c r="H15"/>
  <c r="H14"/>
  <c r="H13"/>
  <c r="H12"/>
  <c r="C32" i="30"/>
  <c r="C31"/>
  <c r="C30"/>
  <c r="C28"/>
  <c r="C27"/>
  <c r="C26"/>
  <c r="C25"/>
  <c r="C24"/>
  <c r="C22"/>
  <c r="C21"/>
  <c r="C20"/>
  <c r="C19"/>
  <c r="C18"/>
  <c r="C16"/>
  <c r="C15"/>
  <c r="C14"/>
  <c r="C13"/>
  <c r="C12"/>
  <c r="D65" i="29"/>
  <c r="D64"/>
  <c r="D63"/>
  <c r="D61"/>
  <c r="D60"/>
  <c r="D59"/>
  <c r="D58"/>
  <c r="D57"/>
  <c r="D55"/>
  <c r="D54"/>
  <c r="D53"/>
  <c r="D52"/>
  <c r="D51"/>
  <c r="D49"/>
  <c r="D48"/>
  <c r="D47"/>
  <c r="D46"/>
  <c r="D45"/>
  <c r="C34"/>
  <c r="K65" s="1"/>
  <c r="C33"/>
  <c r="K64" s="1"/>
  <c r="C32"/>
  <c r="K63" s="1"/>
  <c r="C30"/>
  <c r="K61" s="1"/>
  <c r="C29"/>
  <c r="K60" s="1"/>
  <c r="C28"/>
  <c r="K59" s="1"/>
  <c r="C27"/>
  <c r="K58" s="1"/>
  <c r="C26"/>
  <c r="K57" s="1"/>
  <c r="C24"/>
  <c r="K55" s="1"/>
  <c r="C23"/>
  <c r="K54" s="1"/>
  <c r="C22"/>
  <c r="K53" s="1"/>
  <c r="C21"/>
  <c r="K52" s="1"/>
  <c r="C20"/>
  <c r="K51" s="1"/>
  <c r="C18"/>
  <c r="K49" s="1"/>
  <c r="C17"/>
  <c r="K48" s="1"/>
  <c r="C16"/>
  <c r="K47" s="1"/>
  <c r="C15"/>
  <c r="K46" s="1"/>
  <c r="C14"/>
  <c r="K45" s="1"/>
  <c r="C36" i="27" l="1"/>
  <c r="C35"/>
  <c r="C34"/>
  <c r="C32"/>
  <c r="C31"/>
  <c r="C30"/>
  <c r="C29"/>
  <c r="C28"/>
  <c r="C26"/>
  <c r="C25"/>
  <c r="C24"/>
  <c r="C23"/>
  <c r="C22"/>
  <c r="C20"/>
  <c r="C19"/>
  <c r="C18"/>
  <c r="C17"/>
  <c r="C16"/>
  <c r="I33" i="26"/>
  <c r="F33"/>
  <c r="I32"/>
  <c r="F32"/>
  <c r="F31"/>
  <c r="F29"/>
  <c r="F28"/>
  <c r="F27"/>
  <c r="F26"/>
  <c r="F25"/>
  <c r="F23"/>
  <c r="F22"/>
  <c r="I21"/>
  <c r="F21"/>
  <c r="I20"/>
  <c r="F20"/>
  <c r="I19"/>
  <c r="F19"/>
  <c r="F17"/>
  <c r="I16"/>
  <c r="F16" s="1"/>
  <c r="I15"/>
  <c r="F15" s="1"/>
  <c r="I14"/>
  <c r="F14" s="1"/>
  <c r="I13"/>
  <c r="F13" s="1"/>
  <c r="Z69" i="25"/>
  <c r="Y69"/>
  <c r="X69"/>
  <c r="W69"/>
  <c r="V69"/>
  <c r="U69"/>
  <c r="Q69"/>
  <c r="P69"/>
  <c r="O69"/>
  <c r="N69"/>
  <c r="M69"/>
  <c r="L69"/>
  <c r="H69"/>
  <c r="G69"/>
  <c r="F69"/>
  <c r="E69"/>
  <c r="D69"/>
  <c r="C69"/>
  <c r="Z65"/>
  <c r="Y65"/>
  <c r="X65"/>
  <c r="W65"/>
  <c r="V65"/>
  <c r="U65"/>
  <c r="Q65"/>
  <c r="P65"/>
  <c r="O65"/>
  <c r="N65"/>
  <c r="M65"/>
  <c r="L65"/>
  <c r="H65"/>
  <c r="G65"/>
  <c r="F65"/>
  <c r="E65"/>
  <c r="D65"/>
  <c r="C65"/>
  <c r="C64"/>
  <c r="Z63"/>
  <c r="Y63"/>
  <c r="X63"/>
  <c r="W63"/>
  <c r="V63"/>
  <c r="U63"/>
  <c r="Q63"/>
  <c r="P63"/>
  <c r="O63"/>
  <c r="N63"/>
  <c r="M63"/>
  <c r="L63"/>
  <c r="H63"/>
  <c r="G63"/>
  <c r="F63"/>
  <c r="E63"/>
  <c r="D63"/>
  <c r="C63"/>
  <c r="Z58"/>
  <c r="Y58"/>
  <c r="X58"/>
  <c r="W58"/>
  <c r="V58"/>
  <c r="U58"/>
  <c r="Q58"/>
  <c r="P58"/>
  <c r="O58"/>
  <c r="N58"/>
  <c r="M58"/>
  <c r="L58"/>
  <c r="H58"/>
  <c r="G58"/>
  <c r="F58"/>
  <c r="E58"/>
  <c r="D58"/>
  <c r="C58"/>
  <c r="Z55"/>
  <c r="Y55"/>
  <c r="X55"/>
  <c r="W55"/>
  <c r="V55"/>
  <c r="U55"/>
  <c r="L55"/>
  <c r="H55"/>
  <c r="G55"/>
  <c r="F55"/>
  <c r="E55"/>
  <c r="D55"/>
  <c r="C55"/>
  <c r="Z54"/>
  <c r="Y54"/>
  <c r="X54"/>
  <c r="W54"/>
  <c r="V54"/>
  <c r="U54"/>
  <c r="Q54"/>
  <c r="P54"/>
  <c r="O54"/>
  <c r="N54"/>
  <c r="M54"/>
  <c r="L54"/>
  <c r="H54"/>
  <c r="G54"/>
  <c r="F54"/>
  <c r="E54"/>
  <c r="D54"/>
  <c r="C54"/>
  <c r="Z53"/>
  <c r="Y53"/>
  <c r="X53"/>
  <c r="W53"/>
  <c r="V53"/>
  <c r="U53"/>
  <c r="Q53"/>
  <c r="P53"/>
  <c r="O53"/>
  <c r="N53"/>
  <c r="M53"/>
  <c r="L53"/>
  <c r="H53"/>
  <c r="G53"/>
  <c r="F53"/>
  <c r="E53"/>
  <c r="D53"/>
  <c r="C53"/>
  <c r="Z50"/>
  <c r="Y50"/>
  <c r="X50"/>
  <c r="W50"/>
  <c r="V50"/>
  <c r="U50"/>
  <c r="Q50"/>
  <c r="P50"/>
  <c r="O50"/>
  <c r="N50"/>
  <c r="M50"/>
  <c r="L50"/>
  <c r="H50"/>
  <c r="G50"/>
  <c r="F50"/>
  <c r="E50"/>
  <c r="D50"/>
  <c r="C50"/>
  <c r="Z49"/>
  <c r="Y49"/>
  <c r="X49"/>
  <c r="W49"/>
  <c r="V49"/>
  <c r="U49"/>
  <c r="Q49"/>
  <c r="P49"/>
  <c r="O49"/>
  <c r="N49"/>
  <c r="M49"/>
  <c r="L49"/>
  <c r="H49"/>
  <c r="G49"/>
  <c r="F49"/>
  <c r="E49"/>
  <c r="D49"/>
  <c r="C49"/>
  <c r="Z44"/>
  <c r="Y44"/>
  <c r="X44"/>
  <c r="W44"/>
  <c r="V44"/>
  <c r="U44"/>
  <c r="Q44"/>
  <c r="P44"/>
  <c r="O44"/>
  <c r="N44"/>
  <c r="M44"/>
  <c r="L44"/>
  <c r="H44"/>
  <c r="G44"/>
  <c r="F44"/>
  <c r="E44"/>
  <c r="D44"/>
  <c r="C44"/>
  <c r="Z41"/>
  <c r="Y41"/>
  <c r="X41"/>
  <c r="W41"/>
  <c r="V41"/>
  <c r="U41"/>
  <c r="Q41"/>
  <c r="P41"/>
  <c r="O41"/>
  <c r="N41"/>
  <c r="M41"/>
  <c r="L41"/>
  <c r="H41"/>
  <c r="G41"/>
  <c r="F41"/>
  <c r="E41"/>
  <c r="D41"/>
  <c r="C41"/>
  <c r="Z34"/>
  <c r="Y34"/>
  <c r="X34"/>
  <c r="W34"/>
  <c r="V34"/>
  <c r="U34"/>
  <c r="Q34"/>
  <c r="P34"/>
  <c r="O34"/>
  <c r="N34"/>
  <c r="M34"/>
  <c r="L34"/>
  <c r="H34"/>
  <c r="G34"/>
  <c r="F34"/>
  <c r="E34"/>
  <c r="D34"/>
  <c r="C34"/>
  <c r="Z30"/>
  <c r="Y30"/>
  <c r="X30"/>
  <c r="W30"/>
  <c r="V30"/>
  <c r="U30"/>
  <c r="Q30"/>
  <c r="P30"/>
  <c r="O30"/>
  <c r="N30"/>
  <c r="M30"/>
  <c r="L30"/>
  <c r="H30"/>
  <c r="G30"/>
  <c r="F30"/>
  <c r="E30"/>
  <c r="D30"/>
  <c r="C30"/>
  <c r="Z29"/>
  <c r="Y29"/>
  <c r="X29"/>
  <c r="W29"/>
  <c r="V29"/>
  <c r="U29"/>
  <c r="Q29"/>
  <c r="P29"/>
  <c r="O29"/>
  <c r="N29"/>
  <c r="M29"/>
  <c r="L29"/>
  <c r="H29"/>
  <c r="G29"/>
  <c r="F29"/>
  <c r="E29"/>
  <c r="D29"/>
  <c r="C29"/>
  <c r="Z28"/>
  <c r="Y28"/>
  <c r="X28"/>
  <c r="W28"/>
  <c r="V28"/>
  <c r="U28"/>
  <c r="Q28"/>
  <c r="P28"/>
  <c r="O28"/>
  <c r="N28"/>
  <c r="M28"/>
  <c r="L28"/>
  <c r="H28"/>
  <c r="G28"/>
  <c r="F28"/>
  <c r="E28"/>
  <c r="D28"/>
  <c r="C28"/>
  <c r="Z25"/>
  <c r="Y25"/>
  <c r="X25"/>
  <c r="W25"/>
  <c r="V25"/>
  <c r="U25"/>
  <c r="Q25"/>
  <c r="P25"/>
  <c r="O25"/>
  <c r="N25"/>
  <c r="M25"/>
  <c r="L25"/>
  <c r="H25"/>
  <c r="G25"/>
  <c r="F25"/>
  <c r="E25"/>
  <c r="D25"/>
  <c r="C25"/>
  <c r="Z22"/>
  <c r="Y22"/>
  <c r="X22"/>
  <c r="W22"/>
  <c r="V22"/>
  <c r="U22"/>
  <c r="Q22"/>
  <c r="P22"/>
  <c r="O22"/>
  <c r="N22"/>
  <c r="M22"/>
  <c r="L22"/>
  <c r="H22"/>
  <c r="G22"/>
  <c r="F22"/>
  <c r="E22"/>
  <c r="D22"/>
  <c r="C22"/>
  <c r="Z17"/>
  <c r="Y17"/>
  <c r="X17"/>
  <c r="W17"/>
  <c r="V17"/>
  <c r="U17"/>
  <c r="Q17"/>
  <c r="P17"/>
  <c r="O17"/>
  <c r="N17"/>
  <c r="M17"/>
  <c r="L17"/>
  <c r="H17"/>
  <c r="G17"/>
  <c r="F17"/>
  <c r="E17"/>
  <c r="D17"/>
  <c r="C17"/>
  <c r="Z13"/>
  <c r="Y13"/>
  <c r="X13"/>
  <c r="W13"/>
  <c r="V13"/>
  <c r="U13"/>
  <c r="Q13"/>
  <c r="P13"/>
  <c r="O13"/>
  <c r="N13"/>
  <c r="M13"/>
  <c r="L13"/>
  <c r="H13"/>
  <c r="G13"/>
  <c r="F13"/>
  <c r="E13"/>
  <c r="D13"/>
  <c r="C13"/>
  <c r="Z12"/>
  <c r="Y12"/>
  <c r="X12"/>
  <c r="W12"/>
  <c r="V12"/>
  <c r="U12"/>
  <c r="Q12"/>
  <c r="P12"/>
  <c r="O12"/>
  <c r="N12"/>
  <c r="M12"/>
  <c r="L12"/>
  <c r="H12"/>
  <c r="G12"/>
  <c r="F12"/>
  <c r="E12"/>
  <c r="D12"/>
  <c r="C12"/>
  <c r="Z11"/>
  <c r="Y11"/>
  <c r="X11"/>
  <c r="W11"/>
  <c r="V11"/>
  <c r="U11"/>
  <c r="Q11"/>
  <c r="P11"/>
  <c r="O11"/>
  <c r="N11"/>
  <c r="M11"/>
  <c r="L11"/>
  <c r="H11"/>
  <c r="G11"/>
  <c r="F11"/>
  <c r="E11"/>
  <c r="D11"/>
  <c r="C11"/>
  <c r="Z10"/>
  <c r="Y10"/>
  <c r="X10"/>
  <c r="W10"/>
  <c r="V10"/>
  <c r="U10"/>
  <c r="Q10"/>
  <c r="P10"/>
  <c r="O10"/>
  <c r="N10"/>
  <c r="M10"/>
  <c r="L10"/>
  <c r="H10"/>
  <c r="G10"/>
  <c r="F10"/>
  <c r="E10"/>
  <c r="D10"/>
  <c r="C10"/>
  <c r="K55" i="22" l="1"/>
  <c r="J55"/>
  <c r="I55"/>
  <c r="H55"/>
  <c r="G55"/>
  <c r="F55"/>
  <c r="E55"/>
  <c r="D55"/>
  <c r="K49"/>
  <c r="J49"/>
  <c r="I49"/>
  <c r="H49"/>
  <c r="G49"/>
  <c r="F49"/>
  <c r="E49"/>
  <c r="D49"/>
  <c r="K16"/>
  <c r="J16"/>
  <c r="I16"/>
  <c r="H16"/>
  <c r="G16"/>
  <c r="F16"/>
  <c r="E16"/>
  <c r="D16"/>
  <c r="C16"/>
  <c r="K10"/>
  <c r="J10"/>
  <c r="I10"/>
  <c r="H10"/>
  <c r="G10"/>
  <c r="F10"/>
  <c r="E10"/>
  <c r="D10"/>
  <c r="C10"/>
  <c r="C10" i="19"/>
  <c r="D10"/>
  <c r="E10"/>
  <c r="F10"/>
  <c r="G10"/>
  <c r="H10"/>
  <c r="I10"/>
  <c r="M10"/>
  <c r="N10"/>
  <c r="O10"/>
  <c r="P10"/>
  <c r="Q10"/>
  <c r="R10"/>
  <c r="D32" i="18"/>
  <c r="C32"/>
  <c r="D31"/>
  <c r="C31"/>
  <c r="C32" i="17"/>
  <c r="D32"/>
  <c r="C33"/>
  <c r="D33"/>
  <c r="C27" i="15"/>
  <c r="C26"/>
  <c r="H78" i="14"/>
  <c r="G78"/>
  <c r="C32" i="13"/>
  <c r="C31"/>
  <c r="Q10" i="11"/>
  <c r="R10"/>
  <c r="F78" i="14"/>
  <c r="F76" s="1"/>
  <c r="E78"/>
  <c r="D78"/>
  <c r="D76" s="1"/>
  <c r="C78"/>
  <c r="C76" s="1"/>
  <c r="G76"/>
  <c r="E76"/>
  <c r="D30" i="18"/>
  <c r="C30"/>
  <c r="D28"/>
  <c r="C28"/>
  <c r="D27"/>
  <c r="C27"/>
  <c r="D26"/>
  <c r="C26"/>
  <c r="D25"/>
  <c r="C25"/>
  <c r="D24"/>
  <c r="C24"/>
  <c r="D22"/>
  <c r="C22"/>
  <c r="D21"/>
  <c r="C21"/>
  <c r="D20"/>
  <c r="C20"/>
  <c r="D19"/>
  <c r="C19"/>
  <c r="D18"/>
  <c r="C18"/>
  <c r="D16"/>
  <c r="C16"/>
  <c r="D15"/>
  <c r="C15"/>
  <c r="D14"/>
  <c r="C14"/>
  <c r="D13"/>
  <c r="C13"/>
  <c r="D12"/>
  <c r="C12"/>
  <c r="I92" i="17"/>
  <c r="I90"/>
  <c r="I88"/>
  <c r="I86"/>
  <c r="I85"/>
  <c r="I58"/>
  <c r="E58"/>
  <c r="I57"/>
  <c r="E57"/>
  <c r="I56"/>
  <c r="E56"/>
  <c r="I55"/>
  <c r="E55"/>
  <c r="I54"/>
  <c r="E54"/>
  <c r="I52"/>
  <c r="E52"/>
  <c r="I51"/>
  <c r="I48"/>
  <c r="E48"/>
  <c r="D31"/>
  <c r="C31"/>
  <c r="D29"/>
  <c r="C29"/>
  <c r="D28"/>
  <c r="C28"/>
  <c r="E28" s="1"/>
  <c r="D27"/>
  <c r="C27"/>
  <c r="D26"/>
  <c r="C26"/>
  <c r="E26" s="1"/>
  <c r="D25"/>
  <c r="C25"/>
  <c r="I23"/>
  <c r="D23"/>
  <c r="C23"/>
  <c r="I22"/>
  <c r="D22"/>
  <c r="C22"/>
  <c r="I21"/>
  <c r="D21"/>
  <c r="C21"/>
  <c r="I20"/>
  <c r="D20"/>
  <c r="C20"/>
  <c r="I19"/>
  <c r="D19"/>
  <c r="C19"/>
  <c r="I17"/>
  <c r="D17"/>
  <c r="C17"/>
  <c r="I16"/>
  <c r="D16"/>
  <c r="C16"/>
  <c r="D15"/>
  <c r="C15"/>
  <c r="E15" s="1"/>
  <c r="C14"/>
  <c r="E14" s="1"/>
  <c r="I13"/>
  <c r="C13"/>
  <c r="E13" s="1"/>
  <c r="C28" i="16"/>
  <c r="C27"/>
  <c r="C26"/>
  <c r="C25"/>
  <c r="C23"/>
  <c r="C22"/>
  <c r="C21"/>
  <c r="C20"/>
  <c r="C19"/>
  <c r="C17"/>
  <c r="C16"/>
  <c r="C15"/>
  <c r="C14"/>
  <c r="C13"/>
  <c r="C25" i="15"/>
  <c r="C24"/>
  <c r="C22"/>
  <c r="C21"/>
  <c r="F20"/>
  <c r="C20"/>
  <c r="F19"/>
  <c r="C19"/>
  <c r="F18"/>
  <c r="C18"/>
  <c r="F16"/>
  <c r="C16"/>
  <c r="F15"/>
  <c r="C15"/>
  <c r="F14"/>
  <c r="C14"/>
  <c r="F13"/>
  <c r="C13"/>
  <c r="F12"/>
  <c r="C12"/>
  <c r="H76" i="14"/>
  <c r="H52"/>
  <c r="G52"/>
  <c r="F52"/>
  <c r="E52"/>
  <c r="D52"/>
  <c r="C52"/>
  <c r="H50"/>
  <c r="G50"/>
  <c r="F50"/>
  <c r="E50"/>
  <c r="D50"/>
  <c r="C50"/>
  <c r="H12"/>
  <c r="G12"/>
  <c r="F12"/>
  <c r="E12"/>
  <c r="D12"/>
  <c r="C12"/>
  <c r="H10"/>
  <c r="G10"/>
  <c r="F10"/>
  <c r="E10"/>
  <c r="D10"/>
  <c r="C10"/>
  <c r="C30" i="13"/>
  <c r="C28"/>
  <c r="C27"/>
  <c r="C26"/>
  <c r="C25"/>
  <c r="C24"/>
  <c r="C22"/>
  <c r="C21"/>
  <c r="C20"/>
  <c r="C19"/>
  <c r="C18"/>
  <c r="C16"/>
  <c r="C15"/>
  <c r="C14"/>
  <c r="C13"/>
  <c r="C12"/>
  <c r="P10" i="11"/>
  <c r="O10"/>
  <c r="N10"/>
  <c r="M10"/>
  <c r="I10"/>
  <c r="H10"/>
  <c r="G10"/>
  <c r="F10"/>
  <c r="E10"/>
  <c r="D10"/>
  <c r="C10"/>
  <c r="E17" i="17" l="1"/>
  <c r="E20"/>
  <c r="E22"/>
  <c r="E33"/>
  <c r="E32"/>
  <c r="E25"/>
  <c r="E16"/>
  <c r="E19"/>
  <c r="E21"/>
  <c r="E23"/>
  <c r="E31"/>
  <c r="E27"/>
  <c r="E29"/>
</calcChain>
</file>

<file path=xl/sharedStrings.xml><?xml version="1.0" encoding="utf-8"?>
<sst xmlns="http://schemas.openxmlformats.org/spreadsheetml/2006/main" count="2245" uniqueCount="661">
  <si>
    <t>Año</t>
  </si>
  <si>
    <t>Total</t>
  </si>
  <si>
    <t>&amp;</t>
  </si>
  <si>
    <t>Capítulo</t>
  </si>
  <si>
    <t>2000</t>
  </si>
  <si>
    <t>2001</t>
  </si>
  <si>
    <t>2002</t>
  </si>
  <si>
    <t>2003</t>
  </si>
  <si>
    <t>2004</t>
  </si>
  <si>
    <t>2005</t>
  </si>
  <si>
    <t>Exportación total (FOB)</t>
  </si>
  <si>
    <t>01 Animales vivos   </t>
  </si>
  <si>
    <t>02 Carne y despojos comestibles   </t>
  </si>
  <si>
    <t>03 Pescados, crustáceos y moluscos   </t>
  </si>
  <si>
    <t>04 Leche, lácteos, huevos y miel   </t>
  </si>
  <si>
    <t>05 Otros productos de origen animal   </t>
  </si>
  <si>
    <t>06 Plantas y productos de floricultura   </t>
  </si>
  <si>
    <t>07 Hortalizas, plantas, raíces y tubérculos   </t>
  </si>
  <si>
    <t>08 Frutas y frutos comestibles   </t>
  </si>
  <si>
    <t>09 Café, té, yerba mate y especias   </t>
  </si>
  <si>
    <t>10 Cereales   </t>
  </si>
  <si>
    <t>11 Productos de la molinería</t>
  </si>
  <si>
    <t>12 Semillas y frutos oleaginosos; frutos diversos   </t>
  </si>
  <si>
    <t>13 Gomas, resinas, jugos, extractos vegetales   </t>
  </si>
  <si>
    <t>14 Materias trenzables y otros productos vegetales   </t>
  </si>
  <si>
    <t>15 Grasas animales o vegetales   </t>
  </si>
  <si>
    <t>16 Preparaciones de carne y animales acuáticos   </t>
  </si>
  <si>
    <t>17 Azúcares y artículos de confitería   </t>
  </si>
  <si>
    <t>18 Cacao y sus preparaciones   </t>
  </si>
  <si>
    <t>19 Preparaciones de cereales o leche   </t>
  </si>
  <si>
    <t>20 Preparaciones de hortalizas, frutos, plantas   </t>
  </si>
  <si>
    <t>21 Preparaciones alimenticias diversas   </t>
  </si>
  <si>
    <t>22 Bebidas y vinagre   </t>
  </si>
  <si>
    <t>23 Residuos de industrias alimentarias   </t>
  </si>
  <si>
    <t>24 Tabaco y sucedáneos elaborados   </t>
  </si>
  <si>
    <t>25 Sal, azufre, tierras y piedras   </t>
  </si>
  <si>
    <t>26 Minerales metalíferos, escorias   </t>
  </si>
  <si>
    <t>27 Combustibles minerales y sus productos   </t>
  </si>
  <si>
    <t>28 Productos químicos inorgánicos   </t>
  </si>
  <si>
    <t>29 Productos químicos orgánicos   </t>
  </si>
  <si>
    <t>30 Productos farmacéuticos   </t>
  </si>
  <si>
    <t>31 Abonos   </t>
  </si>
  <si>
    <t>32 Extractos curtientes o tintóreos   </t>
  </si>
  <si>
    <t>(Continúa)</t>
  </si>
  <si>
    <t>33 Aceites esenciales y resinoides   </t>
  </si>
  <si>
    <t>34 Jabón, ceras, lubricantes y velas   </t>
  </si>
  <si>
    <t>35 Materias albuminoideas</t>
  </si>
  <si>
    <t>36 Pólvoras, explosivos y cerillos   </t>
  </si>
  <si>
    <t>37 Productos fotográficos o cinematográficos   </t>
  </si>
  <si>
    <t>38 Productos de las industrias químicas   </t>
  </si>
  <si>
    <t>39 Plástico y sus manufacturas   </t>
  </si>
  <si>
    <t>40 Caucho y sus manufacturas   </t>
  </si>
  <si>
    <t>41 Pieles y cueros   </t>
  </si>
  <si>
    <t>42 Manufacturas de cuero y de tripa   </t>
  </si>
  <si>
    <t>43 Peletería   </t>
  </si>
  <si>
    <t>44 Madera, carbón vegetal y sus manufacturas   </t>
  </si>
  <si>
    <t>45 Corcho y sus manufacturas   </t>
  </si>
  <si>
    <t>46 Manufacturas de cestería   </t>
  </si>
  <si>
    <t>47 Pasta de madera o de materias fibrosas   </t>
  </si>
  <si>
    <t>48 Papel, cartón y sus manufacturas   </t>
  </si>
  <si>
    <t>49 Productos de industrias gráficas   </t>
  </si>
  <si>
    <t>50 Seda   </t>
  </si>
  <si>
    <t>51 Lana y pelo hilados y tejidos de crin</t>
  </si>
  <si>
    <t>52 Algodón   </t>
  </si>
  <si>
    <t>53 Las demás fibras textiles vegetales   </t>
  </si>
  <si>
    <t>54 Filamentos sintéticos o artificiales   </t>
  </si>
  <si>
    <t>55 Fibras sintéticas o artificiales discontinuas   </t>
  </si>
  <si>
    <t>56 Guata, fieltro y cordelería   </t>
  </si>
  <si>
    <t>57 Alfombras y revestimientos para el suelo de</t>
  </si>
  <si>
    <t xml:space="preserve">     materia textil   </t>
  </si>
  <si>
    <t>58 Tejidos especiales con mechón insertado   </t>
  </si>
  <si>
    <t>59 Telas revestidas, artículos técnicos textiles   </t>
  </si>
  <si>
    <t>60 Tejidos de punto   </t>
  </si>
  <si>
    <t>61 Prendas, accesorios de vestir de punto   </t>
  </si>
  <si>
    <t>62 Prendas, accesorios de vestir, excepto de punto   </t>
  </si>
  <si>
    <t>63 Los demás artículos textiles confeccionados   </t>
  </si>
  <si>
    <t>65 Sombreros, tocados y sus partes   </t>
  </si>
  <si>
    <t>66 Paraguas, sombrillas y bastones   </t>
  </si>
  <si>
    <t>67 Manufacturas de cabello y artículos de plumas   </t>
  </si>
  <si>
    <t>68 Manufacturas de piedra o análogos   </t>
  </si>
  <si>
    <t>69 Productos cerámicos   </t>
  </si>
  <si>
    <t>70 Vidrio y sus manufacturas   </t>
  </si>
  <si>
    <t>71 Perlas, piedras y metales preciosos   </t>
  </si>
  <si>
    <t>72 Fundición, hierro y acero   </t>
  </si>
  <si>
    <t>73 Manufacturas de fundición de hierro o acero   </t>
  </si>
  <si>
    <t>74 Cobre y sus manufacturas   </t>
  </si>
  <si>
    <t>75 Níquel y sus manufacturas</t>
  </si>
  <si>
    <t>76 Aluminio y sus manufacturas   </t>
  </si>
  <si>
    <t>78 Plomo y sus manufacturas   </t>
  </si>
  <si>
    <t>79 Zinc y sus manufacturas   </t>
  </si>
  <si>
    <t>80 Estaño y sus manufacturas   </t>
  </si>
  <si>
    <t>81 Los demás metales comunes y manufacturas   </t>
  </si>
  <si>
    <t>82 Herramientas y útiles de metal común   </t>
  </si>
  <si>
    <t>83 Manufacturas diversas de metales comunes   </t>
  </si>
  <si>
    <t>84 Aparatos mecánicos, calderas, partes   </t>
  </si>
  <si>
    <t>85 Máquinas y material eléctrico   </t>
  </si>
  <si>
    <t>86 Vehículos, material para vías férreas   </t>
  </si>
  <si>
    <t>87 Vehículos terrestres y sus partes   </t>
  </si>
  <si>
    <t>88 Aeronaves y sus partes   </t>
  </si>
  <si>
    <t>89 Barcos y artefactos flotantes   </t>
  </si>
  <si>
    <t>90 Instrumentos y aparatos de óptica y médicos   </t>
  </si>
  <si>
    <t>91 Aparatos de relojería y sus partes   </t>
  </si>
  <si>
    <t>92 Instrumentos musicales   </t>
  </si>
  <si>
    <t>93 Armas y municiones, deportivas</t>
  </si>
  <si>
    <t>94 Muebles; medicoquirúrgico; no expresados</t>
  </si>
  <si>
    <t xml:space="preserve">     en otra parte   </t>
  </si>
  <si>
    <t>95 Juguetes, artículos para recreo y deportes   </t>
  </si>
  <si>
    <t>96 Manufacturas diversas   </t>
  </si>
  <si>
    <t>97 Objetos de arte y antigüedades   </t>
  </si>
  <si>
    <t>Productos no clasificados   </t>
  </si>
  <si>
    <t>Importación total (FOB)</t>
  </si>
  <si>
    <t>Exportación total de mercancías</t>
  </si>
  <si>
    <t>según principales países</t>
  </si>
  <si>
    <t>Exportación
total (FOB)</t>
  </si>
  <si>
    <t>Estados Unidos
de América</t>
  </si>
  <si>
    <t>Canadá</t>
  </si>
  <si>
    <t>El resto</t>
  </si>
  <si>
    <t>Nota: A partir de 1991 se incluye la industria maquiladora de exportación.</t>
  </si>
  <si>
    <t>Importación total de mercancías por principales países</t>
  </si>
  <si>
    <t>1a. parte</t>
  </si>
  <si>
    <t>País</t>
  </si>
  <si>
    <t>Importación total (CIF)</t>
  </si>
  <si>
    <t>Fletes y seguros</t>
  </si>
  <si>
    <t>Estados Unidos de América</t>
  </si>
  <si>
    <t>Japón</t>
  </si>
  <si>
    <t>China Popular</t>
  </si>
  <si>
    <t>Corea del Sur</t>
  </si>
  <si>
    <t>Brasil</t>
  </si>
  <si>
    <t>España</t>
  </si>
  <si>
    <t>Italia</t>
  </si>
  <si>
    <t>Malasia</t>
  </si>
  <si>
    <t>Francia</t>
  </si>
  <si>
    <t>Reino Unido</t>
  </si>
  <si>
    <t>2a. parte</t>
  </si>
  <si>
    <t>3a. parte y última</t>
  </si>
  <si>
    <t xml:space="preserve">Nota: A partir de 1991 se incluye la industria maquiladora de exportación. </t>
  </si>
  <si>
    <t>Exportación de petróleo crudo y otras mercancías</t>
  </si>
  <si>
    <t>Exportación</t>
  </si>
  <si>
    <t>Petróleo</t>
  </si>
  <si>
    <t>Otras mercancías</t>
  </si>
  <si>
    <t>total</t>
  </si>
  <si>
    <t>crudo</t>
  </si>
  <si>
    <t>Maquiladora</t>
  </si>
  <si>
    <t>Resto</t>
  </si>
  <si>
    <t>(FOB)</t>
  </si>
  <si>
    <t>ND</t>
  </si>
  <si>
    <t>según sector institucional</t>
  </si>
  <si>
    <t>Exportación
total
(FOB)</t>
  </si>
  <si>
    <t>Público</t>
  </si>
  <si>
    <t>Privado</t>
  </si>
  <si>
    <t xml:space="preserve"> </t>
  </si>
  <si>
    <t>Volumen, valor, precio medio y unitario de las</t>
  </si>
  <si>
    <t>exportaciones de petróleo crudo según tipo</t>
  </si>
  <si>
    <t>Istmo</t>
  </si>
  <si>
    <t>Volumen 
(Miles de 
barriles)</t>
  </si>
  <si>
    <t>Valor 
(Miles de 
dólares)</t>
  </si>
  <si>
    <t>Precio
medio
(Dólares)</t>
  </si>
  <si>
    <t>Precio
unitario
(Dólares)</t>
  </si>
  <si>
    <t>1997</t>
  </si>
  <si>
    <t>Maya</t>
  </si>
  <si>
    <t>Olmeca</t>
  </si>
  <si>
    <t>Pesado altamira</t>
  </si>
  <si>
    <t>Volumen y valor de las exportaciones de petróleo</t>
  </si>
  <si>
    <t>crudo según principales países</t>
  </si>
  <si>
    <t>(Miles de
barriles)</t>
  </si>
  <si>
    <t>(Miles de
dólares)</t>
  </si>
  <si>
    <t>2a. parte y última</t>
  </si>
  <si>
    <t>Antillas Holandesas</t>
  </si>
  <si>
    <t>Otros países</t>
  </si>
  <si>
    <t>Millones de dólares</t>
  </si>
  <si>
    <t>Cuadro 22.2</t>
  </si>
  <si>
    <t>64 Calzado, polainas y análogos   </t>
  </si>
  <si>
    <t>Cuadro 22.3</t>
  </si>
  <si>
    <t>Cuadro 22.4</t>
  </si>
  <si>
    <t>Cuadro 22.5</t>
  </si>
  <si>
    <t>Cuadro 22.6</t>
  </si>
  <si>
    <t>Cuadro 22.7</t>
  </si>
  <si>
    <t>Cuadro 22.10</t>
  </si>
  <si>
    <t>Cuadro 22.11</t>
  </si>
  <si>
    <t>Serie anual de 2000 a 2012</t>
  </si>
  <si>
    <t>Serie anual de 1995 a 2012</t>
  </si>
  <si>
    <t>Serie anual de 1999 a 2012</t>
  </si>
  <si>
    <t>2012 P/</t>
  </si>
  <si>
    <t>Exportación total de mercancías por capítulo del Sistema Armonizado</t>
  </si>
  <si>
    <t>Importación total de mercancías por capítulo del Sistema Armonizado</t>
  </si>
  <si>
    <t xml:space="preserve">a/ A partir del Decreto para el Fomento de la Industria Manufacturera, Maquiladora y Servicios de Exportación (IMMEX), </t>
  </si>
  <si>
    <t>publicado en 1 de noviembre de 2006, no es factible distinguir las operaciones internacionales de maquila.</t>
  </si>
  <si>
    <t>2007 a/</t>
  </si>
  <si>
    <t xml:space="preserve">Nota: A partir de las cifras proprocionadas por PMI Comercio Internacional, SA de CV. </t>
  </si>
  <si>
    <r>
      <t xml:space="preserve">Fuente: INEGI. </t>
    </r>
    <r>
      <rPr>
        <i/>
        <sz val="6"/>
        <rFont val="Arial"/>
        <family val="2"/>
      </rPr>
      <t>Balanza comercial de mercancías de México.</t>
    </r>
  </si>
  <si>
    <t>3a. Parte</t>
  </si>
  <si>
    <t>4a. parte</t>
  </si>
  <si>
    <t>5a. parte</t>
  </si>
  <si>
    <t>6a. parte y última</t>
  </si>
  <si>
    <t>Alemania</t>
  </si>
  <si>
    <t>Concepto</t>
  </si>
  <si>
    <t>2007 R/</t>
  </si>
  <si>
    <t>2008 R/</t>
  </si>
  <si>
    <t>2009 R/</t>
  </si>
  <si>
    <t>2011 P/</t>
  </si>
  <si>
    <t>Número, importe y promedio de remesas</t>
  </si>
  <si>
    <t>Cuadro 22.16</t>
  </si>
  <si>
    <t>familiares por medio empleado</t>
  </si>
  <si>
    <t>Serie anual de 1996 a 2012</t>
  </si>
  <si>
    <t>Número (Miles)</t>
  </si>
  <si>
    <t>Por órdenes de pago (Money orders)</t>
  </si>
  <si>
    <t>Por cheque</t>
  </si>
  <si>
    <t>Por medios electrónicos</t>
  </si>
  <si>
    <t>En efectivo y especie</t>
  </si>
  <si>
    <t>Importe (Millones de dólares)</t>
  </si>
  <si>
    <t>Promedio (Dólares)</t>
  </si>
  <si>
    <t>2010 R/</t>
  </si>
  <si>
    <t>Nota: Se refiere a los recursos que los residentes en el exterior de origen mexicano envían a sus familiares en México.</t>
  </si>
  <si>
    <t>Saldo de la reserva internacional del Banco de México</t>
  </si>
  <si>
    <t>Cuadro 22.22</t>
  </si>
  <si>
    <t>Saldo</t>
  </si>
  <si>
    <t>Nota: A partir de 1990 se presenta la reserva internacional según la definición que da la Ley del Banco de México.</t>
  </si>
  <si>
    <t>Balanza de pagos</t>
  </si>
  <si>
    <t>Cuadro 22.1</t>
  </si>
  <si>
    <t>1995</t>
  </si>
  <si>
    <t>1996</t>
  </si>
  <si>
    <t>1998</t>
  </si>
  <si>
    <t>1999 R/</t>
  </si>
  <si>
    <t>2000 R/</t>
  </si>
  <si>
    <t>2001 R/</t>
  </si>
  <si>
    <t>2002 R/</t>
  </si>
  <si>
    <t>2003 R/</t>
  </si>
  <si>
    <t>2004 R/</t>
  </si>
  <si>
    <t>2005 R/</t>
  </si>
  <si>
    <t>2006 R/</t>
  </si>
  <si>
    <t>2010 P/</t>
  </si>
  <si>
    <t>Cuenta corriente</t>
  </si>
  <si>
    <t xml:space="preserve">Ingresos </t>
  </si>
  <si>
    <t>Bienes y servicios</t>
  </si>
  <si>
    <t>Bienes</t>
  </si>
  <si>
    <t>Mercancías generales</t>
  </si>
  <si>
    <t xml:space="preserve">Bienes adquiridos en puertos </t>
  </si>
  <si>
    <t>por medios de transporte</t>
  </si>
  <si>
    <t>Servicios</t>
  </si>
  <si>
    <t>Turistas</t>
  </si>
  <si>
    <t>Excursionistas</t>
  </si>
  <si>
    <t>Transportes diversos</t>
  </si>
  <si>
    <t>Otros</t>
  </si>
  <si>
    <t>Renta</t>
  </si>
  <si>
    <t>Intereses</t>
  </si>
  <si>
    <t>Transferencias</t>
  </si>
  <si>
    <t>Remesas familiares</t>
  </si>
  <si>
    <t>Otras</t>
  </si>
  <si>
    <t>Egresos</t>
  </si>
  <si>
    <t>Camiones</t>
  </si>
  <si>
    <t>Utilidades remitidas</t>
  </si>
  <si>
    <t>Utilidades reinvertidas</t>
  </si>
  <si>
    <t>Sector público</t>
  </si>
  <si>
    <t>Sector privado</t>
  </si>
  <si>
    <t>Cuenta financiera</t>
  </si>
  <si>
    <t>Inversión extranjera directa</t>
  </si>
  <si>
    <t>En México</t>
  </si>
  <si>
    <t>En el exterior</t>
  </si>
  <si>
    <t>Inversión de cartera</t>
  </si>
  <si>
    <t>Pasivos</t>
  </si>
  <si>
    <t>Valores emitidos en el exterior</t>
  </si>
  <si>
    <t>Mercado de dinero</t>
  </si>
  <si>
    <t>Mercado accionario y de dinero</t>
  </si>
  <si>
    <t>Pidiregas</t>
  </si>
  <si>
    <t>Activos</t>
  </si>
  <si>
    <t>Otra inversión</t>
  </si>
  <si>
    <t>Banca de desarrollo</t>
  </si>
  <si>
    <t>Banca de México</t>
  </si>
  <si>
    <t>Sector no bancario</t>
  </si>
  <si>
    <t>Banca comercial</t>
  </si>
  <si>
    <t>Errores y omisiones</t>
  </si>
  <si>
    <t>Variación de la reserva</t>
  </si>
  <si>
    <t>internacional bruta</t>
  </si>
  <si>
    <t>Ajustes por valoración</t>
  </si>
  <si>
    <t>NS</t>
  </si>
  <si>
    <t>Fuente: BANXICO. En: www.banxico.org.mx (24 de julio de 2013).</t>
  </si>
  <si>
    <t>Deuda pública externa bruta</t>
  </si>
  <si>
    <t>Cuadro 22.23</t>
  </si>
  <si>
    <t>Saldo inicial
(A)</t>
  </si>
  <si>
    <t>Disposición a/
(B)</t>
  </si>
  <si>
    <t>Amortiza-
ción a/
(C)</t>
  </si>
  <si>
    <t>Endeuda-
miento
neto b/
(D=B-C)</t>
  </si>
  <si>
    <t>Ajustes por
tipo de 
cambio
(E)</t>
  </si>
  <si>
    <t>Saldo final
(F=A+D+E)</t>
  </si>
  <si>
    <t>c/</t>
  </si>
  <si>
    <t>a/ Incluye operaciones de carácter revolvente.</t>
  </si>
  <si>
    <t>b/ Las cifras están expresadas en términos de flujos, el signo negativo indica desendeudamiento.</t>
  </si>
  <si>
    <t>c/ Incluye 10 500 millones de dólares del Fondo de Estabilización.</t>
  </si>
  <si>
    <r>
      <t xml:space="preserve">Fuente: PR. </t>
    </r>
    <r>
      <rPr>
        <i/>
        <sz val="6"/>
        <rFont val="Arial"/>
        <family val="2"/>
      </rPr>
      <t>Primer Informe de Gobierno, 2013. Anexo.</t>
    </r>
    <r>
      <rPr>
        <sz val="6"/>
        <rFont val="Arial"/>
        <family val="2"/>
      </rPr>
      <t xml:space="preserve"> México, DF, 2013.</t>
    </r>
  </si>
  <si>
    <t>Deuda pública externa bruta según usuario</t>
  </si>
  <si>
    <t>Cuadro 22.24</t>
  </si>
  <si>
    <t>y plazo de vencimiento</t>
  </si>
  <si>
    <t>Saldos al final del periodo en millones de dólares</t>
  </si>
  <si>
    <t>Por usuario</t>
  </si>
  <si>
    <t>Por plazo a/</t>
  </si>
  <si>
    <t>No financiero</t>
  </si>
  <si>
    <t>Banca de
desarro-
llo</t>
  </si>
  <si>
    <t>Largo</t>
  </si>
  <si>
    <t>Corto</t>
  </si>
  <si>
    <t>Gobierno
federal</t>
  </si>
  <si>
    <t>Organismos
y empresas
contro-
lados</t>
  </si>
  <si>
    <t>Organismos
y empresas
no contro-
lados</t>
  </si>
  <si>
    <t>Nota: Considera todos los pasivos financieros del sector público con el exterior.</t>
  </si>
  <si>
    <t>a/ Con base en las condiciones contractuales originales.</t>
  </si>
  <si>
    <t>Volumen del comercio exterior de hidrocarburos</t>
  </si>
  <si>
    <t>Cuadro 22.8</t>
  </si>
  <si>
    <t>según producto</t>
  </si>
  <si>
    <t>Miles de barriles diarios</t>
  </si>
  <si>
    <t>Exportaciones</t>
  </si>
  <si>
    <t>Importaciones</t>
  </si>
  <si>
    <t>Petróleo
crudo</t>
  </si>
  <si>
    <t>Conden-
sados</t>
  </si>
  <si>
    <t>Gas na-
tural
seco a/</t>
  </si>
  <si>
    <t>Productos
petrolí-
feros</t>
  </si>
  <si>
    <t>Productos
petroquí-
micos b/</t>
  </si>
  <si>
    <t>Productos
petrolí-
feros c/</t>
  </si>
  <si>
    <t>d/</t>
  </si>
  <si>
    <t>a/ Millones de pies cúbicos diarios.</t>
  </si>
  <si>
    <t>b/ Miles de toneladas.</t>
  </si>
  <si>
    <t>c/ Excluye el retorno de productos por concepto de maquila de crudo.</t>
  </si>
  <si>
    <t>d/ Incluye la compra y reventa de gas natural seco en EUA.</t>
  </si>
  <si>
    <r>
      <t xml:space="preserve">Fuente: PEMEX. </t>
    </r>
    <r>
      <rPr>
        <i/>
        <sz val="6"/>
        <rFont val="Arial"/>
        <family val="2"/>
      </rPr>
      <t>Anuario Estadístico</t>
    </r>
    <r>
      <rPr>
        <sz val="6"/>
        <rFont val="Arial"/>
        <family val="2"/>
      </rPr>
      <t xml:space="preserve"> (varios años). México, DF.</t>
    </r>
  </si>
  <si>
    <t>Valor del comercio exterior de hidrocarburos</t>
  </si>
  <si>
    <t>Cuadro 22.9</t>
  </si>
  <si>
    <t>Conden-</t>
  </si>
  <si>
    <t>Gas</t>
  </si>
  <si>
    <t>Productos</t>
  </si>
  <si>
    <t>(A)</t>
  </si>
  <si>
    <t>sados</t>
  </si>
  <si>
    <t>natural</t>
  </si>
  <si>
    <t>petrolí-</t>
  </si>
  <si>
    <t>petroquí-</t>
  </si>
  <si>
    <t>seco</t>
  </si>
  <si>
    <t>feros</t>
  </si>
  <si>
    <t>micos</t>
  </si>
  <si>
    <t>a/</t>
  </si>
  <si>
    <t>Exporta-
ciones
netas
(C=A-B)</t>
  </si>
  <si>
    <t>(B)</t>
  </si>
  <si>
    <t>a/ Incluye la compra y reventa de gas natural seco en EUA.</t>
  </si>
  <si>
    <t>Volumen de las exportaciones de los principales</t>
  </si>
  <si>
    <t>Cuadro 22.12</t>
  </si>
  <si>
    <t>productos petrolíferos</t>
  </si>
  <si>
    <t>Gas
licuado</t>
  </si>
  <si>
    <t>Gasoli-
nas</t>
  </si>
  <si>
    <t>Turbo-
sina</t>
  </si>
  <si>
    <t>Diesel</t>
  </si>
  <si>
    <t>Combus-
tóleo</t>
  </si>
  <si>
    <t>Penta-
nos</t>
  </si>
  <si>
    <t>Otros a/</t>
  </si>
  <si>
    <t>Nota: Excluye el gas natural seco.</t>
  </si>
  <si>
    <t>a/ Incluye gasóleo de vacío, carga virgen 28, asfaltos y otros.</t>
  </si>
  <si>
    <r>
      <t xml:space="preserve">Fuente: PEMEX. </t>
    </r>
    <r>
      <rPr>
        <i/>
        <sz val="6"/>
        <rFont val="Arial"/>
        <family val="2"/>
      </rPr>
      <t>Anuario Estadístico</t>
    </r>
    <r>
      <rPr>
        <sz val="6"/>
        <rFont val="Arial"/>
        <family val="2"/>
      </rPr>
      <t xml:space="preserve"> (varios años)</t>
    </r>
    <r>
      <rPr>
        <i/>
        <sz val="6"/>
        <rFont val="Arial"/>
        <family val="2"/>
      </rPr>
      <t xml:space="preserve">. </t>
    </r>
    <r>
      <rPr>
        <sz val="6"/>
        <rFont val="Arial"/>
        <family val="2"/>
      </rPr>
      <t>México, DF.</t>
    </r>
  </si>
  <si>
    <t>Valor del comercio exterior de productos petroquímicos</t>
  </si>
  <si>
    <t>Cuadro 22.13</t>
  </si>
  <si>
    <t>Exporta-
ciones
(A)</t>
  </si>
  <si>
    <t>Importa-
ciones
(B)</t>
  </si>
  <si>
    <t>Exportaciones
netas
(C=A-B)</t>
  </si>
  <si>
    <t>Cuadro 22.14</t>
  </si>
  <si>
    <t>productos petroquímicos</t>
  </si>
  <si>
    <t>Miles de toneladas</t>
  </si>
  <si>
    <t xml:space="preserve">   Amoniaco</t>
  </si>
  <si>
    <t xml:space="preserve">   Benceno</t>
  </si>
  <si>
    <t xml:space="preserve">   Etileno</t>
  </si>
  <si>
    <t>Azufre</t>
  </si>
  <si>
    <t>Glicoles
etilénicos</t>
  </si>
  <si>
    <t>Polieti-
lenos</t>
  </si>
  <si>
    <t>Acetal-
dehído</t>
  </si>
  <si>
    <t>a/ Incluye acrilonitrilo, cera polietilénica, estireno, polipropileno y otros.</t>
  </si>
  <si>
    <t>Ventas de exportación de vehículos automotores</t>
  </si>
  <si>
    <t>Cuadro 22.15</t>
  </si>
  <si>
    <t>según tipo de vehículo</t>
  </si>
  <si>
    <t>Serie anual de 1995 a 2011</t>
  </si>
  <si>
    <t>Unidades</t>
  </si>
  <si>
    <t>Automó-
viles</t>
  </si>
  <si>
    <t>Camiones
ligeros</t>
  </si>
  <si>
    <t>Camiones
pesados</t>
  </si>
  <si>
    <t>Chasis
para
pasaje</t>
  </si>
  <si>
    <t>Autobuses
foráneos</t>
  </si>
  <si>
    <t>Tractoca-
miones quin-
ta rueda a/</t>
  </si>
  <si>
    <t>P/</t>
  </si>
  <si>
    <t>2008 P/</t>
  </si>
  <si>
    <t>2009 P/</t>
  </si>
  <si>
    <t>a/ Incluye segmento construcción/otros.</t>
  </si>
  <si>
    <r>
      <t xml:space="preserve">Fuente: AMIA, AC. </t>
    </r>
    <r>
      <rPr>
        <i/>
        <sz val="6"/>
        <rFont val="Arial"/>
        <family val="2"/>
      </rPr>
      <t>Boletín Mensual</t>
    </r>
    <r>
      <rPr>
        <sz val="6"/>
        <rFont val="Arial"/>
        <family val="2"/>
      </rPr>
      <t xml:space="preserve"> (varios números). México, DF.</t>
    </r>
  </si>
  <si>
    <r>
      <t xml:space="preserve">             ANPACT, AC. </t>
    </r>
    <r>
      <rPr>
        <i/>
        <sz val="6"/>
        <rFont val="Arial"/>
        <family val="2"/>
      </rPr>
      <t xml:space="preserve">Boletín Estadístico Mensual </t>
    </r>
    <r>
      <rPr>
        <sz val="6"/>
        <rFont val="Arial"/>
        <family val="2"/>
      </rPr>
      <t>(varios números). México, DF.</t>
    </r>
  </si>
  <si>
    <t>Inversión extranjera directa anual según sector económico</t>
  </si>
  <si>
    <t>Cuadro 22.17</t>
  </si>
  <si>
    <t>Sector</t>
  </si>
  <si>
    <t>Agricultura, ganadería, aprovechamiento forestal,</t>
  </si>
  <si>
    <t>pesca y caza</t>
  </si>
  <si>
    <t>Minería</t>
  </si>
  <si>
    <t xml:space="preserve">Electricidad, agua y suministro de gas </t>
  </si>
  <si>
    <t>por ductos al consumidor final</t>
  </si>
  <si>
    <t>Construcción</t>
  </si>
  <si>
    <t>31-33</t>
  </si>
  <si>
    <t>Industrias manufactureras</t>
  </si>
  <si>
    <t>43-46</t>
  </si>
  <si>
    <t>Comercio</t>
  </si>
  <si>
    <t>48-49</t>
  </si>
  <si>
    <t>Transportes, correos y almacenamiento</t>
  </si>
  <si>
    <t xml:space="preserve">Información en medios masivos </t>
  </si>
  <si>
    <t>Servicios financieros y de seguros</t>
  </si>
  <si>
    <t>Servicios inmobiliarios y de alquiler de bienes</t>
  </si>
  <si>
    <t>muebles e intangibles</t>
  </si>
  <si>
    <t>Servicios profesionales, científicos y técnicos</t>
  </si>
  <si>
    <t>Dirección de corporativos y empresas</t>
  </si>
  <si>
    <t xml:space="preserve">Servicios de apoyo a los negocios y manejo  </t>
  </si>
  <si>
    <t>de desechos y servicios de remediación</t>
  </si>
  <si>
    <t xml:space="preserve">Servicios educativos </t>
  </si>
  <si>
    <t>Servicios de salud y de asistencia social</t>
  </si>
  <si>
    <t xml:space="preserve">Servicios de esparcimiento culturales </t>
  </si>
  <si>
    <t>y deportivos, y otros servicios recreativos</t>
  </si>
  <si>
    <t xml:space="preserve">Servicios de alojamiento temporal y de </t>
  </si>
  <si>
    <t>preparación de alimentos y bebidas</t>
  </si>
  <si>
    <t>Otros servicios, excepto actividades del gobierno</t>
  </si>
  <si>
    <t>}</t>
  </si>
  <si>
    <t>Inversión extranjera directa anual</t>
  </si>
  <si>
    <t>Cuadro 22.18</t>
  </si>
  <si>
    <t>según principales países de origen</t>
  </si>
  <si>
    <t>Estados
Unidos de
América</t>
  </si>
  <si>
    <t>Holanda</t>
  </si>
  <si>
    <t>Suiza</t>
  </si>
  <si>
    <t>Reino
Unido</t>
  </si>
  <si>
    <t>Suecia</t>
  </si>
  <si>
    <t>Inversión extranjera en el mercado de dinero</t>
  </si>
  <si>
    <t>Cuadro 22.19</t>
  </si>
  <si>
    <t>según tipo de instrumento</t>
  </si>
  <si>
    <t>Tipo de</t>
  </si>
  <si>
    <t>Instrumento (Millones de pesos)</t>
  </si>
  <si>
    <t>(Millones
de pesos)</t>
  </si>
  <si>
    <t>(Millones
de dólares)</t>
  </si>
  <si>
    <t>Cambio</t>
  </si>
  <si>
    <t>CETES</t>
  </si>
  <si>
    <t>BONOS</t>
  </si>
  <si>
    <t>BONDES</t>
  </si>
  <si>
    <t>TESO-
BONOS</t>
  </si>
  <si>
    <t>AJUSTA-
BONOS</t>
  </si>
  <si>
    <t>UDIBO-
NOS a/</t>
  </si>
  <si>
    <t xml:space="preserve">1995 </t>
  </si>
  <si>
    <t>Nota: Saldos al último día hábil de cada año.</t>
  </si>
  <si>
    <t>a/ A partir de 2006 incluye Bondes D.</t>
  </si>
  <si>
    <r>
      <t xml:space="preserve">Fuente: BMV, SA de CV. </t>
    </r>
    <r>
      <rPr>
        <i/>
        <sz val="6"/>
        <rFont val="Arial"/>
        <family val="2"/>
      </rPr>
      <t>Indicadores Bursátiles</t>
    </r>
    <r>
      <rPr>
        <sz val="6"/>
        <rFont val="Arial"/>
        <family val="2"/>
      </rPr>
      <t xml:space="preserve"> (varios años). México, DF.</t>
    </r>
  </si>
  <si>
    <t>Nuevas colocaciones de empresas</t>
  </si>
  <si>
    <t>Cuadro 22.21</t>
  </si>
  <si>
    <t>mexicanas en el extranjero</t>
  </si>
  <si>
    <t>Monto</t>
  </si>
  <si>
    <t>(Miles de pesos)</t>
  </si>
  <si>
    <t>(Miles de dólares)</t>
  </si>
  <si>
    <t>2011 P/ a/</t>
  </si>
  <si>
    <t>a/ Las cifras corresponden al mes de septiembre.</t>
  </si>
  <si>
    <t>Cuadro 22.29</t>
  </si>
  <si>
    <r>
      <t xml:space="preserve">Fuente: PR. </t>
    </r>
    <r>
      <rPr>
        <i/>
        <sz val="6"/>
        <rFont val="Arial"/>
        <family val="2"/>
      </rPr>
      <t>Informe de Gobierno</t>
    </r>
    <r>
      <rPr>
        <sz val="6"/>
        <rFont val="Arial"/>
        <family val="2"/>
      </rPr>
      <t xml:space="preserve"> (varios años). Anexo. México, DF.</t>
    </r>
  </si>
  <si>
    <t>Indicadores seleccionados en materia</t>
  </si>
  <si>
    <t>Cuadro 22.25</t>
  </si>
  <si>
    <t>de relaciones exteriores</t>
  </si>
  <si>
    <t>Países con los
que México 
mantiene 
relaciones 
diplomáticas</t>
  </si>
  <si>
    <t>Tratados suscritos</t>
  </si>
  <si>
    <t>Bilaterales</t>
  </si>
  <si>
    <t>Multila-
terales</t>
  </si>
  <si>
    <t>Económi-
cos y co-
merciales</t>
  </si>
  <si>
    <t>Cooperación
científica y
tecnológica</t>
  </si>
  <si>
    <t>Representaciones
acreditadas en México</t>
  </si>
  <si>
    <t>Representaciones
de México en el
mundo</t>
  </si>
  <si>
    <t>Personal
diplomático
consular b/</t>
  </si>
  <si>
    <t>Visitas</t>
  </si>
  <si>
    <t>Diplo-
máticas c/</t>
  </si>
  <si>
    <t>Delegaciones
de organis-
mos inter-
nacionales d/</t>
  </si>
  <si>
    <t>Del presi-
dente al
exterior</t>
  </si>
  <si>
    <t>De jefes de
estado y/o
gobierno
a México e/</t>
  </si>
  <si>
    <t>Diplomá-
ticas f/</t>
  </si>
  <si>
    <t>Consu-
lares g/</t>
  </si>
  <si>
    <t>a/ Incluye tratados culturales y educativos para evitar la doble imposición fiscal, la supresión de visas y asuntos consula-</t>
  </si>
  <si>
    <t xml:space="preserve">    res, asistencia judicial, medio ambiente, cooperación general y mecanismos de consulta, entre otros.</t>
  </si>
  <si>
    <t>c/ Incluye las embajadas residentes y las concurrentes. Se refiere al número de representaciones acreditadas ante el go-</t>
  </si>
  <si>
    <t xml:space="preserve">    bierno mexicano.</t>
  </si>
  <si>
    <t xml:space="preserve">d/ A partir de 2001 incluye la delegación de la Comisión Europea y la delegación especial de Palestina. </t>
  </si>
  <si>
    <t xml:space="preserve">    incluye las visitas registradas en la celebración de la Cumbre de Monterrey, la Cumbre de Tuxtla y la X Reunión de</t>
  </si>
  <si>
    <t xml:space="preserve">    Líderes de la APEC.</t>
  </si>
  <si>
    <t xml:space="preserve">f/  Incluye embajadas y representaciones ante organismos internacionales. </t>
  </si>
  <si>
    <t>g/ Incluye consulados generales, de carrera y agencias consulares.</t>
  </si>
  <si>
    <t>Entradas al país de extranjeros y nacionales</t>
  </si>
  <si>
    <t>Cuadro 22.26</t>
  </si>
  <si>
    <t>por condición migratoria</t>
  </si>
  <si>
    <t>Condición migratoria</t>
  </si>
  <si>
    <t>No inmigrantes</t>
  </si>
  <si>
    <t>Extranjeros no residentes en México</t>
  </si>
  <si>
    <t>Transmigrantes</t>
  </si>
  <si>
    <t>Visitantes de negocios</t>
  </si>
  <si>
    <t>Visitantes locales marítimos a/</t>
  </si>
  <si>
    <t>Visitantes locales terrestres</t>
  </si>
  <si>
    <t>Trabajadores fronterizos b/</t>
  </si>
  <si>
    <t>Diplomáticos</t>
  </si>
  <si>
    <t>Visitantes distinguidos</t>
  </si>
  <si>
    <t>Visitantes provisionales c/</t>
  </si>
  <si>
    <t>Extranjeros residentes temporales en México d/</t>
  </si>
  <si>
    <t>Extranjeros residentes permanentes en México</t>
  </si>
  <si>
    <t>Inmigrantes e/</t>
  </si>
  <si>
    <t>Inmigrados</t>
  </si>
  <si>
    <t>Mexicanos</t>
  </si>
  <si>
    <t>Residentes en el país</t>
  </si>
  <si>
    <t>Residentes en el extranjero</t>
  </si>
  <si>
    <t>Tripulación aérea mexicana</t>
  </si>
  <si>
    <t>Nota: La información se refiere al registro de entradas al país, de extranjeros y mexicanos, en los puntos de control y</t>
  </si>
  <si>
    <t xml:space="preserve">          registro migratorio. </t>
  </si>
  <si>
    <t xml:space="preserve">a/ Incluye tripulación marítima y aérea. El flujo marítimo registra únicamente la entrada de extranjeros en embarcaciones </t>
  </si>
  <si>
    <t xml:space="preserve">    de altura, es decir, aquéllas provenientes de un puerto extranjero y tocan puerto mexicano por primera vez.</t>
  </si>
  <si>
    <t xml:space="preserve">b/ A partir del 12 marzo de 2008 entró en vigor el acuerdo que tiene por objeto establecer facilidades para la internación </t>
  </si>
  <si>
    <t xml:space="preserve">   de nacionales guatemaltecos y beliceños con la Forma Migratoria de Trabajador Fronterizo (FMTF), con lo anterior </t>
  </si>
  <si>
    <t xml:space="preserve">   se sustituye a la Forma Migratoria Visitante Agrícola (FMVA) vigente desde 1997.</t>
  </si>
  <si>
    <t>c/ Hasta abril de 2009 la tripulación aérea fue considerada en la condición de visitante provisional.</t>
  </si>
  <si>
    <t>d/ Comprende asilados políticos, corresponsales, estudiantes, ministros de culto o asociados religiosos, refugiados</t>
  </si>
  <si>
    <t xml:space="preserve">    y visitantes.</t>
  </si>
  <si>
    <t>e/ Comprende artistas; deportistas; asimilados; personas con cargos de confianza; científicos; inversionistas; profesiona-</t>
  </si>
  <si>
    <t xml:space="preserve">    les; rentistas y técnicos y a sus familiares; y, extranjeros que tienen residencia temporal en México.</t>
  </si>
  <si>
    <t>Fuente: SG. INM. Centro de Estudios Migratorios.</t>
  </si>
  <si>
    <t>Pasaportes y documentos de nacionalidad y naturalización</t>
  </si>
  <si>
    <t>Cuadro 22.27</t>
  </si>
  <si>
    <t>expedidos por la Secretaría de Relaciones Exteriores</t>
  </si>
  <si>
    <t>Expedición de pasaportes</t>
  </si>
  <si>
    <t>Ordinarios (Miles)</t>
  </si>
  <si>
    <t>Oficiales</t>
  </si>
  <si>
    <t>Migratorios</t>
  </si>
  <si>
    <t>Documentos de nacionalidad</t>
  </si>
  <si>
    <t>y naturalización</t>
  </si>
  <si>
    <t>Cartas de naturalización</t>
  </si>
  <si>
    <t>Certificados de nacionalidad mexicana</t>
  </si>
  <si>
    <t>Declaraciones de nacionalidad</t>
  </si>
  <si>
    <t>mexicana por nacimiento</t>
  </si>
  <si>
    <t>Asistencia a mexicanos en el extranjero</t>
  </si>
  <si>
    <t>Cuadro 22.28</t>
  </si>
  <si>
    <t>y mexicanos indocumentados devueltos</t>
  </si>
  <si>
    <t>de Estados Unidos de América</t>
  </si>
  <si>
    <t>Casos de asistencia a mexicanos
en el extranjero a/</t>
  </si>
  <si>
    <t>Mexicanos devueltos 
de Estados Unidos de
América por estancia 
indocumentada b/</t>
  </si>
  <si>
    <t>En Estados Unidos
de América</t>
  </si>
  <si>
    <t>En el resto
del mundo</t>
  </si>
  <si>
    <t>a/ Se refiere a casos, que puede comprender uno o varios actos de protección en materia civil, penal, administrativa, mi-</t>
  </si>
  <si>
    <t xml:space="preserve">    gratoria y de derechos humanos y, a partir de 1996 se implantó un nuevo sistema de conteo en la definición de los</t>
  </si>
  <si>
    <t xml:space="preserve">    casos de protección.</t>
  </si>
  <si>
    <t xml:space="preserve">b/ Las cifras corresponden al número de devoluciones de mexicanos con estancia indocumentada, lo que significa que </t>
  </si>
  <si>
    <t xml:space="preserve">    un mexicano pudo ser devuelto más de una vez. A partir de 2004 se incorporan los datos referentes a los mexicanos </t>
  </si>
  <si>
    <t>Acciones de apoyo efectuado por los grupos</t>
  </si>
  <si>
    <t>de protección a migrantes</t>
  </si>
  <si>
    <t xml:space="preserve">Acciones de atención a migrantes </t>
  </si>
  <si>
    <t>Migrantes rescatados</t>
  </si>
  <si>
    <t>Migrantes lesionados o heridos</t>
  </si>
  <si>
    <t>Migrantes reportados como extraviados</t>
  </si>
  <si>
    <t>y localizados</t>
  </si>
  <si>
    <t>Asistencia social a migrantes a/</t>
  </si>
  <si>
    <t>Asistencia  jurídica a migrantes</t>
  </si>
  <si>
    <t>Migrantes que recibieron orientación</t>
  </si>
  <si>
    <t>Migrantes repatriados atendidos b/</t>
  </si>
  <si>
    <t>Operativos</t>
  </si>
  <si>
    <t>Patrullajes realizados</t>
  </si>
  <si>
    <t xml:space="preserve">Acciones conjuntas con dependencias federales, </t>
  </si>
  <si>
    <t>estatales, municipales y extranjeras c/</t>
  </si>
  <si>
    <t>Nota: Esta información por los procedimientos de elaboración, está sujeta a cambios posteriores.</t>
  </si>
  <si>
    <t>a/ La asistencia social brindada a los migrantes incluye uno o más de los siguientes apoyos: alimentos, refugio, atención</t>
  </si>
  <si>
    <t xml:space="preserve">    médica menor, traslados a centros hospitalarios para atención médica mayor, y/o asesoría en diversos trámites admi-</t>
  </si>
  <si>
    <t xml:space="preserve">    nistrativos.</t>
  </si>
  <si>
    <t>b/ Las cifras incluye a los migrantes mexicanos devueltos desde Estados Unidos de América, a los cuales se les brindó</t>
  </si>
  <si>
    <t xml:space="preserve">    atención médica, social y/o jurídica.</t>
  </si>
  <si>
    <t>c/ Se refiere a las relacionadas con la asistencia médica y/o social, a la búsqueda de personas reportadas como extra-</t>
  </si>
  <si>
    <t xml:space="preserve">    viadas. </t>
  </si>
  <si>
    <t>Acciones de atención a migrantes por los grupos</t>
  </si>
  <si>
    <t>Beta según zonas fronterizas seleccionadas</t>
  </si>
  <si>
    <t>Mexi-
cali,
BC</t>
  </si>
  <si>
    <t>Tijua-
na,
BC</t>
  </si>
  <si>
    <t>Acuña,</t>
  </si>
  <si>
    <t>Piedras
Negras,
Coah.</t>
  </si>
  <si>
    <t>Comi-
tán,
Chis.</t>
  </si>
  <si>
    <t>Tapa-
chula,
Chis.</t>
  </si>
  <si>
    <t>Ciudad
Juárez,
Chih.</t>
  </si>
  <si>
    <t>Puerto
Palo-
mas,
Chih.</t>
  </si>
  <si>
    <t>Agua
Prieta,
Son.</t>
  </si>
  <si>
    <t>Noga-
les,
Son.</t>
  </si>
  <si>
    <t>Sása-
be,
Son.</t>
  </si>
  <si>
    <t>Ta-
bas-
co,
Tab.</t>
  </si>
  <si>
    <t>Mata-
moros,
Tamps.</t>
  </si>
  <si>
    <t>Acayu-
can,
Ver.</t>
  </si>
  <si>
    <t>Coah.</t>
  </si>
  <si>
    <t>Rescatados</t>
  </si>
  <si>
    <t>Lesionados o heridos</t>
  </si>
  <si>
    <t>Extraviados localizados</t>
  </si>
  <si>
    <t>Repatriados atendidos</t>
  </si>
  <si>
    <t>Mutilados</t>
  </si>
  <si>
    <t>Protegidos de conductas delictivas</t>
  </si>
  <si>
    <t>Orientados</t>
  </si>
  <si>
    <t>Asistencia social a migrantes</t>
  </si>
  <si>
    <t>Asistencia y gestoría jurídica</t>
  </si>
  <si>
    <t>a migrantes</t>
  </si>
  <si>
    <t>Cartillas del migrante entregadas</t>
  </si>
  <si>
    <t>Trípticos guía preventiva entregados</t>
  </si>
  <si>
    <t>Señalamientos preventivos reparados</t>
  </si>
  <si>
    <t>Lesionados o heridos b/</t>
  </si>
  <si>
    <t>Asistencia social a migrantes c/</t>
  </si>
  <si>
    <t xml:space="preserve">Orientados </t>
  </si>
  <si>
    <t>Asistencia y gestoría jurídica a</t>
  </si>
  <si>
    <t>migrantes</t>
  </si>
  <si>
    <t>a/ Incluye los grupos de: Tecate, BC, Arriaga, Chis., Palenque, Chis., Tuxtla, Chis., Ixtepec, Oax., San Luis Río Colorado, Son. y Sonoyta, Son.,</t>
  </si>
  <si>
    <t>b/ Incluye migrantes mutilados.</t>
  </si>
  <si>
    <t>c/ Incluye uno o más de los siguientes apoyos: alimentos, refugio, atención médica menor, traslado a centros hospitalarios para atención médica mayor, y/o asesoría en diversos trámites</t>
  </si>
  <si>
    <t xml:space="preserve">   administrativos.</t>
  </si>
  <si>
    <t>b/ Incluye las categorías de ministros, consejeros, primer y segundo secretarios. Para 2001 a 2004 comprende al perso-</t>
  </si>
  <si>
    <t xml:space="preserve">    nal diplomático-consular y de las áreas técnico-administrativas. Excluye personal temporal.</t>
  </si>
  <si>
    <t>e/ Si un Jefe de Estado o de Gobierno visitó México más de una vez en un año, se toma como una sola visita. Para 2002</t>
  </si>
  <si>
    <t xml:space="preserve">    devueltos por las autoridades migratorias de los Estados Unidos de América y que se apegaron al Programa de Repa-</t>
  </si>
  <si>
    <t xml:space="preserve">    triación Voluntaria al Interior.</t>
  </si>
  <si>
    <t>Serie anual de 2009 a 2012</t>
  </si>
  <si>
    <t>Nota: Las cifras con signo negativo indican egreso de divisas. Estas cifras, por los procedimientos de elaboración, están</t>
  </si>
  <si>
    <t xml:space="preserve">          sujetas a cambios posteriores, en particular, las más recientes.</t>
  </si>
  <si>
    <t>Nota: Cifras notificadas al 30 de junio de  2013. Estas cifras, por los procedimientos de elaboración, están sujetas a</t>
  </si>
  <si>
    <t>Fuente: SE. Dirección General de Inversión Extranjera. En: www.economia.gob.mx (15 de octubre de 2013).</t>
  </si>
  <si>
    <t>1999</t>
  </si>
  <si>
    <t>2006</t>
  </si>
  <si>
    <t>2007</t>
  </si>
  <si>
    <t>2008</t>
  </si>
  <si>
    <t xml:space="preserve">          cambios posteriores. La información corresponde con la clasificación SCIAN. Las cifras con signo negativo indican</t>
  </si>
  <si>
    <t xml:space="preserve">          desinversión.</t>
  </si>
  <si>
    <t>2009</t>
  </si>
  <si>
    <t>2010</t>
  </si>
  <si>
    <t>2011</t>
  </si>
  <si>
    <t>2012</t>
  </si>
  <si>
    <t>Serie anual de 2002 a 2012</t>
  </si>
  <si>
    <r>
      <t xml:space="preserve">Fuente: INM. </t>
    </r>
    <r>
      <rPr>
        <i/>
        <sz val="6"/>
        <rFont val="Arial"/>
        <family val="2"/>
      </rPr>
      <t>Boletín Anual de Estadísticas Migratorias</t>
    </r>
    <r>
      <rPr>
        <sz val="6"/>
        <rFont val="Arial"/>
        <family val="2"/>
      </rPr>
      <t xml:space="preserve"> (varios años). En: www.inami.gob.mx (15 de noviembre de 2013).</t>
    </r>
  </si>
  <si>
    <r>
      <t xml:space="preserve">Fuente: INM. </t>
    </r>
    <r>
      <rPr>
        <i/>
        <sz val="6"/>
        <rFont val="Arial"/>
        <family val="2"/>
      </rPr>
      <t xml:space="preserve">Series Históricas. </t>
    </r>
    <r>
      <rPr>
        <sz val="6"/>
        <rFont val="Arial"/>
        <family val="2"/>
      </rPr>
      <t>En: www.inami.gob.mx (15 de noviembre de 2013).</t>
    </r>
  </si>
  <si>
    <t>Cuadro 22.20</t>
  </si>
  <si>
    <t xml:space="preserve">         Internacional, SA de CV. </t>
  </si>
  <si>
    <t>Nota: Las cifras se refieren a exportaciones a precios FOB; a partir de la información proporcionada por PMI Comercio</t>
  </si>
  <si>
    <t>22. Sector externo</t>
  </si>
  <si>
    <t xml:space="preserve">Balanza de pagos
Serie anual de 1995 a 2012
Millones de dólares
</t>
  </si>
  <si>
    <t xml:space="preserve">Exportación total de mercancías por capítulo del Sistema Armonizado
Serie anual de 2000 a 2012
Millones de dólares
</t>
  </si>
  <si>
    <t xml:space="preserve">Importación total de mercancías por capítulo del Sistema Armonizado
Serie anual de 2000 a 2012
Millones de dólares
</t>
  </si>
  <si>
    <t xml:space="preserve">Exportación total de mercancías según principales países
Serie anual de 1995 a 2012
Millones de dólares
</t>
  </si>
  <si>
    <t xml:space="preserve">Importación total de mercancías por principales países
Serie anual de 1995 a 2012
Millones de dólares
</t>
  </si>
  <si>
    <t xml:space="preserve">Exportación de petróleo crudo y otras mercancías
Serie anual de 1999 a 2012
Millones de dólares
</t>
  </si>
  <si>
    <t xml:space="preserve">Exportación total de mercancías según sector institucional
Serie anual de 1995 a 2012
Millones de dólares
</t>
  </si>
  <si>
    <t>22.10</t>
  </si>
  <si>
    <t xml:space="preserve">Volumen, valor, precio medio y unitario de las exportaciones de petróleo crudo según tipo
Serie anual de 1995 a 2012
</t>
  </si>
  <si>
    <t xml:space="preserve">Volumen y valor de las exportaciones de petróleo crudo según principales países
Serie anual de 1995 a 2012
</t>
  </si>
  <si>
    <t xml:space="preserve">Número, importe y promedio de remesas familiares por medio empleado
Serie anual de 1996 a 2012
</t>
  </si>
  <si>
    <t xml:space="preserve">Saldo de la reserva internacional del Banco de México
Serie anual de 1995 a 2012
Millones de dólares
</t>
  </si>
  <si>
    <t>22.20</t>
  </si>
  <si>
    <t xml:space="preserve">Volumen del comercio exterior de hidrocarburos según producto
Serie anual de 1995 a 2012
Miles de barriles diarios
</t>
  </si>
  <si>
    <t xml:space="preserve">Valor del comercio exterior de hidrocarburos según producto
Serie anual de 1995 a 2012
Millones de dólares
</t>
  </si>
  <si>
    <t xml:space="preserve">Volumen de las exportaciones de los principales productos petrolíferos
Serie anual de 1995 a 2012
Miles de barriles diarios
</t>
  </si>
  <si>
    <t xml:space="preserve">Valor del comercio exterior de productos petroquímicos
Serie anual de 1995 a 2012
Millones de dólares
</t>
  </si>
  <si>
    <t xml:space="preserve">Volumen de las exportaciones de los principales productos petroquímicos
Serie anual de 1995 a 2012
Miles de toneladas
</t>
  </si>
  <si>
    <t xml:space="preserve">Ventas de exportación de vehículos automotores según tipo de vehículo
Serie anual de 1995 a 2012
Unidades
</t>
  </si>
  <si>
    <t xml:space="preserve">Inversión extranjera directa anual según sector económico
Serie anual de 1999 a 2012
Millones de dólares
</t>
  </si>
  <si>
    <t xml:space="preserve">Inversión extranjera directa anual según principales países de origen
Serie anual de 1999 a 2012
Millones de dólares
</t>
  </si>
  <si>
    <t xml:space="preserve">Inversión extranjera en el mercado de dinero según tipo de instrumento
Serie anual de 1995 a 2011
</t>
  </si>
  <si>
    <t xml:space="preserve">Nuevas colocaciones de empresas mexicanas en el extranjero
Serie anual de 1995 a 2011
</t>
  </si>
  <si>
    <t xml:space="preserve">Deuda pública externa bruta
Serie anual de 1995 a 2012
Millones de dólares
</t>
  </si>
  <si>
    <t xml:space="preserve">Deuda pública externa bruta según usuario y plazo de vencimiento
Serie anual de 1995 a 2012
Saldos al final del periodo en millones de dólares
</t>
  </si>
  <si>
    <t xml:space="preserve">Indicadores seleccionados en materia de relaciones exteriores
Serie anual de 1995 a 2012
</t>
  </si>
  <si>
    <t xml:space="preserve">Entradas al país de extranjeros y nacionales por condición migratoria
Serie anual de 2009 a 2012
</t>
  </si>
  <si>
    <t xml:space="preserve">Pasaportes y documentos de nacionalidad y naturalización expedidos por la Secretaría de Relaciones Exteriores
Serie anual de 1995 a 2012
</t>
  </si>
  <si>
    <t xml:space="preserve">Asistencia a mexicanos en el extranjero y mexicanos indocumentados devueltos de Estados Unidos de América
Serie anual de 1995 a 2012
</t>
  </si>
  <si>
    <t xml:space="preserve">Acciones de apoyo efectuado por los grupos de protección a migrantes
Serie anual de 2002 a 2012
</t>
  </si>
  <si>
    <t xml:space="preserve">Acciones de atención a migrantes por los grupos Beta según zonas fronterizas seleccionadas
Serie anual de 2002 a 2012
</t>
  </si>
</sst>
</file>

<file path=xl/styles.xml><?xml version="1.0" encoding="utf-8"?>
<styleSheet xmlns="http://schemas.openxmlformats.org/spreadsheetml/2006/main">
  <numFmts count="5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"/>
    <numFmt numFmtId="165" formatCode="General_)"/>
    <numFmt numFmtId="166" formatCode="###,##0"/>
    <numFmt numFmtId="167" formatCode="###,##0.00"/>
    <numFmt numFmtId="168" formatCode="#\ ##0;\-#\ ##0"/>
    <numFmt numFmtId="169" formatCode="0.00;\-0.00"/>
    <numFmt numFmtId="170" formatCode="\ ####"/>
    <numFmt numFmtId="171" formatCode="###\ ###.00"/>
    <numFmt numFmtId="172" formatCode="_-[$€-2]* #,##0.00_-;\-[$€-2]* #,##0.00_-;_-[$€-2]* &quot;-&quot;??_-"/>
    <numFmt numFmtId="173" formatCode="###,###,###"/>
    <numFmt numFmtId="174" formatCode="#\ ##0.0;\-#\ ##0.0"/>
    <numFmt numFmtId="175" formatCode="##\ ###"/>
    <numFmt numFmtId="176" formatCode="##\ ###\ ###"/>
    <numFmt numFmtId="177" formatCode="#\ ###\ ###\ ##0"/>
    <numFmt numFmtId="178" formatCode="#\ ##0.0"/>
    <numFmt numFmtId="179" formatCode="###\ ###.0"/>
    <numFmt numFmtId="180" formatCode="0.0"/>
    <numFmt numFmtId="181" formatCode="0.000000000000000000"/>
    <numFmt numFmtId="182" formatCode="#\ ###\ ##0"/>
    <numFmt numFmtId="183" formatCode="#\ \ ###\ \ ##0;\(#\ \ ###\ \ ##0\)"/>
    <numFmt numFmtId="184" formatCode="_(* #,##0.00_);_(* \(#,##0.00\);_(* &quot;-&quot;??_);_(@_)"/>
    <numFmt numFmtId="185" formatCode="#,##0.00\ &quot;$&quot;;[Red]\-#,##0.00\ &quot;$&quot;"/>
    <numFmt numFmtId="186" formatCode="_-* #,##0\ &quot;$&quot;_-;\-* #,##0\ &quot;$&quot;_-;_-* &quot;-&quot;\ &quot;$&quot;_-;_-@_-"/>
    <numFmt numFmtId="187" formatCode="#,##0\ &quot;€&quot;;\-#,##0\ &quot;€&quot;"/>
    <numFmt numFmtId="188" formatCode="#,##0.00\ &quot;€&quot;;[Red]\-#,##0.00\ &quot;€&quot;"/>
    <numFmt numFmtId="189" formatCode="#,##0\ &quot;pta&quot;;\-#,##0\ &quot;pta&quot;"/>
    <numFmt numFmtId="190" formatCode="0.0_);[Red]\(0.0\)"/>
    <numFmt numFmtId="191" formatCode="###,##0.0"/>
    <numFmt numFmtId="192" formatCode="0.000"/>
    <numFmt numFmtId="193" formatCode="#,##0.000"/>
    <numFmt numFmtId="194" formatCode="###,##0.0000"/>
    <numFmt numFmtId="195" formatCode="* 0.00;* \-0.00;* 0.00;* @"/>
    <numFmt numFmtId="196" formatCode="00"/>
    <numFmt numFmtId="197" formatCode="*-;*-;*-;*-"/>
    <numFmt numFmtId="198" formatCode="_(&quot;$&quot;* #,##0_);_(&quot;$&quot;* \(#,##0\);_(&quot;$&quot;* &quot;-&quot;_);_(@_)"/>
    <numFmt numFmtId="199" formatCode="&quot;$&quot;#,##0\ ;\(&quot;$&quot;#,##0\)"/>
    <numFmt numFmtId="200" formatCode="##0.0;\(##0.0\)"/>
    <numFmt numFmtId="201" formatCode="* @"/>
    <numFmt numFmtId="202" formatCode="@* "/>
    <numFmt numFmtId="203" formatCode="#\,##0.0,;\(#\,##0.0\)"/>
    <numFmt numFmtId="204" formatCode="###\ ##0.0"/>
    <numFmt numFmtId="205" formatCode="#\ ##0.0_);\(#\ ##0.0\)"/>
    <numFmt numFmtId="206" formatCode="##,###,###,###"/>
    <numFmt numFmtId="207" formatCode="#\ ###\ ##0.0_);\(#\ ###\ ##0.0\)"/>
    <numFmt numFmtId="208" formatCode="###\ ###\ ###\ ###"/>
    <numFmt numFmtId="209" formatCode="#\ ###\ ##0.00"/>
    <numFmt numFmtId="210" formatCode="####"/>
    <numFmt numFmtId="211" formatCode="0.0000"/>
    <numFmt numFmtId="212" formatCode="#,##0.####"/>
    <numFmt numFmtId="213" formatCode="#\ #\ #\ #"/>
    <numFmt numFmtId="214" formatCode="###0\ _P_t_s;\-#,##0\ _P_t_s"/>
    <numFmt numFmtId="215" formatCode="\ ###,###,##0"/>
    <numFmt numFmtId="216" formatCode="#\ ###\ ###"/>
    <numFmt numFmtId="217" formatCode="#\ ##0"/>
  </numFmts>
  <fonts count="65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sz val="7"/>
      <name val="Arial"/>
      <family val="2"/>
    </font>
    <font>
      <sz val="6"/>
      <name val="Arial"/>
      <family val="2"/>
    </font>
    <font>
      <b/>
      <sz val="8"/>
      <name val="Arial"/>
      <family val="2"/>
    </font>
    <font>
      <b/>
      <sz val="7"/>
      <name val="Arial"/>
      <family val="2"/>
    </font>
    <font>
      <sz val="8"/>
      <name val="Arial"/>
      <family val="2"/>
    </font>
    <font>
      <b/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2"/>
      <name val="Arial"/>
      <family val="2"/>
    </font>
    <font>
      <sz val="10"/>
      <name val="Helv"/>
    </font>
    <font>
      <sz val="10"/>
      <name val="MS Sans Serif"/>
      <family val="2"/>
    </font>
    <font>
      <sz val="8"/>
      <name val="Swiss"/>
    </font>
    <font>
      <sz val="9"/>
      <name val="Arial"/>
      <family val="2"/>
    </font>
    <font>
      <b/>
      <sz val="13"/>
      <name val="Arial"/>
      <family val="2"/>
    </font>
    <font>
      <sz val="6"/>
      <name val="Univers (WN)"/>
    </font>
    <font>
      <sz val="12"/>
      <name val="Arial"/>
      <family val="2"/>
    </font>
    <font>
      <sz val="5"/>
      <name val="Arial"/>
      <family val="2"/>
    </font>
    <font>
      <vertAlign val="superscript"/>
      <sz val="6"/>
      <name val="Arial"/>
      <family val="2"/>
    </font>
    <font>
      <sz val="6"/>
      <color rgb="FFFF0000"/>
      <name val="Arial"/>
      <family val="2"/>
    </font>
    <font>
      <u/>
      <sz val="10"/>
      <color indexed="12"/>
      <name val="Arial"/>
      <family val="2"/>
    </font>
    <font>
      <b/>
      <sz val="12"/>
      <name val="Helvetica"/>
      <family val="2"/>
    </font>
    <font>
      <u/>
      <sz val="10.4"/>
      <color theme="10"/>
      <name val="Swiss"/>
    </font>
    <font>
      <u/>
      <sz val="15.4"/>
      <color theme="1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2"/>
      <name val="Helv"/>
    </font>
    <font>
      <sz val="11"/>
      <name val="Courier New"/>
      <family val="3"/>
    </font>
    <font>
      <b/>
      <sz val="18"/>
      <name val="Arial"/>
      <family val="2"/>
    </font>
    <font>
      <b/>
      <sz val="12"/>
      <name val="Arial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rgb="FFFFFFFF"/>
      <name val="Calibri"/>
      <family val="2"/>
      <scheme val="minor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9"/>
      <name val="Microsoft Sans Serif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63"/>
      <name val="Calibri"/>
      <family val="2"/>
    </font>
    <font>
      <sz val="4"/>
      <name val="Arial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9"/>
      <name val="Arial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i/>
      <sz val="6"/>
      <name val="Arial"/>
      <family val="2"/>
    </font>
    <font>
      <vertAlign val="superscript"/>
      <sz val="7"/>
      <name val="Arial"/>
      <family val="2"/>
    </font>
    <font>
      <u/>
      <sz val="6"/>
      <name val="Arial"/>
      <family val="2"/>
    </font>
    <font>
      <b/>
      <sz val="5"/>
      <name val="Arial"/>
      <family val="2"/>
    </font>
    <font>
      <sz val="7"/>
      <color indexed="18"/>
      <name val="Arial"/>
      <family val="2"/>
    </font>
    <font>
      <u/>
      <sz val="7"/>
      <name val="Arial"/>
      <family val="2"/>
    </font>
    <font>
      <u/>
      <sz val="10"/>
      <color theme="10"/>
      <name val="Arial"/>
      <family val="2"/>
    </font>
    <font>
      <b/>
      <u/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317">
    <xf numFmtId="0" fontId="0" fillId="0" borderId="0"/>
    <xf numFmtId="165" fontId="10" fillId="0" borderId="0"/>
    <xf numFmtId="166" fontId="6" fillId="0" borderId="0" applyFill="0" applyBorder="0" applyProtection="0">
      <alignment horizontal="right"/>
      <protection locked="0"/>
    </xf>
    <xf numFmtId="0" fontId="6" fillId="0" borderId="0" applyFill="0" applyBorder="0" applyProtection="0">
      <alignment horizontal="right"/>
    </xf>
    <xf numFmtId="167" fontId="6" fillId="0" borderId="0" applyFill="0" applyBorder="0" applyProtection="0">
      <alignment horizontal="right"/>
    </xf>
    <xf numFmtId="0" fontId="13" fillId="0" borderId="0" applyNumberFormat="0" applyFill="0" applyBorder="0" applyProtection="0">
      <alignment horizontal="left" vertical="top"/>
    </xf>
    <xf numFmtId="168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70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0" fontId="6" fillId="0" borderId="0" applyNumberFormat="0" applyFill="0" applyBorder="0" applyProtection="0">
      <alignment horizontal="left" vertical="top" wrapText="1"/>
    </xf>
    <xf numFmtId="0" fontId="6" fillId="0" borderId="0" applyNumberFormat="0" applyFill="0" applyBorder="0" applyProtection="0">
      <alignment horizontal="right" vertical="top"/>
    </xf>
    <xf numFmtId="0" fontId="6" fillId="0" borderId="0" applyNumberFormat="0" applyFill="0" applyBorder="0" applyProtection="0">
      <alignment horizontal="left" vertical="top"/>
    </xf>
    <xf numFmtId="0" fontId="8" fillId="0" borderId="0" applyNumberFormat="0" applyFill="0" applyBorder="0" applyAlignment="0" applyProtection="0"/>
    <xf numFmtId="1" fontId="6" fillId="0" borderId="0"/>
    <xf numFmtId="0" fontId="6" fillId="0" borderId="0" applyNumberFormat="0" applyFill="0" applyBorder="0" applyProtection="0">
      <alignment horizontal="right" vertical="top"/>
    </xf>
    <xf numFmtId="172" fontId="12" fillId="0" borderId="0" applyNumberFormat="0" applyFont="0" applyFill="0" applyBorder="0" applyAlignment="0" applyProtection="0">
      <alignment horizontal="left"/>
    </xf>
    <xf numFmtId="173" fontId="12" fillId="0" borderId="0" applyFont="0" applyFill="0" applyBorder="0" applyAlignment="0" applyProtection="0"/>
    <xf numFmtId="0" fontId="14" fillId="0" borderId="6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0" applyNumberFormat="0" applyFill="0" applyAlignment="0" applyProtection="0"/>
    <xf numFmtId="168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0" fontId="12" fillId="0" borderId="0"/>
    <xf numFmtId="0" fontId="15" fillId="0" borderId="0"/>
    <xf numFmtId="0" fontId="12" fillId="0" borderId="0"/>
    <xf numFmtId="0" fontId="18" fillId="0" borderId="0" applyNumberFormat="0" applyFill="0" applyBorder="0" applyProtection="0">
      <alignment horizontal="right" vertical="top"/>
    </xf>
    <xf numFmtId="0" fontId="6" fillId="0" borderId="0" applyNumberFormat="0" applyFill="0" applyBorder="0" applyProtection="0">
      <alignment vertical="top"/>
      <protection locked="0"/>
    </xf>
    <xf numFmtId="0" fontId="10" fillId="0" borderId="0">
      <alignment horizontal="left" vertical="top"/>
    </xf>
    <xf numFmtId="0" fontId="6" fillId="0" borderId="0">
      <alignment horizontal="left" wrapText="1" indent="2"/>
    </xf>
    <xf numFmtId="175" fontId="12" fillId="0" borderId="0" applyFont="0" applyFill="0" applyBorder="0" applyAlignment="0" applyProtection="0"/>
    <xf numFmtId="176" fontId="12" fillId="0" borderId="0" applyFont="0" applyFill="0" applyBorder="0" applyAlignment="0" applyProtection="0"/>
    <xf numFmtId="177" fontId="19" fillId="0" borderId="0" applyNumberFormat="0" applyFill="0" applyBorder="0" applyProtection="0">
      <alignment horizontal="left"/>
    </xf>
    <xf numFmtId="177" fontId="19" fillId="0" borderId="0" applyNumberFormat="0" applyFill="0" applyBorder="0" applyProtection="0">
      <alignment horizontal="left"/>
    </xf>
    <xf numFmtId="165" fontId="20" fillId="0" borderId="0"/>
    <xf numFmtId="0" fontId="16" fillId="0" borderId="0"/>
    <xf numFmtId="0" fontId="21" fillId="0" borderId="0"/>
    <xf numFmtId="0" fontId="17" fillId="0" borderId="0"/>
    <xf numFmtId="0" fontId="17" fillId="0" borderId="0"/>
    <xf numFmtId="165" fontId="20" fillId="0" borderId="0"/>
    <xf numFmtId="0" fontId="25" fillId="0" borderId="0" applyNumberFormat="0" applyFill="0" applyBorder="0" applyAlignment="0" applyProtection="0">
      <alignment vertical="top"/>
      <protection locked="0"/>
    </xf>
    <xf numFmtId="178" fontId="12" fillId="0" borderId="0" applyFont="0" applyFill="0" applyBorder="0" applyAlignment="0" applyProtection="0"/>
    <xf numFmtId="0" fontId="12" fillId="0" borderId="0"/>
    <xf numFmtId="0" fontId="12" fillId="0" borderId="0"/>
    <xf numFmtId="183" fontId="26" fillId="0" borderId="0" applyFont="0" applyFill="0" applyBorder="0" applyProtection="0">
      <alignment horizontal="right"/>
    </xf>
    <xf numFmtId="0" fontId="4" fillId="0" borderId="0"/>
    <xf numFmtId="0" fontId="12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18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6" fillId="0" borderId="0"/>
    <xf numFmtId="3" fontId="10" fillId="0" borderId="0" applyFill="0" applyBorder="0" applyProtection="0">
      <alignment horizontal="right"/>
    </xf>
    <xf numFmtId="166" fontId="10" fillId="0" borderId="0" applyFill="0" applyBorder="0" applyAlignment="0" applyProtection="0">
      <alignment horizontal="right"/>
      <protection locked="0"/>
    </xf>
    <xf numFmtId="166" fontId="6" fillId="0" borderId="0" applyFill="0" applyBorder="0" applyProtection="0">
      <alignment horizontal="right"/>
      <protection locked="0"/>
    </xf>
    <xf numFmtId="166" fontId="6" fillId="0" borderId="0" applyFill="0" applyBorder="0" applyProtection="0">
      <alignment horizontal="right"/>
      <protection locked="0"/>
    </xf>
    <xf numFmtId="185" fontId="6" fillId="0" borderId="0" applyFill="0" applyBorder="0" applyProtection="0">
      <alignment horizontal="right"/>
      <protection locked="0"/>
    </xf>
    <xf numFmtId="166" fontId="10" fillId="0" borderId="0" applyFill="0" applyBorder="0" applyAlignment="0" applyProtection="0">
      <alignment horizontal="right"/>
      <protection locked="0"/>
    </xf>
    <xf numFmtId="186" fontId="10" fillId="0" borderId="0" applyFill="0" applyBorder="0" applyProtection="0">
      <alignment horizontal="right"/>
      <protection locked="0"/>
    </xf>
    <xf numFmtId="186" fontId="10" fillId="0" borderId="0" applyFill="0" applyBorder="0" applyProtection="0">
      <alignment horizontal="right"/>
      <protection locked="0"/>
    </xf>
    <xf numFmtId="187" fontId="6" fillId="0" borderId="0" applyFill="0" applyBorder="0" applyProtection="0">
      <alignment horizontal="right"/>
      <protection locked="0"/>
    </xf>
    <xf numFmtId="180" fontId="6" fillId="0" borderId="0" applyFill="0" applyBorder="0" applyProtection="0">
      <alignment horizontal="right"/>
      <protection locked="0"/>
    </xf>
    <xf numFmtId="180" fontId="6" fillId="0" borderId="0" applyFill="0" applyBorder="0" applyProtection="0">
      <alignment horizontal="right"/>
      <protection locked="0"/>
    </xf>
    <xf numFmtId="166" fontId="6" fillId="0" borderId="0" applyFill="0" applyBorder="0" applyProtection="0">
      <alignment horizontal="right"/>
      <protection locked="0"/>
    </xf>
    <xf numFmtId="188" fontId="10" fillId="0" borderId="0" applyFill="0" applyBorder="0" applyProtection="0">
      <alignment horizontal="right"/>
      <protection locked="0"/>
    </xf>
    <xf numFmtId="188" fontId="10" fillId="0" borderId="0" applyFill="0" applyBorder="0" applyProtection="0">
      <alignment horizontal="right"/>
      <protection locked="0"/>
    </xf>
    <xf numFmtId="166" fontId="6" fillId="0" borderId="0" applyFill="0" applyBorder="0" applyProtection="0">
      <alignment horizontal="right"/>
      <protection locked="0"/>
    </xf>
    <xf numFmtId="166" fontId="6" fillId="0" borderId="0" applyFill="0" applyBorder="0" applyAlignment="0" applyProtection="0">
      <alignment horizontal="right"/>
      <protection locked="0"/>
    </xf>
    <xf numFmtId="189" fontId="6" fillId="0" borderId="0" applyFill="0" applyBorder="0" applyProtection="0">
      <alignment horizontal="right"/>
      <protection locked="0"/>
    </xf>
    <xf numFmtId="166" fontId="8" fillId="0" borderId="0" applyFill="0" applyBorder="0" applyProtection="0">
      <alignment horizontal="right"/>
      <protection locked="0"/>
    </xf>
    <xf numFmtId="166" fontId="10" fillId="0" borderId="0" applyFill="0" applyBorder="0" applyProtection="0">
      <alignment horizontal="right"/>
      <protection locked="0"/>
    </xf>
    <xf numFmtId="190" fontId="6" fillId="0" borderId="0" applyFill="0" applyBorder="0" applyProtection="0">
      <alignment horizontal="right"/>
    </xf>
    <xf numFmtId="190" fontId="6" fillId="0" borderId="0" applyFill="0" applyBorder="0" applyProtection="0">
      <alignment horizontal="right"/>
    </xf>
    <xf numFmtId="191" fontId="6" fillId="0" borderId="0" applyFill="0" applyBorder="0" applyProtection="0">
      <alignment horizontal="right"/>
    </xf>
    <xf numFmtId="191" fontId="6" fillId="0" borderId="0" applyFill="0" applyBorder="0" applyProtection="0">
      <alignment horizontal="right"/>
    </xf>
    <xf numFmtId="191" fontId="6" fillId="0" borderId="0" applyFill="0" applyBorder="0" applyAlignment="0" applyProtection="0"/>
    <xf numFmtId="191" fontId="6" fillId="0" borderId="0" applyFill="0" applyBorder="0" applyProtection="0">
      <alignment horizontal="right"/>
    </xf>
    <xf numFmtId="192" fontId="6" fillId="0" borderId="0" applyFill="0" applyBorder="0" applyProtection="0">
      <alignment horizontal="right"/>
    </xf>
    <xf numFmtId="192" fontId="6" fillId="0" borderId="0" applyFill="0" applyBorder="0" applyProtection="0">
      <alignment horizontal="right"/>
    </xf>
    <xf numFmtId="167" fontId="6" fillId="0" borderId="0" applyFill="0" applyBorder="0" applyProtection="0">
      <alignment horizontal="right"/>
    </xf>
    <xf numFmtId="192" fontId="6" fillId="0" borderId="0" applyFill="0" applyBorder="0" applyProtection="0">
      <alignment horizontal="right"/>
    </xf>
    <xf numFmtId="192" fontId="6" fillId="0" borderId="0" applyFill="0" applyBorder="0" applyProtection="0">
      <alignment horizontal="right"/>
    </xf>
    <xf numFmtId="167" fontId="6" fillId="0" borderId="0" applyFill="0" applyBorder="0" applyProtection="0">
      <alignment horizontal="right"/>
    </xf>
    <xf numFmtId="167" fontId="6" fillId="0" borderId="0" applyFill="0" applyBorder="0" applyAlignment="0" applyProtection="0">
      <alignment horizontal="right"/>
    </xf>
    <xf numFmtId="167" fontId="6" fillId="0" borderId="0" applyFill="0" applyBorder="0" applyProtection="0">
      <alignment horizontal="right"/>
    </xf>
    <xf numFmtId="193" fontId="6" fillId="0" borderId="0">
      <alignment horizontal="right"/>
      <protection locked="0"/>
    </xf>
    <xf numFmtId="194" fontId="6" fillId="0" borderId="0">
      <alignment horizontal="right"/>
      <protection locked="0"/>
    </xf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2" fillId="17" borderId="10" applyNumberFormat="0" applyAlignment="0" applyProtection="0"/>
    <xf numFmtId="0" fontId="32" fillId="17" borderId="10" applyNumberFormat="0" applyAlignment="0" applyProtection="0"/>
    <xf numFmtId="0" fontId="32" fillId="17" borderId="10" applyNumberFormat="0" applyAlignment="0" applyProtection="0"/>
    <xf numFmtId="0" fontId="32" fillId="17" borderId="10" applyNumberFormat="0" applyAlignment="0" applyProtection="0"/>
    <xf numFmtId="0" fontId="32" fillId="17" borderId="10" applyNumberFormat="0" applyAlignment="0" applyProtection="0"/>
    <xf numFmtId="0" fontId="32" fillId="17" borderId="10" applyNumberFormat="0" applyAlignment="0" applyProtection="0"/>
    <xf numFmtId="0" fontId="13" fillId="0" borderId="0" applyNumberFormat="0" applyFill="0" applyBorder="0" applyProtection="0">
      <alignment horizontal="left" vertical="top"/>
    </xf>
    <xf numFmtId="0" fontId="13" fillId="0" borderId="0" applyNumberFormat="0" applyFill="0" applyBorder="0" applyProtection="0">
      <alignment horizontal="left" vertical="top"/>
    </xf>
    <xf numFmtId="0" fontId="13" fillId="0" borderId="0" applyNumberFormat="0" applyFill="0" applyBorder="0" applyAlignment="0" applyProtection="0">
      <alignment horizontal="left" vertical="center"/>
    </xf>
    <xf numFmtId="0" fontId="13" fillId="0" borderId="0" applyNumberFormat="0" applyFill="0" applyBorder="0" applyProtection="0">
      <alignment horizontal="left" vertical="top"/>
    </xf>
    <xf numFmtId="0" fontId="33" fillId="18" borderId="11" applyNumberFormat="0" applyAlignment="0" applyProtection="0"/>
    <xf numFmtId="0" fontId="33" fillId="18" borderId="11" applyNumberFormat="0" applyAlignment="0" applyProtection="0"/>
    <xf numFmtId="0" fontId="33" fillId="18" borderId="11" applyNumberFormat="0" applyAlignment="0" applyProtection="0"/>
    <xf numFmtId="0" fontId="33" fillId="18" borderId="11" applyNumberFormat="0" applyAlignment="0" applyProtection="0"/>
    <xf numFmtId="0" fontId="33" fillId="18" borderId="11" applyNumberFormat="0" applyAlignment="0" applyProtection="0"/>
    <xf numFmtId="0" fontId="33" fillId="18" borderId="11" applyNumberFormat="0" applyAlignment="0" applyProtection="0"/>
    <xf numFmtId="0" fontId="34" fillId="0" borderId="12" applyNumberFormat="0" applyFill="0" applyAlignment="0" applyProtection="0"/>
    <xf numFmtId="0" fontId="34" fillId="0" borderId="12" applyNumberFormat="0" applyFill="0" applyAlignment="0" applyProtection="0"/>
    <xf numFmtId="0" fontId="34" fillId="0" borderId="12" applyNumberFormat="0" applyFill="0" applyAlignment="0" applyProtection="0"/>
    <xf numFmtId="0" fontId="34" fillId="0" borderId="12" applyNumberFormat="0" applyFill="0" applyAlignment="0" applyProtection="0"/>
    <xf numFmtId="0" fontId="34" fillId="0" borderId="12" applyNumberFormat="0" applyFill="0" applyAlignment="0" applyProtection="0"/>
    <xf numFmtId="0" fontId="34" fillId="0" borderId="12" applyNumberFormat="0" applyFill="0" applyAlignment="0" applyProtection="0"/>
    <xf numFmtId="0" fontId="19" fillId="0" borderId="0" applyNumberFormat="0" applyFill="0" applyBorder="0" applyProtection="0">
      <alignment horizontal="right"/>
    </xf>
    <xf numFmtId="165" fontId="35" fillId="0" borderId="0"/>
    <xf numFmtId="195" fontId="36" fillId="0" borderId="0" applyFont="0" applyFill="0" applyBorder="0" applyAlignment="0" applyProtection="0"/>
    <xf numFmtId="0" fontId="6" fillId="0" borderId="0" applyNumberFormat="0" applyFill="0" applyBorder="0" applyProtection="0">
      <alignment horizontal="left" vertical="top" wrapText="1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vertical="top" wrapText="1"/>
    </xf>
    <xf numFmtId="0" fontId="6" fillId="0" borderId="0" applyNumberFormat="0" applyFill="0" applyBorder="0" applyProtection="0">
      <alignment horizontal="left" vertical="top" wrapText="1"/>
    </xf>
    <xf numFmtId="0" fontId="6" fillId="0" borderId="0" applyNumberFormat="0" applyFill="0" applyBorder="0" applyProtection="0">
      <alignment horizontal="left" vertical="top" wrapText="1"/>
    </xf>
    <xf numFmtId="0" fontId="6" fillId="0" borderId="0" applyNumberFormat="0" applyFill="0" applyBorder="0" applyProtection="0">
      <alignment horizontal="left" vertical="top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right" vertical="top"/>
    </xf>
    <xf numFmtId="0" fontId="6" fillId="0" borderId="0" applyNumberFormat="0" applyFill="0" applyBorder="0" applyProtection="0">
      <alignment horizontal="left" vertical="top"/>
    </xf>
    <xf numFmtId="0" fontId="6" fillId="0" borderId="0">
      <alignment horizontal="left" vertical="center"/>
    </xf>
    <xf numFmtId="0" fontId="6" fillId="0" borderId="0" applyNumberFormat="0" applyFill="0" applyBorder="0" applyProtection="0">
      <alignment horizontal="left" vertical="top"/>
    </xf>
    <xf numFmtId="0" fontId="6" fillId="0" borderId="0" applyNumberFormat="0" applyFill="0" applyBorder="0" applyProtection="0">
      <alignment horizontal="left" vertical="top"/>
    </xf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40" fillId="8" borderId="10" applyNumberFormat="0" applyAlignment="0" applyProtection="0"/>
    <xf numFmtId="0" fontId="40" fillId="8" borderId="10" applyNumberFormat="0" applyAlignment="0" applyProtection="0"/>
    <xf numFmtId="0" fontId="40" fillId="8" borderId="10" applyNumberFormat="0" applyAlignment="0" applyProtection="0"/>
    <xf numFmtId="0" fontId="40" fillId="8" borderId="10" applyNumberFormat="0" applyAlignment="0" applyProtection="0"/>
    <xf numFmtId="0" fontId="40" fillId="8" borderId="10" applyNumberFormat="0" applyAlignment="0" applyProtection="0"/>
    <xf numFmtId="0" fontId="40" fillId="8" borderId="10" applyNumberFormat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6" fillId="0" borderId="0" applyFont="0" applyFill="0" applyBorder="0" applyAlignment="0" applyProtection="0">
      <alignment vertical="top"/>
      <protection locked="0"/>
    </xf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6" fillId="0" borderId="0" applyFont="0" applyFill="0" applyBorder="0" applyAlignment="0" applyProtection="0">
      <alignment vertical="top"/>
      <protection locked="0"/>
    </xf>
    <xf numFmtId="172" fontId="29" fillId="0" borderId="0" applyFont="0" applyFill="0" applyBorder="0" applyAlignment="0" applyProtection="0"/>
    <xf numFmtId="172" fontId="29" fillId="0" borderId="0" applyFont="0" applyFill="0" applyBorder="0" applyAlignment="0" applyProtection="0"/>
    <xf numFmtId="172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12" fillId="0" borderId="0" applyFont="0" applyFill="0" applyBorder="0" applyAlignment="0" applyProtection="0"/>
    <xf numFmtId="2" fontId="12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196" fontId="6" fillId="0" borderId="0">
      <alignment horizontal="right"/>
      <protection locked="0"/>
    </xf>
    <xf numFmtId="197" fontId="5" fillId="0" borderId="0" applyFont="0" applyFill="0" applyBorder="0" applyAlignment="0" applyProtection="0"/>
    <xf numFmtId="0" fontId="14" fillId="0" borderId="6" applyNumberFormat="0" applyFill="0" applyAlignment="0" applyProtection="0">
      <alignment vertical="top"/>
      <protection locked="0"/>
    </xf>
    <xf numFmtId="0" fontId="14" fillId="0" borderId="6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0" applyNumberFormat="0" applyFill="0" applyAlignment="0" applyProtection="0"/>
    <xf numFmtId="168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85" fontId="12" fillId="0" borderId="0" applyFont="0" applyFill="0" applyBorder="0" applyAlignment="0" applyProtection="0"/>
    <xf numFmtId="198" fontId="12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9" fillId="0" borderId="0" applyFont="0" applyFill="0" applyBorder="0" applyAlignment="0" applyProtection="0"/>
    <xf numFmtId="44" fontId="12" fillId="0" borderId="0" applyFont="0" applyFill="0" applyBorder="0" applyAlignment="0" applyProtection="0"/>
    <xf numFmtId="199" fontId="12" fillId="0" borderId="0" applyFont="0" applyFill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" fillId="0" borderId="0"/>
    <xf numFmtId="0" fontId="10" fillId="0" borderId="0"/>
    <xf numFmtId="0" fontId="12" fillId="0" borderId="0"/>
    <xf numFmtId="0" fontId="6" fillId="0" borderId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6" fillId="0" borderId="0"/>
    <xf numFmtId="0" fontId="16" fillId="0" borderId="0"/>
    <xf numFmtId="0" fontId="4" fillId="0" borderId="0"/>
    <xf numFmtId="0" fontId="12" fillId="0" borderId="0"/>
    <xf numFmtId="0" fontId="16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9" fillId="0" borderId="0"/>
    <xf numFmtId="0" fontId="29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/>
    <xf numFmtId="0" fontId="16" fillId="0" borderId="0"/>
    <xf numFmtId="0" fontId="16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6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6" fillId="0" borderId="0">
      <alignment vertical="top"/>
      <protection locked="0"/>
    </xf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10" fillId="0" borderId="0"/>
    <xf numFmtId="0" fontId="4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12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 applyNumberFormat="0" applyFill="0" applyBorder="0" applyAlignment="0" applyProtection="0"/>
    <xf numFmtId="0" fontId="12" fillId="0" borderId="0"/>
    <xf numFmtId="0" fontId="4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6" fillId="0" borderId="0"/>
    <xf numFmtId="0" fontId="16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10" fillId="0" borderId="0" applyNumberFormat="0" applyFill="0" applyBorder="0" applyAlignment="0" applyProtection="0"/>
    <xf numFmtId="0" fontId="12" fillId="0" borderId="0"/>
    <xf numFmtId="0" fontId="4" fillId="0" borderId="0"/>
    <xf numFmtId="0" fontId="10" fillId="0" borderId="0" applyNumberFormat="0" applyFill="0" applyBorder="0" applyAlignment="0" applyProtection="0"/>
    <xf numFmtId="0" fontId="12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/>
    <xf numFmtId="0" fontId="10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10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4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44" fillId="0" borderId="0"/>
    <xf numFmtId="0" fontId="4" fillId="0" borderId="0"/>
    <xf numFmtId="0" fontId="10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 applyNumberFormat="0" applyFill="0" applyBorder="0" applyAlignment="0" applyProtection="0"/>
    <xf numFmtId="0" fontId="12" fillId="0" borderId="0"/>
    <xf numFmtId="0" fontId="12" fillId="0" borderId="0"/>
    <xf numFmtId="0" fontId="10" fillId="0" borderId="0" applyNumberFormat="0" applyFill="0" applyBorder="0" applyAlignment="0" applyProtection="0"/>
    <xf numFmtId="0" fontId="12" fillId="0" borderId="0"/>
    <xf numFmtId="0" fontId="12" fillId="0" borderId="0"/>
    <xf numFmtId="0" fontId="10" fillId="0" borderId="0" applyNumberFormat="0" applyFill="0" applyBorder="0" applyAlignment="0" applyProtection="0"/>
    <xf numFmtId="0" fontId="12" fillId="0" borderId="0"/>
    <xf numFmtId="0" fontId="16" fillId="0" borderId="0"/>
    <xf numFmtId="0" fontId="16" fillId="0" borderId="0"/>
    <xf numFmtId="0" fontId="10" fillId="0" borderId="0"/>
    <xf numFmtId="0" fontId="4" fillId="0" borderId="0"/>
    <xf numFmtId="0" fontId="45" fillId="0" borderId="0"/>
    <xf numFmtId="0" fontId="17" fillId="0" borderId="0"/>
    <xf numFmtId="0" fontId="4" fillId="0" borderId="0"/>
    <xf numFmtId="0" fontId="10" fillId="0" borderId="0" applyNumberFormat="0" applyFill="0" applyBorder="0" applyAlignment="0" applyProtection="0"/>
    <xf numFmtId="0" fontId="12" fillId="0" borderId="0"/>
    <xf numFmtId="0" fontId="12" fillId="0" borderId="0"/>
    <xf numFmtId="0" fontId="10" fillId="0" borderId="0" applyNumberFormat="0" applyFill="0" applyBorder="0" applyAlignment="0" applyProtection="0"/>
    <xf numFmtId="0" fontId="12" fillId="0" borderId="0"/>
    <xf numFmtId="0" fontId="12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6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10" fillId="0" borderId="0" applyNumberFormat="0" applyFill="0" applyBorder="0" applyAlignment="0" applyProtection="0"/>
    <xf numFmtId="0" fontId="12" fillId="0" borderId="0"/>
    <xf numFmtId="0" fontId="12" fillId="0" borderId="0"/>
    <xf numFmtId="0" fontId="10" fillId="0" borderId="0" applyNumberFormat="0" applyFill="0" applyBorder="0" applyAlignment="0" applyProtection="0"/>
    <xf numFmtId="0" fontId="12" fillId="0" borderId="0"/>
    <xf numFmtId="0" fontId="12" fillId="0" borderId="0"/>
    <xf numFmtId="0" fontId="10" fillId="0" borderId="0" applyNumberFormat="0" applyFill="0" applyBorder="0" applyAlignment="0" applyProtection="0"/>
    <xf numFmtId="0" fontId="12" fillId="0" borderId="0"/>
    <xf numFmtId="0" fontId="4" fillId="0" borderId="0"/>
    <xf numFmtId="0" fontId="10" fillId="0" borderId="0" applyNumberFormat="0" applyFill="0" applyBorder="0" applyAlignment="0" applyProtection="0"/>
    <xf numFmtId="0" fontId="12" fillId="0" borderId="0"/>
    <xf numFmtId="0" fontId="4" fillId="0" borderId="0"/>
    <xf numFmtId="0" fontId="10" fillId="0" borderId="0" applyNumberFormat="0" applyFill="0" applyBorder="0" applyAlignment="0" applyProtection="0"/>
    <xf numFmtId="0" fontId="12" fillId="0" borderId="0"/>
    <xf numFmtId="0" fontId="4" fillId="0" borderId="0"/>
    <xf numFmtId="0" fontId="10" fillId="0" borderId="0" applyNumberFormat="0" applyFill="0" applyBorder="0" applyAlignment="0" applyProtection="0"/>
    <xf numFmtId="0" fontId="12" fillId="0" borderId="0"/>
    <xf numFmtId="0" fontId="4" fillId="0" borderId="0"/>
    <xf numFmtId="0" fontId="10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/>
    <xf numFmtId="0" fontId="12" fillId="0" borderId="0"/>
    <xf numFmtId="0" fontId="4" fillId="0" borderId="0"/>
    <xf numFmtId="0" fontId="10" fillId="0" borderId="0"/>
    <xf numFmtId="0" fontId="12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6" fillId="0" borderId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4" fillId="2" borderId="9" applyNumberFormat="0" applyFont="0" applyAlignment="0" applyProtection="0"/>
    <xf numFmtId="0" fontId="4" fillId="2" borderId="9" applyNumberFormat="0" applyFont="0" applyAlignment="0" applyProtection="0"/>
    <xf numFmtId="0" fontId="47" fillId="2" borderId="9" applyNumberFormat="0" applyFont="0" applyAlignment="0" applyProtection="0"/>
    <xf numFmtId="0" fontId="4" fillId="2" borderId="9" applyNumberFormat="0" applyFont="0" applyAlignment="0" applyProtection="0"/>
    <xf numFmtId="0" fontId="4" fillId="2" borderId="9" applyNumberFormat="0" applyFont="0" applyAlignment="0" applyProtection="0"/>
    <xf numFmtId="0" fontId="4" fillId="2" borderId="9" applyNumberFormat="0" applyFont="0" applyAlignment="0" applyProtection="0"/>
    <xf numFmtId="0" fontId="4" fillId="2" borderId="9" applyNumberFormat="0" applyFont="0" applyAlignment="0" applyProtection="0"/>
    <xf numFmtId="0" fontId="4" fillId="2" borderId="9" applyNumberFormat="0" applyFont="0" applyAlignment="0" applyProtection="0"/>
    <xf numFmtId="0" fontId="4" fillId="2" borderId="9" applyNumberFormat="0" applyFont="0" applyAlignment="0" applyProtection="0"/>
    <xf numFmtId="0" fontId="4" fillId="2" borderId="9" applyNumberFormat="0" applyFont="0" applyAlignment="0" applyProtection="0"/>
    <xf numFmtId="0" fontId="4" fillId="2" borderId="9" applyNumberFormat="0" applyFont="0" applyAlignment="0" applyProtection="0"/>
    <xf numFmtId="0" fontId="4" fillId="2" borderId="9" applyNumberFormat="0" applyFont="0" applyAlignment="0" applyProtection="0"/>
    <xf numFmtId="0" fontId="4" fillId="2" borderId="9" applyNumberFormat="0" applyFont="0" applyAlignment="0" applyProtection="0"/>
    <xf numFmtId="0" fontId="4" fillId="2" borderId="9" applyNumberFormat="0" applyFont="0" applyAlignment="0" applyProtection="0"/>
    <xf numFmtId="0" fontId="4" fillId="2" borderId="9" applyNumberFormat="0" applyFont="0" applyAlignment="0" applyProtection="0"/>
    <xf numFmtId="0" fontId="12" fillId="24" borderId="13" applyNumberFormat="0" applyFont="0" applyAlignment="0" applyProtection="0"/>
    <xf numFmtId="0" fontId="12" fillId="24" borderId="13" applyNumberFormat="0" applyFont="0" applyAlignment="0" applyProtection="0"/>
    <xf numFmtId="0" fontId="29" fillId="2" borderId="9" applyNumberFormat="0" applyFont="0" applyAlignment="0" applyProtection="0"/>
    <xf numFmtId="0" fontId="4" fillId="2" borderId="9" applyNumberFormat="0" applyFont="0" applyAlignment="0" applyProtection="0"/>
    <xf numFmtId="0" fontId="29" fillId="2" borderId="9" applyNumberFormat="0" applyFont="0" applyAlignment="0" applyProtection="0"/>
    <xf numFmtId="0" fontId="4" fillId="2" borderId="9" applyNumberFormat="0" applyFont="0" applyAlignment="0" applyProtection="0"/>
    <xf numFmtId="0" fontId="29" fillId="2" borderId="9" applyNumberFormat="0" applyFont="0" applyAlignment="0" applyProtection="0"/>
    <xf numFmtId="0" fontId="4" fillId="2" borderId="9" applyNumberFormat="0" applyFont="0" applyAlignment="0" applyProtection="0"/>
    <xf numFmtId="0" fontId="12" fillId="24" borderId="13" applyNumberFormat="0" applyFont="0" applyAlignment="0" applyProtection="0"/>
    <xf numFmtId="0" fontId="12" fillId="24" borderId="13" applyNumberFormat="0" applyFont="0" applyAlignment="0" applyProtection="0"/>
    <xf numFmtId="0" fontId="12" fillId="24" borderId="13" applyNumberFormat="0" applyFont="0" applyAlignment="0" applyProtection="0"/>
    <xf numFmtId="0" fontId="12" fillId="24" borderId="13" applyNumberFormat="0" applyFont="0" applyAlignment="0" applyProtection="0"/>
    <xf numFmtId="0" fontId="12" fillId="24" borderId="13" applyNumberFormat="0" applyFont="0" applyAlignment="0" applyProtection="0"/>
    <xf numFmtId="0" fontId="12" fillId="24" borderId="13" applyNumberFormat="0" applyFont="0" applyAlignment="0" applyProtection="0"/>
    <xf numFmtId="0" fontId="12" fillId="24" borderId="13" applyNumberFormat="0" applyFont="0" applyAlignment="0" applyProtection="0"/>
    <xf numFmtId="0" fontId="4" fillId="2" borderId="9" applyNumberFormat="0" applyFont="0" applyAlignment="0" applyProtection="0"/>
    <xf numFmtId="0" fontId="4" fillId="2" borderId="9" applyNumberFormat="0" applyFont="0" applyAlignment="0" applyProtection="0"/>
    <xf numFmtId="0" fontId="4" fillId="2" borderId="9" applyNumberFormat="0" applyFont="0" applyAlignment="0" applyProtection="0"/>
    <xf numFmtId="0" fontId="4" fillId="2" borderId="9" applyNumberFormat="0" applyFont="0" applyAlignment="0" applyProtection="0"/>
    <xf numFmtId="0" fontId="4" fillId="2" borderId="9" applyNumberFormat="0" applyFont="0" applyAlignment="0" applyProtection="0"/>
    <xf numFmtId="0" fontId="4" fillId="2" borderId="9" applyNumberFormat="0" applyFont="0" applyAlignment="0" applyProtection="0"/>
    <xf numFmtId="0" fontId="4" fillId="2" borderId="9" applyNumberFormat="0" applyFont="0" applyAlignment="0" applyProtection="0"/>
    <xf numFmtId="0" fontId="4" fillId="2" borderId="9" applyNumberFormat="0" applyFont="0" applyAlignment="0" applyProtection="0"/>
    <xf numFmtId="0" fontId="4" fillId="2" borderId="9" applyNumberFormat="0" applyFont="0" applyAlignment="0" applyProtection="0"/>
    <xf numFmtId="0" fontId="4" fillId="2" borderId="9" applyNumberFormat="0" applyFont="0" applyAlignment="0" applyProtection="0"/>
    <xf numFmtId="0" fontId="4" fillId="2" borderId="9" applyNumberFormat="0" applyFont="0" applyAlignment="0" applyProtection="0"/>
    <xf numFmtId="0" fontId="4" fillId="2" borderId="9" applyNumberFormat="0" applyFont="0" applyAlignment="0" applyProtection="0"/>
    <xf numFmtId="0" fontId="4" fillId="2" borderId="9" applyNumberFormat="0" applyFont="0" applyAlignment="0" applyProtection="0"/>
    <xf numFmtId="0" fontId="4" fillId="2" borderId="9" applyNumberFormat="0" applyFont="0" applyAlignment="0" applyProtection="0"/>
    <xf numFmtId="0" fontId="4" fillId="2" borderId="9" applyNumberFormat="0" applyFont="0" applyAlignment="0" applyProtection="0"/>
    <xf numFmtId="0" fontId="4" fillId="2" borderId="9" applyNumberFormat="0" applyFont="0" applyAlignment="0" applyProtection="0"/>
    <xf numFmtId="0" fontId="12" fillId="24" borderId="13" applyNumberFormat="0" applyFont="0" applyAlignment="0" applyProtection="0"/>
    <xf numFmtId="0" fontId="12" fillId="24" borderId="13" applyNumberFormat="0" applyFont="0" applyAlignment="0" applyProtection="0"/>
    <xf numFmtId="0" fontId="4" fillId="2" borderId="9" applyNumberFormat="0" applyFont="0" applyAlignment="0" applyProtection="0"/>
    <xf numFmtId="0" fontId="12" fillId="24" borderId="13" applyNumberFormat="0" applyFont="0" applyAlignment="0" applyProtection="0"/>
    <xf numFmtId="0" fontId="12" fillId="24" borderId="13" applyNumberFormat="0" applyFont="0" applyAlignment="0" applyProtection="0"/>
    <xf numFmtId="0" fontId="12" fillId="24" borderId="13" applyNumberFormat="0" applyFont="0" applyAlignment="0" applyProtection="0"/>
    <xf numFmtId="0" fontId="12" fillId="24" borderId="13" applyNumberFormat="0" applyFont="0" applyAlignment="0" applyProtection="0"/>
    <xf numFmtId="0" fontId="12" fillId="24" borderId="13" applyNumberFormat="0" applyFont="0" applyAlignment="0" applyProtection="0"/>
    <xf numFmtId="0" fontId="12" fillId="24" borderId="13" applyNumberFormat="0" applyFont="0" applyAlignment="0" applyProtection="0"/>
    <xf numFmtId="0" fontId="12" fillId="24" borderId="13" applyNumberFormat="0" applyFont="0" applyAlignment="0" applyProtection="0"/>
    <xf numFmtId="0" fontId="4" fillId="2" borderId="9" applyNumberFormat="0" applyFont="0" applyAlignment="0" applyProtection="0"/>
    <xf numFmtId="0" fontId="12" fillId="24" borderId="13" applyNumberFormat="0" applyFont="0" applyAlignment="0" applyProtection="0"/>
    <xf numFmtId="0" fontId="12" fillId="24" borderId="13" applyNumberFormat="0" applyFont="0" applyAlignment="0" applyProtection="0"/>
    <xf numFmtId="0" fontId="4" fillId="2" borderId="9" applyNumberFormat="0" applyFont="0" applyAlignment="0" applyProtection="0"/>
    <xf numFmtId="0" fontId="12" fillId="24" borderId="13" applyNumberFormat="0" applyFont="0" applyAlignment="0" applyProtection="0"/>
    <xf numFmtId="0" fontId="12" fillId="24" borderId="13" applyNumberFormat="0" applyFont="0" applyAlignment="0" applyProtection="0"/>
    <xf numFmtId="0" fontId="12" fillId="24" borderId="13" applyNumberFormat="0" applyFont="0" applyAlignment="0" applyProtection="0"/>
    <xf numFmtId="0" fontId="12" fillId="24" borderId="13" applyNumberFormat="0" applyFont="0" applyAlignment="0" applyProtection="0"/>
    <xf numFmtId="0" fontId="12" fillId="24" borderId="13" applyNumberFormat="0" applyFont="0" applyAlignment="0" applyProtection="0"/>
    <xf numFmtId="0" fontId="12" fillId="24" borderId="13" applyNumberFormat="0" applyFont="0" applyAlignment="0" applyProtection="0"/>
    <xf numFmtId="0" fontId="12" fillId="24" borderId="13" applyNumberFormat="0" applyFont="0" applyAlignment="0" applyProtection="0"/>
    <xf numFmtId="0" fontId="4" fillId="2" borderId="9" applyNumberFormat="0" applyFont="0" applyAlignment="0" applyProtection="0"/>
    <xf numFmtId="0" fontId="4" fillId="2" borderId="9" applyNumberFormat="0" applyFont="0" applyAlignment="0" applyProtection="0"/>
    <xf numFmtId="0" fontId="4" fillId="2" borderId="9" applyNumberFormat="0" applyFont="0" applyAlignment="0" applyProtection="0"/>
    <xf numFmtId="0" fontId="4" fillId="2" borderId="9" applyNumberFormat="0" applyFont="0" applyAlignment="0" applyProtection="0"/>
    <xf numFmtId="0" fontId="4" fillId="2" borderId="9" applyNumberFormat="0" applyFont="0" applyAlignment="0" applyProtection="0"/>
    <xf numFmtId="0" fontId="4" fillId="2" borderId="9" applyNumberFormat="0" applyFont="0" applyAlignment="0" applyProtection="0"/>
    <xf numFmtId="0" fontId="47" fillId="2" borderId="9" applyNumberFormat="0" applyFont="0" applyAlignment="0" applyProtection="0"/>
    <xf numFmtId="0" fontId="4" fillId="2" borderId="9" applyNumberFormat="0" applyFont="0" applyAlignment="0" applyProtection="0"/>
    <xf numFmtId="0" fontId="4" fillId="2" borderId="9" applyNumberFormat="0" applyFont="0" applyAlignment="0" applyProtection="0"/>
    <xf numFmtId="0" fontId="47" fillId="2" borderId="9" applyNumberFormat="0" applyFont="0" applyAlignment="0" applyProtection="0"/>
    <xf numFmtId="0" fontId="18" fillId="0" borderId="0" applyNumberFormat="0" applyFill="0" applyBorder="0" applyProtection="0">
      <alignment horizontal="right" vertical="top"/>
    </xf>
    <xf numFmtId="0" fontId="18" fillId="0" borderId="0" applyNumberFormat="0" applyFill="0" applyBorder="0" applyProtection="0">
      <alignment horizontal="right" vertical="top"/>
    </xf>
    <xf numFmtId="0" fontId="18" fillId="0" borderId="0" applyNumberFormat="0" applyFill="0" applyBorder="0" applyProtection="0">
      <alignment horizontal="right" vertical="top"/>
    </xf>
    <xf numFmtId="0" fontId="18" fillId="0" borderId="0" applyNumberFormat="0" applyFill="0" applyBorder="0" applyProtection="0">
      <alignment horizontal="right" vertical="top"/>
    </xf>
    <xf numFmtId="0" fontId="18" fillId="0" borderId="0" applyNumberFormat="0" applyFill="0" applyBorder="0" applyProtection="0">
      <alignment horizontal="right" vertical="top"/>
      <protection locked="0"/>
    </xf>
    <xf numFmtId="0" fontId="13" fillId="0" borderId="0" applyNumberFormat="0" applyFill="0" applyBorder="0" applyProtection="0">
      <alignment horizontal="right" vertical="top"/>
      <protection locked="0"/>
    </xf>
    <xf numFmtId="49" fontId="18" fillId="0" borderId="0">
      <alignment horizontal="right"/>
      <protection locked="0"/>
    </xf>
    <xf numFmtId="0" fontId="18" fillId="0" borderId="0">
      <alignment horizontal="right"/>
      <protection locked="0"/>
    </xf>
    <xf numFmtId="200" fontId="26" fillId="0" borderId="0" applyFont="0" applyFill="0" applyBorder="0" applyProtection="0">
      <alignment horizontal="right"/>
    </xf>
    <xf numFmtId="0" fontId="6" fillId="0" borderId="0" applyNumberFormat="0" applyFill="0" applyBorder="0" applyProtection="0">
      <alignment vertical="top"/>
      <protection locked="0"/>
    </xf>
    <xf numFmtId="0" fontId="6" fillId="0" borderId="0"/>
    <xf numFmtId="0" fontId="6" fillId="0" borderId="0" applyNumberFormat="0" applyFill="0" applyBorder="0" applyProtection="0">
      <alignment vertical="top"/>
      <protection locked="0"/>
    </xf>
    <xf numFmtId="0" fontId="6" fillId="0" borderId="0" applyNumberFormat="0" applyFill="0" applyBorder="0" applyProtection="0">
      <alignment vertical="top"/>
      <protection locked="0"/>
    </xf>
    <xf numFmtId="0" fontId="6" fillId="0" borderId="0" applyNumberFormat="0" applyFill="0" applyBorder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Protection="0">
      <alignment vertical="top"/>
      <protection locked="0"/>
    </xf>
    <xf numFmtId="9" fontId="2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3" fontId="12" fillId="0" borderId="0" applyFont="0" applyFill="0" applyBorder="0" applyAlignment="0" applyProtection="0"/>
    <xf numFmtId="0" fontId="48" fillId="17" borderId="14" applyNumberFormat="0" applyAlignment="0" applyProtection="0"/>
    <xf numFmtId="0" fontId="48" fillId="17" borderId="14" applyNumberFormat="0" applyAlignment="0" applyProtection="0"/>
    <xf numFmtId="0" fontId="48" fillId="17" borderId="14" applyNumberFormat="0" applyAlignment="0" applyProtection="0"/>
    <xf numFmtId="0" fontId="48" fillId="17" borderId="14" applyNumberFormat="0" applyAlignment="0" applyProtection="0"/>
    <xf numFmtId="0" fontId="48" fillId="17" borderId="14" applyNumberFormat="0" applyAlignment="0" applyProtection="0"/>
    <xf numFmtId="0" fontId="48" fillId="17" borderId="14" applyNumberFormat="0" applyAlignment="0" applyProtection="0"/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201" fontId="5" fillId="0" borderId="0" applyFont="0" applyFill="0" applyBorder="0" applyAlignment="0" applyProtection="0"/>
    <xf numFmtId="202" fontId="5" fillId="0" borderId="0" applyFont="0" applyFill="0" applyBorder="0" applyAlignment="0" applyProtection="0"/>
    <xf numFmtId="0" fontId="52" fillId="0" borderId="15" applyNumberFormat="0" applyFill="0" applyAlignment="0" applyProtection="0"/>
    <xf numFmtId="0" fontId="52" fillId="0" borderId="15" applyNumberFormat="0" applyFill="0" applyAlignment="0" applyProtection="0"/>
    <xf numFmtId="0" fontId="52" fillId="0" borderId="15" applyNumberFormat="0" applyFill="0" applyAlignment="0" applyProtection="0"/>
    <xf numFmtId="0" fontId="52" fillId="0" borderId="15" applyNumberFormat="0" applyFill="0" applyAlignment="0" applyProtection="0"/>
    <xf numFmtId="0" fontId="52" fillId="0" borderId="15" applyNumberFormat="0" applyFill="0" applyAlignment="0" applyProtection="0"/>
    <xf numFmtId="0" fontId="52" fillId="0" borderId="15" applyNumberFormat="0" applyFill="0" applyAlignment="0" applyProtection="0"/>
    <xf numFmtId="0" fontId="53" fillId="0" borderId="0" applyNumberFormat="0" applyFill="0" applyBorder="0" applyProtection="0">
      <alignment horizontal="left" vertical="top"/>
    </xf>
    <xf numFmtId="0" fontId="53" fillId="0" borderId="0" applyNumberFormat="0" applyFill="0" applyBorder="0" applyProtection="0">
      <alignment horizontal="left" vertical="top"/>
    </xf>
    <xf numFmtId="0" fontId="54" fillId="0" borderId="16" applyNumberFormat="0" applyFill="0" applyAlignment="0" applyProtection="0"/>
    <xf numFmtId="0" fontId="54" fillId="0" borderId="16" applyNumberFormat="0" applyFill="0" applyAlignment="0" applyProtection="0"/>
    <xf numFmtId="0" fontId="54" fillId="0" borderId="16" applyNumberFormat="0" applyFill="0" applyAlignment="0" applyProtection="0"/>
    <xf numFmtId="0" fontId="54" fillId="0" borderId="16" applyNumberFormat="0" applyFill="0" applyAlignment="0" applyProtection="0"/>
    <xf numFmtId="0" fontId="54" fillId="0" borderId="16" applyNumberFormat="0" applyFill="0" applyAlignment="0" applyProtection="0"/>
    <xf numFmtId="0" fontId="54" fillId="0" borderId="16" applyNumberFormat="0" applyFill="0" applyAlignment="0" applyProtection="0"/>
    <xf numFmtId="0" fontId="53" fillId="0" borderId="0" applyNumberFormat="0" applyFill="0" applyBorder="0" applyProtection="0">
      <alignment horizontal="left" vertical="top"/>
    </xf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53" fillId="0" borderId="0" applyNumberFormat="0" applyFill="0" applyBorder="0" applyProtection="0">
      <alignment horizontal="left" vertical="top"/>
    </xf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3" fillId="0" borderId="0" applyNumberFormat="0" applyFill="0" applyBorder="0" applyProtection="0">
      <alignment horizontal="left" vertical="top"/>
    </xf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3" fillId="0" borderId="0" applyNumberFormat="0" applyFill="0" applyBorder="0" applyAlignment="0" applyProtection="0">
      <alignment horizontal="left" vertical="top"/>
    </xf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3" fillId="0" borderId="0" applyNumberFormat="0" applyFill="0" applyBorder="0" applyAlignment="0" applyProtection="0">
      <alignment horizontal="left" vertical="top"/>
    </xf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3" fillId="0" borderId="0" applyNumberFormat="0" applyFill="0" applyBorder="0" applyAlignment="0" applyProtection="0">
      <alignment horizontal="left" vertical="top"/>
    </xf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3" fillId="0" borderId="0" applyNumberFormat="0" applyFill="0" applyBorder="0" applyAlignment="0" applyProtection="0">
      <alignment horizontal="left" vertical="top"/>
    </xf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165" fontId="5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2" fillId="0" borderId="0"/>
    <xf numFmtId="0" fontId="15" fillId="0" borderId="0"/>
    <xf numFmtId="0" fontId="15" fillId="0" borderId="0"/>
    <xf numFmtId="0" fontId="17" fillId="0" borderId="0"/>
    <xf numFmtId="0" fontId="16" fillId="0" borderId="0"/>
    <xf numFmtId="0" fontId="12" fillId="0" borderId="0"/>
    <xf numFmtId="0" fontId="12" fillId="0" borderId="0"/>
    <xf numFmtId="0" fontId="12" fillId="0" borderId="0"/>
    <xf numFmtId="0" fontId="17" fillId="0" borderId="0"/>
    <xf numFmtId="0" fontId="12" fillId="0" borderId="0"/>
    <xf numFmtId="0" fontId="2" fillId="0" borderId="0"/>
    <xf numFmtId="0" fontId="2" fillId="0" borderId="0"/>
    <xf numFmtId="0" fontId="12" fillId="0" borderId="0" applyNumberFormat="0" applyFill="0" applyBorder="0" applyAlignment="0" applyProtection="0"/>
    <xf numFmtId="166" fontId="6" fillId="0" borderId="0" applyFill="0" applyBorder="0" applyAlignment="0" applyProtection="0">
      <alignment horizontal="right"/>
      <protection locked="0"/>
    </xf>
    <xf numFmtId="191" fontId="6" fillId="0" borderId="0" applyFill="0" applyBorder="0" applyAlignment="0" applyProtection="0"/>
    <xf numFmtId="167" fontId="6" fillId="0" borderId="0" applyFill="0" applyBorder="0" applyAlignment="0" applyProtection="0">
      <alignment horizontal="right"/>
    </xf>
    <xf numFmtId="0" fontId="13" fillId="0" borderId="0" applyNumberFormat="0" applyFill="0" applyBorder="0" applyAlignment="0" applyProtection="0">
      <alignment horizontal="left" vertical="center"/>
    </xf>
    <xf numFmtId="0" fontId="6" fillId="0" borderId="0" applyNumberFormat="0" applyFill="0" applyBorder="0" applyProtection="0">
      <alignment horizontal="left" vertical="top"/>
    </xf>
    <xf numFmtId="0" fontId="6" fillId="0" borderId="0">
      <alignment horizontal="right"/>
      <protection locked="0"/>
    </xf>
    <xf numFmtId="172" fontId="6" fillId="0" borderId="0" applyFont="0" applyFill="0" applyBorder="0" applyAlignment="0" applyProtection="0"/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3" fontId="6" fillId="0" borderId="0"/>
    <xf numFmtId="3" fontId="6" fillId="0" borderId="0"/>
    <xf numFmtId="43" fontId="29" fillId="0" borderId="0" applyFont="0" applyFill="0" applyBorder="0" applyAlignment="0" applyProtection="0"/>
    <xf numFmtId="0" fontId="10" fillId="0" borderId="0"/>
    <xf numFmtId="0" fontId="45" fillId="0" borderId="0"/>
    <xf numFmtId="0" fontId="10" fillId="0" borderId="0" applyNumberFormat="0" applyFill="0" applyBorder="0" applyAlignment="0" applyProtection="0"/>
    <xf numFmtId="0" fontId="12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Protection="0">
      <alignment horizontal="right"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horizontal="left" vertical="top"/>
    </xf>
    <xf numFmtId="0" fontId="53" fillId="0" borderId="0" applyNumberFormat="0" applyFill="0" applyBorder="0" applyAlignment="0" applyProtection="0">
      <alignment horizontal="left" vertical="top"/>
    </xf>
    <xf numFmtId="0" fontId="1" fillId="0" borderId="0"/>
    <xf numFmtId="0" fontId="63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</cellStyleXfs>
  <cellXfs count="874">
    <xf numFmtId="0" fontId="0" fillId="0" borderId="0" xfId="0"/>
    <xf numFmtId="165" fontId="7" fillId="0" borderId="1" xfId="34" applyFont="1" applyBorder="1" applyAlignment="1" applyProtection="1">
      <alignment vertical="center"/>
    </xf>
    <xf numFmtId="165" fontId="7" fillId="0" borderId="2" xfId="34" applyFont="1" applyBorder="1" applyAlignment="1" applyProtection="1">
      <alignment vertical="center"/>
    </xf>
    <xf numFmtId="165" fontId="7" fillId="0" borderId="3" xfId="34" applyFont="1" applyBorder="1" applyAlignment="1" applyProtection="1">
      <alignment vertical="center"/>
    </xf>
    <xf numFmtId="165" fontId="7" fillId="0" borderId="0" xfId="34" applyFont="1" applyAlignment="1" applyProtection="1">
      <alignment vertical="center"/>
    </xf>
    <xf numFmtId="165" fontId="6" fillId="0" borderId="4" xfId="34" applyFont="1" applyBorder="1" applyAlignment="1" applyProtection="1">
      <alignment vertical="center"/>
    </xf>
    <xf numFmtId="165" fontId="8" fillId="0" borderId="0" xfId="34" applyNumberFormat="1" applyFont="1" applyBorder="1" applyAlignment="1" applyProtection="1">
      <alignment horizontal="left" vertical="center"/>
    </xf>
    <xf numFmtId="164" fontId="7" fillId="0" borderId="0" xfId="34" applyNumberFormat="1" applyFont="1" applyBorder="1" applyAlignment="1" applyProtection="1">
      <alignment horizontal="right" vertical="center"/>
    </xf>
    <xf numFmtId="165" fontId="6" fillId="0" borderId="0" xfId="34" applyFont="1" applyAlignment="1" applyProtection="1">
      <alignment vertical="center"/>
    </xf>
    <xf numFmtId="165" fontId="6" fillId="0" borderId="5" xfId="34" applyFont="1" applyBorder="1" applyAlignment="1" applyProtection="1">
      <alignment vertical="center"/>
    </xf>
    <xf numFmtId="0" fontId="7" fillId="0" borderId="0" xfId="35" applyFont="1" applyBorder="1" applyAlignment="1" applyProtection="1">
      <alignment horizontal="right"/>
    </xf>
    <xf numFmtId="165" fontId="7" fillId="0" borderId="4" xfId="34" applyFont="1" applyBorder="1" applyAlignment="1" applyProtection="1">
      <alignment vertical="center"/>
    </xf>
    <xf numFmtId="165" fontId="10" fillId="0" borderId="0" xfId="34" applyNumberFormat="1" applyFont="1" applyBorder="1" applyAlignment="1" applyProtection="1">
      <alignment horizontal="left" vertical="center"/>
    </xf>
    <xf numFmtId="164" fontId="11" fillId="0" borderId="0" xfId="34" applyNumberFormat="1" applyFont="1" applyBorder="1" applyAlignment="1" applyProtection="1">
      <alignment horizontal="right" vertical="center"/>
    </xf>
    <xf numFmtId="165" fontId="7" fillId="0" borderId="5" xfId="34" applyFont="1" applyBorder="1" applyAlignment="1" applyProtection="1">
      <alignment vertical="center"/>
    </xf>
    <xf numFmtId="165" fontId="7" fillId="0" borderId="6" xfId="34" applyFont="1" applyBorder="1" applyAlignment="1" applyProtection="1">
      <alignment vertical="center"/>
    </xf>
    <xf numFmtId="165" fontId="7" fillId="0" borderId="6" xfId="34" applyFont="1" applyBorder="1" applyAlignment="1" applyProtection="1">
      <alignment horizontal="left" vertical="center"/>
    </xf>
    <xf numFmtId="165" fontId="7" fillId="0" borderId="0" xfId="34" applyFont="1" applyBorder="1" applyAlignment="1" applyProtection="1">
      <alignment vertical="center"/>
    </xf>
    <xf numFmtId="165" fontId="7" fillId="0" borderId="0" xfId="34" applyFont="1" applyBorder="1" applyAlignment="1" applyProtection="1">
      <alignment horizontal="left" vertical="center"/>
    </xf>
    <xf numFmtId="165" fontId="7" fillId="0" borderId="0" xfId="34" applyNumberFormat="1" applyFont="1" applyBorder="1" applyAlignment="1" applyProtection="1">
      <alignment horizontal="left" vertical="center"/>
    </xf>
    <xf numFmtId="0" fontId="7" fillId="0" borderId="0" xfId="34" quotePrefix="1" applyNumberFormat="1" applyFont="1" applyBorder="1" applyAlignment="1" applyProtection="1">
      <alignment horizontal="right"/>
    </xf>
    <xf numFmtId="0" fontId="7" fillId="0" borderId="0" xfId="34" applyNumberFormat="1" applyFont="1" applyBorder="1" applyAlignment="1" applyProtection="1">
      <alignment horizontal="right"/>
    </xf>
    <xf numFmtId="0" fontId="7" fillId="0" borderId="0" xfId="23" applyFont="1" applyAlignment="1" applyProtection="1">
      <alignment horizontal="right"/>
    </xf>
    <xf numFmtId="165" fontId="7" fillId="0" borderId="6" xfId="34" applyNumberFormat="1" applyFont="1" applyBorder="1" applyAlignment="1" applyProtection="1">
      <alignment horizontal="fill" vertical="center"/>
    </xf>
    <xf numFmtId="165" fontId="7" fillId="0" borderId="6" xfId="23" applyNumberFormat="1" applyFont="1" applyBorder="1" applyAlignment="1" applyProtection="1">
      <alignment horizontal="left" vertical="center"/>
    </xf>
    <xf numFmtId="165" fontId="7" fillId="0" borderId="0" xfId="34" applyNumberFormat="1" applyFont="1" applyBorder="1" applyAlignment="1" applyProtection="1">
      <alignment horizontal="fill" vertical="center"/>
    </xf>
    <xf numFmtId="165" fontId="7" fillId="0" borderId="0" xfId="34" applyFont="1" applyBorder="1" applyAlignment="1" applyProtection="1">
      <alignment horizontal="right" vertical="center"/>
    </xf>
    <xf numFmtId="165" fontId="7" fillId="0" borderId="0" xfId="23" applyNumberFormat="1" applyFont="1" applyAlignment="1" applyProtection="1">
      <alignment horizontal="right" vertical="center"/>
    </xf>
    <xf numFmtId="0" fontId="11" fillId="0" borderId="0" xfId="34" applyNumberFormat="1" applyFont="1" applyBorder="1" applyAlignment="1" applyProtection="1">
      <alignment horizontal="left" vertical="center"/>
    </xf>
    <xf numFmtId="0" fontId="7" fillId="0" borderId="0" xfId="36" applyFont="1" applyProtection="1"/>
    <xf numFmtId="164" fontId="7" fillId="0" borderId="0" xfId="34" applyNumberFormat="1" applyFont="1" applyFill="1" applyBorder="1" applyAlignment="1" applyProtection="1">
      <alignment horizontal="right" vertical="center"/>
    </xf>
    <xf numFmtId="164" fontId="7" fillId="0" borderId="0" xfId="23" applyNumberFormat="1" applyFont="1" applyAlignment="1" applyProtection="1">
      <alignment horizontal="right" vertical="center"/>
    </xf>
    <xf numFmtId="164" fontId="7" fillId="0" borderId="0" xfId="23" applyNumberFormat="1" applyFont="1" applyFill="1" applyBorder="1" applyAlignment="1" applyProtection="1">
      <alignment horizontal="right"/>
    </xf>
    <xf numFmtId="164" fontId="7" fillId="0" borderId="0" xfId="23" applyNumberFormat="1" applyFont="1" applyAlignment="1" applyProtection="1">
      <alignment horizontal="right"/>
    </xf>
    <xf numFmtId="0" fontId="11" fillId="0" borderId="0" xfId="36" applyFont="1" applyProtection="1"/>
    <xf numFmtId="178" fontId="7" fillId="0" borderId="0" xfId="34" applyNumberFormat="1" applyFont="1" applyFill="1" applyBorder="1" applyAlignment="1" applyProtection="1">
      <alignment horizontal="right" vertical="center"/>
    </xf>
    <xf numFmtId="178" fontId="7" fillId="0" borderId="0" xfId="34" applyNumberFormat="1" applyFont="1" applyFill="1" applyBorder="1" applyAlignment="1" applyProtection="1">
      <alignment vertical="center"/>
    </xf>
    <xf numFmtId="165" fontId="7" fillId="0" borderId="7" xfId="34" applyFont="1" applyBorder="1" applyAlignment="1" applyProtection="1">
      <alignment vertical="center"/>
    </xf>
    <xf numFmtId="165" fontId="7" fillId="0" borderId="6" xfId="34" applyFont="1" applyFill="1" applyBorder="1" applyAlignment="1" applyProtection="1">
      <alignment horizontal="left" vertical="center" indent="2"/>
    </xf>
    <xf numFmtId="178" fontId="7" fillId="0" borderId="6" xfId="34" applyNumberFormat="1" applyFont="1" applyFill="1" applyBorder="1" applyAlignment="1" applyProtection="1">
      <alignment horizontal="right" vertical="center"/>
    </xf>
    <xf numFmtId="178" fontId="7" fillId="0" borderId="6" xfId="34" applyNumberFormat="1" applyFont="1" applyFill="1" applyBorder="1" applyAlignment="1" applyProtection="1">
      <alignment vertical="center"/>
    </xf>
    <xf numFmtId="165" fontId="7" fillId="0" borderId="8" xfId="34" applyFont="1" applyBorder="1" applyAlignment="1" applyProtection="1">
      <alignment vertical="center"/>
    </xf>
    <xf numFmtId="165" fontId="7" fillId="0" borderId="2" xfId="34" applyFont="1" applyFill="1" applyBorder="1" applyAlignment="1" applyProtection="1">
      <alignment horizontal="left" vertical="center" indent="2"/>
    </xf>
    <xf numFmtId="178" fontId="7" fillId="0" borderId="2" xfId="34" applyNumberFormat="1" applyFont="1" applyFill="1" applyBorder="1" applyAlignment="1" applyProtection="1">
      <alignment horizontal="right" vertical="center"/>
    </xf>
    <xf numFmtId="178" fontId="7" fillId="0" borderId="2" xfId="34" applyNumberFormat="1" applyFont="1" applyFill="1" applyBorder="1" applyAlignment="1" applyProtection="1">
      <alignment vertical="center"/>
    </xf>
    <xf numFmtId="164" fontId="7" fillId="0" borderId="0" xfId="34" applyNumberFormat="1" applyFont="1" applyBorder="1" applyAlignment="1" applyProtection="1">
      <alignment vertical="center"/>
    </xf>
    <xf numFmtId="164" fontId="7" fillId="0" borderId="0" xfId="34" applyNumberFormat="1" applyFont="1" applyFill="1" applyBorder="1" applyAlignment="1" applyProtection="1">
      <alignment vertical="center"/>
    </xf>
    <xf numFmtId="3" fontId="7" fillId="0" borderId="0" xfId="34" applyNumberFormat="1" applyFont="1" applyFill="1" applyBorder="1" applyAlignment="1" applyProtection="1">
      <alignment horizontal="right" vertical="center"/>
    </xf>
    <xf numFmtId="164" fontId="7" fillId="0" borderId="0" xfId="23" applyNumberFormat="1" applyFont="1" applyFill="1" applyBorder="1" applyAlignment="1" applyProtection="1"/>
    <xf numFmtId="0" fontId="7" fillId="0" borderId="6" xfId="36" applyFont="1" applyBorder="1" applyProtection="1"/>
    <xf numFmtId="164" fontId="7" fillId="0" borderId="6" xfId="34" applyNumberFormat="1" applyFont="1" applyFill="1" applyBorder="1" applyAlignment="1" applyProtection="1">
      <alignment vertical="center"/>
    </xf>
    <xf numFmtId="0" fontId="7" fillId="0" borderId="2" xfId="36" applyFont="1" applyBorder="1" applyProtection="1"/>
    <xf numFmtId="0" fontId="12" fillId="0" borderId="0" xfId="23" applyFont="1" applyProtection="1"/>
    <xf numFmtId="164" fontId="7" fillId="0" borderId="0" xfId="23" applyNumberFormat="1" applyFont="1" applyProtection="1"/>
    <xf numFmtId="165" fontId="7" fillId="0" borderId="0" xfId="23" applyNumberFormat="1" applyFont="1" applyAlignment="1" applyProtection="1">
      <alignment vertical="center"/>
    </xf>
    <xf numFmtId="0" fontId="7" fillId="0" borderId="1" xfId="37" applyFont="1" applyBorder="1" applyProtection="1"/>
    <xf numFmtId="0" fontId="7" fillId="0" borderId="2" xfId="37" applyFont="1" applyBorder="1" applyProtection="1"/>
    <xf numFmtId="0" fontId="7" fillId="0" borderId="3" xfId="37" applyFont="1" applyBorder="1" applyProtection="1"/>
    <xf numFmtId="0" fontId="7" fillId="0" borderId="0" xfId="37" applyFont="1" applyProtection="1"/>
    <xf numFmtId="0" fontId="6" fillId="0" borderId="4" xfId="37" applyFont="1" applyBorder="1" applyProtection="1"/>
    <xf numFmtId="0" fontId="8" fillId="0" borderId="0" xfId="37" applyNumberFormat="1" applyFont="1" applyBorder="1" applyAlignment="1" applyProtection="1">
      <alignment horizontal="left"/>
    </xf>
    <xf numFmtId="0" fontId="6" fillId="0" borderId="0" xfId="37" applyFont="1" applyBorder="1" applyProtection="1"/>
    <xf numFmtId="0" fontId="6" fillId="0" borderId="0" xfId="37" applyFont="1" applyBorder="1" applyAlignment="1" applyProtection="1">
      <alignment horizontal="right"/>
    </xf>
    <xf numFmtId="0" fontId="7" fillId="0" borderId="5" xfId="37" applyFont="1" applyBorder="1" applyAlignment="1" applyProtection="1">
      <alignment horizontal="right"/>
    </xf>
    <xf numFmtId="0" fontId="6" fillId="0" borderId="0" xfId="37" applyFont="1" applyProtection="1"/>
    <xf numFmtId="0" fontId="7" fillId="0" borderId="0" xfId="37" applyFont="1" applyBorder="1" applyAlignment="1" applyProtection="1">
      <alignment horizontal="right"/>
    </xf>
    <xf numFmtId="0" fontId="8" fillId="0" borderId="0" xfId="37" applyNumberFormat="1" applyFont="1" applyBorder="1" applyAlignment="1" applyProtection="1">
      <alignment horizontal="left" vertical="center"/>
    </xf>
    <xf numFmtId="0" fontId="6" fillId="0" borderId="5" xfId="37" applyFont="1" applyBorder="1" applyProtection="1"/>
    <xf numFmtId="0" fontId="10" fillId="0" borderId="0" xfId="37" applyNumberFormat="1" applyFont="1" applyBorder="1" applyAlignment="1" applyProtection="1">
      <alignment horizontal="left"/>
    </xf>
    <xf numFmtId="0" fontId="7" fillId="0" borderId="4" xfId="37" applyFont="1" applyBorder="1" applyProtection="1"/>
    <xf numFmtId="0" fontId="7" fillId="0" borderId="6" xfId="37" applyFont="1" applyBorder="1" applyAlignment="1" applyProtection="1">
      <alignment horizontal="left"/>
    </xf>
    <xf numFmtId="0" fontId="7" fillId="0" borderId="6" xfId="37" applyFont="1" applyBorder="1" applyProtection="1"/>
    <xf numFmtId="179" fontId="7" fillId="0" borderId="6" xfId="37" applyNumberFormat="1" applyFont="1" applyBorder="1" applyProtection="1"/>
    <xf numFmtId="179" fontId="7" fillId="0" borderId="6" xfId="37" applyNumberFormat="1" applyFont="1" applyBorder="1" applyAlignment="1" applyProtection="1">
      <alignment horizontal="right"/>
    </xf>
    <xf numFmtId="179" fontId="7" fillId="0" borderId="5" xfId="37" applyNumberFormat="1" applyFont="1" applyBorder="1" applyProtection="1"/>
    <xf numFmtId="0" fontId="7" fillId="0" borderId="0" xfId="37" applyFont="1" applyBorder="1" applyAlignment="1" applyProtection="1">
      <alignment horizontal="left"/>
    </xf>
    <xf numFmtId="0" fontId="7" fillId="0" borderId="0" xfId="37" applyFont="1" applyBorder="1" applyProtection="1"/>
    <xf numFmtId="179" fontId="7" fillId="0" borderId="0" xfId="37" applyNumberFormat="1" applyFont="1" applyBorder="1" applyAlignment="1" applyProtection="1">
      <alignment horizontal="right"/>
    </xf>
    <xf numFmtId="179" fontId="7" fillId="0" borderId="0" xfId="37" applyNumberFormat="1" applyFont="1" applyBorder="1" applyProtection="1"/>
    <xf numFmtId="179" fontId="7" fillId="0" borderId="5" xfId="37" applyNumberFormat="1" applyFont="1" applyBorder="1" applyAlignment="1" applyProtection="1">
      <alignment horizontal="right"/>
    </xf>
    <xf numFmtId="0" fontId="7" fillId="0" borderId="0" xfId="37" applyNumberFormat="1" applyFont="1" applyBorder="1" applyAlignment="1" applyProtection="1">
      <alignment horizontal="right" vertical="center"/>
    </xf>
    <xf numFmtId="0" fontId="22" fillId="0" borderId="5" xfId="37" applyNumberFormat="1" applyFont="1" applyBorder="1" applyAlignment="1" applyProtection="1">
      <alignment horizontal="right"/>
    </xf>
    <xf numFmtId="0" fontId="7" fillId="0" borderId="0" xfId="37" applyNumberFormat="1" applyFont="1" applyBorder="1" applyAlignment="1" applyProtection="1">
      <alignment horizontal="right"/>
    </xf>
    <xf numFmtId="0" fontId="7" fillId="0" borderId="0" xfId="37" applyNumberFormat="1" applyFont="1" applyBorder="1" applyAlignment="1" applyProtection="1">
      <alignment horizontal="left"/>
    </xf>
    <xf numFmtId="0" fontId="7" fillId="0" borderId="5" xfId="37" applyNumberFormat="1" applyFont="1" applyBorder="1" applyAlignment="1" applyProtection="1">
      <alignment horizontal="right"/>
    </xf>
    <xf numFmtId="0" fontId="7" fillId="0" borderId="2" xfId="37" applyNumberFormat="1" applyFont="1" applyBorder="1" applyAlignment="1" applyProtection="1">
      <alignment horizontal="left"/>
    </xf>
    <xf numFmtId="0" fontId="7" fillId="0" borderId="2" xfId="37" applyNumberFormat="1" applyFont="1" applyBorder="1" applyAlignment="1" applyProtection="1">
      <alignment horizontal="right"/>
    </xf>
    <xf numFmtId="0" fontId="7" fillId="0" borderId="0" xfId="37" applyFont="1" applyBorder="1" applyAlignment="1" applyProtection="1">
      <alignment horizontal="left" vertical="center"/>
    </xf>
    <xf numFmtId="164" fontId="7" fillId="0" borderId="0" xfId="37" applyNumberFormat="1" applyFont="1" applyBorder="1" applyProtection="1"/>
    <xf numFmtId="164" fontId="7" fillId="0" borderId="0" xfId="37" applyNumberFormat="1" applyFont="1" applyBorder="1" applyAlignment="1" applyProtection="1">
      <alignment horizontal="right"/>
    </xf>
    <xf numFmtId="178" fontId="7" fillId="0" borderId="5" xfId="37" applyNumberFormat="1" applyFont="1" applyBorder="1" applyProtection="1"/>
    <xf numFmtId="179" fontId="7" fillId="0" borderId="0" xfId="37" applyNumberFormat="1" applyFont="1" applyProtection="1"/>
    <xf numFmtId="164" fontId="7" fillId="0" borderId="0" xfId="37" applyNumberFormat="1" applyFont="1" applyProtection="1"/>
    <xf numFmtId="178" fontId="7" fillId="0" borderId="0" xfId="37" applyNumberFormat="1" applyFont="1" applyProtection="1"/>
    <xf numFmtId="2" fontId="7" fillId="0" borderId="0" xfId="37" applyNumberFormat="1" applyFont="1" applyProtection="1"/>
    <xf numFmtId="0" fontId="7" fillId="0" borderId="0" xfId="37" applyFont="1" applyFill="1" applyBorder="1" applyAlignment="1" applyProtection="1">
      <alignment horizontal="left" vertical="center"/>
    </xf>
    <xf numFmtId="164" fontId="7" fillId="0" borderId="0" xfId="37" applyNumberFormat="1" applyFont="1" applyFill="1" applyBorder="1" applyProtection="1"/>
    <xf numFmtId="164" fontId="7" fillId="0" borderId="0" xfId="37" applyNumberFormat="1" applyFont="1" applyFill="1" applyBorder="1" applyAlignment="1" applyProtection="1">
      <alignment horizontal="right"/>
    </xf>
    <xf numFmtId="0" fontId="23" fillId="0" borderId="4" xfId="37" applyFont="1" applyBorder="1" applyProtection="1"/>
    <xf numFmtId="0" fontId="7" fillId="0" borderId="0" xfId="37" applyNumberFormat="1" applyFont="1" applyFill="1" applyBorder="1" applyAlignment="1" applyProtection="1">
      <alignment horizontal="left" vertical="center"/>
    </xf>
    <xf numFmtId="164" fontId="7" fillId="0" borderId="5" xfId="37" applyNumberFormat="1" applyFont="1" applyBorder="1" applyAlignment="1" applyProtection="1">
      <alignment horizontal="right"/>
    </xf>
    <xf numFmtId="180" fontId="7" fillId="0" borderId="0" xfId="37" applyNumberFormat="1" applyFont="1" applyProtection="1"/>
    <xf numFmtId="0" fontId="7" fillId="0" borderId="2" xfId="37" applyFont="1" applyBorder="1" applyAlignment="1" applyProtection="1">
      <alignment horizontal="left"/>
    </xf>
    <xf numFmtId="179" fontId="7" fillId="0" borderId="2" xfId="37" applyNumberFormat="1" applyFont="1" applyBorder="1" applyProtection="1"/>
    <xf numFmtId="179" fontId="7" fillId="0" borderId="2" xfId="37" applyNumberFormat="1" applyFont="1" applyBorder="1" applyAlignment="1" applyProtection="1">
      <alignment horizontal="right"/>
    </xf>
    <xf numFmtId="165" fontId="7" fillId="0" borderId="0" xfId="34" applyFont="1" applyBorder="1" applyAlignment="1" applyProtection="1">
      <alignment horizontal="left"/>
    </xf>
    <xf numFmtId="0" fontId="7" fillId="0" borderId="5" xfId="37" applyFont="1" applyBorder="1" applyProtection="1"/>
    <xf numFmtId="0" fontId="7" fillId="0" borderId="7" xfId="37" applyFont="1" applyBorder="1" applyProtection="1"/>
    <xf numFmtId="0" fontId="7" fillId="0" borderId="8" xfId="37" applyFont="1" applyBorder="1" applyProtection="1"/>
    <xf numFmtId="0" fontId="7" fillId="0" borderId="1" xfId="38" applyFont="1" applyBorder="1" applyAlignment="1" applyProtection="1">
      <alignment vertical="center"/>
    </xf>
    <xf numFmtId="0" fontId="7" fillId="0" borderId="2" xfId="38" applyFont="1" applyBorder="1" applyAlignment="1" applyProtection="1">
      <alignment vertical="center"/>
    </xf>
    <xf numFmtId="164" fontId="7" fillId="0" borderId="2" xfId="38" applyNumberFormat="1" applyFont="1" applyBorder="1" applyAlignment="1" applyProtection="1">
      <alignment vertical="center"/>
    </xf>
    <xf numFmtId="164" fontId="7" fillId="0" borderId="3" xfId="38" applyNumberFormat="1" applyFont="1" applyBorder="1" applyAlignment="1" applyProtection="1">
      <alignment vertical="center"/>
    </xf>
    <xf numFmtId="0" fontId="7" fillId="0" borderId="0" xfId="38" applyFont="1" applyAlignment="1" applyProtection="1">
      <alignment vertical="center"/>
    </xf>
    <xf numFmtId="0" fontId="6" fillId="0" borderId="4" xfId="38" applyFont="1" applyBorder="1" applyAlignment="1" applyProtection="1">
      <alignment vertical="center"/>
    </xf>
    <xf numFmtId="0" fontId="8" fillId="0" borderId="0" xfId="38" applyNumberFormat="1" applyFont="1" applyBorder="1" applyAlignment="1" applyProtection="1">
      <alignment horizontal="left" vertical="center"/>
    </xf>
    <xf numFmtId="0" fontId="6" fillId="0" borderId="0" xfId="38" applyFont="1" applyBorder="1" applyAlignment="1" applyProtection="1">
      <alignment vertical="center"/>
    </xf>
    <xf numFmtId="164" fontId="22" fillId="0" borderId="0" xfId="38" applyNumberFormat="1" applyFont="1" applyBorder="1" applyAlignment="1" applyProtection="1">
      <alignment horizontal="right" vertical="center"/>
    </xf>
    <xf numFmtId="164" fontId="7" fillId="0" borderId="5" xfId="38" applyNumberFormat="1" applyFont="1" applyBorder="1" applyAlignment="1" applyProtection="1">
      <alignment horizontal="right" vertical="center"/>
    </xf>
    <xf numFmtId="0" fontId="6" fillId="0" borderId="0" xfId="38" applyFont="1" applyAlignment="1" applyProtection="1">
      <alignment vertical="center"/>
    </xf>
    <xf numFmtId="0" fontId="8" fillId="0" borderId="0" xfId="38" applyFont="1" applyBorder="1" applyAlignment="1" applyProtection="1">
      <alignment vertical="center"/>
    </xf>
    <xf numFmtId="0" fontId="10" fillId="0" borderId="0" xfId="38" applyNumberFormat="1" applyFont="1" applyBorder="1" applyAlignment="1" applyProtection="1">
      <alignment horizontal="left" vertical="center"/>
    </xf>
    <xf numFmtId="164" fontId="7" fillId="0" borderId="0" xfId="38" applyNumberFormat="1" applyFont="1" applyBorder="1" applyAlignment="1" applyProtection="1">
      <alignment vertical="center"/>
    </xf>
    <xf numFmtId="164" fontId="7" fillId="0" borderId="5" xfId="38" applyNumberFormat="1" applyFont="1" applyBorder="1" applyAlignment="1" applyProtection="1">
      <alignment vertical="center"/>
    </xf>
    <xf numFmtId="0" fontId="7" fillId="0" borderId="4" xfId="38" applyFont="1" applyBorder="1" applyAlignment="1" applyProtection="1">
      <alignment vertical="center"/>
    </xf>
    <xf numFmtId="0" fontId="7" fillId="0" borderId="6" xfId="38" applyNumberFormat="1" applyFont="1" applyBorder="1" applyAlignment="1" applyProtection="1">
      <alignment vertical="center"/>
    </xf>
    <xf numFmtId="164" fontId="7" fillId="0" borderId="6" xfId="38" applyNumberFormat="1" applyFont="1" applyBorder="1" applyAlignment="1" applyProtection="1">
      <alignment vertical="center"/>
    </xf>
    <xf numFmtId="0" fontId="7" fillId="0" borderId="0" xfId="38" applyNumberFormat="1" applyFont="1" applyBorder="1" applyAlignment="1" applyProtection="1">
      <alignment horizontal="left" vertical="center"/>
    </xf>
    <xf numFmtId="0" fontId="7" fillId="0" borderId="0" xfId="38" applyFont="1" applyBorder="1" applyAlignment="1" applyProtection="1">
      <alignment vertical="center"/>
    </xf>
    <xf numFmtId="1" fontId="7" fillId="0" borderId="0" xfId="38" applyNumberFormat="1" applyFont="1" applyBorder="1" applyAlignment="1" applyProtection="1">
      <alignment horizontal="right"/>
    </xf>
    <xf numFmtId="1" fontId="7" fillId="0" borderId="5" xfId="38" applyNumberFormat="1" applyFont="1" applyBorder="1" applyAlignment="1" applyProtection="1">
      <alignment horizontal="right" vertical="center"/>
    </xf>
    <xf numFmtId="0" fontId="11" fillId="0" borderId="4" xfId="38" applyFont="1" applyBorder="1" applyAlignment="1" applyProtection="1">
      <alignment vertical="center"/>
    </xf>
    <xf numFmtId="0" fontId="11" fillId="0" borderId="0" xfId="39" applyNumberFormat="1" applyFont="1" applyBorder="1" applyAlignment="1" applyProtection="1">
      <alignment horizontal="left" vertical="center"/>
    </xf>
    <xf numFmtId="178" fontId="11" fillId="0" borderId="0" xfId="38" applyNumberFormat="1" applyFont="1" applyBorder="1" applyAlignment="1" applyProtection="1">
      <alignment horizontal="right" vertical="center"/>
    </xf>
    <xf numFmtId="178" fontId="11" fillId="0" borderId="5" xfId="38" applyNumberFormat="1" applyFont="1" applyBorder="1" applyAlignment="1" applyProtection="1">
      <alignment horizontal="right" vertical="center"/>
    </xf>
    <xf numFmtId="0" fontId="11" fillId="0" borderId="0" xfId="38" applyFont="1" applyAlignment="1" applyProtection="1">
      <alignment vertical="center"/>
    </xf>
    <xf numFmtId="180" fontId="11" fillId="0" borderId="0" xfId="38" applyNumberFormat="1" applyFont="1" applyAlignment="1" applyProtection="1">
      <alignment vertical="center"/>
    </xf>
    <xf numFmtId="0" fontId="7" fillId="0" borderId="0" xfId="38" applyNumberFormat="1" applyFont="1" applyFill="1" applyBorder="1" applyAlignment="1" applyProtection="1">
      <alignment horizontal="left" vertical="center"/>
    </xf>
    <xf numFmtId="178" fontId="7" fillId="0" borderId="0" xfId="38" applyNumberFormat="1" applyFont="1" applyBorder="1" applyAlignment="1" applyProtection="1">
      <alignment horizontal="right" vertical="center"/>
    </xf>
    <xf numFmtId="178" fontId="7" fillId="0" borderId="5" xfId="38" applyNumberFormat="1" applyFont="1" applyBorder="1" applyAlignment="1" applyProtection="1">
      <alignment horizontal="right" vertical="center"/>
    </xf>
    <xf numFmtId="180" fontId="7" fillId="0" borderId="0" xfId="38" applyNumberFormat="1" applyFont="1" applyAlignment="1" applyProtection="1">
      <alignment horizontal="right" vertical="center"/>
    </xf>
    <xf numFmtId="0" fontId="7" fillId="0" borderId="0" xfId="38" applyFont="1" applyAlignment="1" applyProtection="1">
      <alignment horizontal="right" vertical="center"/>
    </xf>
    <xf numFmtId="178" fontId="11" fillId="0" borderId="0" xfId="38" applyNumberFormat="1" applyFont="1" applyAlignment="1" applyProtection="1">
      <alignment vertical="center"/>
    </xf>
    <xf numFmtId="0" fontId="11" fillId="0" borderId="0" xfId="38" applyFont="1" applyAlignment="1" applyProtection="1">
      <alignment horizontal="right" vertical="center"/>
    </xf>
    <xf numFmtId="178" fontId="7" fillId="0" borderId="0" xfId="38" applyNumberFormat="1" applyFont="1" applyAlignment="1" applyProtection="1">
      <alignment vertical="center"/>
    </xf>
    <xf numFmtId="178" fontId="7" fillId="0" borderId="5" xfId="38" applyNumberFormat="1" applyFont="1" applyBorder="1" applyAlignment="1" applyProtection="1">
      <alignment vertical="center"/>
    </xf>
    <xf numFmtId="180" fontId="7" fillId="0" borderId="0" xfId="38" applyNumberFormat="1" applyFont="1" applyAlignment="1" applyProtection="1">
      <alignment vertical="center"/>
    </xf>
    <xf numFmtId="178" fontId="11" fillId="0" borderId="0" xfId="38" applyNumberFormat="1" applyFont="1" applyFill="1" applyBorder="1" applyAlignment="1" applyProtection="1">
      <alignment horizontal="right" vertical="center"/>
    </xf>
    <xf numFmtId="178" fontId="7" fillId="0" borderId="0" xfId="38" applyNumberFormat="1" applyFont="1" applyBorder="1" applyAlignment="1" applyProtection="1">
      <alignment vertical="center"/>
    </xf>
    <xf numFmtId="178" fontId="7" fillId="0" borderId="0" xfId="38" applyNumberFormat="1" applyFont="1" applyFill="1" applyBorder="1" applyAlignment="1" applyProtection="1">
      <alignment vertical="center"/>
    </xf>
    <xf numFmtId="178" fontId="7" fillId="0" borderId="0" xfId="38" applyNumberFormat="1" applyFont="1" applyFill="1" applyBorder="1" applyAlignment="1" applyProtection="1">
      <alignment horizontal="right" vertical="center"/>
    </xf>
    <xf numFmtId="0" fontId="7" fillId="0" borderId="7" xfId="38" applyFont="1" applyBorder="1" applyAlignment="1" applyProtection="1">
      <alignment vertical="center"/>
    </xf>
    <xf numFmtId="0" fontId="7" fillId="0" borderId="6" xfId="38" applyNumberFormat="1" applyFont="1" applyFill="1" applyBorder="1" applyAlignment="1" applyProtection="1">
      <alignment horizontal="left" vertical="center"/>
    </xf>
    <xf numFmtId="178" fontId="7" fillId="0" borderId="6" xfId="38" applyNumberFormat="1" applyFont="1" applyBorder="1" applyAlignment="1" applyProtection="1">
      <alignment horizontal="right" vertical="center"/>
    </xf>
    <xf numFmtId="0" fontId="7" fillId="0" borderId="6" xfId="38" applyFont="1" applyBorder="1" applyAlignment="1" applyProtection="1">
      <alignment vertical="center"/>
    </xf>
    <xf numFmtId="178" fontId="7" fillId="0" borderId="8" xfId="38" applyNumberFormat="1" applyFont="1" applyBorder="1" applyAlignment="1" applyProtection="1">
      <alignment vertical="center"/>
    </xf>
    <xf numFmtId="0" fontId="7" fillId="0" borderId="0" xfId="23" applyFont="1" applyAlignment="1" applyProtection="1">
      <alignment horizontal="right" vertical="center"/>
    </xf>
    <xf numFmtId="164" fontId="7" fillId="0" borderId="8" xfId="38" applyNumberFormat="1" applyFont="1" applyBorder="1" applyAlignment="1" applyProtection="1">
      <alignment vertical="center"/>
    </xf>
    <xf numFmtId="0" fontId="7" fillId="0" borderId="1" xfId="23" applyFont="1" applyBorder="1" applyProtection="1"/>
    <xf numFmtId="0" fontId="7" fillId="0" borderId="2" xfId="23" applyFont="1" applyBorder="1" applyProtection="1"/>
    <xf numFmtId="0" fontId="7" fillId="0" borderId="3" xfId="23" applyFont="1" applyBorder="1" applyProtection="1"/>
    <xf numFmtId="0" fontId="7" fillId="0" borderId="0" xfId="23" applyFont="1" applyProtection="1"/>
    <xf numFmtId="0" fontId="6" fillId="0" borderId="4" xfId="23" applyFont="1" applyBorder="1" applyProtection="1"/>
    <xf numFmtId="0" fontId="8" fillId="0" borderId="0" xfId="23" applyFont="1" applyBorder="1" applyAlignment="1" applyProtection="1">
      <alignment vertical="center"/>
    </xf>
    <xf numFmtId="0" fontId="6" fillId="0" borderId="0" xfId="23" applyFont="1" applyBorder="1" applyProtection="1"/>
    <xf numFmtId="0" fontId="7" fillId="0" borderId="5" xfId="23" applyFont="1" applyBorder="1" applyAlignment="1" applyProtection="1">
      <alignment horizontal="right"/>
    </xf>
    <xf numFmtId="0" fontId="6" fillId="0" borderId="0" xfId="23" applyFont="1" applyProtection="1"/>
    <xf numFmtId="0" fontId="6" fillId="0" borderId="5" xfId="23" applyFont="1" applyBorder="1" applyProtection="1"/>
    <xf numFmtId="0" fontId="10" fillId="0" borderId="0" xfId="23" applyFont="1" applyBorder="1" applyAlignment="1" applyProtection="1">
      <alignment vertical="center"/>
    </xf>
    <xf numFmtId="0" fontId="7" fillId="0" borderId="4" xfId="23" applyFont="1" applyBorder="1" applyProtection="1"/>
    <xf numFmtId="0" fontId="7" fillId="0" borderId="6" xfId="23" applyFont="1" applyBorder="1" applyProtection="1"/>
    <xf numFmtId="0" fontId="7" fillId="0" borderId="5" xfId="23" applyFont="1" applyBorder="1" applyProtection="1"/>
    <xf numFmtId="0" fontId="7" fillId="0" borderId="0" xfId="23" applyFont="1" applyBorder="1" applyProtection="1"/>
    <xf numFmtId="0" fontId="7" fillId="0" borderId="0" xfId="23" applyFont="1" applyBorder="1" applyAlignment="1" applyProtection="1">
      <alignment horizontal="right" vertical="top" wrapText="1"/>
    </xf>
    <xf numFmtId="0" fontId="7" fillId="0" borderId="0" xfId="23" applyFont="1" applyBorder="1" applyAlignment="1" applyProtection="1">
      <alignment horizontal="right"/>
    </xf>
    <xf numFmtId="0" fontId="7" fillId="0" borderId="0" xfId="23" applyFont="1" applyBorder="1" applyAlignment="1" applyProtection="1">
      <alignment horizontal="center"/>
    </xf>
    <xf numFmtId="0" fontId="7" fillId="0" borderId="6" xfId="23" applyFont="1" applyBorder="1" applyAlignment="1" applyProtection="1">
      <alignment horizontal="centerContinuous"/>
    </xf>
    <xf numFmtId="0" fontId="22" fillId="0" borderId="5" xfId="23" applyFont="1" applyBorder="1" applyAlignment="1" applyProtection="1">
      <alignment horizontal="centerContinuous"/>
    </xf>
    <xf numFmtId="0" fontId="7" fillId="0" borderId="0" xfId="23" applyFont="1" applyBorder="1" applyAlignment="1" applyProtection="1">
      <alignment horizontal="right" vertical="center"/>
    </xf>
    <xf numFmtId="0" fontId="22" fillId="0" borderId="5" xfId="23" applyFont="1" applyBorder="1" applyAlignment="1" applyProtection="1">
      <alignment horizontal="right"/>
    </xf>
    <xf numFmtId="0" fontId="7" fillId="0" borderId="0" xfId="23" applyFont="1" applyBorder="1" applyAlignment="1" applyProtection="1">
      <alignment horizontal="left" vertical="center"/>
    </xf>
    <xf numFmtId="178" fontId="7" fillId="0" borderId="0" xfId="23" applyNumberFormat="1" applyFont="1" applyBorder="1" applyAlignment="1" applyProtection="1">
      <alignment vertical="center"/>
    </xf>
    <xf numFmtId="178" fontId="7" fillId="0" borderId="0" xfId="23" applyNumberFormat="1" applyFont="1" applyBorder="1" applyAlignment="1" applyProtection="1">
      <alignment horizontal="right" vertical="center"/>
    </xf>
    <xf numFmtId="178" fontId="7" fillId="0" borderId="5" xfId="23" applyNumberFormat="1" applyFont="1" applyBorder="1" applyAlignment="1" applyProtection="1">
      <alignment horizontal="right"/>
    </xf>
    <xf numFmtId="0" fontId="7" fillId="0" borderId="0" xfId="23" applyNumberFormat="1" applyFont="1" applyBorder="1" applyAlignment="1" applyProtection="1">
      <alignment horizontal="left" vertical="center"/>
    </xf>
    <xf numFmtId="0" fontId="7" fillId="0" borderId="4" xfId="23" applyFont="1" applyFill="1" applyBorder="1" applyProtection="1"/>
    <xf numFmtId="0" fontId="7" fillId="0" borderId="0" xfId="23" applyNumberFormat="1" applyFont="1" applyFill="1" applyBorder="1" applyAlignment="1" applyProtection="1">
      <alignment horizontal="left" vertical="center"/>
    </xf>
    <xf numFmtId="178" fontId="7" fillId="0" borderId="0" xfId="23" applyNumberFormat="1" applyFont="1" applyFill="1" applyBorder="1" applyAlignment="1" applyProtection="1">
      <alignment horizontal="right"/>
    </xf>
    <xf numFmtId="178" fontId="7" fillId="0" borderId="5" xfId="23" applyNumberFormat="1" applyFont="1" applyFill="1" applyBorder="1" applyAlignment="1" applyProtection="1">
      <alignment horizontal="right"/>
    </xf>
    <xf numFmtId="0" fontId="7" fillId="0" borderId="0" xfId="23" applyFont="1" applyFill="1" applyProtection="1"/>
    <xf numFmtId="0" fontId="7" fillId="0" borderId="6" xfId="23" applyFont="1" applyFill="1" applyBorder="1" applyProtection="1"/>
    <xf numFmtId="178" fontId="7" fillId="0" borderId="6" xfId="23" applyNumberFormat="1" applyFont="1" applyBorder="1" applyAlignment="1" applyProtection="1">
      <alignment vertical="center"/>
    </xf>
    <xf numFmtId="0" fontId="7" fillId="0" borderId="7" xfId="23" applyFont="1" applyBorder="1" applyProtection="1"/>
    <xf numFmtId="0" fontId="7" fillId="0" borderId="8" xfId="23" applyFont="1" applyBorder="1" applyProtection="1"/>
    <xf numFmtId="0" fontId="6" fillId="0" borderId="0" xfId="23" applyFont="1" applyBorder="1" applyAlignment="1" applyProtection="1">
      <alignment vertical="center"/>
    </xf>
    <xf numFmtId="0" fontId="7" fillId="0" borderId="6" xfId="23" applyFont="1" applyBorder="1" applyAlignment="1" applyProtection="1">
      <alignment vertical="center"/>
    </xf>
    <xf numFmtId="0" fontId="12" fillId="0" borderId="5" xfId="23" applyFont="1" applyBorder="1" applyProtection="1"/>
    <xf numFmtId="164" fontId="7" fillId="0" borderId="5" xfId="23" applyNumberFormat="1" applyFont="1" applyBorder="1" applyProtection="1"/>
    <xf numFmtId="181" fontId="7" fillId="0" borderId="0" xfId="23" applyNumberFormat="1" applyFont="1" applyProtection="1"/>
    <xf numFmtId="178" fontId="7" fillId="0" borderId="0" xfId="23" applyNumberFormat="1" applyFont="1" applyFill="1" applyBorder="1" applyAlignment="1" applyProtection="1">
      <alignment horizontal="right" vertical="center"/>
    </xf>
    <xf numFmtId="178" fontId="7" fillId="0" borderId="0" xfId="23" applyNumberFormat="1" applyFont="1" applyFill="1" applyBorder="1" applyAlignment="1" applyProtection="1">
      <alignment vertical="center"/>
    </xf>
    <xf numFmtId="179" fontId="7" fillId="0" borderId="0" xfId="37" applyNumberFormat="1" applyFont="1" applyFill="1" applyProtection="1"/>
    <xf numFmtId="164" fontId="7" fillId="0" borderId="0" xfId="23" applyNumberFormat="1" applyFont="1" applyFill="1" applyProtection="1"/>
    <xf numFmtId="164" fontId="7" fillId="0" borderId="5" xfId="23" applyNumberFormat="1" applyFont="1" applyFill="1" applyBorder="1" applyProtection="1"/>
    <xf numFmtId="0" fontId="12" fillId="0" borderId="6" xfId="23" applyFont="1" applyBorder="1" applyProtection="1"/>
    <xf numFmtId="0" fontId="7" fillId="0" borderId="0" xfId="23" applyFont="1" applyAlignment="1" applyProtection="1">
      <alignment vertical="center"/>
    </xf>
    <xf numFmtId="0" fontId="7" fillId="0" borderId="5" xfId="23" applyFont="1" applyBorder="1" applyAlignment="1" applyProtection="1">
      <alignment horizontal="right" vertical="center"/>
    </xf>
    <xf numFmtId="0" fontId="12" fillId="0" borderId="0" xfId="23" applyFont="1" applyBorder="1" applyProtection="1"/>
    <xf numFmtId="0" fontId="7" fillId="0" borderId="5" xfId="23" applyFont="1" applyBorder="1" applyAlignment="1" applyProtection="1">
      <alignment vertical="center"/>
    </xf>
    <xf numFmtId="0" fontId="22" fillId="0" borderId="5" xfId="23" applyFont="1" applyBorder="1" applyAlignment="1" applyProtection="1">
      <alignment horizontal="centerContinuous" vertical="center"/>
    </xf>
    <xf numFmtId="0" fontId="22" fillId="0" borderId="5" xfId="23" applyFont="1" applyBorder="1" applyAlignment="1" applyProtection="1">
      <alignment horizontal="right" vertical="center"/>
    </xf>
    <xf numFmtId="182" fontId="7" fillId="0" borderId="0" xfId="23" applyNumberFormat="1" applyFont="1" applyBorder="1" applyAlignment="1" applyProtection="1">
      <alignment vertical="center"/>
    </xf>
    <xf numFmtId="164" fontId="7" fillId="0" borderId="0" xfId="23" applyNumberFormat="1" applyFont="1" applyBorder="1" applyAlignment="1" applyProtection="1">
      <alignment vertical="center"/>
    </xf>
    <xf numFmtId="182" fontId="7" fillId="0" borderId="5" xfId="23" applyNumberFormat="1" applyFont="1" applyBorder="1" applyAlignment="1" applyProtection="1">
      <alignment vertical="center"/>
    </xf>
    <xf numFmtId="0" fontId="7" fillId="0" borderId="0" xfId="23" quotePrefix="1" applyFont="1" applyBorder="1" applyAlignment="1" applyProtection="1">
      <alignment vertical="center"/>
    </xf>
    <xf numFmtId="182" fontId="7" fillId="0" borderId="0" xfId="23" applyNumberFormat="1" applyFont="1" applyFill="1" applyBorder="1" applyAlignment="1" applyProtection="1">
      <alignment vertical="center"/>
    </xf>
    <xf numFmtId="164" fontId="7" fillId="0" borderId="0" xfId="23" applyNumberFormat="1" applyFont="1" applyFill="1" applyBorder="1" applyAlignment="1" applyProtection="1">
      <alignment vertical="center"/>
    </xf>
    <xf numFmtId="182" fontId="24" fillId="0" borderId="0" xfId="23" applyNumberFormat="1" applyFont="1" applyFill="1" applyBorder="1" applyAlignment="1" applyProtection="1">
      <alignment vertical="center"/>
    </xf>
    <xf numFmtId="0" fontId="24" fillId="0" borderId="0" xfId="23" applyFont="1" applyFill="1" applyBorder="1" applyAlignment="1" applyProtection="1">
      <alignment vertical="center"/>
    </xf>
    <xf numFmtId="0" fontId="7" fillId="0" borderId="6" xfId="23" applyFont="1" applyBorder="1" applyAlignment="1" applyProtection="1">
      <alignment horizontal="right" vertical="center"/>
    </xf>
    <xf numFmtId="0" fontId="7" fillId="0" borderId="6" xfId="23" applyFont="1" applyFill="1" applyBorder="1" applyAlignment="1" applyProtection="1">
      <alignment vertical="center"/>
    </xf>
    <xf numFmtId="0" fontId="7" fillId="0" borderId="8" xfId="23" applyFont="1" applyBorder="1" applyAlignment="1" applyProtection="1">
      <alignment vertical="center"/>
    </xf>
    <xf numFmtId="0" fontId="7" fillId="0" borderId="2" xfId="23" applyFont="1" applyBorder="1" applyAlignment="1" applyProtection="1">
      <alignment vertical="center"/>
    </xf>
    <xf numFmtId="0" fontId="7" fillId="0" borderId="3" xfId="23" applyFont="1" applyBorder="1" applyAlignment="1" applyProtection="1">
      <alignment vertical="center"/>
    </xf>
    <xf numFmtId="0" fontId="8" fillId="0" borderId="0" xfId="23" applyNumberFormat="1" applyFont="1" applyBorder="1" applyAlignment="1" applyProtection="1">
      <alignment vertical="center"/>
    </xf>
    <xf numFmtId="0" fontId="7" fillId="0" borderId="0" xfId="23" applyFont="1" applyBorder="1" applyAlignment="1" applyProtection="1">
      <alignment horizontal="center" vertical="center"/>
    </xf>
    <xf numFmtId="182" fontId="7" fillId="0" borderId="0" xfId="23" quotePrefix="1" applyNumberFormat="1" applyFont="1" applyBorder="1" applyAlignment="1" applyProtection="1">
      <alignment horizontal="right" vertical="center"/>
    </xf>
    <xf numFmtId="4" fontId="7" fillId="0" borderId="0" xfId="23" applyNumberFormat="1" applyFont="1" applyProtection="1"/>
    <xf numFmtId="0" fontId="7" fillId="0" borderId="0" xfId="23" applyFont="1" applyBorder="1" applyAlignment="1" applyProtection="1"/>
    <xf numFmtId="0" fontId="8" fillId="0" borderId="0" xfId="23" applyFont="1" applyFill="1" applyBorder="1" applyAlignment="1" applyProtection="1">
      <alignment vertical="center"/>
    </xf>
    <xf numFmtId="0" fontId="6" fillId="0" borderId="5" xfId="23" applyFont="1" applyBorder="1" applyAlignment="1" applyProtection="1">
      <alignment vertical="center"/>
    </xf>
    <xf numFmtId="4" fontId="7" fillId="0" borderId="5" xfId="23" applyNumberFormat="1" applyFont="1" applyBorder="1" applyAlignment="1" applyProtection="1">
      <alignment vertical="center"/>
    </xf>
    <xf numFmtId="3" fontId="7" fillId="0" borderId="0" xfId="23" applyNumberFormat="1" applyFont="1" applyBorder="1" applyAlignment="1" applyProtection="1">
      <alignment vertical="center"/>
    </xf>
    <xf numFmtId="4" fontId="7" fillId="0" borderId="0" xfId="23" applyNumberFormat="1" applyFont="1" applyBorder="1" applyAlignment="1" applyProtection="1">
      <alignment vertical="center"/>
    </xf>
    <xf numFmtId="3" fontId="7" fillId="0" borderId="0" xfId="23" applyNumberFormat="1" applyFont="1" applyFill="1" applyBorder="1" applyAlignment="1" applyProtection="1">
      <alignment vertical="center"/>
    </xf>
    <xf numFmtId="0" fontId="9" fillId="0" borderId="0" xfId="23" applyFont="1" applyBorder="1" applyAlignment="1" applyProtection="1">
      <alignment vertical="center"/>
    </xf>
    <xf numFmtId="0" fontId="9" fillId="0" borderId="0" xfId="23" applyFont="1" applyFill="1" applyBorder="1" applyAlignment="1" applyProtection="1">
      <alignment vertical="center"/>
    </xf>
    <xf numFmtId="182" fontId="7" fillId="0" borderId="0" xfId="23" applyNumberFormat="1" applyFont="1" applyBorder="1" applyAlignment="1" applyProtection="1">
      <alignment horizontal="right" vertical="center"/>
    </xf>
    <xf numFmtId="182" fontId="7" fillId="0" borderId="0" xfId="23" applyNumberFormat="1" applyFont="1" applyAlignment="1" applyProtection="1">
      <alignment horizontal="right"/>
    </xf>
    <xf numFmtId="182" fontId="7" fillId="0" borderId="0" xfId="23" applyNumberFormat="1" applyFont="1" applyFill="1" applyBorder="1" applyAlignment="1" applyProtection="1">
      <alignment horizontal="right" vertical="center"/>
    </xf>
    <xf numFmtId="178" fontId="12" fillId="0" borderId="0" xfId="23" applyNumberFormat="1" applyFont="1" applyProtection="1"/>
    <xf numFmtId="164" fontId="24" fillId="0" borderId="0" xfId="34" applyNumberFormat="1" applyFont="1" applyBorder="1" applyAlignment="1" applyProtection="1">
      <alignment horizontal="left"/>
    </xf>
    <xf numFmtId="164" fontId="7" fillId="0" borderId="0" xfId="34" applyNumberFormat="1" applyFont="1" applyBorder="1" applyAlignment="1" applyProtection="1">
      <alignment horizontal="left"/>
    </xf>
    <xf numFmtId="165" fontId="7" fillId="0" borderId="0" xfId="1122" applyFont="1" applyBorder="1" applyAlignment="1" applyProtection="1">
      <alignment horizontal="right" vertical="center"/>
    </xf>
    <xf numFmtId="165" fontId="7" fillId="0" borderId="0" xfId="34" applyFont="1" applyFill="1" applyBorder="1" applyAlignment="1" applyProtection="1">
      <alignment horizontal="left" vertical="center" indent="2"/>
    </xf>
    <xf numFmtId="0" fontId="7" fillId="0" borderId="0" xfId="0" applyFont="1" applyAlignment="1" applyProtection="1">
      <alignment horizontal="right" vertical="center"/>
    </xf>
    <xf numFmtId="0" fontId="7" fillId="0" borderId="0" xfId="23" applyNumberFormat="1" applyFont="1" applyBorder="1" applyAlignment="1" applyProtection="1">
      <alignment horizontal="right" vertical="center"/>
    </xf>
    <xf numFmtId="0" fontId="12" fillId="0" borderId="7" xfId="23" applyFont="1" applyBorder="1" applyProtection="1"/>
    <xf numFmtId="0" fontId="12" fillId="0" borderId="1" xfId="1126" applyFont="1" applyBorder="1" applyProtection="1"/>
    <xf numFmtId="0" fontId="12" fillId="0" borderId="2" xfId="1126" applyFont="1" applyBorder="1" applyProtection="1"/>
    <xf numFmtId="0" fontId="12" fillId="0" borderId="3" xfId="1126" applyFont="1" applyBorder="1" applyProtection="1"/>
    <xf numFmtId="0" fontId="12" fillId="0" borderId="0" xfId="1126" applyFont="1" applyProtection="1"/>
    <xf numFmtId="0" fontId="12" fillId="0" borderId="4" xfId="1126" applyFont="1" applyBorder="1" applyProtection="1"/>
    <xf numFmtId="0" fontId="8" fillId="0" borderId="0" xfId="1126" applyNumberFormat="1" applyFont="1" applyBorder="1" applyAlignment="1" applyProtection="1">
      <alignment horizontal="left" vertical="center"/>
    </xf>
    <xf numFmtId="0" fontId="7" fillId="0" borderId="0" xfId="1126" applyFont="1" applyBorder="1" applyAlignment="1" applyProtection="1">
      <alignment horizontal="right" vertical="center"/>
    </xf>
    <xf numFmtId="0" fontId="12" fillId="0" borderId="5" xfId="1126" applyFont="1" applyBorder="1" applyProtection="1"/>
    <xf numFmtId="37" fontId="8" fillId="0" borderId="0" xfId="1126" applyNumberFormat="1" applyFont="1" applyBorder="1" applyAlignment="1" applyProtection="1">
      <alignment horizontal="left" vertical="center"/>
    </xf>
    <xf numFmtId="0" fontId="7" fillId="0" borderId="0" xfId="1126" applyFont="1" applyBorder="1" applyAlignment="1" applyProtection="1">
      <alignment vertical="center"/>
    </xf>
    <xf numFmtId="0" fontId="7" fillId="0" borderId="6" xfId="1126" applyFont="1" applyBorder="1" applyAlignment="1" applyProtection="1">
      <alignment vertical="center"/>
    </xf>
    <xf numFmtId="37" fontId="7" fillId="0" borderId="0" xfId="1126" applyNumberFormat="1" applyFont="1" applyBorder="1" applyAlignment="1" applyProtection="1">
      <alignment horizontal="left" wrapText="1"/>
    </xf>
    <xf numFmtId="0" fontId="7" fillId="0" borderId="0" xfId="1126" applyNumberFormat="1" applyFont="1" applyBorder="1" applyAlignment="1" applyProtection="1">
      <alignment horizontal="right" wrapText="1"/>
    </xf>
    <xf numFmtId="0" fontId="11" fillId="0" borderId="0" xfId="1126" applyFont="1" applyBorder="1" applyAlignment="1" applyProtection="1">
      <alignment vertical="center"/>
    </xf>
    <xf numFmtId="3" fontId="11" fillId="0" borderId="0" xfId="1126" applyNumberFormat="1" applyFont="1" applyBorder="1" applyAlignment="1" applyProtection="1">
      <alignment horizontal="right" vertical="center"/>
    </xf>
    <xf numFmtId="3" fontId="7" fillId="0" borderId="0" xfId="23" applyNumberFormat="1" applyFont="1" applyProtection="1"/>
    <xf numFmtId="0" fontId="7" fillId="0" borderId="0" xfId="23" applyFont="1" applyAlignment="1" applyProtection="1">
      <alignment horizontal="left"/>
    </xf>
    <xf numFmtId="3" fontId="7" fillId="0" borderId="0" xfId="1126" applyNumberFormat="1" applyFont="1" applyBorder="1" applyAlignment="1" applyProtection="1">
      <alignment horizontal="right" vertical="center"/>
    </xf>
    <xf numFmtId="3" fontId="7" fillId="0" borderId="0" xfId="23" applyNumberFormat="1" applyFont="1" applyAlignment="1" applyProtection="1">
      <alignment horizontal="right"/>
    </xf>
    <xf numFmtId="0" fontId="7" fillId="0" borderId="0" xfId="23" applyFont="1" applyAlignment="1" applyProtection="1">
      <alignment horizontal="left" indent="1"/>
    </xf>
    <xf numFmtId="0" fontId="11" fillId="0" borderId="0" xfId="23" applyFont="1" applyAlignment="1" applyProtection="1">
      <alignment horizontal="left"/>
    </xf>
    <xf numFmtId="0" fontId="12" fillId="0" borderId="6" xfId="1126" applyFont="1" applyBorder="1" applyProtection="1"/>
    <xf numFmtId="0" fontId="7" fillId="0" borderId="2" xfId="1126" applyFont="1" applyBorder="1" applyAlignment="1" applyProtection="1">
      <alignment vertical="center"/>
    </xf>
    <xf numFmtId="1" fontId="7" fillId="0" borderId="0" xfId="1126" applyNumberFormat="1" applyFont="1" applyProtection="1"/>
    <xf numFmtId="1" fontId="7" fillId="0" borderId="0" xfId="1126" applyNumberFormat="1" applyFont="1" applyAlignment="1" applyProtection="1">
      <alignment horizontal="right"/>
    </xf>
    <xf numFmtId="3" fontId="7" fillId="0" borderId="0" xfId="1126" applyNumberFormat="1" applyFont="1" applyAlignment="1" applyProtection="1">
      <alignment horizontal="right"/>
    </xf>
    <xf numFmtId="37" fontId="7" fillId="0" borderId="6" xfId="1126" applyNumberFormat="1" applyFont="1" applyBorder="1" applyAlignment="1" applyProtection="1">
      <alignment horizontal="left" vertical="center"/>
    </xf>
    <xf numFmtId="182" fontId="7" fillId="0" borderId="6" xfId="1126" applyNumberFormat="1" applyFont="1" applyBorder="1" applyAlignment="1" applyProtection="1">
      <alignment horizontal="right" vertical="center"/>
    </xf>
    <xf numFmtId="37" fontId="7" fillId="0" borderId="0" xfId="1126" applyNumberFormat="1" applyFont="1" applyBorder="1" applyAlignment="1" applyProtection="1">
      <alignment horizontal="left" vertical="center"/>
    </xf>
    <xf numFmtId="182" fontId="7" fillId="0" borderId="0" xfId="1126" applyNumberFormat="1" applyFont="1" applyBorder="1" applyAlignment="1" applyProtection="1">
      <alignment horizontal="right" vertical="center"/>
    </xf>
    <xf numFmtId="182" fontId="7" fillId="0" borderId="2" xfId="1126" applyNumberFormat="1" applyFont="1" applyBorder="1" applyAlignment="1" applyProtection="1">
      <alignment horizontal="right" vertical="center"/>
    </xf>
    <xf numFmtId="0" fontId="12" fillId="0" borderId="7" xfId="1126" applyFont="1" applyBorder="1" applyProtection="1"/>
    <xf numFmtId="0" fontId="7" fillId="0" borderId="6" xfId="1127" applyFont="1" applyBorder="1" applyAlignment="1" applyProtection="1"/>
    <xf numFmtId="0" fontId="12" fillId="0" borderId="8" xfId="1126" applyFont="1" applyBorder="1" applyProtection="1"/>
    <xf numFmtId="0" fontId="12" fillId="0" borderId="0" xfId="23" applyProtection="1"/>
    <xf numFmtId="0" fontId="12" fillId="0" borderId="1" xfId="23" applyFont="1" applyBorder="1" applyProtection="1"/>
    <xf numFmtId="0" fontId="12" fillId="0" borderId="2" xfId="23" applyFont="1" applyBorder="1" applyProtection="1"/>
    <xf numFmtId="0" fontId="12" fillId="0" borderId="3" xfId="23" applyFont="1" applyBorder="1" applyProtection="1"/>
    <xf numFmtId="0" fontId="9" fillId="0" borderId="0" xfId="23" applyFont="1" applyBorder="1" applyProtection="1"/>
    <xf numFmtId="0" fontId="7" fillId="0" borderId="0" xfId="23" applyNumberFormat="1" applyFont="1" applyBorder="1" applyProtection="1"/>
    <xf numFmtId="0" fontId="7" fillId="0" borderId="0" xfId="23" applyFont="1" applyBorder="1" applyAlignment="1" applyProtection="1">
      <alignment horizontal="left"/>
    </xf>
    <xf numFmtId="182" fontId="7" fillId="0" borderId="0" xfId="23" applyNumberFormat="1" applyFont="1" applyBorder="1" applyProtection="1"/>
    <xf numFmtId="182" fontId="7" fillId="0" borderId="5" xfId="23" applyNumberFormat="1" applyFont="1" applyBorder="1" applyProtection="1"/>
    <xf numFmtId="0" fontId="12" fillId="0" borderId="8" xfId="23" applyFont="1" applyBorder="1" applyProtection="1"/>
    <xf numFmtId="0" fontId="7" fillId="0" borderId="0" xfId="50" applyFont="1" applyAlignment="1" applyProtection="1">
      <alignment horizontal="right" vertical="center"/>
    </xf>
    <xf numFmtId="1" fontId="7" fillId="0" borderId="0" xfId="23" quotePrefix="1" applyNumberFormat="1" applyFont="1" applyBorder="1" applyAlignment="1" applyProtection="1">
      <alignment horizontal="right" vertical="center"/>
    </xf>
    <xf numFmtId="1" fontId="7" fillId="0" borderId="5" xfId="23" quotePrefix="1" applyNumberFormat="1" applyFont="1" applyBorder="1" applyAlignment="1" applyProtection="1">
      <alignment horizontal="right" vertical="center"/>
    </xf>
    <xf numFmtId="1" fontId="7" fillId="0" borderId="0" xfId="23" applyNumberFormat="1" applyFont="1" applyBorder="1" applyAlignment="1" applyProtection="1">
      <alignment horizontal="right" vertical="center"/>
    </xf>
    <xf numFmtId="0" fontId="11" fillId="0" borderId="4" xfId="23" applyFont="1" applyBorder="1" applyProtection="1"/>
    <xf numFmtId="0" fontId="11" fillId="0" borderId="0" xfId="23" applyFont="1" applyBorder="1" applyAlignment="1" applyProtection="1">
      <alignment vertical="center"/>
    </xf>
    <xf numFmtId="164" fontId="11" fillId="0" borderId="0" xfId="23" applyNumberFormat="1" applyFont="1" applyBorder="1" applyAlignment="1" applyProtection="1">
      <alignment horizontal="right"/>
    </xf>
    <xf numFmtId="164" fontId="11" fillId="0" borderId="5" xfId="23" applyNumberFormat="1" applyFont="1" applyBorder="1" applyAlignment="1" applyProtection="1">
      <alignment horizontal="right"/>
    </xf>
    <xf numFmtId="0" fontId="11" fillId="0" borderId="5" xfId="23" applyFont="1" applyBorder="1" applyProtection="1"/>
    <xf numFmtId="0" fontId="11" fillId="0" borderId="0" xfId="23" applyFont="1" applyProtection="1"/>
    <xf numFmtId="0" fontId="7" fillId="0" borderId="0" xfId="23" applyNumberFormat="1" applyFont="1" applyBorder="1" applyAlignment="1" applyProtection="1">
      <alignment horizontal="left" vertical="center" indent="1"/>
    </xf>
    <xf numFmtId="0" fontId="7" fillId="0" borderId="0" xfId="23" applyNumberFormat="1" applyFont="1" applyBorder="1" applyAlignment="1" applyProtection="1">
      <alignment horizontal="left" vertical="center" indent="2"/>
    </xf>
    <xf numFmtId="164" fontId="7" fillId="0" borderId="5" xfId="23" applyNumberFormat="1" applyFont="1" applyBorder="1" applyAlignment="1" applyProtection="1">
      <alignment vertical="center"/>
    </xf>
    <xf numFmtId="0" fontId="7" fillId="0" borderId="0" xfId="23" applyFont="1" applyBorder="1" applyAlignment="1" applyProtection="1">
      <alignment horizontal="left" vertical="center" indent="3"/>
    </xf>
    <xf numFmtId="164" fontId="7" fillId="0" borderId="0" xfId="23" applyNumberFormat="1" applyFont="1" applyBorder="1" applyProtection="1"/>
    <xf numFmtId="164" fontId="7" fillId="0" borderId="0" xfId="23" applyNumberFormat="1" applyFont="1" applyFill="1" applyBorder="1" applyProtection="1"/>
    <xf numFmtId="0" fontId="7" fillId="0" borderId="0" xfId="23" applyNumberFormat="1" applyFont="1" applyBorder="1" applyAlignment="1" applyProtection="1">
      <alignment horizontal="left" vertical="center" indent="3"/>
    </xf>
    <xf numFmtId="164" fontId="11" fillId="0" borderId="0" xfId="23" applyNumberFormat="1" applyFont="1" applyBorder="1" applyProtection="1"/>
    <xf numFmtId="164" fontId="11" fillId="0" borderId="5" xfId="23" applyNumberFormat="1" applyFont="1" applyBorder="1" applyProtection="1"/>
    <xf numFmtId="164" fontId="11" fillId="0" borderId="0" xfId="23" applyNumberFormat="1" applyFont="1" applyFill="1" applyBorder="1" applyProtection="1"/>
    <xf numFmtId="164" fontId="11" fillId="0" borderId="0" xfId="23" applyNumberFormat="1" applyFont="1" applyProtection="1"/>
    <xf numFmtId="0" fontId="7" fillId="0" borderId="0" xfId="23" applyFont="1" applyBorder="1" applyAlignment="1" applyProtection="1">
      <alignment horizontal="left" vertical="center" indent="1"/>
    </xf>
    <xf numFmtId="0" fontId="7" fillId="0" borderId="0" xfId="23" applyFont="1" applyBorder="1" applyAlignment="1" applyProtection="1">
      <alignment horizontal="left" vertical="center" indent="2"/>
    </xf>
    <xf numFmtId="164" fontId="11" fillId="0" borderId="0" xfId="23" applyNumberFormat="1" applyFont="1" applyBorder="1" applyAlignment="1" applyProtection="1">
      <alignment vertical="center"/>
    </xf>
    <xf numFmtId="164" fontId="11" fillId="0" borderId="5" xfId="23" applyNumberFormat="1" applyFont="1" applyBorder="1" applyAlignment="1" applyProtection="1">
      <alignment vertical="center"/>
    </xf>
    <xf numFmtId="164" fontId="11" fillId="0" borderId="0" xfId="23" applyNumberFormat="1" applyFont="1" applyFill="1" applyBorder="1" applyAlignment="1" applyProtection="1">
      <alignment vertical="center"/>
    </xf>
    <xf numFmtId="164" fontId="11" fillId="0" borderId="0" xfId="23" applyNumberFormat="1" applyFont="1" applyBorder="1" applyAlignment="1" applyProtection="1">
      <alignment horizontal="right" vertical="center"/>
    </xf>
    <xf numFmtId="203" fontId="7" fillId="0" borderId="0" xfId="23" applyNumberFormat="1" applyFont="1" applyBorder="1" applyAlignment="1" applyProtection="1">
      <alignment horizontal="left" vertical="center"/>
    </xf>
    <xf numFmtId="203" fontId="7" fillId="0" borderId="4" xfId="23" applyNumberFormat="1" applyFont="1" applyBorder="1" applyAlignment="1" applyProtection="1">
      <alignment horizontal="left" vertical="center"/>
    </xf>
    <xf numFmtId="203" fontId="7" fillId="0" borderId="0" xfId="23" applyNumberFormat="1" applyFont="1" applyBorder="1" applyAlignment="1" applyProtection="1">
      <alignment vertical="center"/>
    </xf>
    <xf numFmtId="203" fontId="7" fillId="0" borderId="4" xfId="23" applyNumberFormat="1" applyFont="1" applyBorder="1" applyAlignment="1" applyProtection="1">
      <alignment vertical="center"/>
    </xf>
    <xf numFmtId="0" fontId="7" fillId="0" borderId="1" xfId="50" applyFont="1" applyBorder="1" applyProtection="1"/>
    <xf numFmtId="0" fontId="7" fillId="0" borderId="2" xfId="50" applyFont="1" applyBorder="1" applyProtection="1"/>
    <xf numFmtId="0" fontId="7" fillId="0" borderId="3" xfId="50" applyFont="1" applyBorder="1" applyProtection="1"/>
    <xf numFmtId="0" fontId="7" fillId="0" borderId="0" xfId="50" applyFont="1" applyProtection="1"/>
    <xf numFmtId="0" fontId="6" fillId="0" borderId="4" xfId="50" applyFont="1" applyBorder="1" applyProtection="1"/>
    <xf numFmtId="0" fontId="8" fillId="0" borderId="0" xfId="50" applyFont="1" applyBorder="1" applyAlignment="1" applyProtection="1">
      <alignment vertical="center"/>
    </xf>
    <xf numFmtId="0" fontId="6" fillId="0" borderId="0" xfId="50" applyFont="1" applyBorder="1" applyAlignment="1" applyProtection="1">
      <alignment vertical="center"/>
    </xf>
    <xf numFmtId="0" fontId="6" fillId="0" borderId="0" xfId="50" applyFont="1" applyProtection="1"/>
    <xf numFmtId="0" fontId="6" fillId="0" borderId="0" xfId="50" applyFont="1" applyBorder="1" applyProtection="1"/>
    <xf numFmtId="0" fontId="6" fillId="0" borderId="5" xfId="50" applyFont="1" applyBorder="1" applyProtection="1"/>
    <xf numFmtId="0" fontId="7" fillId="0" borderId="0" xfId="50" applyFont="1" applyBorder="1" applyAlignment="1" applyProtection="1">
      <alignment horizontal="right" vertical="center"/>
    </xf>
    <xf numFmtId="0" fontId="10" fillId="0" borderId="0" xfId="50" applyFont="1" applyBorder="1" applyAlignment="1" applyProtection="1">
      <alignment vertical="center"/>
    </xf>
    <xf numFmtId="0" fontId="7" fillId="0" borderId="4" xfId="50" applyFont="1" applyBorder="1" applyProtection="1"/>
    <xf numFmtId="0" fontId="7" fillId="0" borderId="6" xfId="50" applyFont="1" applyBorder="1" applyAlignment="1" applyProtection="1">
      <alignment vertical="center"/>
    </xf>
    <xf numFmtId="0" fontId="7" fillId="0" borderId="6" xfId="50" applyFont="1" applyBorder="1" applyProtection="1"/>
    <xf numFmtId="0" fontId="7" fillId="0" borderId="5" xfId="50" applyFont="1" applyBorder="1" applyProtection="1"/>
    <xf numFmtId="0" fontId="7" fillId="0" borderId="0" xfId="50" applyFont="1" applyBorder="1" applyProtection="1"/>
    <xf numFmtId="0" fontId="22" fillId="0" borderId="5" xfId="50" applyFont="1" applyBorder="1" applyAlignment="1" applyProtection="1">
      <alignment horizontal="right" vertical="top" wrapText="1"/>
    </xf>
    <xf numFmtId="0" fontId="7" fillId="0" borderId="0" xfId="50" quotePrefix="1" applyFont="1" applyBorder="1" applyAlignment="1" applyProtection="1">
      <alignment horizontal="right" vertical="center"/>
    </xf>
    <xf numFmtId="0" fontId="7" fillId="0" borderId="0" xfId="50" applyFont="1" applyBorder="1" applyAlignment="1" applyProtection="1">
      <alignment horizontal="left" vertical="center"/>
    </xf>
    <xf numFmtId="204" fontId="7" fillId="0" borderId="0" xfId="50" applyNumberFormat="1" applyFont="1" applyBorder="1" applyAlignment="1" applyProtection="1">
      <alignment vertical="center"/>
    </xf>
    <xf numFmtId="204" fontId="7" fillId="0" borderId="0" xfId="50" applyNumberFormat="1" applyFont="1" applyBorder="1" applyAlignment="1" applyProtection="1">
      <alignment horizontal="right" vertical="center"/>
    </xf>
    <xf numFmtId="164" fontId="7" fillId="0" borderId="0" xfId="50" applyNumberFormat="1" applyFont="1" applyBorder="1" applyAlignment="1" applyProtection="1">
      <alignment vertical="center"/>
    </xf>
    <xf numFmtId="164" fontId="7" fillId="0" borderId="0" xfId="50" applyNumberFormat="1" applyFont="1" applyBorder="1" applyAlignment="1" applyProtection="1">
      <alignment horizontal="left" vertical="center"/>
    </xf>
    <xf numFmtId="164" fontId="7" fillId="0" borderId="5" xfId="50" applyNumberFormat="1" applyFont="1" applyBorder="1" applyAlignment="1" applyProtection="1">
      <alignment vertical="center"/>
    </xf>
    <xf numFmtId="205" fontId="7" fillId="0" borderId="6" xfId="50" applyNumberFormat="1" applyFont="1" applyBorder="1" applyAlignment="1" applyProtection="1">
      <alignment vertical="center"/>
    </xf>
    <xf numFmtId="0" fontId="7" fillId="0" borderId="0" xfId="50" applyNumberFormat="1" applyFont="1" applyBorder="1" applyAlignment="1" applyProtection="1"/>
    <xf numFmtId="0" fontId="7" fillId="0" borderId="0" xfId="50" applyFont="1" applyBorder="1" applyAlignment="1" applyProtection="1"/>
    <xf numFmtId="0" fontId="7" fillId="0" borderId="7" xfId="50" applyFont="1" applyBorder="1" applyProtection="1"/>
    <xf numFmtId="0" fontId="7" fillId="0" borderId="8" xfId="50" applyFont="1" applyBorder="1" applyProtection="1"/>
    <xf numFmtId="0" fontId="12" fillId="0" borderId="0" xfId="50" applyFont="1" applyProtection="1"/>
    <xf numFmtId="0" fontId="12" fillId="0" borderId="1" xfId="50" applyFont="1" applyBorder="1" applyProtection="1"/>
    <xf numFmtId="0" fontId="12" fillId="0" borderId="2" xfId="50" applyFont="1" applyBorder="1" applyProtection="1"/>
    <xf numFmtId="0" fontId="12" fillId="0" borderId="3" xfId="50" applyFont="1" applyBorder="1" applyProtection="1"/>
    <xf numFmtId="0" fontId="7" fillId="0" borderId="5" xfId="50" applyFont="1" applyBorder="1" applyAlignment="1" applyProtection="1">
      <alignment horizontal="right"/>
    </xf>
    <xf numFmtId="0" fontId="7" fillId="0" borderId="0" xfId="50" applyFont="1" applyBorder="1" applyAlignment="1" applyProtection="1">
      <alignment horizontal="right"/>
    </xf>
    <xf numFmtId="0" fontId="7" fillId="0" borderId="6" xfId="50" applyFont="1" applyBorder="1" applyAlignment="1" applyProtection="1">
      <alignment horizontal="centerContinuous" vertical="center"/>
    </xf>
    <xf numFmtId="0" fontId="7" fillId="0" borderId="6" xfId="50" applyFont="1" applyBorder="1" applyAlignment="1" applyProtection="1">
      <alignment horizontal="centerContinuous"/>
    </xf>
    <xf numFmtId="0" fontId="7" fillId="0" borderId="6" xfId="50" applyNumberFormat="1" applyFont="1" applyBorder="1" applyAlignment="1" applyProtection="1">
      <alignment horizontal="centerContinuous" vertical="center"/>
    </xf>
    <xf numFmtId="0" fontId="7" fillId="0" borderId="6" xfId="50" applyFont="1" applyBorder="1" applyAlignment="1" applyProtection="1">
      <alignment horizontal="centerContinuous" vertical="top"/>
    </xf>
    <xf numFmtId="0" fontId="22" fillId="0" borderId="5" xfId="50" applyFont="1" applyBorder="1" applyAlignment="1" applyProtection="1">
      <alignment horizontal="centerContinuous"/>
    </xf>
    <xf numFmtId="0" fontId="22" fillId="0" borderId="5" xfId="50" applyFont="1" applyBorder="1" applyAlignment="1" applyProtection="1">
      <alignment horizontal="right"/>
    </xf>
    <xf numFmtId="0" fontId="22" fillId="0" borderId="5" xfId="50" applyFont="1" applyBorder="1" applyProtection="1"/>
    <xf numFmtId="204" fontId="7" fillId="0" borderId="5" xfId="50" applyNumberFormat="1" applyFont="1" applyBorder="1" applyAlignment="1" applyProtection="1">
      <alignment vertical="center"/>
    </xf>
    <xf numFmtId="0" fontId="7" fillId="0" borderId="5" xfId="50" applyFont="1" applyBorder="1" applyAlignment="1" applyProtection="1">
      <alignment vertical="center"/>
    </xf>
    <xf numFmtId="0" fontId="12" fillId="0" borderId="7" xfId="50" applyFont="1" applyBorder="1" applyProtection="1"/>
    <xf numFmtId="0" fontId="12" fillId="0" borderId="6" xfId="50" applyFont="1" applyBorder="1" applyAlignment="1" applyProtection="1">
      <alignment vertical="center"/>
    </xf>
    <xf numFmtId="0" fontId="12" fillId="0" borderId="8" xfId="50" applyFont="1" applyBorder="1" applyAlignment="1" applyProtection="1">
      <alignment vertical="center"/>
    </xf>
    <xf numFmtId="0" fontId="7" fillId="0" borderId="1" xfId="1128" applyFont="1" applyBorder="1" applyProtection="1"/>
    <xf numFmtId="0" fontId="7" fillId="0" borderId="2" xfId="1128" applyFont="1" applyBorder="1" applyProtection="1"/>
    <xf numFmtId="0" fontId="7" fillId="0" borderId="3" xfId="1128" applyFont="1" applyBorder="1" applyProtection="1"/>
    <xf numFmtId="0" fontId="7" fillId="0" borderId="0" xfId="1128" applyFont="1" applyProtection="1"/>
    <xf numFmtId="0" fontId="6" fillId="0" borderId="4" xfId="1128" applyFont="1" applyBorder="1" applyProtection="1"/>
    <xf numFmtId="0" fontId="8" fillId="0" borderId="0" xfId="1128" applyFont="1" applyBorder="1" applyProtection="1"/>
    <xf numFmtId="0" fontId="6" fillId="0" borderId="0" xfId="1128" applyFont="1" applyBorder="1" applyProtection="1"/>
    <xf numFmtId="0" fontId="7" fillId="0" borderId="5" xfId="1128" applyFont="1" applyBorder="1" applyAlignment="1" applyProtection="1">
      <alignment horizontal="right"/>
    </xf>
    <xf numFmtId="0" fontId="6" fillId="0" borderId="0" xfId="1128" applyFont="1" applyProtection="1"/>
    <xf numFmtId="0" fontId="6" fillId="0" borderId="5" xfId="1128" applyFont="1" applyBorder="1" applyProtection="1"/>
    <xf numFmtId="0" fontId="10" fillId="0" borderId="0" xfId="1128" applyFont="1" applyBorder="1" applyProtection="1"/>
    <xf numFmtId="0" fontId="7" fillId="0" borderId="4" xfId="1128" applyFont="1" applyBorder="1" applyProtection="1"/>
    <xf numFmtId="0" fontId="7" fillId="0" borderId="0" xfId="1128" applyFont="1" applyBorder="1" applyAlignment="1" applyProtection="1">
      <alignment horizontal="left"/>
    </xf>
    <xf numFmtId="0" fontId="7" fillId="0" borderId="0" xfId="1128" applyFont="1" applyBorder="1" applyProtection="1"/>
    <xf numFmtId="0" fontId="7" fillId="0" borderId="5" xfId="1128" applyFont="1" applyBorder="1" applyProtection="1"/>
    <xf numFmtId="164" fontId="7" fillId="0" borderId="0" xfId="1128" applyNumberFormat="1" applyFont="1" applyAlignment="1" applyProtection="1">
      <alignment horizontal="right"/>
    </xf>
    <xf numFmtId="0" fontId="7" fillId="0" borderId="2" xfId="1128" applyFont="1" applyBorder="1" applyAlignment="1" applyProtection="1">
      <alignment horizontal="left"/>
    </xf>
    <xf numFmtId="0" fontId="7" fillId="0" borderId="0" xfId="1128" applyFont="1" applyBorder="1" applyAlignment="1" applyProtection="1">
      <alignment horizontal="right"/>
    </xf>
    <xf numFmtId="0" fontId="22" fillId="0" borderId="5" xfId="1128" applyFont="1" applyBorder="1" applyAlignment="1" applyProtection="1">
      <alignment horizontal="right"/>
    </xf>
    <xf numFmtId="0" fontId="7" fillId="0" borderId="2" xfId="1128" applyFont="1" applyBorder="1" applyAlignment="1" applyProtection="1">
      <alignment horizontal="right"/>
    </xf>
    <xf numFmtId="178" fontId="7" fillId="0" borderId="0" xfId="1128" applyNumberFormat="1" applyFont="1" applyBorder="1" applyAlignment="1" applyProtection="1">
      <alignment horizontal="right"/>
    </xf>
    <xf numFmtId="178" fontId="7" fillId="0" borderId="0" xfId="1128" applyNumberFormat="1" applyFont="1" applyBorder="1" applyAlignment="1" applyProtection="1">
      <alignment horizontal="left" vertical="center"/>
    </xf>
    <xf numFmtId="178" fontId="7" fillId="0" borderId="5" xfId="1128" applyNumberFormat="1" applyFont="1" applyBorder="1" applyAlignment="1" applyProtection="1">
      <alignment horizontal="right"/>
    </xf>
    <xf numFmtId="178" fontId="7" fillId="0" borderId="0" xfId="1128" applyNumberFormat="1" applyFont="1" applyBorder="1" applyAlignment="1" applyProtection="1">
      <alignment horizontal="right" vertical="center"/>
    </xf>
    <xf numFmtId="178" fontId="7" fillId="0" borderId="0" xfId="1128" applyNumberFormat="1" applyFont="1" applyBorder="1" applyAlignment="1" applyProtection="1">
      <alignment horizontal="left"/>
    </xf>
    <xf numFmtId="164" fontId="7" fillId="0" borderId="0" xfId="1128" applyNumberFormat="1" applyFont="1" applyBorder="1" applyAlignment="1" applyProtection="1">
      <alignment horizontal="right"/>
    </xf>
    <xf numFmtId="164" fontId="7" fillId="0" borderId="5" xfId="1128" applyNumberFormat="1" applyFont="1" applyBorder="1" applyAlignment="1" applyProtection="1">
      <alignment horizontal="right"/>
    </xf>
    <xf numFmtId="164" fontId="7" fillId="0" borderId="2" xfId="1128" applyNumberFormat="1" applyFont="1" applyBorder="1" applyProtection="1"/>
    <xf numFmtId="164" fontId="7" fillId="0" borderId="5" xfId="1128" applyNumberFormat="1" applyFont="1" applyBorder="1" applyProtection="1"/>
    <xf numFmtId="164" fontId="7" fillId="0" borderId="0" xfId="1128" applyNumberFormat="1" applyFont="1" applyProtection="1"/>
    <xf numFmtId="0" fontId="7" fillId="0" borderId="0" xfId="1128" applyNumberFormat="1" applyFont="1" applyBorder="1" applyAlignment="1" applyProtection="1"/>
    <xf numFmtId="164" fontId="7" fillId="0" borderId="0" xfId="1128" applyNumberFormat="1" applyFont="1" applyBorder="1" applyProtection="1"/>
    <xf numFmtId="0" fontId="7" fillId="0" borderId="7" xfId="1128" applyFont="1" applyBorder="1" applyProtection="1"/>
    <xf numFmtId="0" fontId="7" fillId="0" borderId="6" xfId="1128" quotePrefix="1" applyFont="1" applyBorder="1" applyAlignment="1" applyProtection="1">
      <alignment horizontal="left"/>
    </xf>
    <xf numFmtId="0" fontId="7" fillId="0" borderId="6" xfId="1128" applyFont="1" applyBorder="1" applyProtection="1"/>
    <xf numFmtId="0" fontId="7" fillId="0" borderId="8" xfId="1128" applyFont="1" applyBorder="1" applyProtection="1"/>
    <xf numFmtId="0" fontId="7" fillId="0" borderId="0" xfId="1128" quotePrefix="1" applyFont="1" applyAlignment="1" applyProtection="1">
      <alignment horizontal="left"/>
    </xf>
    <xf numFmtId="0" fontId="8" fillId="0" borderId="0" xfId="1128" applyFont="1" applyProtection="1"/>
    <xf numFmtId="0" fontId="12" fillId="0" borderId="0" xfId="43" applyFont="1" applyProtection="1"/>
    <xf numFmtId="0" fontId="7" fillId="0" borderId="2" xfId="1128" quotePrefix="1" applyFont="1" applyBorder="1" applyAlignment="1" applyProtection="1">
      <alignment horizontal="left"/>
    </xf>
    <xf numFmtId="0" fontId="7" fillId="0" borderId="0" xfId="43" applyFont="1" applyBorder="1" applyAlignment="1" applyProtection="1">
      <alignment horizontal="right" vertical="center"/>
    </xf>
    <xf numFmtId="0" fontId="11" fillId="0" borderId="6" xfId="1128" applyFont="1" applyBorder="1" applyProtection="1"/>
    <xf numFmtId="0" fontId="11" fillId="0" borderId="0" xfId="1128" applyFont="1" applyBorder="1" applyProtection="1"/>
    <xf numFmtId="0" fontId="7" fillId="0" borderId="0" xfId="1128" applyFont="1" applyBorder="1" applyAlignment="1" applyProtection="1">
      <alignment horizontal="right" vertical="center" wrapText="1"/>
    </xf>
    <xf numFmtId="0" fontId="7" fillId="0" borderId="0" xfId="1128" applyFont="1" applyAlignment="1" applyProtection="1">
      <alignment horizontal="right" vertical="center"/>
    </xf>
    <xf numFmtId="0" fontId="7" fillId="0" borderId="0" xfId="1128" applyFont="1" applyBorder="1" applyAlignment="1" applyProtection="1">
      <alignment horizontal="left" vertical="center"/>
    </xf>
    <xf numFmtId="0" fontId="7" fillId="0" borderId="0" xfId="43" applyFont="1" applyProtection="1"/>
    <xf numFmtId="178" fontId="58" fillId="0" borderId="0" xfId="1128" applyNumberFormat="1" applyFont="1" applyBorder="1" applyAlignment="1" applyProtection="1">
      <alignment horizontal="left" vertical="center"/>
    </xf>
    <xf numFmtId="0" fontId="7" fillId="0" borderId="0" xfId="1128" applyNumberFormat="1" applyFont="1" applyBorder="1" applyAlignment="1" applyProtection="1">
      <alignment horizontal="left" vertical="center"/>
    </xf>
    <xf numFmtId="178" fontId="7" fillId="0" borderId="0" xfId="1128" applyNumberFormat="1" applyFont="1" applyFill="1" applyBorder="1" applyAlignment="1" applyProtection="1">
      <alignment horizontal="right" vertical="center"/>
    </xf>
    <xf numFmtId="0" fontId="7" fillId="0" borderId="6" xfId="1128" applyFont="1" applyBorder="1" applyAlignment="1" applyProtection="1">
      <alignment horizontal="centerContinuous"/>
    </xf>
    <xf numFmtId="0" fontId="12" fillId="0" borderId="6" xfId="43" applyFont="1" applyBorder="1" applyProtection="1"/>
    <xf numFmtId="0" fontId="12" fillId="0" borderId="8" xfId="43" applyFont="1" applyBorder="1" applyProtection="1"/>
    <xf numFmtId="0" fontId="7" fillId="0" borderId="1" xfId="1129" applyFont="1" applyBorder="1" applyProtection="1"/>
    <xf numFmtId="0" fontId="7" fillId="0" borderId="2" xfId="1129" applyFont="1" applyBorder="1" applyProtection="1"/>
    <xf numFmtId="0" fontId="7" fillId="0" borderId="3" xfId="1129" applyFont="1" applyBorder="1" applyProtection="1"/>
    <xf numFmtId="0" fontId="7" fillId="0" borderId="0" xfId="1129" applyFont="1" applyProtection="1"/>
    <xf numFmtId="0" fontId="6" fillId="0" borderId="4" xfId="1129" applyFont="1" applyBorder="1" applyProtection="1"/>
    <xf numFmtId="0" fontId="8" fillId="0" borderId="0" xfId="1129" applyNumberFormat="1" applyFont="1" applyBorder="1" applyAlignment="1" applyProtection="1">
      <alignment horizontal="left"/>
    </xf>
    <xf numFmtId="0" fontId="6" fillId="0" borderId="0" xfId="1129" applyFont="1" applyBorder="1" applyProtection="1"/>
    <xf numFmtId="0" fontId="7" fillId="0" borderId="5" xfId="1129" applyFont="1" applyBorder="1" applyAlignment="1" applyProtection="1">
      <alignment horizontal="right"/>
    </xf>
    <xf numFmtId="0" fontId="6" fillId="0" borderId="0" xfId="1129" applyFont="1" applyProtection="1"/>
    <xf numFmtId="0" fontId="6" fillId="0" borderId="0" xfId="1129" applyFont="1" applyAlignment="1" applyProtection="1">
      <alignment horizontal="right"/>
    </xf>
    <xf numFmtId="0" fontId="6" fillId="0" borderId="5" xfId="1129" applyFont="1" applyBorder="1" applyAlignment="1" applyProtection="1">
      <alignment horizontal="right"/>
    </xf>
    <xf numFmtId="0" fontId="8" fillId="0" borderId="0" xfId="43" applyFont="1" applyFill="1" applyBorder="1" applyAlignment="1" applyProtection="1">
      <alignment vertical="center"/>
    </xf>
    <xf numFmtId="0" fontId="6" fillId="0" borderId="5" xfId="1129" applyFont="1" applyBorder="1" applyProtection="1"/>
    <xf numFmtId="0" fontId="10" fillId="0" borderId="0" xfId="1129" applyNumberFormat="1" applyFont="1" applyBorder="1" applyAlignment="1" applyProtection="1">
      <alignment horizontal="left"/>
    </xf>
    <xf numFmtId="0" fontId="7" fillId="0" borderId="4" xfId="1129" applyFont="1" applyBorder="1" applyProtection="1"/>
    <xf numFmtId="0" fontId="11" fillId="0" borderId="6" xfId="1129" applyNumberFormat="1" applyFont="1" applyBorder="1" applyAlignment="1" applyProtection="1">
      <alignment horizontal="left"/>
    </xf>
    <xf numFmtId="0" fontId="7" fillId="0" borderId="6" xfId="1129" applyFont="1" applyBorder="1" applyProtection="1"/>
    <xf numFmtId="0" fontId="7" fillId="0" borderId="5" xfId="1129" applyFont="1" applyBorder="1" applyProtection="1"/>
    <xf numFmtId="0" fontId="7" fillId="0" borderId="0" xfId="1129" applyFont="1" applyBorder="1" applyProtection="1"/>
    <xf numFmtId="0" fontId="7" fillId="0" borderId="0" xfId="1129" applyFont="1" applyBorder="1" applyAlignment="1" applyProtection="1">
      <alignment horizontal="centerContinuous"/>
    </xf>
    <xf numFmtId="0" fontId="7" fillId="0" borderId="0" xfId="1129" applyNumberFormat="1" applyFont="1" applyBorder="1" applyAlignment="1" applyProtection="1">
      <alignment horizontal="centerContinuous"/>
    </xf>
    <xf numFmtId="0" fontId="7" fillId="0" borderId="5" xfId="1129" applyFont="1" applyBorder="1" applyAlignment="1" applyProtection="1">
      <alignment horizontal="centerContinuous"/>
    </xf>
    <xf numFmtId="0" fontId="22" fillId="0" borderId="5" xfId="1129" applyNumberFormat="1" applyFont="1" applyBorder="1" applyAlignment="1" applyProtection="1">
      <alignment horizontal="right"/>
    </xf>
    <xf numFmtId="0" fontId="7" fillId="0" borderId="0" xfId="1129" applyNumberFormat="1" applyFont="1" applyBorder="1" applyAlignment="1" applyProtection="1">
      <alignment horizontal="left"/>
    </xf>
    <xf numFmtId="0" fontId="11" fillId="0" borderId="0" xfId="1129" applyNumberFormat="1" applyFont="1" applyBorder="1" applyAlignment="1" applyProtection="1">
      <alignment horizontal="right"/>
    </xf>
    <xf numFmtId="0" fontId="7" fillId="0" borderId="0" xfId="1129" applyNumberFormat="1" applyFont="1" applyBorder="1" applyAlignment="1" applyProtection="1">
      <alignment horizontal="right"/>
    </xf>
    <xf numFmtId="0" fontId="7" fillId="0" borderId="5" xfId="1129" applyNumberFormat="1" applyFont="1" applyBorder="1" applyAlignment="1" applyProtection="1">
      <alignment horizontal="right"/>
    </xf>
    <xf numFmtId="0" fontId="7" fillId="0" borderId="2" xfId="1129" applyNumberFormat="1" applyFont="1" applyBorder="1" applyAlignment="1" applyProtection="1">
      <alignment horizontal="left"/>
    </xf>
    <xf numFmtId="0" fontId="11" fillId="0" borderId="2" xfId="1129" applyNumberFormat="1" applyFont="1" applyBorder="1" applyAlignment="1" applyProtection="1">
      <alignment horizontal="right"/>
    </xf>
    <xf numFmtId="0" fontId="7" fillId="0" borderId="2" xfId="1129" applyNumberFormat="1" applyFont="1" applyBorder="1" applyAlignment="1" applyProtection="1">
      <alignment horizontal="right"/>
    </xf>
    <xf numFmtId="0" fontId="7" fillId="0" borderId="0" xfId="1129" applyFont="1" applyBorder="1" applyAlignment="1" applyProtection="1">
      <alignment horizontal="left" vertical="top"/>
    </xf>
    <xf numFmtId="179" fontId="7" fillId="0" borderId="0" xfId="1129" applyNumberFormat="1" applyFont="1" applyBorder="1" applyAlignment="1" applyProtection="1">
      <alignment horizontal="right" vertical="top"/>
    </xf>
    <xf numFmtId="179" fontId="7" fillId="0" borderId="0" xfId="1129" applyNumberFormat="1" applyFont="1" applyBorder="1" applyAlignment="1" applyProtection="1">
      <alignment vertical="top"/>
    </xf>
    <xf numFmtId="180" fontId="7" fillId="0" borderId="0" xfId="1129" applyNumberFormat="1" applyFont="1" applyBorder="1" applyAlignment="1" applyProtection="1">
      <alignment horizontal="right" vertical="top"/>
    </xf>
    <xf numFmtId="179" fontId="7" fillId="0" borderId="5" xfId="1129" applyNumberFormat="1" applyFont="1" applyBorder="1" applyAlignment="1" applyProtection="1">
      <alignment horizontal="right"/>
    </xf>
    <xf numFmtId="179" fontId="7" fillId="0" borderId="0" xfId="1129" applyNumberFormat="1" applyFont="1" applyProtection="1"/>
    <xf numFmtId="180" fontId="7" fillId="0" borderId="0" xfId="1129" applyNumberFormat="1" applyFont="1" applyBorder="1" applyAlignment="1" applyProtection="1">
      <alignment vertical="top"/>
    </xf>
    <xf numFmtId="0" fontId="7" fillId="0" borderId="6" xfId="1129" applyFont="1" applyBorder="1" applyAlignment="1" applyProtection="1">
      <alignment horizontal="left"/>
    </xf>
    <xf numFmtId="179" fontId="7" fillId="0" borderId="6" xfId="1129" applyNumberFormat="1" applyFont="1" applyBorder="1" applyAlignment="1" applyProtection="1">
      <alignment horizontal="right"/>
    </xf>
    <xf numFmtId="179" fontId="7" fillId="0" borderId="6" xfId="1129" applyNumberFormat="1" applyFont="1" applyBorder="1" applyProtection="1"/>
    <xf numFmtId="0" fontId="7" fillId="0" borderId="0" xfId="1129" applyFont="1" applyBorder="1" applyAlignment="1" applyProtection="1">
      <alignment horizontal="left"/>
    </xf>
    <xf numFmtId="179" fontId="7" fillId="0" borderId="0" xfId="1129" applyNumberFormat="1" applyFont="1" applyBorder="1" applyProtection="1"/>
    <xf numFmtId="179" fontId="7" fillId="0" borderId="0" xfId="1129" applyNumberFormat="1" applyFont="1" applyBorder="1" applyAlignment="1" applyProtection="1">
      <alignment horizontal="right"/>
    </xf>
    <xf numFmtId="179" fontId="7" fillId="0" borderId="0" xfId="1129" applyNumberFormat="1" applyFont="1" applyAlignment="1" applyProtection="1">
      <alignment horizontal="right"/>
    </xf>
    <xf numFmtId="0" fontId="7" fillId="0" borderId="7" xfId="1129" applyFont="1" applyBorder="1" applyProtection="1"/>
    <xf numFmtId="0" fontId="7" fillId="0" borderId="6" xfId="1129" quotePrefix="1" applyNumberFormat="1" applyFont="1" applyBorder="1" applyAlignment="1" applyProtection="1">
      <alignment horizontal="left"/>
    </xf>
    <xf numFmtId="179" fontId="7" fillId="0" borderId="8" xfId="1129" applyNumberFormat="1" applyFont="1" applyBorder="1" applyAlignment="1" applyProtection="1">
      <alignment horizontal="right"/>
    </xf>
    <xf numFmtId="0" fontId="7" fillId="0" borderId="0" xfId="1129" quotePrefix="1" applyNumberFormat="1" applyFont="1" applyAlignment="1" applyProtection="1">
      <alignment horizontal="left"/>
    </xf>
    <xf numFmtId="179" fontId="7" fillId="0" borderId="2" xfId="1129" applyNumberFormat="1" applyFont="1" applyBorder="1" applyProtection="1"/>
    <xf numFmtId="0" fontId="8" fillId="0" borderId="0" xfId="1129" applyFont="1" applyBorder="1" applyProtection="1"/>
    <xf numFmtId="0" fontId="10" fillId="0" borderId="0" xfId="1129" applyFont="1" applyBorder="1" applyProtection="1"/>
    <xf numFmtId="164" fontId="7" fillId="0" borderId="0" xfId="1129" applyNumberFormat="1" applyFont="1" applyBorder="1" applyAlignment="1" applyProtection="1">
      <alignment horizontal="right"/>
    </xf>
    <xf numFmtId="164" fontId="7" fillId="0" borderId="0" xfId="1129" applyNumberFormat="1" applyFont="1" applyBorder="1" applyAlignment="1" applyProtection="1">
      <alignment horizontal="right" vertical="top"/>
    </xf>
    <xf numFmtId="164" fontId="22" fillId="0" borderId="5" xfId="1129" applyNumberFormat="1" applyFont="1" applyBorder="1" applyAlignment="1" applyProtection="1">
      <alignment horizontal="right"/>
    </xf>
    <xf numFmtId="164" fontId="7" fillId="0" borderId="5" xfId="1129" applyNumberFormat="1" applyFont="1" applyBorder="1" applyAlignment="1" applyProtection="1">
      <alignment horizontal="right"/>
    </xf>
    <xf numFmtId="164" fontId="7" fillId="0" borderId="2" xfId="1129" applyNumberFormat="1" applyFont="1" applyBorder="1" applyAlignment="1" applyProtection="1">
      <alignment horizontal="right"/>
    </xf>
    <xf numFmtId="205" fontId="7" fillId="0" borderId="0" xfId="1129" applyNumberFormat="1" applyFont="1" applyBorder="1" applyAlignment="1" applyProtection="1">
      <alignment horizontal="right"/>
    </xf>
    <xf numFmtId="180" fontId="7" fillId="0" borderId="0" xfId="1129" applyNumberFormat="1" applyFont="1" applyBorder="1" applyAlignment="1" applyProtection="1">
      <alignment horizontal="right"/>
    </xf>
    <xf numFmtId="205" fontId="7" fillId="0" borderId="5" xfId="1129" applyNumberFormat="1" applyFont="1" applyBorder="1" applyAlignment="1" applyProtection="1">
      <alignment horizontal="right"/>
    </xf>
    <xf numFmtId="0" fontId="7" fillId="0" borderId="8" xfId="1129" applyFont="1" applyBorder="1" applyProtection="1"/>
    <xf numFmtId="0" fontId="22" fillId="0" borderId="6" xfId="37" applyNumberFormat="1" applyFont="1" applyBorder="1" applyAlignment="1" applyProtection="1">
      <alignment horizontal="right" vertical="top" wrapText="1"/>
    </xf>
    <xf numFmtId="178" fontId="7" fillId="0" borderId="0" xfId="37" applyNumberFormat="1" applyFont="1" applyBorder="1" applyProtection="1"/>
    <xf numFmtId="178" fontId="7" fillId="0" borderId="0" xfId="37" applyNumberFormat="1" applyFont="1" applyBorder="1" applyAlignment="1" applyProtection="1">
      <alignment horizontal="right"/>
    </xf>
    <xf numFmtId="0" fontId="7" fillId="0" borderId="1" xfId="43" applyFont="1" applyBorder="1" applyProtection="1"/>
    <xf numFmtId="0" fontId="7" fillId="0" borderId="2" xfId="43" applyFont="1" applyBorder="1" applyProtection="1"/>
    <xf numFmtId="0" fontId="7" fillId="0" borderId="3" xfId="43" applyFont="1" applyBorder="1" applyProtection="1"/>
    <xf numFmtId="0" fontId="12" fillId="0" borderId="4" xfId="43" applyFont="1" applyBorder="1" applyProtection="1"/>
    <xf numFmtId="0" fontId="8" fillId="0" borderId="0" xfId="43" applyFont="1" applyBorder="1" applyAlignment="1" applyProtection="1">
      <alignment vertical="center"/>
    </xf>
    <xf numFmtId="0" fontId="6" fillId="0" borderId="0" xfId="43" applyFont="1" applyBorder="1" applyProtection="1"/>
    <xf numFmtId="0" fontId="6" fillId="0" borderId="5" xfId="43" applyFont="1" applyBorder="1" applyProtection="1"/>
    <xf numFmtId="0" fontId="6" fillId="0" borderId="0" xfId="43" applyFont="1" applyProtection="1"/>
    <xf numFmtId="0" fontId="10" fillId="0" borderId="0" xfId="43" applyFont="1" applyBorder="1" applyAlignment="1" applyProtection="1">
      <alignment vertical="center"/>
    </xf>
    <xf numFmtId="0" fontId="7" fillId="0" borderId="6" xfId="43" applyFont="1" applyBorder="1" applyProtection="1"/>
    <xf numFmtId="0" fontId="7" fillId="0" borderId="5" xfId="43" applyFont="1" applyBorder="1" applyProtection="1"/>
    <xf numFmtId="0" fontId="7" fillId="0" borderId="0" xfId="43" applyFont="1" applyBorder="1" applyProtection="1"/>
    <xf numFmtId="0" fontId="7" fillId="0" borderId="6" xfId="43" applyFont="1" applyBorder="1" applyAlignment="1" applyProtection="1">
      <alignment horizontal="right"/>
    </xf>
    <xf numFmtId="0" fontId="7" fillId="0" borderId="0" xfId="43" applyFont="1" applyBorder="1" applyAlignment="1" applyProtection="1">
      <alignment horizontal="right"/>
    </xf>
    <xf numFmtId="0" fontId="7" fillId="0" borderId="0" xfId="43" applyFont="1" applyBorder="1" applyAlignment="1" applyProtection="1">
      <alignment horizontal="left" vertical="center"/>
    </xf>
    <xf numFmtId="182" fontId="7" fillId="0" borderId="0" xfId="43" applyNumberFormat="1" applyFont="1" applyBorder="1" applyAlignment="1" applyProtection="1">
      <alignment vertical="center"/>
    </xf>
    <xf numFmtId="182" fontId="7" fillId="0" borderId="0" xfId="43" applyNumberFormat="1" applyFont="1" applyBorder="1" applyAlignment="1" applyProtection="1">
      <alignment horizontal="right" vertical="center"/>
    </xf>
    <xf numFmtId="182" fontId="7" fillId="0" borderId="0" xfId="43" applyNumberFormat="1" applyFont="1" applyBorder="1" applyProtection="1"/>
    <xf numFmtId="0" fontId="7" fillId="0" borderId="0" xfId="43" applyNumberFormat="1" applyFont="1" applyBorder="1" applyAlignment="1" applyProtection="1">
      <alignment horizontal="left" vertical="center"/>
    </xf>
    <xf numFmtId="182" fontId="7" fillId="0" borderId="0" xfId="43" applyNumberFormat="1" applyFont="1" applyBorder="1" applyAlignment="1" applyProtection="1">
      <alignment horizontal="left" vertical="center"/>
    </xf>
    <xf numFmtId="182" fontId="7" fillId="0" borderId="6" xfId="43" applyNumberFormat="1" applyFont="1" applyBorder="1" applyAlignment="1" applyProtection="1">
      <alignment horizontal="right"/>
    </xf>
    <xf numFmtId="0" fontId="7" fillId="0" borderId="4" xfId="43" applyFont="1" applyBorder="1" applyProtection="1"/>
    <xf numFmtId="0" fontId="7" fillId="0" borderId="0" xfId="43" applyFont="1" applyBorder="1" applyAlignment="1" applyProtection="1"/>
    <xf numFmtId="0" fontId="7" fillId="0" borderId="7" xfId="43" applyFont="1" applyBorder="1" applyProtection="1"/>
    <xf numFmtId="0" fontId="7" fillId="0" borderId="8" xfId="43" applyFont="1" applyBorder="1" applyProtection="1"/>
    <xf numFmtId="206" fontId="7" fillId="0" borderId="0" xfId="43" applyNumberFormat="1" applyFont="1" applyAlignment="1" applyProtection="1">
      <alignment horizontal="right"/>
    </xf>
    <xf numFmtId="206" fontId="6" fillId="0" borderId="0" xfId="43" applyNumberFormat="1" applyFont="1" applyAlignment="1" applyProtection="1">
      <alignment horizontal="right"/>
    </xf>
    <xf numFmtId="206" fontId="6" fillId="0" borderId="0" xfId="43" applyNumberFormat="1" applyFont="1" applyProtection="1"/>
    <xf numFmtId="206" fontId="7" fillId="0" borderId="0" xfId="43" applyNumberFormat="1" applyFont="1" applyBorder="1" applyProtection="1"/>
    <xf numFmtId="206" fontId="7" fillId="0" borderId="0" xfId="43" applyNumberFormat="1" applyFont="1" applyProtection="1"/>
    <xf numFmtId="206" fontId="22" fillId="0" borderId="0" xfId="43" applyNumberFormat="1" applyFont="1" applyAlignment="1" applyProtection="1">
      <alignment horizontal="right"/>
    </xf>
    <xf numFmtId="206" fontId="22" fillId="0" borderId="0" xfId="43" applyNumberFormat="1" applyFont="1" applyBorder="1" applyAlignment="1" applyProtection="1">
      <alignment horizontal="right"/>
    </xf>
    <xf numFmtId="0" fontId="22" fillId="0" borderId="0" xfId="43" applyNumberFormat="1" applyFont="1" applyBorder="1" applyProtection="1"/>
    <xf numFmtId="182" fontId="7" fillId="0" borderId="0" xfId="43" applyNumberFormat="1" applyFont="1" applyProtection="1"/>
    <xf numFmtId="0" fontId="12" fillId="0" borderId="1" xfId="1135" applyFont="1" applyBorder="1" applyProtection="1"/>
    <xf numFmtId="0" fontId="12" fillId="0" borderId="2" xfId="1135" applyFont="1" applyBorder="1" applyProtection="1"/>
    <xf numFmtId="0" fontId="12" fillId="0" borderId="3" xfId="1135" applyFont="1" applyBorder="1" applyProtection="1"/>
    <xf numFmtId="0" fontId="12" fillId="0" borderId="0" xfId="1135" applyFont="1" applyProtection="1"/>
    <xf numFmtId="0" fontId="12" fillId="0" borderId="4" xfId="1135" applyFont="1" applyBorder="1" applyProtection="1"/>
    <xf numFmtId="207" fontId="8" fillId="0" borderId="0" xfId="43" applyNumberFormat="1" applyFont="1" applyBorder="1" applyProtection="1"/>
    <xf numFmtId="0" fontId="8" fillId="0" borderId="0" xfId="1135" applyFont="1" applyBorder="1" applyAlignment="1" applyProtection="1">
      <alignment vertical="center"/>
    </xf>
    <xf numFmtId="0" fontId="12" fillId="0" borderId="0" xfId="1135" applyFont="1" applyBorder="1" applyProtection="1"/>
    <xf numFmtId="0" fontId="7" fillId="0" borderId="0" xfId="25" applyFont="1" applyAlignment="1" applyProtection="1">
      <alignment horizontal="right" vertical="center"/>
    </xf>
    <xf numFmtId="0" fontId="12" fillId="0" borderId="5" xfId="1135" applyFont="1" applyBorder="1" applyProtection="1"/>
    <xf numFmtId="0" fontId="7" fillId="0" borderId="0" xfId="1135" applyFont="1" applyBorder="1" applyAlignment="1" applyProtection="1">
      <alignment horizontal="right"/>
    </xf>
    <xf numFmtId="0" fontId="59" fillId="0" borderId="0" xfId="395" applyFont="1" applyBorder="1" applyAlignment="1" applyProtection="1">
      <alignment horizontal="right"/>
    </xf>
    <xf numFmtId="0" fontId="8" fillId="0" borderId="0" xfId="43" applyFont="1" applyBorder="1" applyProtection="1"/>
    <xf numFmtId="0" fontId="10" fillId="0" borderId="0" xfId="43" applyFont="1" applyBorder="1" applyProtection="1"/>
    <xf numFmtId="0" fontId="12" fillId="0" borderId="6" xfId="1135" applyFont="1" applyBorder="1" applyProtection="1"/>
    <xf numFmtId="0" fontId="22" fillId="0" borderId="0" xfId="1135" applyFont="1" applyBorder="1" applyProtection="1"/>
    <xf numFmtId="0" fontId="22" fillId="0" borderId="0" xfId="1135" applyFont="1" applyProtection="1"/>
    <xf numFmtId="0" fontId="7" fillId="0" borderId="0" xfId="1135" applyNumberFormat="1" applyFont="1" applyBorder="1" applyAlignment="1" applyProtection="1">
      <alignment vertical="center"/>
    </xf>
    <xf numFmtId="0" fontId="7" fillId="0" borderId="0" xfId="1135" quotePrefix="1" applyFont="1" applyBorder="1" applyAlignment="1" applyProtection="1">
      <alignment horizontal="right" vertical="center"/>
    </xf>
    <xf numFmtId="0" fontId="7" fillId="0" borderId="6" xfId="1135" applyFont="1" applyBorder="1" applyProtection="1"/>
    <xf numFmtId="0" fontId="7" fillId="0" borderId="0" xfId="1135" applyFont="1" applyProtection="1"/>
    <xf numFmtId="0" fontId="11" fillId="0" borderId="0" xfId="1135" applyFont="1" applyProtection="1"/>
    <xf numFmtId="0" fontId="7" fillId="0" borderId="0" xfId="1135" applyFont="1" applyAlignment="1" applyProtection="1">
      <alignment horizontal="left"/>
    </xf>
    <xf numFmtId="208" fontId="7" fillId="0" borderId="0" xfId="1135" applyNumberFormat="1" applyFont="1" applyBorder="1" applyProtection="1"/>
    <xf numFmtId="0" fontId="7" fillId="0" borderId="0" xfId="1135" applyFont="1" applyBorder="1" applyProtection="1"/>
    <xf numFmtId="0" fontId="11" fillId="0" borderId="0" xfId="1133" applyNumberFormat="1" applyFont="1" applyBorder="1" applyAlignment="1" applyProtection="1">
      <alignment horizontal="left"/>
    </xf>
    <xf numFmtId="0" fontId="11" fillId="0" borderId="0" xfId="1133" applyNumberFormat="1" applyFont="1" applyBorder="1" applyAlignment="1" applyProtection="1">
      <alignment horizontal="left" vertical="center"/>
    </xf>
    <xf numFmtId="164" fontId="11" fillId="0" borderId="0" xfId="1135" applyNumberFormat="1" applyFont="1" applyBorder="1" applyProtection="1"/>
    <xf numFmtId="0" fontId="7" fillId="0" borderId="0" xfId="1133" applyNumberFormat="1" applyFont="1" applyBorder="1" applyAlignment="1" applyProtection="1">
      <alignment horizontal="left" vertical="center"/>
    </xf>
    <xf numFmtId="164" fontId="7" fillId="0" borderId="0" xfId="1135" applyNumberFormat="1" applyFont="1" applyBorder="1" applyProtection="1"/>
    <xf numFmtId="1" fontId="7" fillId="0" borderId="0" xfId="1133" applyNumberFormat="1" applyFont="1" applyBorder="1" applyAlignment="1" applyProtection="1">
      <alignment horizontal="left"/>
    </xf>
    <xf numFmtId="0" fontId="7" fillId="0" borderId="0" xfId="1133" applyNumberFormat="1" applyFont="1" applyBorder="1" applyAlignment="1" applyProtection="1">
      <alignment horizontal="left"/>
    </xf>
    <xf numFmtId="1" fontId="7" fillId="0" borderId="0" xfId="1133" applyNumberFormat="1" applyFont="1" applyBorder="1" applyAlignment="1" applyProtection="1">
      <alignment horizontal="left" indent="3"/>
    </xf>
    <xf numFmtId="164" fontId="12" fillId="0" borderId="0" xfId="1135" applyNumberFormat="1" applyFont="1" applyProtection="1"/>
    <xf numFmtId="0" fontId="7" fillId="0" borderId="2" xfId="1135" applyFont="1" applyBorder="1" applyProtection="1"/>
    <xf numFmtId="0" fontId="7" fillId="0" borderId="0" xfId="1130" applyFont="1" applyBorder="1" applyAlignment="1" applyProtection="1">
      <alignment horizontal="left" vertical="center"/>
    </xf>
    <xf numFmtId="0" fontId="12" fillId="0" borderId="7" xfId="1135" applyFont="1" applyBorder="1" applyProtection="1"/>
    <xf numFmtId="0" fontId="12" fillId="0" borderId="8" xfId="1135" applyFont="1" applyBorder="1" applyProtection="1"/>
    <xf numFmtId="0" fontId="12" fillId="0" borderId="0" xfId="1133" applyFont="1" applyProtection="1"/>
    <xf numFmtId="0" fontId="12" fillId="0" borderId="0" xfId="1133" applyFont="1" applyBorder="1" applyProtection="1"/>
    <xf numFmtId="0" fontId="9" fillId="0" borderId="0" xfId="43" applyFont="1" applyBorder="1" applyProtection="1"/>
    <xf numFmtId="0" fontId="9" fillId="0" borderId="2" xfId="43" applyFont="1" applyBorder="1" applyProtection="1"/>
    <xf numFmtId="207" fontId="7" fillId="0" borderId="0" xfId="43" applyNumberFormat="1" applyFont="1" applyBorder="1" applyAlignment="1" applyProtection="1">
      <alignment horizontal="right"/>
    </xf>
    <xf numFmtId="0" fontId="22" fillId="0" borderId="6" xfId="43" applyFont="1" applyBorder="1" applyProtection="1"/>
    <xf numFmtId="0" fontId="22" fillId="0" borderId="6" xfId="43" applyFont="1" applyBorder="1" applyAlignment="1" applyProtection="1">
      <alignment horizontal="right"/>
    </xf>
    <xf numFmtId="0" fontId="22" fillId="0" borderId="0" xfId="43" applyFont="1" applyBorder="1" applyProtection="1"/>
    <xf numFmtId="0" fontId="22" fillId="0" borderId="0" xfId="43" applyFont="1" applyBorder="1" applyAlignment="1" applyProtection="1">
      <alignment horizontal="right"/>
    </xf>
    <xf numFmtId="164" fontId="7" fillId="0" borderId="0" xfId="43" applyNumberFormat="1" applyFont="1" applyBorder="1" applyAlignment="1" applyProtection="1">
      <alignment vertical="top"/>
    </xf>
    <xf numFmtId="164" fontId="7" fillId="0" borderId="0" xfId="43" applyNumberFormat="1" applyFont="1" applyBorder="1" applyAlignment="1" applyProtection="1">
      <alignment vertical="center"/>
    </xf>
    <xf numFmtId="164" fontId="7" fillId="0" borderId="0" xfId="43" applyNumberFormat="1" applyFont="1" applyBorder="1" applyProtection="1"/>
    <xf numFmtId="0" fontId="7" fillId="0" borderId="0" xfId="43" applyFont="1" applyBorder="1" applyAlignment="1" applyProtection="1">
      <alignment horizontal="left"/>
    </xf>
    <xf numFmtId="0" fontId="7" fillId="0" borderId="6" xfId="43" applyFont="1" applyBorder="1" applyAlignment="1" applyProtection="1">
      <alignment horizontal="left"/>
    </xf>
    <xf numFmtId="0" fontId="12" fillId="0" borderId="1" xfId="1132" applyFont="1" applyBorder="1" applyProtection="1"/>
    <xf numFmtId="0" fontId="12" fillId="0" borderId="2" xfId="1132" applyFont="1" applyBorder="1" applyProtection="1"/>
    <xf numFmtId="0" fontId="12" fillId="0" borderId="3" xfId="1132" applyFont="1" applyBorder="1" applyProtection="1"/>
    <xf numFmtId="0" fontId="12" fillId="0" borderId="0" xfId="1132" applyFont="1" applyProtection="1"/>
    <xf numFmtId="0" fontId="12" fillId="0" borderId="4" xfId="1132" applyFont="1" applyBorder="1" applyProtection="1"/>
    <xf numFmtId="0" fontId="7" fillId="0" borderId="0" xfId="1132" applyFont="1" applyBorder="1" applyAlignment="1" applyProtection="1">
      <alignment vertical="center"/>
    </xf>
    <xf numFmtId="0" fontId="12" fillId="0" borderId="5" xfId="1132" applyFont="1" applyBorder="1" applyProtection="1"/>
    <xf numFmtId="0" fontId="7" fillId="0" borderId="0" xfId="1132" applyFont="1" applyBorder="1" applyAlignment="1" applyProtection="1">
      <alignment horizontal="right" vertical="center"/>
    </xf>
    <xf numFmtId="0" fontId="8" fillId="0" borderId="0" xfId="1131" applyFont="1" applyBorder="1" applyAlignment="1" applyProtection="1">
      <alignment vertical="center"/>
    </xf>
    <xf numFmtId="0" fontId="7" fillId="0" borderId="6" xfId="1132" applyFont="1" applyBorder="1" applyAlignment="1" applyProtection="1">
      <alignment vertical="center"/>
    </xf>
    <xf numFmtId="214" fontId="7" fillId="0" borderId="0" xfId="1132" applyNumberFormat="1" applyFont="1" applyBorder="1" applyAlignment="1" applyProtection="1">
      <alignment horizontal="left" vertical="center"/>
    </xf>
    <xf numFmtId="182" fontId="7" fillId="0" borderId="0" xfId="1132" applyNumberFormat="1" applyFont="1" applyBorder="1" applyAlignment="1" applyProtection="1">
      <alignment horizontal="right" vertical="center"/>
    </xf>
    <xf numFmtId="37" fontId="7" fillId="0" borderId="6" xfId="1132" applyNumberFormat="1" applyFont="1" applyBorder="1" applyAlignment="1" applyProtection="1">
      <alignment horizontal="left" vertical="center"/>
    </xf>
    <xf numFmtId="182" fontId="7" fillId="0" borderId="6" xfId="1132" applyNumberFormat="1" applyFont="1" applyBorder="1" applyAlignment="1" applyProtection="1">
      <alignment horizontal="right" vertical="center"/>
    </xf>
    <xf numFmtId="0" fontId="12" fillId="0" borderId="7" xfId="1132" applyFont="1" applyBorder="1" applyProtection="1"/>
    <xf numFmtId="0" fontId="12" fillId="0" borderId="8" xfId="1132" applyFont="1" applyBorder="1" applyProtection="1"/>
    <xf numFmtId="0" fontId="7" fillId="0" borderId="1" xfId="1127" applyFont="1" applyBorder="1" applyAlignment="1" applyProtection="1">
      <alignment vertical="center"/>
    </xf>
    <xf numFmtId="0" fontId="7" fillId="0" borderId="2" xfId="1127" applyFont="1" applyBorder="1" applyAlignment="1" applyProtection="1">
      <alignment vertical="center"/>
    </xf>
    <xf numFmtId="0" fontId="7" fillId="0" borderId="3" xfId="1127" applyFont="1" applyBorder="1" applyAlignment="1" applyProtection="1">
      <alignment vertical="center"/>
    </xf>
    <xf numFmtId="0" fontId="7" fillId="0" borderId="0" xfId="1127" applyFont="1" applyAlignment="1" applyProtection="1">
      <alignment vertical="center"/>
    </xf>
    <xf numFmtId="0" fontId="7" fillId="0" borderId="4" xfId="1127" applyFont="1" applyBorder="1" applyAlignment="1" applyProtection="1">
      <alignment vertical="center"/>
    </xf>
    <xf numFmtId="0" fontId="8" fillId="0" borderId="0" xfId="1127" applyNumberFormat="1" applyFont="1" applyBorder="1" applyAlignment="1" applyProtection="1">
      <alignment vertical="center"/>
    </xf>
    <xf numFmtId="0" fontId="6" fillId="0" borderId="0" xfId="1127" applyFont="1" applyBorder="1" applyAlignment="1" applyProtection="1">
      <alignment vertical="center"/>
    </xf>
    <xf numFmtId="0" fontId="6" fillId="0" borderId="0" xfId="1127" applyNumberFormat="1" applyFont="1" applyBorder="1" applyAlignment="1" applyProtection="1">
      <alignment horizontal="right" vertical="center"/>
    </xf>
    <xf numFmtId="0" fontId="10" fillId="0" borderId="5" xfId="43" applyFont="1" applyBorder="1" applyProtection="1"/>
    <xf numFmtId="0" fontId="7" fillId="0" borderId="0" xfId="1127" applyFont="1" applyBorder="1" applyAlignment="1" applyProtection="1">
      <alignment horizontal="right" vertical="center"/>
    </xf>
    <xf numFmtId="0" fontId="6" fillId="0" borderId="0" xfId="1127" applyFont="1" applyBorder="1" applyAlignment="1" applyProtection="1">
      <alignment horizontal="right" vertical="center"/>
    </xf>
    <xf numFmtId="0" fontId="7" fillId="0" borderId="6" xfId="1127" applyNumberFormat="1" applyFont="1" applyBorder="1" applyAlignment="1" applyProtection="1">
      <alignment vertical="center"/>
    </xf>
    <xf numFmtId="0" fontId="7" fillId="0" borderId="5" xfId="1127" applyNumberFormat="1" applyFont="1" applyBorder="1" applyAlignment="1" applyProtection="1">
      <alignment vertical="center"/>
    </xf>
    <xf numFmtId="0" fontId="7" fillId="0" borderId="0" xfId="1127" applyNumberFormat="1" applyFont="1" applyBorder="1" applyAlignment="1" applyProtection="1">
      <alignment horizontal="right" vertical="center"/>
    </xf>
    <xf numFmtId="0" fontId="7" fillId="0" borderId="6" xfId="1127" applyNumberFormat="1" applyFont="1" applyBorder="1" applyAlignment="1" applyProtection="1">
      <alignment horizontal="centerContinuous" vertical="center"/>
    </xf>
    <xf numFmtId="0" fontId="22" fillId="0" borderId="5" xfId="1127" applyFont="1" applyBorder="1" applyAlignment="1" applyProtection="1">
      <alignment vertical="center"/>
    </xf>
    <xf numFmtId="0" fontId="7" fillId="0" borderId="19" xfId="1127" applyNumberFormat="1" applyFont="1" applyBorder="1" applyAlignment="1" applyProtection="1">
      <alignment horizontal="centerContinuous" vertical="top"/>
    </xf>
    <xf numFmtId="0" fontId="7" fillId="0" borderId="19" xfId="1127" applyNumberFormat="1" applyFont="1" applyBorder="1" applyAlignment="1" applyProtection="1">
      <alignment horizontal="centerContinuous" vertical="center"/>
    </xf>
    <xf numFmtId="0" fontId="10" fillId="0" borderId="5" xfId="43" applyFont="1" applyBorder="1" applyAlignment="1" applyProtection="1">
      <alignment horizontal="center"/>
    </xf>
    <xf numFmtId="0" fontId="7" fillId="0" borderId="2" xfId="1127" applyNumberFormat="1" applyFont="1" applyBorder="1" applyAlignment="1" applyProtection="1">
      <alignment horizontal="centerContinuous" vertical="top"/>
    </xf>
    <xf numFmtId="0" fontId="7" fillId="0" borderId="2" xfId="1127" applyNumberFormat="1" applyFont="1" applyBorder="1" applyAlignment="1" applyProtection="1">
      <alignment horizontal="centerContinuous" vertical="center"/>
    </xf>
    <xf numFmtId="0" fontId="7" fillId="0" borderId="0" xfId="1127" applyNumberFormat="1" applyFont="1" applyBorder="1" applyAlignment="1" applyProtection="1">
      <alignment vertical="top" wrapText="1"/>
    </xf>
    <xf numFmtId="0" fontId="7" fillId="0" borderId="6" xfId="1127" applyFont="1" applyBorder="1" applyAlignment="1" applyProtection="1">
      <alignment vertical="center"/>
    </xf>
    <xf numFmtId="0" fontId="7" fillId="0" borderId="0" xfId="1127" applyNumberFormat="1" applyFont="1" applyBorder="1" applyAlignment="1" applyProtection="1">
      <alignment horizontal="left" vertical="center"/>
    </xf>
    <xf numFmtId="215" fontId="7" fillId="0" borderId="0" xfId="1127" applyNumberFormat="1" applyFont="1" applyBorder="1" applyAlignment="1" applyProtection="1">
      <alignment horizontal="right" vertical="center"/>
    </xf>
    <xf numFmtId="215" fontId="7" fillId="0" borderId="5" xfId="1127" applyNumberFormat="1" applyFont="1" applyBorder="1" applyAlignment="1" applyProtection="1">
      <alignment vertical="center"/>
    </xf>
    <xf numFmtId="0" fontId="7" fillId="0" borderId="7" xfId="1127" applyFont="1" applyBorder="1" applyAlignment="1" applyProtection="1">
      <alignment vertical="center"/>
    </xf>
    <xf numFmtId="0" fontId="7" fillId="0" borderId="6" xfId="1127" applyNumberFormat="1" applyFont="1" applyBorder="1" applyAlignment="1" applyProtection="1">
      <alignment horizontal="left" vertical="center"/>
    </xf>
    <xf numFmtId="215" fontId="7" fillId="0" borderId="6" xfId="1127" applyNumberFormat="1" applyFont="1" applyBorder="1" applyAlignment="1" applyProtection="1">
      <alignment vertical="center"/>
    </xf>
    <xf numFmtId="215" fontId="7" fillId="0" borderId="6" xfId="1127" applyNumberFormat="1" applyFont="1" applyBorder="1" applyAlignment="1" applyProtection="1">
      <alignment horizontal="right" vertical="center"/>
    </xf>
    <xf numFmtId="215" fontId="7" fillId="0" borderId="8" xfId="1127" applyNumberFormat="1" applyFont="1" applyBorder="1" applyAlignment="1" applyProtection="1">
      <alignment vertical="center"/>
    </xf>
    <xf numFmtId="0" fontId="7" fillId="0" borderId="2" xfId="1127" applyNumberFormat="1" applyFont="1" applyBorder="1" applyAlignment="1" applyProtection="1">
      <alignment horizontal="left" vertical="center"/>
    </xf>
    <xf numFmtId="215" fontId="7" fillId="0" borderId="2" xfId="1127" applyNumberFormat="1" applyFont="1" applyBorder="1" applyAlignment="1" applyProtection="1">
      <alignment vertical="center"/>
    </xf>
    <xf numFmtId="215" fontId="7" fillId="0" borderId="2" xfId="1127" applyNumberFormat="1" applyFont="1" applyBorder="1" applyAlignment="1" applyProtection="1">
      <alignment horizontal="right" vertical="center"/>
    </xf>
    <xf numFmtId="215" fontId="7" fillId="0" borderId="3" xfId="1127" applyNumberFormat="1" applyFont="1" applyBorder="1" applyAlignment="1" applyProtection="1">
      <alignment vertical="center"/>
    </xf>
    <xf numFmtId="0" fontId="7" fillId="0" borderId="5" xfId="1127" applyFont="1" applyBorder="1" applyAlignment="1" applyProtection="1">
      <alignment vertical="center"/>
    </xf>
    <xf numFmtId="0" fontId="7" fillId="0" borderId="0" xfId="1127" applyNumberFormat="1" applyFont="1" applyBorder="1" applyAlignment="1" applyProtection="1">
      <alignment horizontal="centerContinuous" vertical="center"/>
    </xf>
    <xf numFmtId="0" fontId="7" fillId="0" borderId="2" xfId="1127" applyNumberFormat="1" applyFont="1" applyBorder="1" applyAlignment="1" applyProtection="1">
      <alignment horizontal="center" vertical="center" wrapText="1"/>
    </xf>
    <xf numFmtId="0" fontId="22" fillId="0" borderId="5" xfId="1127" applyNumberFormat="1" applyFont="1" applyBorder="1" applyAlignment="1" applyProtection="1">
      <alignment horizontal="right" vertical="center"/>
    </xf>
    <xf numFmtId="0" fontId="7" fillId="0" borderId="5" xfId="1127" applyNumberFormat="1" applyFont="1" applyBorder="1" applyAlignment="1" applyProtection="1">
      <alignment horizontal="right" vertical="center"/>
    </xf>
    <xf numFmtId="216" fontId="7" fillId="0" borderId="0" xfId="1127" applyNumberFormat="1" applyFont="1" applyBorder="1" applyAlignment="1" applyProtection="1">
      <alignment vertical="center"/>
    </xf>
    <xf numFmtId="215" fontId="58" fillId="0" borderId="0" xfId="1127" applyNumberFormat="1" applyFont="1" applyBorder="1" applyAlignment="1" applyProtection="1">
      <alignment vertical="center"/>
    </xf>
    <xf numFmtId="0" fontId="7" fillId="0" borderId="0" xfId="1127" applyFont="1" applyBorder="1" applyAlignment="1" applyProtection="1"/>
    <xf numFmtId="0" fontId="7" fillId="0" borderId="8" xfId="1127" applyFont="1" applyBorder="1" applyAlignment="1" applyProtection="1">
      <alignment vertical="center"/>
    </xf>
    <xf numFmtId="37" fontId="8" fillId="0" borderId="0" xfId="1132" applyNumberFormat="1" applyFont="1" applyBorder="1" applyAlignment="1" applyProtection="1">
      <alignment horizontal="left" vertical="center"/>
    </xf>
    <xf numFmtId="0" fontId="60" fillId="0" borderId="0" xfId="1132" applyFont="1" applyProtection="1"/>
    <xf numFmtId="0" fontId="22" fillId="0" borderId="0" xfId="1132" applyFont="1" applyProtection="1"/>
    <xf numFmtId="0" fontId="7" fillId="0" borderId="0" xfId="1132" applyFont="1" applyBorder="1" applyAlignment="1" applyProtection="1">
      <alignment horizontal="left" vertical="center"/>
    </xf>
    <xf numFmtId="0" fontId="11" fillId="0" borderId="0" xfId="1132" applyFont="1" applyBorder="1" applyAlignment="1" applyProtection="1">
      <alignment horizontal="center" vertical="center"/>
    </xf>
    <xf numFmtId="0" fontId="7" fillId="0" borderId="0" xfId="1132" applyNumberFormat="1" applyFont="1" applyBorder="1" applyAlignment="1" applyProtection="1">
      <alignment horizontal="right" vertical="center"/>
    </xf>
    <xf numFmtId="0" fontId="11" fillId="0" borderId="0" xfId="1132" applyFont="1" applyBorder="1" applyAlignment="1" applyProtection="1">
      <alignment vertical="center"/>
    </xf>
    <xf numFmtId="182" fontId="11" fillId="0" borderId="0" xfId="1132" applyNumberFormat="1" applyFont="1" applyBorder="1" applyAlignment="1" applyProtection="1">
      <alignment vertical="center"/>
    </xf>
    <xf numFmtId="182" fontId="60" fillId="0" borderId="0" xfId="1132" applyNumberFormat="1" applyFont="1" applyBorder="1" applyAlignment="1" applyProtection="1">
      <alignment vertical="center"/>
    </xf>
    <xf numFmtId="182" fontId="22" fillId="0" borderId="0" xfId="1132" applyNumberFormat="1" applyFont="1" applyBorder="1" applyAlignment="1" applyProtection="1">
      <alignment horizontal="right" vertical="center"/>
    </xf>
    <xf numFmtId="214" fontId="7" fillId="0" borderId="0" xfId="1132" applyNumberFormat="1" applyFont="1" applyBorder="1" applyAlignment="1" applyProtection="1">
      <alignment horizontal="left" vertical="center" indent="1"/>
    </xf>
    <xf numFmtId="214" fontId="7" fillId="0" borderId="0" xfId="1132" applyNumberFormat="1" applyFont="1" applyBorder="1" applyAlignment="1" applyProtection="1">
      <alignment horizontal="left" vertical="center" indent="2"/>
    </xf>
    <xf numFmtId="0" fontId="12" fillId="0" borderId="0" xfId="1132" applyFont="1" applyBorder="1" applyProtection="1"/>
    <xf numFmtId="0" fontId="12" fillId="0" borderId="6" xfId="1132" applyFont="1" applyBorder="1" applyAlignment="1" applyProtection="1">
      <alignment vertical="center"/>
    </xf>
    <xf numFmtId="0" fontId="23" fillId="0" borderId="0" xfId="1132" applyNumberFormat="1" applyFont="1" applyBorder="1" applyAlignment="1" applyProtection="1">
      <alignment horizontal="left" vertical="center"/>
    </xf>
    <xf numFmtId="0" fontId="7" fillId="0" borderId="0" xfId="1132" applyNumberFormat="1" applyFont="1" applyBorder="1" applyAlignment="1" applyProtection="1">
      <alignment horizontal="left" vertical="center"/>
    </xf>
    <xf numFmtId="37" fontId="23" fillId="0" borderId="0" xfId="1132" applyNumberFormat="1" applyFont="1" applyBorder="1" applyAlignment="1" applyProtection="1">
      <alignment horizontal="left" vertical="center"/>
    </xf>
    <xf numFmtId="214" fontId="7" fillId="0" borderId="0" xfId="1132" applyNumberFormat="1" applyFont="1" applyBorder="1" applyAlignment="1" applyProtection="1">
      <alignment horizontal="right" vertical="center"/>
    </xf>
    <xf numFmtId="0" fontId="7" fillId="0" borderId="0" xfId="59" applyFont="1" applyAlignment="1" applyProtection="1">
      <alignment horizontal="right" vertical="center"/>
    </xf>
    <xf numFmtId="37" fontId="12" fillId="0" borderId="0" xfId="1132" applyNumberFormat="1" applyFont="1" applyProtection="1"/>
    <xf numFmtId="0" fontId="7" fillId="0" borderId="0" xfId="43" applyNumberFormat="1" applyFont="1" applyBorder="1" applyAlignment="1" applyProtection="1">
      <alignment horizontal="right" vertical="center"/>
    </xf>
    <xf numFmtId="0" fontId="12" fillId="0" borderId="6" xfId="1132" applyFont="1" applyBorder="1" applyProtection="1"/>
    <xf numFmtId="0" fontId="12" fillId="0" borderId="1" xfId="1131" applyFont="1" applyBorder="1" applyProtection="1"/>
    <xf numFmtId="0" fontId="12" fillId="0" borderId="2" xfId="1131" applyFont="1" applyBorder="1" applyProtection="1"/>
    <xf numFmtId="0" fontId="12" fillId="0" borderId="3" xfId="1131" applyFont="1" applyBorder="1" applyProtection="1"/>
    <xf numFmtId="0" fontId="12" fillId="0" borderId="0" xfId="1131" applyFont="1" applyProtection="1"/>
    <xf numFmtId="0" fontId="12" fillId="0" borderId="4" xfId="1131" applyFont="1" applyBorder="1" applyProtection="1"/>
    <xf numFmtId="0" fontId="12" fillId="0" borderId="0" xfId="1131" applyFont="1" applyBorder="1" applyAlignment="1" applyProtection="1">
      <alignment vertical="center"/>
    </xf>
    <xf numFmtId="0" fontId="12" fillId="0" borderId="5" xfId="1131" applyFont="1" applyBorder="1" applyProtection="1"/>
    <xf numFmtId="0" fontId="12" fillId="0" borderId="6" xfId="1131" applyFont="1" applyBorder="1" applyAlignment="1" applyProtection="1">
      <alignment vertical="center"/>
    </xf>
    <xf numFmtId="0" fontId="22" fillId="0" borderId="6" xfId="1131" applyFont="1" applyBorder="1" applyAlignment="1" applyProtection="1">
      <alignment vertical="center"/>
    </xf>
    <xf numFmtId="214" fontId="7" fillId="0" borderId="0" xfId="1131" applyNumberFormat="1" applyFont="1" applyBorder="1" applyAlignment="1" applyProtection="1">
      <alignment horizontal="left" vertical="center"/>
    </xf>
    <xf numFmtId="182" fontId="7" fillId="0" borderId="0" xfId="1131" applyNumberFormat="1" applyFont="1" applyBorder="1" applyAlignment="1" applyProtection="1">
      <alignment vertical="center"/>
    </xf>
    <xf numFmtId="0" fontId="7" fillId="0" borderId="2" xfId="1131" applyFont="1" applyBorder="1" applyAlignment="1" applyProtection="1">
      <alignment vertical="center"/>
    </xf>
    <xf numFmtId="0" fontId="12" fillId="0" borderId="7" xfId="1131" applyFont="1" applyBorder="1" applyProtection="1"/>
    <xf numFmtId="0" fontId="7" fillId="0" borderId="6" xfId="1131" applyFont="1" applyBorder="1" applyAlignment="1" applyProtection="1">
      <alignment vertical="center"/>
    </xf>
    <xf numFmtId="0" fontId="12" fillId="0" borderId="8" xfId="1131" applyFont="1" applyBorder="1" applyProtection="1"/>
    <xf numFmtId="0" fontId="8" fillId="0" borderId="0" xfId="1134" applyNumberFormat="1" applyFont="1" applyBorder="1" applyAlignment="1" applyProtection="1">
      <alignment horizontal="left" vertical="center"/>
    </xf>
    <xf numFmtId="0" fontId="7" fillId="0" borderId="0" xfId="1132" applyNumberFormat="1" applyFont="1" applyBorder="1" applyAlignment="1" applyProtection="1">
      <alignment horizontal="right" vertical="center" wrapText="1"/>
    </xf>
    <xf numFmtId="0" fontId="7" fillId="0" borderId="0" xfId="50" applyFont="1" applyAlignment="1" applyProtection="1">
      <alignment horizontal="left" vertical="center" indent="1"/>
    </xf>
    <xf numFmtId="0" fontId="7" fillId="0" borderId="0" xfId="1134" applyFont="1" applyFill="1" applyBorder="1" applyAlignment="1" applyProtection="1">
      <alignment horizontal="left" vertical="center"/>
    </xf>
    <xf numFmtId="0" fontId="12" fillId="0" borderId="0" xfId="50" applyProtection="1"/>
    <xf numFmtId="0" fontId="9" fillId="0" borderId="0" xfId="1134" applyNumberFormat="1" applyFont="1" applyBorder="1" applyAlignment="1" applyProtection="1">
      <alignment horizontal="left" vertical="center"/>
    </xf>
    <xf numFmtId="37" fontId="9" fillId="0" borderId="0" xfId="1134" applyNumberFormat="1" applyFont="1" applyBorder="1" applyAlignment="1" applyProtection="1">
      <alignment horizontal="left" vertical="center"/>
    </xf>
    <xf numFmtId="37" fontId="7" fillId="0" borderId="0" xfId="1132" applyNumberFormat="1" applyFont="1" applyBorder="1" applyAlignment="1" applyProtection="1">
      <alignment horizontal="right" vertical="center"/>
    </xf>
    <xf numFmtId="37" fontId="22" fillId="0" borderId="5" xfId="1132" applyNumberFormat="1" applyFont="1" applyBorder="1" applyAlignment="1" applyProtection="1">
      <alignment horizontal="left" vertical="center"/>
    </xf>
    <xf numFmtId="37" fontId="22" fillId="0" borderId="0" xfId="1132" applyNumberFormat="1" applyFont="1" applyBorder="1" applyAlignment="1" applyProtection="1">
      <alignment horizontal="left" vertical="center"/>
    </xf>
    <xf numFmtId="214" fontId="11" fillId="0" borderId="0" xfId="1132" applyNumberFormat="1" applyFont="1" applyBorder="1" applyAlignment="1" applyProtection="1">
      <alignment horizontal="left" vertical="center"/>
    </xf>
    <xf numFmtId="217" fontId="7" fillId="0" borderId="0" xfId="50" applyNumberFormat="1" applyFont="1" applyAlignment="1" applyProtection="1">
      <alignment vertical="center"/>
    </xf>
    <xf numFmtId="217" fontId="7" fillId="0" borderId="0" xfId="1132" applyNumberFormat="1" applyFont="1" applyBorder="1" applyAlignment="1" applyProtection="1">
      <alignment horizontal="right" vertical="center"/>
    </xf>
    <xf numFmtId="182" fontId="12" fillId="0" borderId="0" xfId="1132" applyNumberFormat="1" applyFont="1" applyProtection="1"/>
    <xf numFmtId="0" fontId="6" fillId="0" borderId="0" xfId="1132" applyFont="1" applyProtection="1"/>
    <xf numFmtId="217" fontId="7" fillId="0" borderId="0" xfId="1132" applyNumberFormat="1" applyFont="1" applyBorder="1" applyAlignment="1" applyProtection="1">
      <alignment horizontal="left" vertical="center"/>
    </xf>
    <xf numFmtId="217" fontId="7" fillId="0" borderId="0" xfId="1132" applyNumberFormat="1" applyFont="1" applyProtection="1"/>
    <xf numFmtId="214" fontId="7" fillId="0" borderId="6" xfId="1132" applyNumberFormat="1" applyFont="1" applyBorder="1" applyAlignment="1" applyProtection="1">
      <alignment horizontal="left" vertical="center"/>
    </xf>
    <xf numFmtId="217" fontId="7" fillId="0" borderId="6" xfId="50" applyNumberFormat="1" applyFont="1" applyBorder="1" applyAlignment="1" applyProtection="1">
      <alignment vertical="center"/>
    </xf>
    <xf numFmtId="217" fontId="7" fillId="0" borderId="6" xfId="1132" applyNumberFormat="1" applyFont="1" applyBorder="1" applyAlignment="1" applyProtection="1">
      <alignment horizontal="right" vertical="center"/>
    </xf>
    <xf numFmtId="0" fontId="6" fillId="0" borderId="6" xfId="1132" applyFont="1" applyBorder="1" applyProtection="1"/>
    <xf numFmtId="214" fontId="7" fillId="0" borderId="2" xfId="1132" applyNumberFormat="1" applyFont="1" applyBorder="1" applyAlignment="1" applyProtection="1">
      <alignment horizontal="left" vertical="center"/>
    </xf>
    <xf numFmtId="217" fontId="7" fillId="0" borderId="2" xfId="50" applyNumberFormat="1" applyFont="1" applyBorder="1" applyAlignment="1" applyProtection="1">
      <alignment vertical="center"/>
    </xf>
    <xf numFmtId="217" fontId="7" fillId="0" borderId="2" xfId="1132" applyNumberFormat="1" applyFont="1" applyBorder="1" applyAlignment="1" applyProtection="1">
      <alignment horizontal="right" vertical="center"/>
    </xf>
    <xf numFmtId="0" fontId="6" fillId="0" borderId="0" xfId="1132" applyFont="1" applyBorder="1" applyProtection="1"/>
    <xf numFmtId="214" fontId="7" fillId="0" borderId="0" xfId="1132" applyNumberFormat="1" applyFont="1" applyFill="1" applyBorder="1" applyAlignment="1" applyProtection="1">
      <alignment horizontal="left" vertical="center"/>
    </xf>
    <xf numFmtId="37" fontId="22" fillId="0" borderId="0" xfId="1132" applyNumberFormat="1" applyFont="1" applyBorder="1" applyAlignment="1" applyProtection="1">
      <alignment horizontal="right" vertical="center"/>
    </xf>
    <xf numFmtId="0" fontId="7" fillId="0" borderId="4" xfId="1134" applyFont="1" applyFill="1" applyBorder="1" applyAlignment="1" applyProtection="1">
      <alignment horizontal="left" vertical="center"/>
    </xf>
    <xf numFmtId="0" fontId="7" fillId="0" borderId="5" xfId="1134" applyFont="1" applyFill="1" applyBorder="1" applyAlignment="1" applyProtection="1">
      <alignment horizontal="left" vertical="center"/>
    </xf>
    <xf numFmtId="0" fontId="7" fillId="0" borderId="0" xfId="1134" quotePrefix="1" applyFont="1" applyFill="1" applyBorder="1" applyAlignment="1" applyProtection="1">
      <alignment horizontal="left" vertical="center"/>
    </xf>
    <xf numFmtId="215" fontId="7" fillId="25" borderId="0" xfId="1127" applyNumberFormat="1" applyFont="1" applyFill="1" applyBorder="1" applyAlignment="1" applyProtection="1">
      <alignment vertical="center"/>
    </xf>
    <xf numFmtId="0" fontId="7" fillId="0" borderId="0" xfId="43" quotePrefix="1" applyFont="1" applyBorder="1" applyAlignment="1" applyProtection="1">
      <alignment horizontal="left" vertical="center"/>
    </xf>
    <xf numFmtId="0" fontId="7" fillId="0" borderId="0" xfId="43" quotePrefix="1" applyNumberFormat="1" applyFont="1" applyBorder="1" applyAlignment="1" applyProtection="1">
      <alignment horizontal="left" vertical="center"/>
    </xf>
    <xf numFmtId="0" fontId="7" fillId="0" borderId="0" xfId="43" quotePrefix="1" applyNumberFormat="1" applyFont="1" applyBorder="1" applyAlignment="1" applyProtection="1">
      <alignment horizontal="left" vertical="top"/>
    </xf>
    <xf numFmtId="49" fontId="61" fillId="26" borderId="0" xfId="55" applyNumberFormat="1" applyFont="1" applyFill="1" applyAlignment="1" applyProtection="1">
      <alignment horizontal="left" vertical="top"/>
    </xf>
    <xf numFmtId="0" fontId="61" fillId="26" borderId="0" xfId="55" applyFont="1" applyFill="1" applyAlignment="1" applyProtection="1">
      <alignment horizontal="left" vertical="top"/>
    </xf>
    <xf numFmtId="0" fontId="61" fillId="26" borderId="0" xfId="55" applyFont="1" applyFill="1" applyProtection="1"/>
    <xf numFmtId="0" fontId="6" fillId="26" borderId="0" xfId="55" applyFont="1" applyFill="1" applyAlignment="1" applyProtection="1">
      <alignment horizontal="left" vertical="top"/>
    </xf>
    <xf numFmtId="49" fontId="6" fillId="26" borderId="0" xfId="55" applyNumberFormat="1" applyFont="1" applyFill="1" applyAlignment="1" applyProtection="1">
      <alignment horizontal="left" vertical="top"/>
    </xf>
    <xf numFmtId="49" fontId="62" fillId="26" borderId="0" xfId="1123" applyNumberFormat="1" applyFont="1" applyFill="1" applyAlignment="1" applyProtection="1">
      <alignment horizontal="left" vertical="top"/>
    </xf>
    <xf numFmtId="0" fontId="6" fillId="26" borderId="0" xfId="1123" applyFont="1" applyFill="1" applyAlignment="1" applyProtection="1">
      <alignment horizontal="left" vertical="top" wrapText="1"/>
    </xf>
    <xf numFmtId="49" fontId="62" fillId="26" borderId="0" xfId="1124" applyNumberFormat="1" applyFont="1" applyFill="1" applyAlignment="1" applyProtection="1">
      <alignment horizontal="left" vertical="top"/>
    </xf>
    <xf numFmtId="0" fontId="6" fillId="26" borderId="0" xfId="1124" applyFont="1" applyFill="1" applyAlignment="1" applyProtection="1">
      <alignment horizontal="left" vertical="top" wrapText="1"/>
    </xf>
    <xf numFmtId="0" fontId="61" fillId="26" borderId="0" xfId="59" applyFont="1" applyFill="1" applyProtection="1"/>
    <xf numFmtId="0" fontId="61" fillId="26" borderId="0" xfId="1314" applyFont="1" applyFill="1" applyProtection="1"/>
    <xf numFmtId="49" fontId="62" fillId="26" borderId="0" xfId="47" applyNumberFormat="1" applyFont="1" applyFill="1" applyAlignment="1" applyProtection="1">
      <alignment horizontal="left" vertical="top"/>
    </xf>
    <xf numFmtId="0" fontId="6" fillId="26" borderId="0" xfId="47" applyFont="1" applyFill="1" applyAlignment="1" applyProtection="1">
      <alignment horizontal="left" vertical="top" wrapText="1"/>
    </xf>
    <xf numFmtId="0" fontId="7" fillId="0" borderId="0" xfId="37" applyNumberFormat="1" applyFont="1" applyBorder="1" applyAlignment="1" applyProtection="1">
      <alignment horizontal="right" vertical="top" wrapText="1"/>
    </xf>
    <xf numFmtId="0" fontId="7" fillId="0" borderId="0" xfId="37" applyNumberFormat="1" applyFont="1" applyBorder="1" applyAlignment="1" applyProtection="1">
      <alignment horizontal="right" vertical="top"/>
    </xf>
    <xf numFmtId="0" fontId="7" fillId="0" borderId="0" xfId="23" applyNumberFormat="1" applyFont="1" applyBorder="1" applyAlignment="1" applyProtection="1">
      <alignment vertical="center"/>
    </xf>
    <xf numFmtId="0" fontId="7" fillId="0" borderId="0" xfId="23" applyFont="1" applyBorder="1" applyAlignment="1" applyProtection="1">
      <alignment vertical="center"/>
    </xf>
    <xf numFmtId="0" fontId="7" fillId="0" borderId="0" xfId="1128" applyFont="1" applyBorder="1" applyAlignment="1" applyProtection="1">
      <alignment horizontal="right" vertical="top" wrapText="1"/>
    </xf>
    <xf numFmtId="0" fontId="7" fillId="0" borderId="0" xfId="43" applyFont="1" applyBorder="1" applyAlignment="1" applyProtection="1">
      <alignment horizontal="right" vertical="top" wrapText="1"/>
    </xf>
    <xf numFmtId="0" fontId="7" fillId="0" borderId="0" xfId="43" applyFont="1" applyBorder="1" applyAlignment="1" applyProtection="1">
      <alignment vertical="center"/>
    </xf>
    <xf numFmtId="0" fontId="7" fillId="0" borderId="0" xfId="50" applyFont="1" applyBorder="1" applyAlignment="1" applyProtection="1">
      <alignment horizontal="right" vertical="top" wrapText="1"/>
    </xf>
    <xf numFmtId="0" fontId="7" fillId="0" borderId="0" xfId="50" applyFont="1" applyBorder="1" applyAlignment="1" applyProtection="1">
      <alignment vertical="center"/>
    </xf>
    <xf numFmtId="0" fontId="7" fillId="0" borderId="2" xfId="50" applyFont="1" applyBorder="1" applyAlignment="1" applyProtection="1">
      <alignment horizontal="right" vertical="top" wrapText="1"/>
    </xf>
    <xf numFmtId="0" fontId="7" fillId="0" borderId="0" xfId="1127" applyNumberFormat="1" applyFont="1" applyBorder="1" applyAlignment="1" applyProtection="1">
      <alignment vertical="center"/>
    </xf>
    <xf numFmtId="0" fontId="7" fillId="0" borderId="0" xfId="1127" applyFont="1" applyBorder="1" applyAlignment="1" applyProtection="1">
      <alignment vertical="center"/>
    </xf>
    <xf numFmtId="0" fontId="7" fillId="0" borderId="0" xfId="1127" applyNumberFormat="1" applyFont="1" applyBorder="1" applyAlignment="1" applyProtection="1">
      <alignment horizontal="right" vertical="top" wrapText="1"/>
    </xf>
    <xf numFmtId="0" fontId="7" fillId="0" borderId="0" xfId="1127" applyNumberFormat="1" applyFont="1" applyBorder="1" applyAlignment="1" applyProtection="1">
      <alignment horizontal="right" vertical="top"/>
    </xf>
    <xf numFmtId="0" fontId="7" fillId="0" borderId="0" xfId="1127" applyNumberFormat="1" applyFont="1" applyBorder="1" applyAlignment="1" applyProtection="1">
      <alignment horizontal="center" vertical="center" wrapText="1"/>
    </xf>
    <xf numFmtId="0" fontId="7" fillId="0" borderId="0" xfId="1127" applyNumberFormat="1" applyFont="1" applyBorder="1" applyAlignment="1" applyProtection="1">
      <alignment horizontal="center" vertical="center"/>
    </xf>
    <xf numFmtId="215" fontId="7" fillId="0" borderId="0" xfId="1127" applyNumberFormat="1" applyFont="1" applyBorder="1" applyAlignment="1" applyProtection="1">
      <alignment vertical="center"/>
    </xf>
    <xf numFmtId="0" fontId="7" fillId="0" borderId="0" xfId="1131" applyNumberFormat="1" applyFont="1" applyBorder="1" applyAlignment="1" applyProtection="1">
      <alignment vertical="center"/>
    </xf>
    <xf numFmtId="0" fontId="7" fillId="0" borderId="0" xfId="1131" applyFont="1" applyBorder="1" applyAlignment="1" applyProtection="1">
      <alignment vertical="center"/>
    </xf>
    <xf numFmtId="0" fontId="7" fillId="0" borderId="0" xfId="1131" applyFont="1" applyBorder="1" applyAlignment="1" applyProtection="1">
      <alignment horizontal="right" vertical="center" wrapText="1"/>
    </xf>
    <xf numFmtId="37" fontId="7" fillId="0" borderId="0" xfId="1132" applyNumberFormat="1" applyFont="1" applyBorder="1" applyAlignment="1" applyProtection="1">
      <alignment horizontal="right" vertical="top" wrapText="1"/>
    </xf>
    <xf numFmtId="37" fontId="7" fillId="0" borderId="0" xfId="1132" applyNumberFormat="1" applyFont="1" applyBorder="1" applyAlignment="1" applyProtection="1">
      <alignment horizontal="left" vertical="center"/>
    </xf>
    <xf numFmtId="0" fontId="64" fillId="0" borderId="0" xfId="1316" applyFont="1" applyAlignment="1" applyProtection="1">
      <alignment horizontal="left"/>
    </xf>
    <xf numFmtId="0" fontId="59" fillId="0" borderId="0" xfId="1315" applyFont="1" applyAlignment="1" applyProtection="1">
      <alignment horizontal="right" vertical="center"/>
    </xf>
    <xf numFmtId="0" fontId="59" fillId="0" borderId="0" xfId="1315" applyFont="1" applyBorder="1" applyAlignment="1" applyProtection="1">
      <alignment horizontal="right" vertical="center"/>
    </xf>
    <xf numFmtId="0" fontId="7" fillId="0" borderId="0" xfId="0" applyFont="1" applyAlignment="1" applyProtection="1">
      <alignment horizontal="left" vertical="center"/>
    </xf>
    <xf numFmtId="0" fontId="0" fillId="0" borderId="0" xfId="0" applyProtection="1"/>
    <xf numFmtId="0" fontId="7" fillId="0" borderId="1" xfId="43" applyFont="1" applyBorder="1" applyAlignment="1" applyProtection="1">
      <alignment vertical="center"/>
    </xf>
    <xf numFmtId="0" fontId="7" fillId="0" borderId="2" xfId="43" applyFont="1" applyBorder="1" applyAlignment="1" applyProtection="1">
      <alignment vertical="center"/>
    </xf>
    <xf numFmtId="0" fontId="7" fillId="0" borderId="3" xfId="43" applyFont="1" applyBorder="1" applyAlignment="1" applyProtection="1">
      <alignment vertical="center"/>
    </xf>
    <xf numFmtId="0" fontId="7" fillId="0" borderId="0" xfId="43" applyFont="1" applyAlignment="1" applyProtection="1">
      <alignment vertical="center"/>
    </xf>
    <xf numFmtId="0" fontId="11" fillId="0" borderId="4" xfId="43" applyFont="1" applyBorder="1" applyAlignment="1" applyProtection="1">
      <alignment vertical="center"/>
    </xf>
    <xf numFmtId="0" fontId="9" fillId="0" borderId="0" xfId="43" applyFont="1" applyBorder="1" applyAlignment="1" applyProtection="1">
      <alignment vertical="center"/>
    </xf>
    <xf numFmtId="0" fontId="11" fillId="0" borderId="0" xfId="43" applyFont="1" applyBorder="1" applyAlignment="1" applyProtection="1">
      <alignment vertical="center"/>
    </xf>
    <xf numFmtId="0" fontId="7" fillId="0" borderId="5" xfId="43" applyFont="1" applyBorder="1" applyAlignment="1" applyProtection="1">
      <alignment horizontal="right" vertical="center"/>
    </xf>
    <xf numFmtId="0" fontId="11" fillId="0" borderId="0" xfId="43" applyFont="1" applyAlignment="1" applyProtection="1">
      <alignment vertical="center"/>
    </xf>
    <xf numFmtId="0" fontId="7" fillId="0" borderId="5" xfId="43" applyFont="1" applyBorder="1" applyAlignment="1" applyProtection="1">
      <alignment horizontal="right"/>
    </xf>
    <xf numFmtId="0" fontId="11" fillId="0" borderId="5" xfId="43" applyFont="1" applyBorder="1" applyAlignment="1" applyProtection="1">
      <alignment vertical="center"/>
    </xf>
    <xf numFmtId="0" fontId="7" fillId="0" borderId="4" xfId="43" applyFont="1" applyBorder="1" applyAlignment="1" applyProtection="1">
      <alignment vertical="center"/>
    </xf>
    <xf numFmtId="0" fontId="7" fillId="0" borderId="5" xfId="43" applyFont="1" applyBorder="1" applyAlignment="1" applyProtection="1">
      <alignment vertical="center"/>
    </xf>
    <xf numFmtId="0" fontId="11" fillId="0" borderId="0" xfId="43" applyFont="1" applyBorder="1" applyAlignment="1" applyProtection="1">
      <alignment horizontal="right" vertical="center"/>
    </xf>
    <xf numFmtId="0" fontId="7" fillId="0" borderId="6" xfId="43" applyFont="1" applyBorder="1" applyAlignment="1" applyProtection="1">
      <alignment horizontal="centerContinuous" vertical="center"/>
    </xf>
    <xf numFmtId="0" fontId="22" fillId="0" borderId="5" xfId="43" applyFont="1" applyBorder="1" applyAlignment="1" applyProtection="1">
      <alignment horizontal="centerContinuous" vertical="center"/>
    </xf>
    <xf numFmtId="0" fontId="7" fillId="0" borderId="2" xfId="43" applyFont="1" applyBorder="1" applyAlignment="1" applyProtection="1">
      <alignment horizontal="right" vertical="top" wrapText="1"/>
    </xf>
    <xf numFmtId="0" fontId="22" fillId="0" borderId="5" xfId="43" applyFont="1" applyBorder="1" applyAlignment="1" applyProtection="1">
      <alignment horizontal="right" vertical="center"/>
    </xf>
    <xf numFmtId="0" fontId="11" fillId="0" borderId="0" xfId="43" applyFont="1" applyBorder="1" applyProtection="1"/>
    <xf numFmtId="0" fontId="7" fillId="0" borderId="6" xfId="43" applyFont="1" applyBorder="1" applyAlignment="1" applyProtection="1">
      <alignment vertical="center"/>
    </xf>
    <xf numFmtId="0" fontId="11" fillId="0" borderId="6" xfId="43" applyFont="1" applyBorder="1" applyAlignment="1" applyProtection="1">
      <alignment vertical="center"/>
    </xf>
    <xf numFmtId="209" fontId="7" fillId="0" borderId="0" xfId="43" applyNumberFormat="1" applyFont="1" applyBorder="1" applyAlignment="1" applyProtection="1">
      <alignment vertical="center"/>
    </xf>
    <xf numFmtId="209" fontId="7" fillId="0" borderId="5" xfId="43" applyNumberFormat="1" applyFont="1" applyBorder="1" applyAlignment="1" applyProtection="1">
      <alignment vertical="center"/>
    </xf>
    <xf numFmtId="210" fontId="7" fillId="0" borderId="0" xfId="43" quotePrefix="1" applyNumberFormat="1" applyFont="1" applyBorder="1" applyAlignment="1" applyProtection="1">
      <alignment horizontal="left" vertical="center"/>
    </xf>
    <xf numFmtId="3" fontId="7" fillId="0" borderId="0" xfId="43" applyNumberFormat="1" applyFont="1" applyBorder="1" applyAlignment="1" applyProtection="1">
      <alignment vertical="center"/>
    </xf>
    <xf numFmtId="211" fontId="11" fillId="0" borderId="0" xfId="43" applyNumberFormat="1" applyFont="1" applyBorder="1" applyAlignment="1" applyProtection="1">
      <alignment vertical="center"/>
    </xf>
    <xf numFmtId="4" fontId="7" fillId="0" borderId="0" xfId="43" quotePrefix="1" applyNumberFormat="1" applyFont="1" applyBorder="1" applyAlignment="1" applyProtection="1">
      <alignment horizontal="left" vertical="center"/>
    </xf>
    <xf numFmtId="3" fontId="7" fillId="0" borderId="0" xfId="43" applyNumberFormat="1" applyFont="1" applyBorder="1" applyAlignment="1" applyProtection="1">
      <alignment horizontal="right" vertical="center"/>
    </xf>
    <xf numFmtId="3" fontId="7" fillId="0" borderId="5" xfId="43" applyNumberFormat="1" applyFont="1" applyBorder="1" applyAlignment="1" applyProtection="1">
      <alignment horizontal="right" vertical="center"/>
    </xf>
    <xf numFmtId="3" fontId="7" fillId="0" borderId="0" xfId="43" applyNumberFormat="1" applyFont="1" applyAlignment="1" applyProtection="1">
      <alignment vertical="center"/>
    </xf>
    <xf numFmtId="211" fontId="7" fillId="0" borderId="0" xfId="43" applyNumberFormat="1" applyFont="1" applyAlignment="1" applyProtection="1">
      <alignment vertical="center"/>
    </xf>
    <xf numFmtId="210" fontId="7" fillId="0" borderId="0" xfId="43" applyNumberFormat="1" applyFont="1" applyBorder="1" applyAlignment="1" applyProtection="1">
      <alignment horizontal="left" vertical="center"/>
    </xf>
    <xf numFmtId="3" fontId="7" fillId="0" borderId="0" xfId="43" quotePrefix="1" applyNumberFormat="1" applyFont="1" applyBorder="1" applyAlignment="1" applyProtection="1">
      <alignment horizontal="right" vertical="center"/>
    </xf>
    <xf numFmtId="210" fontId="7" fillId="0" borderId="0" xfId="43" applyNumberFormat="1" applyFont="1" applyBorder="1" applyAlignment="1" applyProtection="1">
      <alignment horizontal="left" vertical="top"/>
    </xf>
    <xf numFmtId="210" fontId="7" fillId="0" borderId="0" xfId="43" quotePrefix="1" applyNumberFormat="1" applyFont="1" applyBorder="1" applyAlignment="1" applyProtection="1">
      <alignment horizontal="left" vertical="top"/>
    </xf>
    <xf numFmtId="3" fontId="7" fillId="0" borderId="0" xfId="43" applyNumberFormat="1" applyFont="1" applyBorder="1" applyAlignment="1" applyProtection="1">
      <alignment vertical="top"/>
    </xf>
    <xf numFmtId="211" fontId="11" fillId="0" borderId="0" xfId="43" applyNumberFormat="1" applyFont="1" applyBorder="1" applyAlignment="1" applyProtection="1">
      <alignment vertical="top"/>
    </xf>
    <xf numFmtId="4" fontId="7" fillId="0" borderId="0" xfId="43" quotePrefix="1" applyNumberFormat="1" applyFont="1" applyBorder="1" applyAlignment="1" applyProtection="1">
      <alignment horizontal="left" vertical="top"/>
    </xf>
    <xf numFmtId="3" fontId="7" fillId="0" borderId="0" xfId="43" quotePrefix="1" applyNumberFormat="1" applyFont="1" applyBorder="1" applyAlignment="1" applyProtection="1">
      <alignment horizontal="right" vertical="top"/>
    </xf>
    <xf numFmtId="4" fontId="7" fillId="0" borderId="5" xfId="43" applyNumberFormat="1" applyFont="1" applyBorder="1" applyAlignment="1" applyProtection="1">
      <alignment vertical="center"/>
    </xf>
    <xf numFmtId="3" fontId="7" fillId="0" borderId="0" xfId="43" applyNumberFormat="1" applyFont="1" applyFill="1" applyBorder="1" applyAlignment="1" applyProtection="1">
      <alignment vertical="top"/>
    </xf>
    <xf numFmtId="210" fontId="7" fillId="0" borderId="0" xfId="43" applyNumberFormat="1" applyFont="1" applyBorder="1" applyAlignment="1" applyProtection="1">
      <alignment vertical="top"/>
    </xf>
    <xf numFmtId="3" fontId="7" fillId="0" borderId="0" xfId="43" applyNumberFormat="1" applyFont="1" applyBorder="1" applyAlignment="1" applyProtection="1">
      <alignment horizontal="left" vertical="top"/>
    </xf>
    <xf numFmtId="4" fontId="7" fillId="0" borderId="0" xfId="43" applyNumberFormat="1" applyFont="1" applyBorder="1" applyAlignment="1" applyProtection="1">
      <alignment horizontal="left" vertical="top"/>
    </xf>
    <xf numFmtId="3" fontId="7" fillId="0" borderId="0" xfId="43" applyNumberFormat="1" applyFont="1" applyBorder="1" applyAlignment="1" applyProtection="1">
      <alignment horizontal="right" vertical="top"/>
    </xf>
    <xf numFmtId="0" fontId="7" fillId="0" borderId="6" xfId="43" applyFont="1" applyBorder="1" applyAlignment="1" applyProtection="1">
      <alignment horizontal="left" vertical="center"/>
    </xf>
    <xf numFmtId="212" fontId="7" fillId="0" borderId="6" xfId="43" applyNumberFormat="1" applyFont="1" applyBorder="1" applyAlignment="1" applyProtection="1">
      <alignment vertical="center"/>
    </xf>
    <xf numFmtId="212" fontId="7" fillId="0" borderId="5" xfId="43" applyNumberFormat="1" applyFont="1" applyBorder="1" applyAlignment="1" applyProtection="1">
      <alignment vertical="center"/>
    </xf>
    <xf numFmtId="0" fontId="7" fillId="0" borderId="0" xfId="43" applyNumberFormat="1" applyFont="1" applyBorder="1" applyAlignment="1" applyProtection="1"/>
    <xf numFmtId="0" fontId="7" fillId="0" borderId="7" xfId="43" applyFont="1" applyBorder="1" applyAlignment="1" applyProtection="1">
      <alignment vertical="center"/>
    </xf>
    <xf numFmtId="0" fontId="7" fillId="0" borderId="8" xfId="43" applyFont="1" applyBorder="1" applyAlignment="1" applyProtection="1">
      <alignment vertical="center"/>
    </xf>
    <xf numFmtId="0" fontId="7" fillId="0" borderId="0" xfId="43" applyFont="1" applyAlignment="1" applyProtection="1">
      <alignment horizontal="left"/>
    </xf>
    <xf numFmtId="0" fontId="11" fillId="0" borderId="4" xfId="43" applyFont="1" applyBorder="1" applyProtection="1"/>
    <xf numFmtId="0" fontId="11" fillId="0" borderId="0" xfId="43" applyFont="1" applyProtection="1"/>
    <xf numFmtId="0" fontId="11" fillId="0" borderId="0" xfId="43" applyFont="1" applyAlignment="1" applyProtection="1">
      <alignment horizontal="left"/>
    </xf>
    <xf numFmtId="0" fontId="11" fillId="0" borderId="0" xfId="43" applyFont="1" applyBorder="1" applyAlignment="1" applyProtection="1">
      <alignment horizontal="right"/>
    </xf>
    <xf numFmtId="0" fontId="11" fillId="0" borderId="5" xfId="43" applyFont="1" applyBorder="1" applyAlignment="1" applyProtection="1">
      <alignment horizontal="right"/>
    </xf>
    <xf numFmtId="0" fontId="11" fillId="0" borderId="5" xfId="43" applyFont="1" applyBorder="1" applyProtection="1"/>
    <xf numFmtId="0" fontId="22" fillId="0" borderId="5" xfId="43" applyFont="1" applyBorder="1" applyAlignment="1" applyProtection="1">
      <alignment horizontal="centerContinuous"/>
    </xf>
    <xf numFmtId="0" fontId="7" fillId="0" borderId="0" xfId="43" applyFont="1" applyAlignment="1" applyProtection="1">
      <alignment horizontal="center"/>
    </xf>
    <xf numFmtId="0" fontId="22" fillId="0" borderId="5" xfId="43" applyFont="1" applyBorder="1" applyAlignment="1" applyProtection="1">
      <alignment horizontal="right"/>
    </xf>
    <xf numFmtId="0" fontId="7" fillId="0" borderId="6" xfId="43" applyFont="1" applyBorder="1" applyAlignment="1" applyProtection="1">
      <alignment horizontal="center"/>
    </xf>
    <xf numFmtId="0" fontId="7" fillId="0" borderId="5" xfId="43" applyFont="1" applyBorder="1" applyAlignment="1" applyProtection="1">
      <alignment horizontal="center"/>
    </xf>
    <xf numFmtId="0" fontId="7" fillId="0" borderId="0" xfId="43" applyFont="1" applyBorder="1" applyAlignment="1" applyProtection="1">
      <alignment horizontal="center"/>
    </xf>
    <xf numFmtId="210" fontId="7" fillId="0" borderId="0" xfId="43" applyNumberFormat="1" applyFont="1" applyBorder="1" applyAlignment="1" applyProtection="1">
      <alignment horizontal="left"/>
    </xf>
    <xf numFmtId="213" fontId="7" fillId="0" borderId="0" xfId="43" applyNumberFormat="1" applyFont="1" applyBorder="1" applyAlignment="1" applyProtection="1">
      <alignment horizontal="left"/>
    </xf>
    <xf numFmtId="164" fontId="7" fillId="0" borderId="5" xfId="43" applyNumberFormat="1" applyFont="1" applyBorder="1" applyProtection="1"/>
    <xf numFmtId="164" fontId="7" fillId="0" borderId="0" xfId="43" applyNumberFormat="1" applyFont="1" applyBorder="1" applyAlignment="1" applyProtection="1">
      <alignment horizontal="right"/>
    </xf>
    <xf numFmtId="0" fontId="7" fillId="0" borderId="0" xfId="1137" applyFont="1" applyAlignment="1" applyProtection="1">
      <alignment horizontal="right" vertical="center"/>
    </xf>
    <xf numFmtId="0" fontId="7" fillId="0" borderId="0" xfId="37" applyNumberFormat="1" applyFont="1" applyBorder="1" applyAlignment="1" applyProtection="1">
      <alignment horizontal="left" vertical="center"/>
    </xf>
    <xf numFmtId="0" fontId="7" fillId="0" borderId="0" xfId="37" applyNumberFormat="1" applyFont="1" applyBorder="1" applyAlignment="1" applyProtection="1">
      <alignment horizontal="right" vertical="top" wrapText="1"/>
    </xf>
    <xf numFmtId="0" fontId="7" fillId="0" borderId="0" xfId="37" applyNumberFormat="1" applyFont="1" applyBorder="1" applyAlignment="1" applyProtection="1">
      <alignment horizontal="right" vertical="top"/>
    </xf>
    <xf numFmtId="0" fontId="7" fillId="0" borderId="0" xfId="23" applyNumberFormat="1" applyFont="1" applyBorder="1" applyAlignment="1" applyProtection="1">
      <alignment vertical="center" wrapText="1"/>
    </xf>
    <xf numFmtId="0" fontId="24" fillId="0" borderId="0" xfId="23" applyFont="1" applyAlignment="1" applyProtection="1">
      <alignment horizontal="left" vertical="center" wrapText="1"/>
    </xf>
    <xf numFmtId="0" fontId="7" fillId="0" borderId="0" xfId="23" applyNumberFormat="1" applyFont="1" applyBorder="1" applyAlignment="1" applyProtection="1">
      <alignment vertical="center"/>
    </xf>
    <xf numFmtId="0" fontId="7" fillId="0" borderId="0" xfId="23" applyFont="1" applyBorder="1" applyAlignment="1" applyProtection="1">
      <alignment vertical="center"/>
    </xf>
    <xf numFmtId="0" fontId="7" fillId="0" borderId="0" xfId="23" applyFont="1" applyBorder="1" applyAlignment="1" applyProtection="1">
      <alignment horizontal="right" vertical="center" wrapText="1"/>
    </xf>
    <xf numFmtId="0" fontId="7" fillId="0" borderId="0" xfId="1128" applyNumberFormat="1" applyFont="1" applyBorder="1" applyAlignment="1" applyProtection="1">
      <alignment horizontal="right" vertical="top" wrapText="1"/>
    </xf>
    <xf numFmtId="0" fontId="7" fillId="0" borderId="0" xfId="1128" applyNumberFormat="1" applyFont="1" applyBorder="1" applyAlignment="1" applyProtection="1">
      <alignment horizontal="left" vertical="center" wrapText="1"/>
    </xf>
    <xf numFmtId="0" fontId="7" fillId="0" borderId="0" xfId="1128" applyFont="1" applyBorder="1" applyAlignment="1" applyProtection="1">
      <alignment horizontal="left" vertical="center" wrapText="1"/>
    </xf>
    <xf numFmtId="0" fontId="7" fillId="0" borderId="6" xfId="1128" applyFont="1" applyBorder="1" applyAlignment="1" applyProtection="1">
      <alignment horizontal="center"/>
    </xf>
    <xf numFmtId="0" fontId="7" fillId="0" borderId="0" xfId="1128" applyFont="1" applyBorder="1" applyAlignment="1" applyProtection="1">
      <alignment horizontal="right" vertical="top" wrapText="1"/>
    </xf>
    <xf numFmtId="0" fontId="7" fillId="0" borderId="0" xfId="1128" applyNumberFormat="1" applyFont="1" applyBorder="1" applyAlignment="1" applyProtection="1">
      <alignment vertical="center"/>
    </xf>
    <xf numFmtId="0" fontId="7" fillId="0" borderId="0" xfId="1128" applyFont="1" applyBorder="1" applyAlignment="1" applyProtection="1">
      <alignment vertical="center"/>
    </xf>
    <xf numFmtId="0" fontId="7" fillId="0" borderId="6" xfId="23" applyFont="1" applyBorder="1" applyAlignment="1" applyProtection="1">
      <alignment horizontal="center" vertical="center"/>
    </xf>
    <xf numFmtId="0" fontId="7" fillId="0" borderId="2" xfId="23" applyFont="1" applyBorder="1" applyAlignment="1" applyProtection="1">
      <alignment horizontal="right" vertical="center" wrapText="1"/>
    </xf>
    <xf numFmtId="0" fontId="7" fillId="0" borderId="6" xfId="23" applyNumberFormat="1" applyFont="1" applyBorder="1" applyAlignment="1" applyProtection="1">
      <alignment horizontal="center" vertical="center"/>
    </xf>
    <xf numFmtId="0" fontId="7" fillId="0" borderId="0" xfId="1129" applyNumberFormat="1" applyFont="1" applyBorder="1" applyAlignment="1" applyProtection="1">
      <alignment horizontal="right" vertical="top" wrapText="1"/>
    </xf>
    <xf numFmtId="0" fontId="7" fillId="0" borderId="0" xfId="1129" applyNumberFormat="1" applyFont="1" applyBorder="1" applyAlignment="1" applyProtection="1">
      <alignment horizontal="left" vertical="center" wrapText="1"/>
    </xf>
    <xf numFmtId="0" fontId="7" fillId="0" borderId="0" xfId="1129" applyFont="1" applyBorder="1" applyAlignment="1" applyProtection="1">
      <alignment horizontal="right" vertical="top" wrapText="1"/>
    </xf>
    <xf numFmtId="0" fontId="7" fillId="0" borderId="0" xfId="43" applyFont="1" applyBorder="1" applyAlignment="1" applyProtection="1">
      <alignment horizontal="right" vertical="top" wrapText="1"/>
    </xf>
    <xf numFmtId="0" fontId="7" fillId="0" borderId="0" xfId="43" applyNumberFormat="1" applyFont="1" applyBorder="1" applyAlignment="1" applyProtection="1">
      <alignment horizontal="right" vertical="top" wrapText="1"/>
    </xf>
    <xf numFmtId="0" fontId="7" fillId="0" borderId="0" xfId="43" applyNumberFormat="1" applyFont="1" applyBorder="1" applyAlignment="1" applyProtection="1">
      <alignment vertical="center" wrapText="1"/>
    </xf>
    <xf numFmtId="0" fontId="7" fillId="0" borderId="0" xfId="43" applyFont="1" applyBorder="1" applyAlignment="1" applyProtection="1">
      <alignment vertical="center" wrapText="1"/>
    </xf>
    <xf numFmtId="0" fontId="7" fillId="0" borderId="0" xfId="43" applyNumberFormat="1" applyFont="1" applyBorder="1" applyAlignment="1" applyProtection="1">
      <alignment vertical="center"/>
    </xf>
    <xf numFmtId="0" fontId="7" fillId="0" borderId="0" xfId="43" applyFont="1" applyBorder="1" applyAlignment="1" applyProtection="1">
      <alignment vertical="center"/>
    </xf>
    <xf numFmtId="0" fontId="7" fillId="0" borderId="2" xfId="43" applyFont="1" applyBorder="1" applyAlignment="1" applyProtection="1">
      <alignment horizontal="right" vertical="top" wrapText="1"/>
    </xf>
    <xf numFmtId="0" fontId="7" fillId="0" borderId="6" xfId="43" applyFont="1" applyBorder="1" applyAlignment="1" applyProtection="1">
      <alignment horizontal="center" vertical="center"/>
    </xf>
    <xf numFmtId="0" fontId="7" fillId="0" borderId="6" xfId="43" applyFont="1" applyBorder="1" applyAlignment="1" applyProtection="1">
      <alignment horizontal="center"/>
    </xf>
    <xf numFmtId="0" fontId="7" fillId="0" borderId="0" xfId="50" applyFont="1" applyBorder="1" applyAlignment="1" applyProtection="1">
      <alignment horizontal="right" vertical="top" wrapText="1"/>
    </xf>
    <xf numFmtId="0" fontId="7" fillId="0" borderId="0" xfId="50" applyNumberFormat="1" applyFont="1" applyBorder="1" applyAlignment="1" applyProtection="1">
      <alignment vertical="center"/>
    </xf>
    <xf numFmtId="0" fontId="7" fillId="0" borderId="0" xfId="50" applyFont="1" applyBorder="1" applyAlignment="1" applyProtection="1">
      <alignment vertical="center"/>
    </xf>
    <xf numFmtId="0" fontId="7" fillId="0" borderId="0" xfId="50" applyNumberFormat="1" applyFont="1" applyBorder="1" applyAlignment="1" applyProtection="1">
      <alignment horizontal="right" vertical="top" wrapText="1"/>
    </xf>
    <xf numFmtId="0" fontId="7" fillId="0" borderId="0" xfId="50" applyNumberFormat="1" applyFont="1" applyBorder="1" applyAlignment="1" applyProtection="1">
      <alignment vertical="center" wrapText="1"/>
    </xf>
    <xf numFmtId="0" fontId="7" fillId="0" borderId="0" xfId="50" applyFont="1" applyBorder="1" applyAlignment="1" applyProtection="1">
      <alignment vertical="center" wrapText="1"/>
    </xf>
    <xf numFmtId="0" fontId="7" fillId="0" borderId="0" xfId="50" applyFont="1" applyBorder="1" applyAlignment="1" applyProtection="1">
      <alignment horizontal="right" vertical="top"/>
    </xf>
    <xf numFmtId="0" fontId="7" fillId="0" borderId="2" xfId="50" applyFont="1" applyBorder="1" applyAlignment="1" applyProtection="1">
      <alignment horizontal="right" vertical="top" wrapText="1"/>
    </xf>
    <xf numFmtId="215" fontId="7" fillId="0" borderId="0" xfId="1127" applyNumberFormat="1" applyFont="1" applyBorder="1" applyAlignment="1" applyProtection="1">
      <alignment vertical="center"/>
    </xf>
    <xf numFmtId="0" fontId="7" fillId="0" borderId="0" xfId="1127" applyNumberFormat="1" applyFont="1" applyBorder="1" applyAlignment="1" applyProtection="1">
      <alignment horizontal="right" vertical="top" wrapText="1"/>
    </xf>
    <xf numFmtId="0" fontId="7" fillId="0" borderId="0" xfId="1127" applyNumberFormat="1" applyFont="1" applyBorder="1" applyAlignment="1" applyProtection="1">
      <alignment vertical="center"/>
    </xf>
    <xf numFmtId="0" fontId="7" fillId="0" borderId="0" xfId="1127" applyFont="1" applyBorder="1" applyAlignment="1" applyProtection="1">
      <alignment vertical="center"/>
    </xf>
    <xf numFmtId="0" fontId="7" fillId="0" borderId="0" xfId="1127" applyNumberFormat="1" applyFont="1" applyBorder="1" applyAlignment="1" applyProtection="1">
      <alignment horizontal="center" vertical="center" wrapText="1"/>
    </xf>
    <xf numFmtId="0" fontId="7" fillId="0" borderId="0" xfId="1127" applyNumberFormat="1" applyFont="1" applyBorder="1" applyAlignment="1" applyProtection="1">
      <alignment horizontal="center" vertical="center"/>
    </xf>
    <xf numFmtId="0" fontId="7" fillId="0" borderId="6" xfId="1127" applyNumberFormat="1" applyFont="1" applyBorder="1" applyAlignment="1" applyProtection="1">
      <alignment horizontal="center" vertical="center"/>
    </xf>
    <xf numFmtId="0" fontId="7" fillId="0" borderId="6" xfId="1127" applyNumberFormat="1" applyFont="1" applyBorder="1" applyAlignment="1" applyProtection="1">
      <alignment horizontal="center" vertical="center" wrapText="1"/>
    </xf>
    <xf numFmtId="0" fontId="7" fillId="0" borderId="2" xfId="1127" applyNumberFormat="1" applyFont="1" applyBorder="1" applyAlignment="1" applyProtection="1">
      <alignment horizontal="right" vertical="top"/>
    </xf>
    <xf numFmtId="0" fontId="7" fillId="0" borderId="0" xfId="1127" applyNumberFormat="1" applyFont="1" applyBorder="1" applyAlignment="1" applyProtection="1">
      <alignment horizontal="right" vertical="top"/>
    </xf>
    <xf numFmtId="0" fontId="7" fillId="0" borderId="2" xfId="1127" applyNumberFormat="1" applyFont="1" applyBorder="1" applyAlignment="1" applyProtection="1">
      <alignment horizontal="right" vertical="top" wrapText="1"/>
    </xf>
    <xf numFmtId="0" fontId="7" fillId="0" borderId="0" xfId="1131" applyNumberFormat="1" applyFont="1" applyBorder="1" applyAlignment="1" applyProtection="1">
      <alignment vertical="center"/>
    </xf>
    <xf numFmtId="0" fontId="7" fillId="0" borderId="0" xfId="1131" applyFont="1" applyBorder="1" applyAlignment="1" applyProtection="1">
      <alignment vertical="center"/>
    </xf>
    <xf numFmtId="0" fontId="7" fillId="0" borderId="0" xfId="1131" applyNumberFormat="1" applyFont="1" applyBorder="1" applyAlignment="1" applyProtection="1">
      <alignment horizontal="center" vertical="center" wrapText="1"/>
    </xf>
    <xf numFmtId="0" fontId="7" fillId="0" borderId="0" xfId="1131" applyFont="1" applyBorder="1" applyAlignment="1" applyProtection="1">
      <alignment horizontal="center" vertical="center" wrapText="1"/>
    </xf>
    <xf numFmtId="0" fontId="7" fillId="0" borderId="6" xfId="1131" applyFont="1" applyBorder="1" applyAlignment="1" applyProtection="1">
      <alignment horizontal="center" vertical="center" wrapText="1"/>
    </xf>
    <xf numFmtId="0" fontId="7" fillId="0" borderId="0" xfId="1131" applyNumberFormat="1" applyFont="1" applyBorder="1" applyAlignment="1" applyProtection="1">
      <alignment horizontal="right" vertical="top" wrapText="1"/>
    </xf>
    <xf numFmtId="0" fontId="7" fillId="0" borderId="0" xfId="1131" applyFont="1" applyBorder="1" applyAlignment="1" applyProtection="1">
      <alignment horizontal="right" vertical="top" wrapText="1"/>
    </xf>
    <xf numFmtId="0" fontId="7" fillId="0" borderId="0" xfId="1131" applyFont="1" applyBorder="1" applyAlignment="1" applyProtection="1">
      <alignment horizontal="right" vertical="center" wrapText="1"/>
    </xf>
    <xf numFmtId="0" fontId="7" fillId="0" borderId="2" xfId="1131" applyFont="1" applyBorder="1" applyAlignment="1" applyProtection="1">
      <alignment horizontal="right" vertical="top" wrapText="1"/>
    </xf>
    <xf numFmtId="37" fontId="7" fillId="0" borderId="0" xfId="1132" applyNumberFormat="1" applyFont="1" applyBorder="1" applyAlignment="1" applyProtection="1">
      <alignment horizontal="right" vertical="top" wrapText="1"/>
    </xf>
    <xf numFmtId="37" fontId="7" fillId="0" borderId="0" xfId="1132" applyNumberFormat="1" applyFont="1" applyBorder="1" applyAlignment="1" applyProtection="1">
      <alignment horizontal="left" vertical="center"/>
    </xf>
    <xf numFmtId="49" fontId="9" fillId="26" borderId="0" xfId="1315" applyNumberFormat="1" applyFont="1" applyFill="1" applyAlignment="1" applyProtection="1">
      <alignment horizontal="left" vertical="top"/>
    </xf>
  </cellXfs>
  <cellStyles count="1317">
    <cellStyle name="          _x000d__x000a_386grabber=VGA.3GR_x000d__x000a_" xfId="1"/>
    <cellStyle name="          _x000d__x000a_386grabber=VGA.3GR_x000d__x000a_ 2" xfId="1138"/>
    <cellStyle name="20% - Énfasis1 2" xfId="60"/>
    <cellStyle name="20% - Énfasis1 2 2" xfId="61"/>
    <cellStyle name="20% - Énfasis1 3" xfId="62"/>
    <cellStyle name="20% - Énfasis1 3 2" xfId="63"/>
    <cellStyle name="20% - Énfasis1 4" xfId="64"/>
    <cellStyle name="20% - Énfasis1 4 2" xfId="65"/>
    <cellStyle name="20% - Énfasis1 5" xfId="66"/>
    <cellStyle name="20% - Énfasis1 5 2" xfId="67"/>
    <cellStyle name="20% - Énfasis1 6" xfId="68"/>
    <cellStyle name="20% - Énfasis1 6 2" xfId="69"/>
    <cellStyle name="20% - Énfasis1 7" xfId="70"/>
    <cellStyle name="20% - Énfasis1 7 2" xfId="71"/>
    <cellStyle name="20% - Énfasis2 2" xfId="72"/>
    <cellStyle name="20% - Énfasis2 2 2" xfId="73"/>
    <cellStyle name="20% - Énfasis2 3" xfId="74"/>
    <cellStyle name="20% - Énfasis2 3 2" xfId="75"/>
    <cellStyle name="20% - Énfasis2 4" xfId="76"/>
    <cellStyle name="20% - Énfasis2 4 2" xfId="77"/>
    <cellStyle name="20% - Énfasis2 5" xfId="78"/>
    <cellStyle name="20% - Énfasis2 5 2" xfId="79"/>
    <cellStyle name="20% - Énfasis2 6" xfId="80"/>
    <cellStyle name="20% - Énfasis2 6 2" xfId="81"/>
    <cellStyle name="20% - Énfasis2 7" xfId="82"/>
    <cellStyle name="20% - Énfasis2 7 2" xfId="83"/>
    <cellStyle name="20% - Énfasis3 2" xfId="84"/>
    <cellStyle name="20% - Énfasis3 2 2" xfId="85"/>
    <cellStyle name="20% - Énfasis3 3" xfId="86"/>
    <cellStyle name="20% - Énfasis3 3 2" xfId="87"/>
    <cellStyle name="20% - Énfasis3 4" xfId="88"/>
    <cellStyle name="20% - Énfasis3 4 2" xfId="89"/>
    <cellStyle name="20% - Énfasis3 5" xfId="90"/>
    <cellStyle name="20% - Énfasis3 5 2" xfId="91"/>
    <cellStyle name="20% - Énfasis3 6" xfId="92"/>
    <cellStyle name="20% - Énfasis3 6 2" xfId="93"/>
    <cellStyle name="20% - Énfasis3 7" xfId="94"/>
    <cellStyle name="20% - Énfasis3 7 2" xfId="95"/>
    <cellStyle name="20% - Énfasis4 2" xfId="96"/>
    <cellStyle name="20% - Énfasis4 2 2" xfId="97"/>
    <cellStyle name="20% - Énfasis4 3" xfId="98"/>
    <cellStyle name="20% - Énfasis4 3 2" xfId="99"/>
    <cellStyle name="20% - Énfasis4 4" xfId="100"/>
    <cellStyle name="20% - Énfasis4 4 2" xfId="101"/>
    <cellStyle name="20% - Énfasis4 5" xfId="102"/>
    <cellStyle name="20% - Énfasis4 5 2" xfId="103"/>
    <cellStyle name="20% - Énfasis4 6" xfId="104"/>
    <cellStyle name="20% - Énfasis4 6 2" xfId="105"/>
    <cellStyle name="20% - Énfasis4 7" xfId="106"/>
    <cellStyle name="20% - Énfasis4 7 2" xfId="107"/>
    <cellStyle name="20% - Énfasis5 2" xfId="108"/>
    <cellStyle name="20% - Énfasis5 2 2" xfId="109"/>
    <cellStyle name="20% - Énfasis5 3" xfId="110"/>
    <cellStyle name="20% - Énfasis5 3 2" xfId="111"/>
    <cellStyle name="20% - Énfasis5 4" xfId="112"/>
    <cellStyle name="20% - Énfasis5 4 2" xfId="113"/>
    <cellStyle name="20% - Énfasis5 5" xfId="114"/>
    <cellStyle name="20% - Énfasis5 5 2" xfId="115"/>
    <cellStyle name="20% - Énfasis5 6" xfId="116"/>
    <cellStyle name="20% - Énfasis5 6 2" xfId="117"/>
    <cellStyle name="20% - Énfasis5 7" xfId="118"/>
    <cellStyle name="20% - Énfasis5 7 2" xfId="119"/>
    <cellStyle name="20% - Énfasis6 2" xfId="120"/>
    <cellStyle name="20% - Énfasis6 2 2" xfId="121"/>
    <cellStyle name="20% - Énfasis6 3" xfId="122"/>
    <cellStyle name="20% - Énfasis6 3 2" xfId="123"/>
    <cellStyle name="20% - Énfasis6 4" xfId="124"/>
    <cellStyle name="20% - Énfasis6 4 2" xfId="125"/>
    <cellStyle name="20% - Énfasis6 5" xfId="126"/>
    <cellStyle name="20% - Énfasis6 5 2" xfId="127"/>
    <cellStyle name="20% - Énfasis6 6" xfId="128"/>
    <cellStyle name="20% - Énfasis6 6 2" xfId="129"/>
    <cellStyle name="20% - Énfasis6 7" xfId="130"/>
    <cellStyle name="20% - Énfasis6 7 2" xfId="131"/>
    <cellStyle name="40% - Énfasis1 2" xfId="132"/>
    <cellStyle name="40% - Énfasis1 2 2" xfId="133"/>
    <cellStyle name="40% - Énfasis1 3" xfId="134"/>
    <cellStyle name="40% - Énfasis1 3 2" xfId="135"/>
    <cellStyle name="40% - Énfasis1 4" xfId="136"/>
    <cellStyle name="40% - Énfasis1 4 2" xfId="137"/>
    <cellStyle name="40% - Énfasis1 5" xfId="138"/>
    <cellStyle name="40% - Énfasis1 5 2" xfId="139"/>
    <cellStyle name="40% - Énfasis1 6" xfId="140"/>
    <cellStyle name="40% - Énfasis1 6 2" xfId="141"/>
    <cellStyle name="40% - Énfasis1 7" xfId="142"/>
    <cellStyle name="40% - Énfasis1 7 2" xfId="143"/>
    <cellStyle name="40% - Énfasis2 2" xfId="144"/>
    <cellStyle name="40% - Énfasis2 2 2" xfId="145"/>
    <cellStyle name="40% - Énfasis2 3" xfId="146"/>
    <cellStyle name="40% - Énfasis2 3 2" xfId="147"/>
    <cellStyle name="40% - Énfasis2 4" xfId="148"/>
    <cellStyle name="40% - Énfasis2 4 2" xfId="149"/>
    <cellStyle name="40% - Énfasis2 5" xfId="150"/>
    <cellStyle name="40% - Énfasis2 5 2" xfId="151"/>
    <cellStyle name="40% - Énfasis2 6" xfId="152"/>
    <cellStyle name="40% - Énfasis2 6 2" xfId="153"/>
    <cellStyle name="40% - Énfasis2 7" xfId="154"/>
    <cellStyle name="40% - Énfasis2 7 2" xfId="155"/>
    <cellStyle name="40% - Énfasis3 2" xfId="156"/>
    <cellStyle name="40% - Énfasis3 2 2" xfId="157"/>
    <cellStyle name="40% - Énfasis3 3" xfId="158"/>
    <cellStyle name="40% - Énfasis3 3 2" xfId="159"/>
    <cellStyle name="40% - Énfasis3 4" xfId="160"/>
    <cellStyle name="40% - Énfasis3 4 2" xfId="161"/>
    <cellStyle name="40% - Énfasis3 5" xfId="162"/>
    <cellStyle name="40% - Énfasis3 5 2" xfId="163"/>
    <cellStyle name="40% - Énfasis3 6" xfId="164"/>
    <cellStyle name="40% - Énfasis3 6 2" xfId="165"/>
    <cellStyle name="40% - Énfasis3 7" xfId="166"/>
    <cellStyle name="40% - Énfasis3 7 2" xfId="167"/>
    <cellStyle name="40% - Énfasis4 2" xfId="168"/>
    <cellStyle name="40% - Énfasis4 2 2" xfId="169"/>
    <cellStyle name="40% - Énfasis4 3" xfId="170"/>
    <cellStyle name="40% - Énfasis4 3 2" xfId="171"/>
    <cellStyle name="40% - Énfasis4 4" xfId="172"/>
    <cellStyle name="40% - Énfasis4 4 2" xfId="173"/>
    <cellStyle name="40% - Énfasis4 5" xfId="174"/>
    <cellStyle name="40% - Énfasis4 5 2" xfId="175"/>
    <cellStyle name="40% - Énfasis4 6" xfId="176"/>
    <cellStyle name="40% - Énfasis4 6 2" xfId="177"/>
    <cellStyle name="40% - Énfasis4 7" xfId="178"/>
    <cellStyle name="40% - Énfasis4 7 2" xfId="179"/>
    <cellStyle name="40% - Énfasis5 2" xfId="180"/>
    <cellStyle name="40% - Énfasis5 2 2" xfId="181"/>
    <cellStyle name="40% - Énfasis5 3" xfId="182"/>
    <cellStyle name="40% - Énfasis5 3 2" xfId="183"/>
    <cellStyle name="40% - Énfasis5 4" xfId="184"/>
    <cellStyle name="40% - Énfasis5 4 2" xfId="185"/>
    <cellStyle name="40% - Énfasis5 5" xfId="186"/>
    <cellStyle name="40% - Énfasis5 5 2" xfId="187"/>
    <cellStyle name="40% - Énfasis5 6" xfId="188"/>
    <cellStyle name="40% - Énfasis5 6 2" xfId="189"/>
    <cellStyle name="40% - Énfasis5 7" xfId="190"/>
    <cellStyle name="40% - Énfasis5 7 2" xfId="191"/>
    <cellStyle name="40% - Énfasis6 2" xfId="192"/>
    <cellStyle name="40% - Énfasis6 2 2" xfId="193"/>
    <cellStyle name="40% - Énfasis6 3" xfId="194"/>
    <cellStyle name="40% - Énfasis6 3 2" xfId="195"/>
    <cellStyle name="40% - Énfasis6 4" xfId="196"/>
    <cellStyle name="40% - Énfasis6 4 2" xfId="197"/>
    <cellStyle name="40% - Énfasis6 5" xfId="198"/>
    <cellStyle name="40% - Énfasis6 5 2" xfId="199"/>
    <cellStyle name="40% - Énfasis6 6" xfId="200"/>
    <cellStyle name="40% - Énfasis6 6 2" xfId="201"/>
    <cellStyle name="40% - Énfasis6 7" xfId="202"/>
    <cellStyle name="40% - Énfasis6 7 2" xfId="203"/>
    <cellStyle name="60% - Énfasis1 2" xfId="204"/>
    <cellStyle name="60% - Énfasis1 3" xfId="205"/>
    <cellStyle name="60% - Énfasis1 4" xfId="206"/>
    <cellStyle name="60% - Énfasis1 5" xfId="207"/>
    <cellStyle name="60% - Énfasis1 6" xfId="208"/>
    <cellStyle name="60% - Énfasis1 7" xfId="209"/>
    <cellStyle name="60% - Énfasis2 2" xfId="210"/>
    <cellStyle name="60% - Énfasis2 3" xfId="211"/>
    <cellStyle name="60% - Énfasis2 4" xfId="212"/>
    <cellStyle name="60% - Énfasis2 5" xfId="213"/>
    <cellStyle name="60% - Énfasis2 6" xfId="214"/>
    <cellStyle name="60% - Énfasis2 7" xfId="215"/>
    <cellStyle name="60% - Énfasis3 2" xfId="216"/>
    <cellStyle name="60% - Énfasis3 3" xfId="217"/>
    <cellStyle name="60% - Énfasis3 4" xfId="218"/>
    <cellStyle name="60% - Énfasis3 5" xfId="219"/>
    <cellStyle name="60% - Énfasis3 6" xfId="220"/>
    <cellStyle name="60% - Énfasis3 7" xfId="221"/>
    <cellStyle name="60% - Énfasis4 2" xfId="222"/>
    <cellStyle name="60% - Énfasis4 3" xfId="223"/>
    <cellStyle name="60% - Énfasis4 4" xfId="224"/>
    <cellStyle name="60% - Énfasis4 5" xfId="225"/>
    <cellStyle name="60% - Énfasis4 6" xfId="226"/>
    <cellStyle name="60% - Énfasis4 7" xfId="227"/>
    <cellStyle name="60% - Énfasis5 2" xfId="228"/>
    <cellStyle name="60% - Énfasis5 3" xfId="229"/>
    <cellStyle name="60% - Énfasis5 4" xfId="230"/>
    <cellStyle name="60% - Énfasis5 5" xfId="231"/>
    <cellStyle name="60% - Énfasis5 6" xfId="232"/>
    <cellStyle name="60% - Énfasis5 7" xfId="233"/>
    <cellStyle name="60% - Énfasis6 2" xfId="234"/>
    <cellStyle name="60% - Énfasis6 3" xfId="235"/>
    <cellStyle name="60% - Énfasis6 4" xfId="236"/>
    <cellStyle name="60% - Énfasis6 5" xfId="237"/>
    <cellStyle name="60% - Énfasis6 6" xfId="238"/>
    <cellStyle name="60% - Énfasis6 7" xfId="239"/>
    <cellStyle name="B1" xfId="240"/>
    <cellStyle name="Base 0" xfId="241"/>
    <cellStyle name="Base 0 dec" xfId="2"/>
    <cellStyle name="Base 0 dec 2" xfId="242"/>
    <cellStyle name="Base 0 dec 2 2" xfId="243"/>
    <cellStyle name="Base 0 dec 2 2 2" xfId="244"/>
    <cellStyle name="Base 0 dec 2 2 3" xfId="245"/>
    <cellStyle name="Base 0 dec 2 3" xfId="246"/>
    <cellStyle name="Base 0 dec 3" xfId="247"/>
    <cellStyle name="Base 0 dec 3 2" xfId="248"/>
    <cellStyle name="Base 0 dec 3 3" xfId="249"/>
    <cellStyle name="Base 0 dec 4" xfId="250"/>
    <cellStyle name="Base 0 dec 4 2" xfId="251"/>
    <cellStyle name="Base 0 dec 4 3" xfId="252"/>
    <cellStyle name="Base 0 dec 5" xfId="253"/>
    <cellStyle name="Base 0 dec 5 2" xfId="254"/>
    <cellStyle name="Base 0 dec 5 3" xfId="255"/>
    <cellStyle name="Base 0 dec 6" xfId="256"/>
    <cellStyle name="Base 0 dec 7" xfId="257"/>
    <cellStyle name="Base 0 dec 8" xfId="1139"/>
    <cellStyle name="Base 0 dec total" xfId="258"/>
    <cellStyle name="Base 0 dec_Apart-02" xfId="259"/>
    <cellStyle name="Base 1 dec" xfId="3"/>
    <cellStyle name="Base 1 dec 2" xfId="260"/>
    <cellStyle name="Base 1 dec 2 2" xfId="261"/>
    <cellStyle name="Base 1 dec 2 3" xfId="262"/>
    <cellStyle name="Base 1 dec 3" xfId="263"/>
    <cellStyle name="Base 1 dec 4" xfId="264"/>
    <cellStyle name="Base 1 dec 5" xfId="265"/>
    <cellStyle name="Base 1 dec 6" xfId="1140"/>
    <cellStyle name="Base 2 dec" xfId="4"/>
    <cellStyle name="Base 2 dec 2" xfId="266"/>
    <cellStyle name="Base 2 dec 2 2" xfId="267"/>
    <cellStyle name="Base 2 dec 2 3" xfId="268"/>
    <cellStyle name="Base 2 dec 3" xfId="269"/>
    <cellStyle name="Base 2 dec 3 2" xfId="270"/>
    <cellStyle name="Base 2 dec 3 3" xfId="271"/>
    <cellStyle name="Base 2 dec 4" xfId="272"/>
    <cellStyle name="Base 2 dec 5" xfId="273"/>
    <cellStyle name="Base 2 dec 6" xfId="1141"/>
    <cellStyle name="Base 3 dec" xfId="274"/>
    <cellStyle name="Base 4 dec" xfId="275"/>
    <cellStyle name="Buena 2" xfId="276"/>
    <cellStyle name="Buena 3" xfId="277"/>
    <cellStyle name="Buena 4" xfId="278"/>
    <cellStyle name="Buena 5" xfId="279"/>
    <cellStyle name="Buena 6" xfId="280"/>
    <cellStyle name="Buena 7" xfId="281"/>
    <cellStyle name="Cálculo 2" xfId="282"/>
    <cellStyle name="Cálculo 3" xfId="283"/>
    <cellStyle name="Cálculo 4" xfId="284"/>
    <cellStyle name="Cálculo 5" xfId="285"/>
    <cellStyle name="Cálculo 6" xfId="286"/>
    <cellStyle name="Cálculo 7" xfId="287"/>
    <cellStyle name="Capitulo" xfId="5"/>
    <cellStyle name="Capitulo 2" xfId="288"/>
    <cellStyle name="Capitulo 3" xfId="289"/>
    <cellStyle name="Capitulo 4" xfId="290"/>
    <cellStyle name="Capitulo 5" xfId="291"/>
    <cellStyle name="Capitulo 6" xfId="1142"/>
    <cellStyle name="Celda de comprobación 2" xfId="292"/>
    <cellStyle name="Celda de comprobación 3" xfId="293"/>
    <cellStyle name="Celda de comprobación 4" xfId="294"/>
    <cellStyle name="Celda de comprobación 5" xfId="295"/>
    <cellStyle name="Celda de comprobación 6" xfId="296"/>
    <cellStyle name="Celda de comprobación 7" xfId="297"/>
    <cellStyle name="Celda vinculada 2" xfId="298"/>
    <cellStyle name="Celda vinculada 3" xfId="299"/>
    <cellStyle name="Celda vinculada 4" xfId="300"/>
    <cellStyle name="Celda vinculada 5" xfId="301"/>
    <cellStyle name="Celda vinculada 6" xfId="302"/>
    <cellStyle name="Celda vinculada 7" xfId="303"/>
    <cellStyle name="Cuadro" xfId="304"/>
    <cellStyle name="Custom - Modelo8" xfId="305"/>
    <cellStyle name="Dec(1)" xfId="6"/>
    <cellStyle name="Dec(2)" xfId="7"/>
    <cellStyle name="Decimal 0, derecha" xfId="8"/>
    <cellStyle name="Decimal 2, derecha" xfId="9"/>
    <cellStyle name="Decimal 2, derecha 2" xfId="306"/>
    <cellStyle name="Descripciones" xfId="10"/>
    <cellStyle name="Descripciones 2" xfId="307"/>
    <cellStyle name="Descripciones 3" xfId="308"/>
    <cellStyle name="Descripciones 3 2" xfId="309"/>
    <cellStyle name="Descripciones 3 3" xfId="310"/>
    <cellStyle name="Descripciones 4" xfId="311"/>
    <cellStyle name="Descripciones 5" xfId="312"/>
    <cellStyle name="Descripciones 6" xfId="313"/>
    <cellStyle name="Descripciones 7" xfId="1143"/>
    <cellStyle name="Descripciones_c09_04" xfId="314"/>
    <cellStyle name="Enc. der" xfId="11"/>
    <cellStyle name="Enc. der 2" xfId="315"/>
    <cellStyle name="Enc. izq" xfId="12"/>
    <cellStyle name="Enc. izq 2" xfId="316"/>
    <cellStyle name="Enc. izq CENTRAR" xfId="317"/>
    <cellStyle name="Enc. izq SUPERIOR" xfId="318"/>
    <cellStyle name="Enc. izq_c07-29" xfId="319"/>
    <cellStyle name="Encabezado" xfId="13"/>
    <cellStyle name="Encabezado 1" xfId="320"/>
    <cellStyle name="Encabezado 2" xfId="321"/>
    <cellStyle name="Encabezado 3" xfId="1144"/>
    <cellStyle name="Encabezado 4 2" xfId="322"/>
    <cellStyle name="Encabezado 4 3" xfId="323"/>
    <cellStyle name="Encabezado 4 4" xfId="324"/>
    <cellStyle name="Encabezado 4 5" xfId="325"/>
    <cellStyle name="Encabezado 4 6" xfId="326"/>
    <cellStyle name="Encabezado 4 7" xfId="327"/>
    <cellStyle name="Énfasis1 2" xfId="328"/>
    <cellStyle name="Énfasis1 3" xfId="329"/>
    <cellStyle name="Énfasis1 4" xfId="330"/>
    <cellStyle name="Énfasis1 5" xfId="331"/>
    <cellStyle name="Énfasis1 6" xfId="332"/>
    <cellStyle name="Énfasis1 7" xfId="333"/>
    <cellStyle name="Énfasis2 2" xfId="334"/>
    <cellStyle name="Énfasis2 3" xfId="335"/>
    <cellStyle name="Énfasis2 4" xfId="336"/>
    <cellStyle name="Énfasis2 5" xfId="337"/>
    <cellStyle name="Énfasis2 6" xfId="338"/>
    <cellStyle name="Énfasis2 7" xfId="339"/>
    <cellStyle name="Énfasis3 2" xfId="340"/>
    <cellStyle name="Énfasis3 3" xfId="341"/>
    <cellStyle name="Énfasis3 4" xfId="342"/>
    <cellStyle name="Énfasis3 5" xfId="343"/>
    <cellStyle name="Énfasis3 6" xfId="344"/>
    <cellStyle name="Énfasis3 7" xfId="345"/>
    <cellStyle name="Énfasis4 2" xfId="346"/>
    <cellStyle name="Énfasis4 3" xfId="347"/>
    <cellStyle name="Énfasis4 4" xfId="348"/>
    <cellStyle name="Énfasis4 5" xfId="349"/>
    <cellStyle name="Énfasis4 6" xfId="350"/>
    <cellStyle name="Énfasis4 7" xfId="351"/>
    <cellStyle name="Énfasis5 2" xfId="352"/>
    <cellStyle name="Énfasis5 3" xfId="353"/>
    <cellStyle name="Énfasis5 4" xfId="354"/>
    <cellStyle name="Énfasis5 5" xfId="355"/>
    <cellStyle name="Énfasis5 6" xfId="356"/>
    <cellStyle name="Énfasis5 7" xfId="357"/>
    <cellStyle name="Énfasis6 2" xfId="358"/>
    <cellStyle name="Énfasis6 3" xfId="359"/>
    <cellStyle name="Énfasis6 4" xfId="360"/>
    <cellStyle name="Énfasis6 5" xfId="361"/>
    <cellStyle name="Énfasis6 6" xfId="362"/>
    <cellStyle name="Énfasis6 7" xfId="363"/>
    <cellStyle name="entero" xfId="14"/>
    <cellStyle name="Entrada 2" xfId="364"/>
    <cellStyle name="Entrada 3" xfId="365"/>
    <cellStyle name="Entrada 4" xfId="366"/>
    <cellStyle name="Entrada 5" xfId="367"/>
    <cellStyle name="Entrada 6" xfId="368"/>
    <cellStyle name="Entrada 7" xfId="369"/>
    <cellStyle name="Etiqueta" xfId="15"/>
    <cellStyle name="Euro" xfId="16"/>
    <cellStyle name="Euro 2" xfId="370"/>
    <cellStyle name="Euro 2 2" xfId="371"/>
    <cellStyle name="Euro 2 3" xfId="372"/>
    <cellStyle name="Euro 3" xfId="373"/>
    <cellStyle name="Euro 3 2" xfId="374"/>
    <cellStyle name="Euro 3 3" xfId="375"/>
    <cellStyle name="Euro 4" xfId="376"/>
    <cellStyle name="Euro 4 2" xfId="377"/>
    <cellStyle name="Euro 5" xfId="378"/>
    <cellStyle name="Euro 6" xfId="1145"/>
    <cellStyle name="Euro_c07-27" xfId="379"/>
    <cellStyle name="Fecha" xfId="380"/>
    <cellStyle name="Fijo" xfId="381"/>
    <cellStyle name="Hipervínculo" xfId="1315" builtinId="8"/>
    <cellStyle name="Hipervínculo 10" xfId="382"/>
    <cellStyle name="Hipervínculo 10 2" xfId="383"/>
    <cellStyle name="Hipervínculo 11" xfId="384"/>
    <cellStyle name="Hipervínculo 11 2" xfId="385"/>
    <cellStyle name="Hipervínculo 12" xfId="386"/>
    <cellStyle name="Hipervínculo 12 2" xfId="387"/>
    <cellStyle name="Hipervínculo 13" xfId="388"/>
    <cellStyle name="Hipervínculo 14" xfId="389"/>
    <cellStyle name="Hipervínculo 15" xfId="390"/>
    <cellStyle name="Hipervínculo 16" xfId="391"/>
    <cellStyle name="Hipervínculo 17" xfId="392"/>
    <cellStyle name="Hipervínculo 18" xfId="393"/>
    <cellStyle name="Hipervínculo 19" xfId="394"/>
    <cellStyle name="Hipervínculo 2" xfId="40"/>
    <cellStyle name="Hipervínculo 2 2" xfId="47"/>
    <cellStyle name="Hipervínculo 2 3" xfId="395"/>
    <cellStyle name="Hipervínculo 2 3 2" xfId="1123"/>
    <cellStyle name="Hipervínculo 20" xfId="396"/>
    <cellStyle name="Hipervínculo 21" xfId="397"/>
    <cellStyle name="Hipervínculo 22" xfId="398"/>
    <cellStyle name="Hipervínculo 23" xfId="399"/>
    <cellStyle name="Hipervínculo 24" xfId="400"/>
    <cellStyle name="Hipervínculo 25" xfId="401"/>
    <cellStyle name="Hipervínculo 26" xfId="402"/>
    <cellStyle name="Hipervínculo 27" xfId="403"/>
    <cellStyle name="Hipervínculo 28" xfId="404"/>
    <cellStyle name="Hipervínculo 29" xfId="405"/>
    <cellStyle name="Hipervínculo 3" xfId="48"/>
    <cellStyle name="Hipervínculo 3 2" xfId="406"/>
    <cellStyle name="Hipervínculo 30" xfId="407"/>
    <cellStyle name="Hipervínculo 31" xfId="408"/>
    <cellStyle name="Hipervínculo 32" xfId="409"/>
    <cellStyle name="Hipervínculo 4" xfId="410"/>
    <cellStyle name="Hipervínculo 4 2" xfId="411"/>
    <cellStyle name="Hipervínculo 4 3" xfId="1124"/>
    <cellStyle name="Hipervínculo 5" xfId="412"/>
    <cellStyle name="Hipervínculo 5 2" xfId="413"/>
    <cellStyle name="Hipervínculo 6" xfId="414"/>
    <cellStyle name="Hipervínculo 6 2" xfId="415"/>
    <cellStyle name="Hipervínculo 7" xfId="416"/>
    <cellStyle name="Hipervínculo 7 2" xfId="417"/>
    <cellStyle name="Hipervínculo 8" xfId="418"/>
    <cellStyle name="Hipervínculo 8 2" xfId="419"/>
    <cellStyle name="Hipervínculo 9" xfId="420"/>
    <cellStyle name="Hipervínculo 9 2" xfId="421"/>
    <cellStyle name="Hipervínculo visitado 10" xfId="422"/>
    <cellStyle name="Hipervínculo visitado 10 2" xfId="423"/>
    <cellStyle name="Hipervínculo visitado 11" xfId="424"/>
    <cellStyle name="Hipervínculo visitado 11 2" xfId="425"/>
    <cellStyle name="Hipervínculo visitado 12" xfId="426"/>
    <cellStyle name="Hipervínculo visitado 12 2" xfId="427"/>
    <cellStyle name="Hipervínculo visitado 13" xfId="428"/>
    <cellStyle name="Hipervínculo visitado 14" xfId="429"/>
    <cellStyle name="Hipervínculo visitado 15" xfId="430"/>
    <cellStyle name="Hipervínculo visitado 16" xfId="431"/>
    <cellStyle name="Hipervínculo visitado 17" xfId="432"/>
    <cellStyle name="Hipervínculo visitado 18" xfId="433"/>
    <cellStyle name="Hipervínculo visitado 19" xfId="434"/>
    <cellStyle name="Hipervínculo visitado 2" xfId="435"/>
    <cellStyle name="Hipervínculo visitado 2 2" xfId="436"/>
    <cellStyle name="Hipervínculo visitado 20" xfId="437"/>
    <cellStyle name="Hipervínculo visitado 21" xfId="438"/>
    <cellStyle name="Hipervínculo visitado 22" xfId="439"/>
    <cellStyle name="Hipervínculo visitado 23" xfId="440"/>
    <cellStyle name="Hipervínculo visitado 24" xfId="441"/>
    <cellStyle name="Hipervínculo visitado 25" xfId="442"/>
    <cellStyle name="Hipervínculo visitado 26" xfId="443"/>
    <cellStyle name="Hipervínculo visitado 27" xfId="444"/>
    <cellStyle name="Hipervínculo visitado 28" xfId="445"/>
    <cellStyle name="Hipervínculo visitado 29" xfId="446"/>
    <cellStyle name="Hipervínculo visitado 3" xfId="447"/>
    <cellStyle name="Hipervínculo visitado 3 2" xfId="448"/>
    <cellStyle name="Hipervínculo visitado 30" xfId="449"/>
    <cellStyle name="Hipervínculo visitado 31" xfId="450"/>
    <cellStyle name="Hipervínculo visitado 32" xfId="451"/>
    <cellStyle name="Hipervínculo visitado 4" xfId="452"/>
    <cellStyle name="Hipervínculo visitado 4 2" xfId="453"/>
    <cellStyle name="Hipervínculo visitado 5" xfId="454"/>
    <cellStyle name="Hipervínculo visitado 5 2" xfId="455"/>
    <cellStyle name="Hipervínculo visitado 6" xfId="456"/>
    <cellStyle name="Hipervínculo visitado 6 2" xfId="457"/>
    <cellStyle name="Hipervínculo visitado 7" xfId="458"/>
    <cellStyle name="Hipervínculo visitado 7 2" xfId="459"/>
    <cellStyle name="Hipervínculo visitado 8" xfId="460"/>
    <cellStyle name="Hipervínculo visitado 8 2" xfId="461"/>
    <cellStyle name="Hipervínculo visitado 9" xfId="462"/>
    <cellStyle name="Hipervínculo visitado 9 2" xfId="463"/>
    <cellStyle name="Hipervínculo_C20" xfId="1316"/>
    <cellStyle name="Incorrecto 2" xfId="464"/>
    <cellStyle name="Incorrecto 3" xfId="465"/>
    <cellStyle name="Incorrecto 4" xfId="466"/>
    <cellStyle name="Incorrecto 5" xfId="467"/>
    <cellStyle name="Incorrecto 6" xfId="468"/>
    <cellStyle name="Incorrecto 7" xfId="469"/>
    <cellStyle name="LAT-LON" xfId="470"/>
    <cellStyle name="Linea horizontal" xfId="17"/>
    <cellStyle name="Linea horizontal 2" xfId="471"/>
    <cellStyle name="Linea Inferior" xfId="18"/>
    <cellStyle name="Linea Inferior 2" xfId="472"/>
    <cellStyle name="Linea Inferior 2 2" xfId="473"/>
    <cellStyle name="Linea Superior" xfId="19"/>
    <cellStyle name="Linea Superior 10" xfId="1146"/>
    <cellStyle name="Linea Superior 11" xfId="1147"/>
    <cellStyle name="Linea Superior 12" xfId="1148"/>
    <cellStyle name="Linea Superior 13" xfId="1149"/>
    <cellStyle name="Linea Superior 14" xfId="1150"/>
    <cellStyle name="Linea Superior 15" xfId="1151"/>
    <cellStyle name="Linea Superior 16" xfId="1152"/>
    <cellStyle name="Linea Superior 17" xfId="1153"/>
    <cellStyle name="Linea Superior 18" xfId="1154"/>
    <cellStyle name="Linea Superior 19" xfId="1155"/>
    <cellStyle name="Linea Superior 2" xfId="474"/>
    <cellStyle name="Linea Superior 2 10" xfId="1156"/>
    <cellStyle name="Linea Superior 2 11" xfId="1157"/>
    <cellStyle name="Linea Superior 2 12" xfId="1158"/>
    <cellStyle name="Linea Superior 2 13" xfId="1159"/>
    <cellStyle name="Linea Superior 2 14" xfId="1160"/>
    <cellStyle name="Linea Superior 2 15" xfId="1161"/>
    <cellStyle name="Linea Superior 2 16" xfId="1162"/>
    <cellStyle name="Linea Superior 2 17" xfId="1163"/>
    <cellStyle name="Linea Superior 2 18" xfId="1164"/>
    <cellStyle name="Linea Superior 2 19" xfId="1165"/>
    <cellStyle name="Linea Superior 2 2" xfId="1166"/>
    <cellStyle name="Linea Superior 2 20" xfId="1167"/>
    <cellStyle name="Linea Superior 2 21" xfId="1168"/>
    <cellStyle name="Linea Superior 2 22" xfId="1169"/>
    <cellStyle name="Linea Superior 2 23" xfId="1170"/>
    <cellStyle name="Linea Superior 2 24" xfId="1171"/>
    <cellStyle name="Linea Superior 2 25" xfId="1172"/>
    <cellStyle name="Linea Superior 2 26" xfId="1173"/>
    <cellStyle name="Linea Superior 2 27" xfId="1174"/>
    <cellStyle name="Linea Superior 2 28" xfId="1175"/>
    <cellStyle name="Linea Superior 2 29" xfId="1176"/>
    <cellStyle name="Linea Superior 2 3" xfId="1177"/>
    <cellStyle name="Linea Superior 2 30" xfId="1178"/>
    <cellStyle name="Linea Superior 2 31" xfId="1179"/>
    <cellStyle name="Linea Superior 2 32" xfId="1180"/>
    <cellStyle name="Linea Superior 2 33" xfId="1181"/>
    <cellStyle name="Linea Superior 2 34" xfId="1182"/>
    <cellStyle name="Linea Superior 2 35" xfId="1183"/>
    <cellStyle name="Linea Superior 2 36" xfId="1184"/>
    <cellStyle name="Linea Superior 2 37" xfId="1185"/>
    <cellStyle name="Linea Superior 2 38" xfId="1186"/>
    <cellStyle name="Linea Superior 2 39" xfId="1187"/>
    <cellStyle name="Linea Superior 2 4" xfId="1188"/>
    <cellStyle name="Linea Superior 2 40" xfId="1189"/>
    <cellStyle name="Linea Superior 2 41" xfId="1190"/>
    <cellStyle name="Linea Superior 2 42" xfId="1191"/>
    <cellStyle name="Linea Superior 2 43" xfId="1192"/>
    <cellStyle name="Linea Superior 2 44" xfId="1193"/>
    <cellStyle name="Linea Superior 2 45" xfId="1194"/>
    <cellStyle name="Linea Superior 2 46" xfId="1195"/>
    <cellStyle name="Linea Superior 2 47" xfId="1196"/>
    <cellStyle name="Linea Superior 2 48" xfId="1197"/>
    <cellStyle name="Linea Superior 2 49" xfId="1198"/>
    <cellStyle name="Linea Superior 2 5" xfId="1199"/>
    <cellStyle name="Linea Superior 2 50" xfId="1200"/>
    <cellStyle name="Linea Superior 2 51" xfId="1201"/>
    <cellStyle name="Linea Superior 2 52" xfId="1202"/>
    <cellStyle name="Linea Superior 2 53" xfId="1203"/>
    <cellStyle name="Linea Superior 2 54" xfId="1204"/>
    <cellStyle name="Linea Superior 2 55" xfId="1205"/>
    <cellStyle name="Linea Superior 2 56" xfId="1206"/>
    <cellStyle name="Linea Superior 2 57" xfId="1207"/>
    <cellStyle name="Linea Superior 2 58" xfId="1208"/>
    <cellStyle name="Linea Superior 2 59" xfId="1209"/>
    <cellStyle name="Linea Superior 2 6" xfId="1210"/>
    <cellStyle name="Linea Superior 2 60" xfId="1211"/>
    <cellStyle name="Linea Superior 2 61" xfId="1212"/>
    <cellStyle name="Linea Superior 2 62" xfId="1213"/>
    <cellStyle name="Linea Superior 2 63" xfId="1214"/>
    <cellStyle name="Linea Superior 2 64" xfId="1215"/>
    <cellStyle name="Linea Superior 2 65" xfId="1216"/>
    <cellStyle name="Linea Superior 2 66" xfId="1217"/>
    <cellStyle name="Linea Superior 2 67" xfId="1218"/>
    <cellStyle name="Linea Superior 2 68" xfId="1219"/>
    <cellStyle name="Linea Superior 2 69" xfId="1220"/>
    <cellStyle name="Linea Superior 2 7" xfId="1221"/>
    <cellStyle name="Linea Superior 2 70" xfId="1222"/>
    <cellStyle name="Linea Superior 2 71" xfId="1223"/>
    <cellStyle name="Linea Superior 2 72" xfId="1224"/>
    <cellStyle name="Linea Superior 2 73" xfId="1225"/>
    <cellStyle name="Linea Superior 2 74" xfId="1226"/>
    <cellStyle name="Linea Superior 2 75" xfId="1227"/>
    <cellStyle name="Linea Superior 2 76" xfId="1228"/>
    <cellStyle name="Linea Superior 2 77" xfId="1229"/>
    <cellStyle name="Linea Superior 2 78" xfId="1230"/>
    <cellStyle name="Linea Superior 2 8" xfId="1231"/>
    <cellStyle name="Linea Superior 2 9" xfId="1232"/>
    <cellStyle name="Linea Superior 20" xfId="1233"/>
    <cellStyle name="Linea Superior 21" xfId="1234"/>
    <cellStyle name="Linea Superior 22" xfId="1235"/>
    <cellStyle name="Linea Superior 23" xfId="1236"/>
    <cellStyle name="Linea Superior 24" xfId="1237"/>
    <cellStyle name="Linea Superior 25" xfId="1238"/>
    <cellStyle name="Linea Superior 26" xfId="1239"/>
    <cellStyle name="Linea Superior 27" xfId="1240"/>
    <cellStyle name="Linea Superior 28" xfId="1241"/>
    <cellStyle name="Linea Superior 29" xfId="1242"/>
    <cellStyle name="Linea Superior 3" xfId="1243"/>
    <cellStyle name="Linea Superior 30" xfId="1244"/>
    <cellStyle name="Linea Superior 31" xfId="1245"/>
    <cellStyle name="Linea Superior 32" xfId="1246"/>
    <cellStyle name="Linea Superior 33" xfId="1247"/>
    <cellStyle name="Linea Superior 34" xfId="1248"/>
    <cellStyle name="Linea Superior 35" xfId="1249"/>
    <cellStyle name="Linea Superior 36" xfId="1250"/>
    <cellStyle name="Linea Superior 37" xfId="1251"/>
    <cellStyle name="Linea Superior 38" xfId="1252"/>
    <cellStyle name="Linea Superior 39" xfId="1253"/>
    <cellStyle name="Linea Superior 4" xfId="1254"/>
    <cellStyle name="Linea Superior 40" xfId="1255"/>
    <cellStyle name="Linea Superior 41" xfId="1256"/>
    <cellStyle name="Linea Superior 42" xfId="1257"/>
    <cellStyle name="Linea Superior 43" xfId="1258"/>
    <cellStyle name="Linea Superior 44" xfId="1259"/>
    <cellStyle name="Linea Superior 45" xfId="1260"/>
    <cellStyle name="Linea Superior 46" xfId="1261"/>
    <cellStyle name="Linea Superior 47" xfId="1262"/>
    <cellStyle name="Linea Superior 48" xfId="1263"/>
    <cellStyle name="Linea Superior 49" xfId="1264"/>
    <cellStyle name="Linea Superior 5" xfId="1265"/>
    <cellStyle name="Linea Superior 50" xfId="1266"/>
    <cellStyle name="Linea Superior 51" xfId="1267"/>
    <cellStyle name="Linea Superior 52" xfId="1268"/>
    <cellStyle name="Linea Superior 53" xfId="1269"/>
    <cellStyle name="Linea Superior 54" xfId="1270"/>
    <cellStyle name="Linea Superior 55" xfId="1271"/>
    <cellStyle name="Linea Superior 56" xfId="1272"/>
    <cellStyle name="Linea Superior 57" xfId="1273"/>
    <cellStyle name="Linea Superior 58" xfId="1274"/>
    <cellStyle name="Linea Superior 59" xfId="1275"/>
    <cellStyle name="Linea Superior 6" xfId="1276"/>
    <cellStyle name="Linea Superior 60" xfId="1277"/>
    <cellStyle name="Linea Superior 61" xfId="1278"/>
    <cellStyle name="Linea Superior 62" xfId="1279"/>
    <cellStyle name="Linea Superior 63" xfId="1280"/>
    <cellStyle name="Linea Superior 64" xfId="1281"/>
    <cellStyle name="Linea Superior 65" xfId="1282"/>
    <cellStyle name="Linea Superior 66" xfId="1283"/>
    <cellStyle name="Linea Superior 67" xfId="1284"/>
    <cellStyle name="Linea Superior 68" xfId="1285"/>
    <cellStyle name="Linea Superior 69" xfId="1286"/>
    <cellStyle name="Linea Superior 7" xfId="1287"/>
    <cellStyle name="Linea Superior 70" xfId="1288"/>
    <cellStyle name="Linea Superior 71" xfId="1289"/>
    <cellStyle name="Linea Superior 72" xfId="1290"/>
    <cellStyle name="Linea Superior 73" xfId="1291"/>
    <cellStyle name="Linea Superior 74" xfId="1292"/>
    <cellStyle name="Linea Superior 75" xfId="1293"/>
    <cellStyle name="Linea Superior 76" xfId="1294"/>
    <cellStyle name="Linea Superior 77" xfId="1295"/>
    <cellStyle name="Linea Superior 78" xfId="1296"/>
    <cellStyle name="Linea Superior 79" xfId="1297"/>
    <cellStyle name="Linea Superior 8" xfId="1298"/>
    <cellStyle name="Linea Superior 80" xfId="1299"/>
    <cellStyle name="Linea Superior 9" xfId="1300"/>
    <cellStyle name="Linea Tipo" xfId="20"/>
    <cellStyle name="Linea Tipo 2" xfId="475"/>
    <cellStyle name="Miles" xfId="21"/>
    <cellStyle name="Miles 1 dec" xfId="22"/>
    <cellStyle name="miles 2" xfId="1301"/>
    <cellStyle name="miles 3" xfId="1302"/>
    <cellStyle name="Miles_10.13" xfId="476"/>
    <cellStyle name="Millares 16" xfId="477"/>
    <cellStyle name="Millares 2" xfId="41"/>
    <cellStyle name="Millares 2 2" xfId="478"/>
    <cellStyle name="Millares 2 3" xfId="479"/>
    <cellStyle name="Millares 2 4" xfId="480"/>
    <cellStyle name="Millares 2 5" xfId="481"/>
    <cellStyle name="Millares 2 5 2" xfId="482"/>
    <cellStyle name="Millares 2 6" xfId="483"/>
    <cellStyle name="Millares 2 7" xfId="1303"/>
    <cellStyle name="Millares 3" xfId="49"/>
    <cellStyle name="Millares 4" xfId="484"/>
    <cellStyle name="Millares 4 2" xfId="485"/>
    <cellStyle name="Millares 5" xfId="486"/>
    <cellStyle name="Millares 6" xfId="487"/>
    <cellStyle name="Millares 6 2" xfId="488"/>
    <cellStyle name="Millares 6 3" xfId="489"/>
    <cellStyle name="Moneda 2" xfId="490"/>
    <cellStyle name="Monetario0" xfId="491"/>
    <cellStyle name="Neutral 2" xfId="492"/>
    <cellStyle name="Neutral 3" xfId="493"/>
    <cellStyle name="Neutral 4" xfId="494"/>
    <cellStyle name="Neutral 5" xfId="495"/>
    <cellStyle name="Neutral 6" xfId="496"/>
    <cellStyle name="Neutral 7" xfId="497"/>
    <cellStyle name="Normal" xfId="0" builtinId="0"/>
    <cellStyle name="Normal 10" xfId="50"/>
    <cellStyle name="Normal 10 2" xfId="498"/>
    <cellStyle name="Normal 10 2 2" xfId="1137"/>
    <cellStyle name="Normal 10 3" xfId="499"/>
    <cellStyle name="Normal 10 4" xfId="500"/>
    <cellStyle name="Normal 10 5" xfId="1304"/>
    <cellStyle name="Normal 11" xfId="51"/>
    <cellStyle name="Normal 11 2" xfId="501"/>
    <cellStyle name="Normal 11 3" xfId="502"/>
    <cellStyle name="Normal 11 4" xfId="503"/>
    <cellStyle name="Normal 12" xfId="504"/>
    <cellStyle name="Normal 12 2" xfId="505"/>
    <cellStyle name="Normal 12 3" xfId="506"/>
    <cellStyle name="Normal 120" xfId="507"/>
    <cellStyle name="Normal 13" xfId="508"/>
    <cellStyle name="Normal 13 2" xfId="509"/>
    <cellStyle name="Normal 13 3" xfId="510"/>
    <cellStyle name="Normal 13 4" xfId="511"/>
    <cellStyle name="Normal 13 4 2" xfId="512"/>
    <cellStyle name="Normal 14" xfId="513"/>
    <cellStyle name="Normal 14 2" xfId="514"/>
    <cellStyle name="Normal 14 3" xfId="515"/>
    <cellStyle name="Normal 15" xfId="516"/>
    <cellStyle name="Normal 16" xfId="517"/>
    <cellStyle name="Normal 17" xfId="518"/>
    <cellStyle name="Normal 17 2" xfId="519"/>
    <cellStyle name="Normal 17 3" xfId="520"/>
    <cellStyle name="Normal 18" xfId="521"/>
    <cellStyle name="Normal 18 2" xfId="522"/>
    <cellStyle name="Normal 18 3" xfId="523"/>
    <cellStyle name="Normal 19" xfId="524"/>
    <cellStyle name="Normal 19 2" xfId="525"/>
    <cellStyle name="Normal 19 3" xfId="526"/>
    <cellStyle name="Normal 2" xfId="23"/>
    <cellStyle name="Normal 2 10" xfId="527"/>
    <cellStyle name="Normal 2 11" xfId="528"/>
    <cellStyle name="Normal 2 12" xfId="529"/>
    <cellStyle name="Normal 2 12 2" xfId="530"/>
    <cellStyle name="Normal 2 12 3" xfId="531"/>
    <cellStyle name="Normal 2 12 4" xfId="532"/>
    <cellStyle name="Normal 2 12 5" xfId="533"/>
    <cellStyle name="Normal 2 12_03 0_Recha._ Aseg._Dev._y Repa. propues." xfId="534"/>
    <cellStyle name="Normal 2 13" xfId="535"/>
    <cellStyle name="Normal 2 13 2" xfId="536"/>
    <cellStyle name="Normal 2 13 3" xfId="537"/>
    <cellStyle name="Normal 2 13 4" xfId="538"/>
    <cellStyle name="Normal 2 13 5" xfId="539"/>
    <cellStyle name="Normal 2 13_03 0_Recha._ Aseg._Dev._y Repa. propues." xfId="540"/>
    <cellStyle name="Normal 2 14" xfId="541"/>
    <cellStyle name="Normal 2 14 2" xfId="542"/>
    <cellStyle name="Normal 2 14 3" xfId="543"/>
    <cellStyle name="Normal 2 14 4" xfId="544"/>
    <cellStyle name="Normal 2 14 5" xfId="545"/>
    <cellStyle name="Normal 2 14_03 0_Recha._ Aseg._Dev._y Repa. propues." xfId="546"/>
    <cellStyle name="Normal 2 15" xfId="547"/>
    <cellStyle name="Normal 2 16" xfId="548"/>
    <cellStyle name="Normal 2 16 2" xfId="549"/>
    <cellStyle name="Normal 2 16 3" xfId="550"/>
    <cellStyle name="Normal 2 16 4" xfId="551"/>
    <cellStyle name="Normal 2 16_03 0_Recha._ Aseg._Dev._y Repa. propues." xfId="552"/>
    <cellStyle name="Normal 2 17" xfId="553"/>
    <cellStyle name="Normal 2 17 2" xfId="554"/>
    <cellStyle name="Normal 2 17 3" xfId="555"/>
    <cellStyle name="Normal 2 17 4" xfId="556"/>
    <cellStyle name="Normal 2 17_03 0_Recha._ Aseg._Dev._y Repa. propues." xfId="557"/>
    <cellStyle name="Normal 2 18" xfId="558"/>
    <cellStyle name="Normal 2 19" xfId="559"/>
    <cellStyle name="Normal 2 2" xfId="52"/>
    <cellStyle name="Normal 2 2 10" xfId="560"/>
    <cellStyle name="Normal 2 2 11" xfId="561"/>
    <cellStyle name="Normal 2 2 12" xfId="562"/>
    <cellStyle name="Normal 2 2 13" xfId="563"/>
    <cellStyle name="Normal 2 2 14" xfId="564"/>
    <cellStyle name="Normal 2 2 15" xfId="565"/>
    <cellStyle name="Normal 2 2 16" xfId="566"/>
    <cellStyle name="Normal 2 2 17" xfId="567"/>
    <cellStyle name="Normal 2 2 18" xfId="568"/>
    <cellStyle name="Normal 2 2 19" xfId="569"/>
    <cellStyle name="Normal 2 2 2" xfId="570"/>
    <cellStyle name="Normal 2 2 2 10" xfId="571"/>
    <cellStyle name="Normal 2 2 2 11" xfId="572"/>
    <cellStyle name="Normal 2 2 2 12" xfId="573"/>
    <cellStyle name="Normal 2 2 2 13" xfId="574"/>
    <cellStyle name="Normal 2 2 2 14" xfId="575"/>
    <cellStyle name="Normal 2 2 2 15" xfId="576"/>
    <cellStyle name="Normal 2 2 2 16" xfId="577"/>
    <cellStyle name="Normal 2 2 2 17" xfId="578"/>
    <cellStyle name="Normal 2 2 2 18" xfId="579"/>
    <cellStyle name="Normal 2 2 2 19" xfId="580"/>
    <cellStyle name="Normal 2 2 2 2" xfId="581"/>
    <cellStyle name="Normal 2 2 2 20" xfId="582"/>
    <cellStyle name="Normal 2 2 2 21" xfId="583"/>
    <cellStyle name="Normal 2 2 2 22" xfId="584"/>
    <cellStyle name="Normal 2 2 2 23" xfId="585"/>
    <cellStyle name="Normal 2 2 2 24" xfId="586"/>
    <cellStyle name="Normal 2 2 2 25" xfId="587"/>
    <cellStyle name="Normal 2 2 2 26" xfId="588"/>
    <cellStyle name="Normal 2 2 2 27" xfId="589"/>
    <cellStyle name="Normal 2 2 2 28" xfId="590"/>
    <cellStyle name="Normal 2 2 2 29" xfId="591"/>
    <cellStyle name="Normal 2 2 2 3" xfId="592"/>
    <cellStyle name="Normal 2 2 2 30" xfId="593"/>
    <cellStyle name="Normal 2 2 2 31" xfId="594"/>
    <cellStyle name="Normal 2 2 2 32" xfId="595"/>
    <cellStyle name="Normal 2 2 2 33" xfId="596"/>
    <cellStyle name="Normal 2 2 2 34" xfId="597"/>
    <cellStyle name="Normal 2 2 2 35" xfId="598"/>
    <cellStyle name="Normal 2 2 2 36" xfId="599"/>
    <cellStyle name="Normal 2 2 2 37" xfId="600"/>
    <cellStyle name="Normal 2 2 2 38" xfId="601"/>
    <cellStyle name="Normal 2 2 2 39" xfId="602"/>
    <cellStyle name="Normal 2 2 2 4" xfId="603"/>
    <cellStyle name="Normal 2 2 2 40" xfId="604"/>
    <cellStyle name="Normal 2 2 2 41" xfId="605"/>
    <cellStyle name="Normal 2 2 2 42" xfId="606"/>
    <cellStyle name="Normal 2 2 2 43" xfId="607"/>
    <cellStyle name="Normal 2 2 2 5" xfId="608"/>
    <cellStyle name="Normal 2 2 2 6" xfId="609"/>
    <cellStyle name="Normal 2 2 2 7" xfId="610"/>
    <cellStyle name="Normal 2 2 2 8" xfId="611"/>
    <cellStyle name="Normal 2 2 2 9" xfId="612"/>
    <cellStyle name="Normal 2 2 20" xfId="613"/>
    <cellStyle name="Normal 2 2 21" xfId="614"/>
    <cellStyle name="Normal 2 2 22" xfId="615"/>
    <cellStyle name="Normal 2 2 23" xfId="616"/>
    <cellStyle name="Normal 2 2 24" xfId="617"/>
    <cellStyle name="Normal 2 2 25" xfId="618"/>
    <cellStyle name="Normal 2 2 26" xfId="619"/>
    <cellStyle name="Normal 2 2 27" xfId="620"/>
    <cellStyle name="Normal 2 2 28" xfId="621"/>
    <cellStyle name="Normal 2 2 29" xfId="622"/>
    <cellStyle name="Normal 2 2 3" xfId="623"/>
    <cellStyle name="Normal 2 2 3 2" xfId="624"/>
    <cellStyle name="Normal 2 2 3 3" xfId="625"/>
    <cellStyle name="Normal 2 2 30" xfId="626"/>
    <cellStyle name="Normal 2 2 31" xfId="627"/>
    <cellStyle name="Normal 2 2 32" xfId="628"/>
    <cellStyle name="Normal 2 2 33" xfId="629"/>
    <cellStyle name="Normal 2 2 34" xfId="630"/>
    <cellStyle name="Normal 2 2 35" xfId="631"/>
    <cellStyle name="Normal 2 2 36" xfId="632"/>
    <cellStyle name="Normal 2 2 37" xfId="633"/>
    <cellStyle name="Normal 2 2 38" xfId="634"/>
    <cellStyle name="Normal 2 2 39" xfId="635"/>
    <cellStyle name="Normal 2 2 4" xfId="636"/>
    <cellStyle name="Normal 2 2 40" xfId="637"/>
    <cellStyle name="Normal 2 2 41" xfId="638"/>
    <cellStyle name="Normal 2 2 42" xfId="639"/>
    <cellStyle name="Normal 2 2 43" xfId="640"/>
    <cellStyle name="Normal 2 2 44" xfId="641"/>
    <cellStyle name="Normal 2 2 45" xfId="642"/>
    <cellStyle name="Normal 2 2 46" xfId="643"/>
    <cellStyle name="Normal 2 2 47" xfId="644"/>
    <cellStyle name="Normal 2 2 5" xfId="645"/>
    <cellStyle name="Normal 2 2 6" xfId="646"/>
    <cellStyle name="Normal 2 2 7" xfId="647"/>
    <cellStyle name="Normal 2 2 8" xfId="648"/>
    <cellStyle name="Normal 2 2 9" xfId="649"/>
    <cellStyle name="Normal 2 2_03 0_Recha._ Aseg._Dev._y Repa. propues." xfId="650"/>
    <cellStyle name="Normal 2 20" xfId="651"/>
    <cellStyle name="Normal 2 21" xfId="652"/>
    <cellStyle name="Normal 2 22" xfId="653"/>
    <cellStyle name="Normal 2 23" xfId="654"/>
    <cellStyle name="Normal 2 23 2" xfId="655"/>
    <cellStyle name="Normal 2 23 3" xfId="656"/>
    <cellStyle name="Normal 2 24" xfId="657"/>
    <cellStyle name="Normal 2 24 2" xfId="658"/>
    <cellStyle name="Normal 2 24 3" xfId="659"/>
    <cellStyle name="Normal 2 25" xfId="660"/>
    <cellStyle name="Normal 2 25 2" xfId="661"/>
    <cellStyle name="Normal 2 26" xfId="662"/>
    <cellStyle name="Normal 2 26 2" xfId="663"/>
    <cellStyle name="Normal 2 27" xfId="664"/>
    <cellStyle name="Normal 2 28" xfId="665"/>
    <cellStyle name="Normal 2 29" xfId="666"/>
    <cellStyle name="Normal 2 3" xfId="667"/>
    <cellStyle name="Normal 2 3 2" xfId="668"/>
    <cellStyle name="Normal 2 3 3" xfId="669"/>
    <cellStyle name="Normal 2 3 4" xfId="670"/>
    <cellStyle name="Normal 2 3 5" xfId="671"/>
    <cellStyle name="Normal 2 3 6" xfId="672"/>
    <cellStyle name="Normal 2 3 7" xfId="673"/>
    <cellStyle name="Normal 2 3 8" xfId="674"/>
    <cellStyle name="Normal 2 3_03 0_Recha._ Aseg._Dev._y Repa. propues." xfId="675"/>
    <cellStyle name="Normal 2 30" xfId="676"/>
    <cellStyle name="Normal 2 31" xfId="677"/>
    <cellStyle name="Normal 2 32" xfId="678"/>
    <cellStyle name="Normal 2 33" xfId="679"/>
    <cellStyle name="Normal 2 34" xfId="680"/>
    <cellStyle name="Normal 2 35" xfId="681"/>
    <cellStyle name="Normal 2 36" xfId="682"/>
    <cellStyle name="Normal 2 37" xfId="683"/>
    <cellStyle name="Normal 2 38" xfId="684"/>
    <cellStyle name="Normal 2 39" xfId="685"/>
    <cellStyle name="Normal 2 4" xfId="686"/>
    <cellStyle name="Normal 2 4 2" xfId="687"/>
    <cellStyle name="Normal 2 4 2 2" xfId="688"/>
    <cellStyle name="Normal 2 4 2 3" xfId="689"/>
    <cellStyle name="Normal 2 4 3" xfId="690"/>
    <cellStyle name="Normal 2 4 4" xfId="691"/>
    <cellStyle name="Normal 2 40" xfId="692"/>
    <cellStyle name="Normal 2 41" xfId="693"/>
    <cellStyle name="Normal 2 42" xfId="694"/>
    <cellStyle name="Normal 2 43" xfId="695"/>
    <cellStyle name="Normal 2 44" xfId="696"/>
    <cellStyle name="Normal 2 45" xfId="697"/>
    <cellStyle name="Normal 2 46" xfId="698"/>
    <cellStyle name="Normal 2 47" xfId="699"/>
    <cellStyle name="Normal 2 48" xfId="700"/>
    <cellStyle name="Normal 2 49" xfId="701"/>
    <cellStyle name="Normal 2 5" xfId="702"/>
    <cellStyle name="Normal 2 5 2" xfId="703"/>
    <cellStyle name="Normal 2 5 3" xfId="704"/>
    <cellStyle name="Normal 2 50" xfId="705"/>
    <cellStyle name="Normal 2 51" xfId="706"/>
    <cellStyle name="Normal 2 52" xfId="707"/>
    <cellStyle name="Normal 2 53" xfId="708"/>
    <cellStyle name="Normal 2 54" xfId="709"/>
    <cellStyle name="Normal 2 55" xfId="710"/>
    <cellStyle name="Normal 2 56" xfId="711"/>
    <cellStyle name="Normal 2 57" xfId="712"/>
    <cellStyle name="Normal 2 58" xfId="713"/>
    <cellStyle name="Normal 2 58 3" xfId="1305"/>
    <cellStyle name="Normal 2 6" xfId="714"/>
    <cellStyle name="Normal 2 7" xfId="715"/>
    <cellStyle name="Normal 2 8" xfId="716"/>
    <cellStyle name="Normal 2 9" xfId="717"/>
    <cellStyle name="Normal 2_cap 13" xfId="718"/>
    <cellStyle name="Normal 20" xfId="719"/>
    <cellStyle name="Normal 21" xfId="720"/>
    <cellStyle name="Normal 21 2" xfId="721"/>
    <cellStyle name="Normal 21 3" xfId="722"/>
    <cellStyle name="Normal 22" xfId="723"/>
    <cellStyle name="Normal 22 2" xfId="724"/>
    <cellStyle name="Normal 22 3" xfId="725"/>
    <cellStyle name="Normal 23" xfId="726"/>
    <cellStyle name="Normal 23 10" xfId="727"/>
    <cellStyle name="Normal 23 11" xfId="728"/>
    <cellStyle name="Normal 23 12" xfId="729"/>
    <cellStyle name="Normal 23 13" xfId="730"/>
    <cellStyle name="Normal 23 14" xfId="731"/>
    <cellStyle name="Normal 23 2" xfId="732"/>
    <cellStyle name="Normal 23 3" xfId="733"/>
    <cellStyle name="Normal 23 4" xfId="734"/>
    <cellStyle name="Normal 23 5" xfId="735"/>
    <cellStyle name="Normal 23 6" xfId="736"/>
    <cellStyle name="Normal 23 7" xfId="737"/>
    <cellStyle name="Normal 23 8" xfId="738"/>
    <cellStyle name="Normal 23 9" xfId="739"/>
    <cellStyle name="Normal 24" xfId="740"/>
    <cellStyle name="Normal 24 10" xfId="741"/>
    <cellStyle name="Normal 24 11" xfId="742"/>
    <cellStyle name="Normal 24 12" xfId="743"/>
    <cellStyle name="Normal 24 13" xfId="744"/>
    <cellStyle name="Normal 24 14" xfId="745"/>
    <cellStyle name="Normal 24 2" xfId="746"/>
    <cellStyle name="Normal 24 3" xfId="747"/>
    <cellStyle name="Normal 24 4" xfId="748"/>
    <cellStyle name="Normal 24 5" xfId="749"/>
    <cellStyle name="Normal 24 6" xfId="750"/>
    <cellStyle name="Normal 24 7" xfId="751"/>
    <cellStyle name="Normal 24 8" xfId="752"/>
    <cellStyle name="Normal 24 9" xfId="753"/>
    <cellStyle name="Normal 25" xfId="754"/>
    <cellStyle name="Normal 26" xfId="755"/>
    <cellStyle name="Normal 26 10" xfId="756"/>
    <cellStyle name="Normal 26 11" xfId="757"/>
    <cellStyle name="Normal 26 12" xfId="758"/>
    <cellStyle name="Normal 26 2" xfId="759"/>
    <cellStyle name="Normal 26 3" xfId="760"/>
    <cellStyle name="Normal 26 4" xfId="761"/>
    <cellStyle name="Normal 26 5" xfId="762"/>
    <cellStyle name="Normal 26 6" xfId="763"/>
    <cellStyle name="Normal 26 7" xfId="764"/>
    <cellStyle name="Normal 26 8" xfId="765"/>
    <cellStyle name="Normal 26 9" xfId="766"/>
    <cellStyle name="Normal 27" xfId="767"/>
    <cellStyle name="Normal 28" xfId="768"/>
    <cellStyle name="Normal 29" xfId="769"/>
    <cellStyle name="Normal 3" xfId="24"/>
    <cellStyle name="Normal 3 10" xfId="770"/>
    <cellStyle name="Normal 3 10 2" xfId="771"/>
    <cellStyle name="Normal 3 10 3" xfId="772"/>
    <cellStyle name="Normal 3 11" xfId="773"/>
    <cellStyle name="Normal 3 11 2" xfId="774"/>
    <cellStyle name="Normal 3 11 3" xfId="775"/>
    <cellStyle name="Normal 3 12" xfId="776"/>
    <cellStyle name="Normal 3 12 2" xfId="777"/>
    <cellStyle name="Normal 3 12 3" xfId="778"/>
    <cellStyle name="Normal 3 13" xfId="779"/>
    <cellStyle name="Normal 3 13 2" xfId="780"/>
    <cellStyle name="Normal 3 13 3" xfId="781"/>
    <cellStyle name="Normal 3 14" xfId="782"/>
    <cellStyle name="Normal 3 14 2" xfId="783"/>
    <cellStyle name="Normal 3 14 3" xfId="784"/>
    <cellStyle name="Normal 3 15" xfId="785"/>
    <cellStyle name="Normal 3 15 2" xfId="786"/>
    <cellStyle name="Normal 3 15 3" xfId="787"/>
    <cellStyle name="Normal 3 16" xfId="788"/>
    <cellStyle name="Normal 3 17" xfId="789"/>
    <cellStyle name="Normal 3 18" xfId="790"/>
    <cellStyle name="Normal 3 19" xfId="791"/>
    <cellStyle name="Normal 3 2" xfId="53"/>
    <cellStyle name="Normal 3 2 2" xfId="792"/>
    <cellStyle name="Normal 3 2 2 2" xfId="793"/>
    <cellStyle name="Normal 3 2 2 3" xfId="794"/>
    <cellStyle name="Normal 3 2 3" xfId="795"/>
    <cellStyle name="Normal 3 2 4" xfId="796"/>
    <cellStyle name="Normal 3 2 5" xfId="1306"/>
    <cellStyle name="Normal 3 20" xfId="797"/>
    <cellStyle name="Normal 3 21" xfId="798"/>
    <cellStyle name="Normal 3 22" xfId="799"/>
    <cellStyle name="Normal 3 23" xfId="800"/>
    <cellStyle name="Normal 3 24" xfId="801"/>
    <cellStyle name="Normal 3 25" xfId="802"/>
    <cellStyle name="Normal 3 26" xfId="803"/>
    <cellStyle name="Normal 3 27" xfId="804"/>
    <cellStyle name="Normal 3 28" xfId="805"/>
    <cellStyle name="Normal 3 29" xfId="806"/>
    <cellStyle name="Normal 3 3" xfId="807"/>
    <cellStyle name="Normal 3 3 2" xfId="808"/>
    <cellStyle name="Normal 3 3 3" xfId="809"/>
    <cellStyle name="Normal 3 3 4" xfId="810"/>
    <cellStyle name="Normal 3 30" xfId="811"/>
    <cellStyle name="Normal 3 31" xfId="812"/>
    <cellStyle name="Normal 3 32" xfId="813"/>
    <cellStyle name="Normal 3 33" xfId="814"/>
    <cellStyle name="Normal 3 34" xfId="815"/>
    <cellStyle name="Normal 3 35" xfId="816"/>
    <cellStyle name="Normal 3 36" xfId="817"/>
    <cellStyle name="Normal 3 37" xfId="818"/>
    <cellStyle name="Normal 3 38" xfId="819"/>
    <cellStyle name="Normal 3 39" xfId="820"/>
    <cellStyle name="Normal 3 4" xfId="821"/>
    <cellStyle name="Normal 3 4 2" xfId="822"/>
    <cellStyle name="Normal 3 4 3" xfId="823"/>
    <cellStyle name="Normal 3 40" xfId="824"/>
    <cellStyle name="Normal 3 41" xfId="825"/>
    <cellStyle name="Normal 3 42" xfId="826"/>
    <cellStyle name="Normal 3 43" xfId="827"/>
    <cellStyle name="Normal 3 44" xfId="828"/>
    <cellStyle name="Normal 3 5" xfId="829"/>
    <cellStyle name="Normal 3 5 2" xfId="830"/>
    <cellStyle name="Normal 3 5 3" xfId="831"/>
    <cellStyle name="Normal 3 6" xfId="832"/>
    <cellStyle name="Normal 3 6 2" xfId="833"/>
    <cellStyle name="Normal 3 6 3" xfId="834"/>
    <cellStyle name="Normal 3 6 4" xfId="835"/>
    <cellStyle name="Normal 3 6_03 0_Recha._ Aseg._Dev._y Repa. propues." xfId="836"/>
    <cellStyle name="Normal 3 7" xfId="837"/>
    <cellStyle name="Normal 3 7 2" xfId="838"/>
    <cellStyle name="Normal 3 7 3" xfId="839"/>
    <cellStyle name="Normal 3 8" xfId="840"/>
    <cellStyle name="Normal 3 8 2" xfId="841"/>
    <cellStyle name="Normal 3 8 3" xfId="842"/>
    <cellStyle name="Normal 3 9" xfId="843"/>
    <cellStyle name="Normal 3 9 2" xfId="844"/>
    <cellStyle name="Normal 3 9 3" xfId="845"/>
    <cellStyle name="Normal 3_C05" xfId="846"/>
    <cellStyle name="Normal 30" xfId="847"/>
    <cellStyle name="Normal 31" xfId="848"/>
    <cellStyle name="Normal 32" xfId="849"/>
    <cellStyle name="Normal 33" xfId="850"/>
    <cellStyle name="Normal 34" xfId="851"/>
    <cellStyle name="Normal 35" xfId="1307"/>
    <cellStyle name="Normal 39 2" xfId="852"/>
    <cellStyle name="Normal 4" xfId="25"/>
    <cellStyle name="Normal 4 10" xfId="42"/>
    <cellStyle name="Normal 4 10 2" xfId="853"/>
    <cellStyle name="Normal 4 10 3" xfId="854"/>
    <cellStyle name="Normal 4 11" xfId="855"/>
    <cellStyle name="Normal 4 11 2" xfId="856"/>
    <cellStyle name="Normal 4 11 3" xfId="857"/>
    <cellStyle name="Normal 4 12" xfId="858"/>
    <cellStyle name="Normal 4 12 2" xfId="859"/>
    <cellStyle name="Normal 4 12 3" xfId="860"/>
    <cellStyle name="Normal 4 13" xfId="861"/>
    <cellStyle name="Normal 4 14" xfId="862"/>
    <cellStyle name="Normal 4 15" xfId="863"/>
    <cellStyle name="Normal 4 16" xfId="864"/>
    <cellStyle name="Normal 4 17" xfId="865"/>
    <cellStyle name="Normal 4 18" xfId="866"/>
    <cellStyle name="Normal 4 2" xfId="54"/>
    <cellStyle name="Normal 4 2 2" xfId="867"/>
    <cellStyle name="Normal 4 2 3" xfId="868"/>
    <cellStyle name="Normal 4 2 4" xfId="869"/>
    <cellStyle name="Normal 4 3" xfId="870"/>
    <cellStyle name="Normal 4 3 2" xfId="871"/>
    <cellStyle name="Normal 4 3 3" xfId="872"/>
    <cellStyle name="Normal 4 4" xfId="873"/>
    <cellStyle name="Normal 4 4 2" xfId="874"/>
    <cellStyle name="Normal 4 4 3" xfId="875"/>
    <cellStyle name="Normal 4 5" xfId="876"/>
    <cellStyle name="Normal 4 5 2" xfId="877"/>
    <cellStyle name="Normal 4 5 3" xfId="878"/>
    <cellStyle name="Normal 4 6" xfId="879"/>
    <cellStyle name="Normal 4 6 2" xfId="880"/>
    <cellStyle name="Normal 4 6 3" xfId="881"/>
    <cellStyle name="Normal 4 7" xfId="882"/>
    <cellStyle name="Normal 4 7 2" xfId="883"/>
    <cellStyle name="Normal 4 7 3" xfId="884"/>
    <cellStyle name="Normal 4 8" xfId="885"/>
    <cellStyle name="Normal 4 8 2" xfId="886"/>
    <cellStyle name="Normal 4 8 3" xfId="887"/>
    <cellStyle name="Normal 4 9" xfId="888"/>
    <cellStyle name="Normal 4 9 2" xfId="889"/>
    <cellStyle name="Normal 4 9 3" xfId="890"/>
    <cellStyle name="Normal 5" xfId="43"/>
    <cellStyle name="Normal 5 10" xfId="891"/>
    <cellStyle name="Normal 5 11" xfId="892"/>
    <cellStyle name="Normal 5 2" xfId="55"/>
    <cellStyle name="Normal 5 2 2" xfId="893"/>
    <cellStyle name="Normal 5 2 3" xfId="894"/>
    <cellStyle name="Normal 5 2 4" xfId="895"/>
    <cellStyle name="Normal 5 3" xfId="896"/>
    <cellStyle name="Normal 5 3 2" xfId="897"/>
    <cellStyle name="Normal 5 3 3" xfId="898"/>
    <cellStyle name="Normal 5 4" xfId="899"/>
    <cellStyle name="Normal 5 4 2" xfId="900"/>
    <cellStyle name="Normal 5 5" xfId="901"/>
    <cellStyle name="Normal 5 6" xfId="902"/>
    <cellStyle name="Normal 5 6 2" xfId="903"/>
    <cellStyle name="Normal 5 6 3" xfId="904"/>
    <cellStyle name="Normal 5 6 4" xfId="905"/>
    <cellStyle name="Normal 5 6 5" xfId="906"/>
    <cellStyle name="Normal 5 6_03 0_Recha._ Aseg._Dev._y Repa. propues." xfId="907"/>
    <cellStyle name="Normal 5 7" xfId="908"/>
    <cellStyle name="Normal 5 7 2" xfId="909"/>
    <cellStyle name="Normal 5 7 3" xfId="910"/>
    <cellStyle name="Normal 5 7 4" xfId="911"/>
    <cellStyle name="Normal 5 7 5" xfId="912"/>
    <cellStyle name="Normal 5 7_03 0_Recha._ Aseg._Dev._y Repa. propues." xfId="913"/>
    <cellStyle name="Normal 5 8" xfId="914"/>
    <cellStyle name="Normal 5 8 2" xfId="915"/>
    <cellStyle name="Normal 5 8 3" xfId="916"/>
    <cellStyle name="Normal 5 8 4" xfId="917"/>
    <cellStyle name="Normal 5 8 5" xfId="918"/>
    <cellStyle name="Normal 5 8_03 0_Recha._ Aseg._Dev._y Repa. propues." xfId="919"/>
    <cellStyle name="Normal 5 9" xfId="920"/>
    <cellStyle name="Normal 6" xfId="45"/>
    <cellStyle name="Normal 6 10" xfId="921"/>
    <cellStyle name="Normal 6 11" xfId="922"/>
    <cellStyle name="Normal 6 12" xfId="923"/>
    <cellStyle name="Normal 6 13" xfId="924"/>
    <cellStyle name="Normal 6 14" xfId="925"/>
    <cellStyle name="Normal 6 15" xfId="1308"/>
    <cellStyle name="Normal 6 2" xfId="46"/>
    <cellStyle name="Normal 6 2 2" xfId="1125"/>
    <cellStyle name="Normal 6 2 2 2" xfId="1314"/>
    <cellStyle name="Normal 6 3" xfId="926"/>
    <cellStyle name="Normal 6 4" xfId="927"/>
    <cellStyle name="Normal 6 5" xfId="928"/>
    <cellStyle name="Normal 6 6" xfId="929"/>
    <cellStyle name="Normal 6 7" xfId="930"/>
    <cellStyle name="Normal 6 8" xfId="931"/>
    <cellStyle name="Normal 6 9" xfId="932"/>
    <cellStyle name="Normal 7" xfId="56"/>
    <cellStyle name="Normal 7 2" xfId="933"/>
    <cellStyle name="Normal 7 2 2" xfId="934"/>
    <cellStyle name="Normal 7 3" xfId="935"/>
    <cellStyle name="Normal 7 4" xfId="936"/>
    <cellStyle name="Normal 7 5" xfId="937"/>
    <cellStyle name="Normal 7 6" xfId="938"/>
    <cellStyle name="Normal 7 7" xfId="939"/>
    <cellStyle name="Normal 8" xfId="57"/>
    <cellStyle name="Normal 8 2" xfId="58"/>
    <cellStyle name="Normal 8 3" xfId="940"/>
    <cellStyle name="Normal 8 4" xfId="941"/>
    <cellStyle name="Normal 8 5" xfId="942"/>
    <cellStyle name="Normal 8 6" xfId="943"/>
    <cellStyle name="Normal 8 7" xfId="944"/>
    <cellStyle name="Normal 8 8" xfId="1136"/>
    <cellStyle name="Normal 9" xfId="59"/>
    <cellStyle name="Normal 9 2" xfId="945"/>
    <cellStyle name="Normal 9 3" xfId="946"/>
    <cellStyle name="Normal 9 4" xfId="1309"/>
    <cellStyle name="Normal_A0402_Base 2003_Libro2 (version 1)" xfId="1130"/>
    <cellStyle name="Normal_A1706" xfId="34"/>
    <cellStyle name="Normal_A1707" xfId="39"/>
    <cellStyle name="Normal_A1709" xfId="38"/>
    <cellStyle name="Normal_A1713-14" xfId="1128"/>
    <cellStyle name="Normal_A1717-18" xfId="1129"/>
    <cellStyle name="Normal_A1719" xfId="37"/>
    <cellStyle name="Normal_A2009" xfId="1127"/>
    <cellStyle name="Normal_act_extr" xfId="1131"/>
    <cellStyle name="Normal_asilo" xfId="1126"/>
    <cellStyle name="Normal_asilo 2" xfId="1132"/>
    <cellStyle name="Normal_Base 2003 2" xfId="1133"/>
    <cellStyle name="Normal_Cap07" xfId="1134"/>
    <cellStyle name="Normal_CAP20" xfId="35"/>
    <cellStyle name="Normal_Com_ext_X_2005" xfId="36"/>
    <cellStyle name="Normal_cuenta de gen._Base 2003 2" xfId="1135"/>
    <cellStyle name="Normal_Libro2" xfId="1122"/>
    <cellStyle name="Notas 10" xfId="947"/>
    <cellStyle name="Notas 10 2" xfId="948"/>
    <cellStyle name="Notas 10 3" xfId="949"/>
    <cellStyle name="Notas 11" xfId="950"/>
    <cellStyle name="Notas 11 2" xfId="951"/>
    <cellStyle name="Notas 12" xfId="952"/>
    <cellStyle name="Notas 12 2" xfId="953"/>
    <cellStyle name="Notas 13" xfId="954"/>
    <cellStyle name="Notas 14" xfId="955"/>
    <cellStyle name="Notas 15" xfId="956"/>
    <cellStyle name="Notas 16" xfId="957"/>
    <cellStyle name="Notas 17" xfId="958"/>
    <cellStyle name="Notas 18" xfId="959"/>
    <cellStyle name="Notas 19" xfId="960"/>
    <cellStyle name="Notas 2" xfId="961"/>
    <cellStyle name="Notas 2 10" xfId="962"/>
    <cellStyle name="Notas 2 11" xfId="963"/>
    <cellStyle name="Notas 2 12" xfId="964"/>
    <cellStyle name="Notas 2 12 2" xfId="965"/>
    <cellStyle name="Notas 2 12 3" xfId="966"/>
    <cellStyle name="Notas 2 13" xfId="967"/>
    <cellStyle name="Notas 2 14" xfId="968"/>
    <cellStyle name="Notas 2 2" xfId="969"/>
    <cellStyle name="Notas 2 3" xfId="970"/>
    <cellStyle name="Notas 2 4" xfId="971"/>
    <cellStyle name="Notas 2 5" xfId="972"/>
    <cellStyle name="Notas 2 6" xfId="973"/>
    <cellStyle name="Notas 2 7" xfId="974"/>
    <cellStyle name="Notas 2 8" xfId="975"/>
    <cellStyle name="Notas 2 9" xfId="976"/>
    <cellStyle name="Notas 20" xfId="977"/>
    <cellStyle name="Notas 21" xfId="978"/>
    <cellStyle name="Notas 22" xfId="979"/>
    <cellStyle name="Notas 23" xfId="980"/>
    <cellStyle name="Notas 24" xfId="981"/>
    <cellStyle name="Notas 25" xfId="982"/>
    <cellStyle name="Notas 26" xfId="983"/>
    <cellStyle name="Notas 27" xfId="984"/>
    <cellStyle name="Notas 28" xfId="985"/>
    <cellStyle name="Notas 29" xfId="986"/>
    <cellStyle name="Notas 3" xfId="987"/>
    <cellStyle name="Notas 3 2" xfId="988"/>
    <cellStyle name="Notas 30" xfId="989"/>
    <cellStyle name="Notas 31" xfId="990"/>
    <cellStyle name="Notas 32" xfId="991"/>
    <cellStyle name="Notas 4" xfId="992"/>
    <cellStyle name="Notas 4 10" xfId="993"/>
    <cellStyle name="Notas 4 11" xfId="994"/>
    <cellStyle name="Notas 4 2" xfId="995"/>
    <cellStyle name="Notas 4 3" xfId="996"/>
    <cellStyle name="Notas 4 4" xfId="997"/>
    <cellStyle name="Notas 4 5" xfId="998"/>
    <cellStyle name="Notas 4 6" xfId="999"/>
    <cellStyle name="Notas 4 7" xfId="1000"/>
    <cellStyle name="Notas 4 8" xfId="1001"/>
    <cellStyle name="Notas 4 9" xfId="1002"/>
    <cellStyle name="Notas 5" xfId="1003"/>
    <cellStyle name="Notas 5 10" xfId="1004"/>
    <cellStyle name="Notas 5 11" xfId="1005"/>
    <cellStyle name="Notas 5 2" xfId="1006"/>
    <cellStyle name="Notas 5 3" xfId="1007"/>
    <cellStyle name="Notas 5 4" xfId="1008"/>
    <cellStyle name="Notas 5 5" xfId="1009"/>
    <cellStyle name="Notas 5 6" xfId="1010"/>
    <cellStyle name="Notas 5 7" xfId="1011"/>
    <cellStyle name="Notas 5 8" xfId="1012"/>
    <cellStyle name="Notas 5 9" xfId="1013"/>
    <cellStyle name="Notas 6" xfId="1014"/>
    <cellStyle name="Notas 6 2" xfId="1015"/>
    <cellStyle name="Notas 7" xfId="1016"/>
    <cellStyle name="Notas 7 2" xfId="1017"/>
    <cellStyle name="Notas 8" xfId="1018"/>
    <cellStyle name="Notas 8 2" xfId="1019"/>
    <cellStyle name="Notas 8 3" xfId="1020"/>
    <cellStyle name="Notas 9" xfId="1021"/>
    <cellStyle name="Notas 9 2" xfId="1022"/>
    <cellStyle name="Notas 9 3" xfId="1023"/>
    <cellStyle name="Num. cuadro" xfId="26"/>
    <cellStyle name="Num. cuadro 2" xfId="1024"/>
    <cellStyle name="Num. cuadro 3" xfId="1025"/>
    <cellStyle name="Num. cuadro 4" xfId="1026"/>
    <cellStyle name="Num. cuadro 5" xfId="1027"/>
    <cellStyle name="Num. cuadro 6" xfId="1028"/>
    <cellStyle name="Num. cuadro 7" xfId="1310"/>
    <cellStyle name="Num. cuadro_G422-04" xfId="1029"/>
    <cellStyle name="Num/Num" xfId="1030"/>
    <cellStyle name="Numero" xfId="44"/>
    <cellStyle name="Numero cuadro" xfId="1031"/>
    <cellStyle name="Numerod" xfId="1032"/>
    <cellStyle name="Pie" xfId="27"/>
    <cellStyle name="Pie 2" xfId="1033"/>
    <cellStyle name="Pie 2 2" xfId="1034"/>
    <cellStyle name="Pie 3" xfId="1035"/>
    <cellStyle name="Pie 4" xfId="1036"/>
    <cellStyle name="Pie 5" xfId="1037"/>
    <cellStyle name="Pie 6" xfId="1038"/>
    <cellStyle name="Pie 7" xfId="1311"/>
    <cellStyle name="Pie_c02-03" xfId="1039"/>
    <cellStyle name="Pies" xfId="28"/>
    <cellStyle name="Porcentual 2" xfId="1040"/>
    <cellStyle name="Porcentual 2 2" xfId="1041"/>
    <cellStyle name="Porcentual 2 3" xfId="1042"/>
    <cellStyle name="Porcentual 2 4" xfId="1043"/>
    <cellStyle name="Porcentual 3" xfId="1044"/>
    <cellStyle name="Porcentual 3 2" xfId="1045"/>
    <cellStyle name="Porcentual 3 2 2" xfId="1046"/>
    <cellStyle name="Porcentual 3 2 3" xfId="1047"/>
    <cellStyle name="Porcentual 3 3" xfId="1048"/>
    <cellStyle name="Porcentual 3 3 2" xfId="1049"/>
    <cellStyle name="Porcentual 3 4" xfId="1050"/>
    <cellStyle name="Porcentual 4" xfId="1051"/>
    <cellStyle name="Porcentual 4 2" xfId="1052"/>
    <cellStyle name="Porcentual 4 2 2" xfId="1053"/>
    <cellStyle name="Porcentual 4 3" xfId="1054"/>
    <cellStyle name="Punto0" xfId="1055"/>
    <cellStyle name="Salida 2" xfId="1056"/>
    <cellStyle name="Salida 3" xfId="1057"/>
    <cellStyle name="Salida 4" xfId="1058"/>
    <cellStyle name="Salida 5" xfId="1059"/>
    <cellStyle name="Salida 6" xfId="1060"/>
    <cellStyle name="Salida 7" xfId="1061"/>
    <cellStyle name="sangria_n1" xfId="29"/>
    <cellStyle name="Separador" xfId="1062"/>
    <cellStyle name="Texto de advertencia 2" xfId="1063"/>
    <cellStyle name="Texto de advertencia 3" xfId="1064"/>
    <cellStyle name="Texto de advertencia 4" xfId="1065"/>
    <cellStyle name="Texto de advertencia 5" xfId="1066"/>
    <cellStyle name="Texto de advertencia 6" xfId="1067"/>
    <cellStyle name="Texto de advertencia 7" xfId="1068"/>
    <cellStyle name="Texto explicativo 2" xfId="1069"/>
    <cellStyle name="Texto explicativo 3" xfId="1070"/>
    <cellStyle name="Texto explicativo 4" xfId="1071"/>
    <cellStyle name="Texto explicativo 5" xfId="1072"/>
    <cellStyle name="Texto explicativo 6" xfId="1073"/>
    <cellStyle name="Texto explicativo 7" xfId="1074"/>
    <cellStyle name="Texto, derecha" xfId="30"/>
    <cellStyle name="Texto, derecha 2" xfId="1075"/>
    <cellStyle name="Texto, izquierda" xfId="31"/>
    <cellStyle name="Texto, izquierda 2" xfId="1076"/>
    <cellStyle name="Titulo" xfId="32"/>
    <cellStyle name="Título 1 2" xfId="1077"/>
    <cellStyle name="Título 1 3" xfId="1078"/>
    <cellStyle name="Título 1 4" xfId="1079"/>
    <cellStyle name="Título 1 5" xfId="1080"/>
    <cellStyle name="Título 1 6" xfId="1081"/>
    <cellStyle name="Título 1 7" xfId="1082"/>
    <cellStyle name="Titulo 10" xfId="1083"/>
    <cellStyle name="Titulo 11" xfId="1312"/>
    <cellStyle name="Titulo 12" xfId="1313"/>
    <cellStyle name="Titulo 2" xfId="1084"/>
    <cellStyle name="Título 2 2" xfId="1085"/>
    <cellStyle name="Título 2 3" xfId="1086"/>
    <cellStyle name="Título 2 4" xfId="1087"/>
    <cellStyle name="Título 2 5" xfId="1088"/>
    <cellStyle name="Título 2 6" xfId="1089"/>
    <cellStyle name="Título 2 7" xfId="1090"/>
    <cellStyle name="Titulo 3" xfId="1091"/>
    <cellStyle name="Título 3 2" xfId="1092"/>
    <cellStyle name="Título 3 3" xfId="1093"/>
    <cellStyle name="Título 3 4" xfId="1094"/>
    <cellStyle name="Título 3 5" xfId="1095"/>
    <cellStyle name="Título 3 6" xfId="1096"/>
    <cellStyle name="Título 3 7" xfId="1097"/>
    <cellStyle name="Titulo 4" xfId="1098"/>
    <cellStyle name="Título 4" xfId="1099"/>
    <cellStyle name="Título 4 2" xfId="1100"/>
    <cellStyle name="Titulo 5" xfId="1101"/>
    <cellStyle name="Título 5" xfId="1102"/>
    <cellStyle name="Título 5 2" xfId="1103"/>
    <cellStyle name="Titulo 6" xfId="1104"/>
    <cellStyle name="Título 6" xfId="1105"/>
    <cellStyle name="Título 6 2" xfId="1106"/>
    <cellStyle name="Titulo 7" xfId="1107"/>
    <cellStyle name="Título 7" xfId="1108"/>
    <cellStyle name="Título 7 2" xfId="1109"/>
    <cellStyle name="Titulo 8" xfId="1110"/>
    <cellStyle name="Título 8" xfId="1111"/>
    <cellStyle name="Título 8 2" xfId="1112"/>
    <cellStyle name="Titulo 9" xfId="1113"/>
    <cellStyle name="Título 9" xfId="1114"/>
    <cellStyle name="Título 9 2" xfId="1115"/>
    <cellStyle name="Titulo_10" xfId="33"/>
    <cellStyle name="Total 2" xfId="1116"/>
    <cellStyle name="Total 3" xfId="1117"/>
    <cellStyle name="Total 4" xfId="1118"/>
    <cellStyle name="Total 5" xfId="1119"/>
    <cellStyle name="Total 6" xfId="1120"/>
    <cellStyle name="Total 7" xfId="1121"/>
  </cellStyles>
  <dxfs count="0"/>
  <tableStyles count="0" defaultTableStyle="TableStyleMedium9" defaultPivotStyle="PivotStyleLight16"/>
  <colors>
    <mruColors>
      <color rgb="FF00008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28575</xdr:rowOff>
    </xdr:from>
    <xdr:to>
      <xdr:col>2</xdr:col>
      <xdr:colOff>9525</xdr:colOff>
      <xdr:row>19</xdr:row>
      <xdr:rowOff>95250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323850" y="352425"/>
          <a:ext cx="4248150" cy="2657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marL="0" marR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000" b="1">
              <a:latin typeface="Arial" pitchFamily="34" charset="0"/>
              <a:ea typeface="+mn-ea"/>
              <a:cs typeface="Arial" pitchFamily="34" charset="0"/>
            </a:rPr>
            <a:t>E</a:t>
          </a:r>
          <a:r>
            <a:rPr lang="es-ES" sz="800">
              <a:latin typeface="Arial" pitchFamily="34" charset="0"/>
              <a:ea typeface="+mn-ea"/>
              <a:cs typeface="Arial" pitchFamily="34" charset="0"/>
            </a:rPr>
            <a:t>l tema que aborda este capítulo se cubre, en primera instancia, con las estadísticas de las transacciones del país con el exterior; en este sentido, se incluyen tabulados sobre balanza de pagos, exportaciones e importaciones de mercancías por actividad económica, por capítulo y principales países. El tema se complementa con cifras sobre inversión extranjera directa por sector económico, por país de origen y por ámbito de aplicación (mercado de dinero y bursátil, sociedades de inversión y organismos auxiliares de crédito); colocaciones de empresas mexicanas en el extranjero; reservas internacionales del Banco de México (BANXICO), deuda pública externa; así como algunos indicadores seleccionados en materia de relaciones exteriores y migración.</a:t>
          </a:r>
          <a:endParaRPr lang="es-MX" sz="800">
            <a:latin typeface="Arial" pitchFamily="34" charset="0"/>
            <a:ea typeface="+mn-ea"/>
            <a:cs typeface="Arial" pitchFamily="34" charset="0"/>
          </a:endParaRPr>
        </a:p>
        <a:p>
          <a:pPr algn="just"/>
          <a:r>
            <a:rPr lang="es-ES" sz="800">
              <a:latin typeface="Arial" pitchFamily="34" charset="0"/>
              <a:ea typeface="+mn-ea"/>
              <a:cs typeface="Arial" pitchFamily="34" charset="0"/>
            </a:rPr>
            <a:t> </a:t>
          </a:r>
          <a:endParaRPr lang="es-MX" sz="800">
            <a:latin typeface="Arial" pitchFamily="34" charset="0"/>
            <a:ea typeface="+mn-ea"/>
            <a:cs typeface="Arial" pitchFamily="34" charset="0"/>
          </a:endParaRPr>
        </a:p>
        <a:p>
          <a:pPr algn="just"/>
          <a:r>
            <a:rPr lang="es-ES" sz="1000" b="1">
              <a:latin typeface="Arial" pitchFamily="34" charset="0"/>
              <a:ea typeface="+mn-ea"/>
              <a:cs typeface="Arial" pitchFamily="34" charset="0"/>
            </a:rPr>
            <a:t>P</a:t>
          </a:r>
          <a:r>
            <a:rPr lang="es-ES" sz="800">
              <a:latin typeface="Arial" pitchFamily="34" charset="0"/>
              <a:ea typeface="+mn-ea"/>
              <a:cs typeface="Arial" pitchFamily="34" charset="0"/>
            </a:rPr>
            <a:t>ara cubrir esta temática se obtuvo información del </a:t>
          </a:r>
          <a:r>
            <a:rPr lang="es-ES" sz="800" b="1">
              <a:latin typeface="Arial" pitchFamily="34" charset="0"/>
              <a:ea typeface="+mn-ea"/>
              <a:cs typeface="Arial" pitchFamily="34" charset="0"/>
            </a:rPr>
            <a:t>Instituto Nacional de Estadística y Geografía (INEGI);</a:t>
          </a:r>
          <a:r>
            <a:rPr lang="es-ES" sz="800">
              <a:latin typeface="Arial" pitchFamily="34" charset="0"/>
              <a:ea typeface="+mn-ea"/>
              <a:cs typeface="Arial" pitchFamily="34" charset="0"/>
            </a:rPr>
            <a:t> BANXICO; del Grupo de Trabajo conformado por </a:t>
          </a:r>
          <a:r>
            <a:rPr lang="es-ES" sz="800" b="1">
              <a:latin typeface="Arial" pitchFamily="34" charset="0"/>
              <a:ea typeface="+mn-ea"/>
              <a:cs typeface="Arial" pitchFamily="34" charset="0"/>
            </a:rPr>
            <a:t>INEGI,</a:t>
          </a:r>
          <a:r>
            <a:rPr lang="es-ES" sz="800">
              <a:latin typeface="Arial" pitchFamily="34" charset="0"/>
              <a:ea typeface="+mn-ea"/>
              <a:cs typeface="Arial" pitchFamily="34" charset="0"/>
            </a:rPr>
            <a:t> Secretaría de Hacienda y Crédito Público y BANXICO; Bolsa Mexicana de Valores; Secretaría de Economía; </a:t>
          </a:r>
          <a:r>
            <a:rPr lang="es-ES" sz="800" i="1">
              <a:latin typeface="Arial" pitchFamily="34" charset="0"/>
              <a:ea typeface="+mn-ea"/>
              <a:cs typeface="Arial" pitchFamily="34" charset="0"/>
            </a:rPr>
            <a:t>Informe de Gobierno</a:t>
          </a:r>
          <a:r>
            <a:rPr lang="es-ES" sz="800">
              <a:latin typeface="Arial" pitchFamily="34" charset="0"/>
              <a:ea typeface="+mn-ea"/>
              <a:cs typeface="Arial" pitchFamily="34" charset="0"/>
            </a:rPr>
            <a:t> de la Presidencia de la República; Petróleos Mexicanos; y el Instituto</a:t>
          </a:r>
          <a:r>
            <a:rPr lang="es-ES" sz="800" baseline="0">
              <a:latin typeface="Arial" pitchFamily="34" charset="0"/>
              <a:ea typeface="+mn-ea"/>
              <a:cs typeface="Arial" pitchFamily="34" charset="0"/>
            </a:rPr>
            <a:t> Nacional de Migración</a:t>
          </a:r>
          <a:r>
            <a:rPr lang="es-ES" sz="800">
              <a:latin typeface="Arial" pitchFamily="34" charset="0"/>
              <a:ea typeface="+mn-ea"/>
              <a:cs typeface="Arial" pitchFamily="34" charset="0"/>
            </a:rPr>
            <a:t>.</a:t>
          </a:r>
          <a:endParaRPr lang="es-MX" sz="800">
            <a:latin typeface="Arial" pitchFamily="34" charset="0"/>
            <a:ea typeface="+mn-ea"/>
            <a:cs typeface="Arial" pitchFamily="34" charset="0"/>
          </a:endParaRPr>
        </a:p>
        <a:p>
          <a:pPr algn="just"/>
          <a:r>
            <a:rPr lang="es-ES" sz="800">
              <a:latin typeface="Arial" pitchFamily="34" charset="0"/>
              <a:ea typeface="+mn-ea"/>
              <a:cs typeface="Arial" pitchFamily="34" charset="0"/>
            </a:rPr>
            <a:t> </a:t>
          </a:r>
          <a:endParaRPr lang="es-MX" sz="800">
            <a:latin typeface="Arial" pitchFamily="34" charset="0"/>
            <a:ea typeface="+mn-ea"/>
            <a:cs typeface="Arial" pitchFamily="34" charset="0"/>
          </a:endParaRPr>
        </a:p>
        <a:p>
          <a:pPr algn="just"/>
          <a:r>
            <a:rPr lang="es-ES" sz="800" b="1">
              <a:latin typeface="Arial" pitchFamily="34" charset="0"/>
              <a:ea typeface="+mn-ea"/>
              <a:cs typeface="Arial" pitchFamily="34" charset="0"/>
            </a:rPr>
            <a:t>E</a:t>
          </a:r>
          <a:r>
            <a:rPr lang="es-ES" sz="800">
              <a:latin typeface="Arial" pitchFamily="34" charset="0"/>
              <a:ea typeface="+mn-ea"/>
              <a:cs typeface="Arial" pitchFamily="34" charset="0"/>
            </a:rPr>
            <a:t>n cuanto a la cobertura temporal corresponde al periodo de 1995 a 2012, sin embargo, incluye algunos periodos diferentes, esto, en función de la disponibilidad de información estadística.</a:t>
          </a:r>
          <a:endParaRPr lang="es-MX" sz="800">
            <a:latin typeface="Arial" pitchFamily="34" charset="0"/>
            <a:ea typeface="+mn-ea"/>
            <a:cs typeface="Arial" pitchFamily="34" charset="0"/>
          </a:endParaRPr>
        </a:p>
        <a:p>
          <a:pPr algn="just" rtl="0">
            <a:defRPr sz="1000"/>
          </a:pPr>
          <a:endParaRPr lang="es-MX" sz="800" b="0" i="0" u="none" strike="noStrike" baseline="0">
            <a:solidFill>
              <a:srgbClr val="000080"/>
            </a:solidFill>
            <a:latin typeface="Arial"/>
            <a:cs typeface="Arial"/>
          </a:endParaRPr>
        </a:p>
        <a:p>
          <a:pPr algn="just" rtl="0">
            <a:defRPr sz="1000"/>
          </a:pPr>
          <a:endParaRPr lang="es-MX" sz="800" b="0" i="0" u="none" strike="noStrike" baseline="0">
            <a:solidFill>
              <a:srgbClr val="00008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1</xdr:col>
      <xdr:colOff>308648</xdr:colOff>
      <xdr:row>17</xdr:row>
      <xdr:rowOff>136462</xdr:rowOff>
    </xdr:from>
    <xdr:to>
      <xdr:col>1</xdr:col>
      <xdr:colOff>3758852</xdr:colOff>
      <xdr:row>42</xdr:row>
      <xdr:rowOff>12364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24164" y="2708212"/>
          <a:ext cx="3450204" cy="38942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/>
  <dimension ref="A1:WVJ86"/>
  <sheetViews>
    <sheetView showGridLines="0" showRowColHeaders="0" tabSelected="1" zoomScale="130" zoomScaleNormal="130" workbookViewId="0">
      <pane ySplit="2" topLeftCell="A3" activePane="bottomLeft" state="frozenSplit"/>
      <selection pane="bottomLeft"/>
    </sheetView>
  </sheetViews>
  <sheetFormatPr baseColWidth="10" defaultColWidth="0" defaultRowHeight="9" customHeight="1" zeroHeight="1"/>
  <cols>
    <col min="1" max="1" width="6" style="704" customWidth="1"/>
    <col min="2" max="2" width="68.42578125" style="705" customWidth="1"/>
    <col min="3" max="3" width="0.85546875" style="706" customWidth="1"/>
    <col min="4" max="256" width="11.42578125" style="706" hidden="1"/>
    <col min="257" max="257" width="5" style="706" hidden="1"/>
    <col min="258" max="258" width="68.42578125" style="706" hidden="1"/>
    <col min="259" max="512" width="11.42578125" style="706" hidden="1"/>
    <col min="513" max="513" width="5" style="706" hidden="1"/>
    <col min="514" max="514" width="68.42578125" style="706" hidden="1"/>
    <col min="515" max="768" width="11.42578125" style="706" hidden="1"/>
    <col min="769" max="769" width="5" style="706" hidden="1"/>
    <col min="770" max="770" width="68.42578125" style="706" hidden="1"/>
    <col min="771" max="1024" width="11.42578125" style="706" hidden="1"/>
    <col min="1025" max="1025" width="5" style="706" hidden="1"/>
    <col min="1026" max="1026" width="68.42578125" style="706" hidden="1"/>
    <col min="1027" max="1280" width="11.42578125" style="706" hidden="1"/>
    <col min="1281" max="1281" width="5" style="706" hidden="1"/>
    <col min="1282" max="1282" width="68.42578125" style="706" hidden="1"/>
    <col min="1283" max="1536" width="11.42578125" style="706" hidden="1"/>
    <col min="1537" max="1537" width="5" style="706" hidden="1"/>
    <col min="1538" max="1538" width="68.42578125" style="706" hidden="1"/>
    <col min="1539" max="1792" width="11.42578125" style="706" hidden="1"/>
    <col min="1793" max="1793" width="5" style="706" hidden="1"/>
    <col min="1794" max="1794" width="68.42578125" style="706" hidden="1"/>
    <col min="1795" max="2048" width="11.42578125" style="706" hidden="1"/>
    <col min="2049" max="2049" width="5" style="706" hidden="1"/>
    <col min="2050" max="2050" width="68.42578125" style="706" hidden="1"/>
    <col min="2051" max="2304" width="11.42578125" style="706" hidden="1"/>
    <col min="2305" max="2305" width="5" style="706" hidden="1"/>
    <col min="2306" max="2306" width="68.42578125" style="706" hidden="1"/>
    <col min="2307" max="2560" width="11.42578125" style="706" hidden="1"/>
    <col min="2561" max="2561" width="5" style="706" hidden="1"/>
    <col min="2562" max="2562" width="68.42578125" style="706" hidden="1"/>
    <col min="2563" max="2816" width="11.42578125" style="706" hidden="1"/>
    <col min="2817" max="2817" width="5" style="706" hidden="1"/>
    <col min="2818" max="2818" width="68.42578125" style="706" hidden="1"/>
    <col min="2819" max="3072" width="11.42578125" style="706" hidden="1"/>
    <col min="3073" max="3073" width="5" style="706" hidden="1"/>
    <col min="3074" max="3074" width="68.42578125" style="706" hidden="1"/>
    <col min="3075" max="3328" width="11.42578125" style="706" hidden="1"/>
    <col min="3329" max="3329" width="5" style="706" hidden="1"/>
    <col min="3330" max="3330" width="68.42578125" style="706" hidden="1"/>
    <col min="3331" max="3584" width="11.42578125" style="706" hidden="1"/>
    <col min="3585" max="3585" width="5" style="706" hidden="1"/>
    <col min="3586" max="3586" width="68.42578125" style="706" hidden="1"/>
    <col min="3587" max="3840" width="11.42578125" style="706" hidden="1"/>
    <col min="3841" max="3841" width="5" style="706" hidden="1"/>
    <col min="3842" max="3842" width="68.42578125" style="706" hidden="1"/>
    <col min="3843" max="4096" width="11.42578125" style="706" hidden="1"/>
    <col min="4097" max="4097" width="5" style="706" hidden="1"/>
    <col min="4098" max="4098" width="68.42578125" style="706" hidden="1"/>
    <col min="4099" max="4352" width="11.42578125" style="706" hidden="1"/>
    <col min="4353" max="4353" width="5" style="706" hidden="1"/>
    <col min="4354" max="4354" width="68.42578125" style="706" hidden="1"/>
    <col min="4355" max="4608" width="11.42578125" style="706" hidden="1"/>
    <col min="4609" max="4609" width="5" style="706" hidden="1"/>
    <col min="4610" max="4610" width="68.42578125" style="706" hidden="1"/>
    <col min="4611" max="4864" width="11.42578125" style="706" hidden="1"/>
    <col min="4865" max="4865" width="5" style="706" hidden="1"/>
    <col min="4866" max="4866" width="68.42578125" style="706" hidden="1"/>
    <col min="4867" max="5120" width="11.42578125" style="706" hidden="1"/>
    <col min="5121" max="5121" width="5" style="706" hidden="1"/>
    <col min="5122" max="5122" width="68.42578125" style="706" hidden="1"/>
    <col min="5123" max="5376" width="11.42578125" style="706" hidden="1"/>
    <col min="5377" max="5377" width="5" style="706" hidden="1"/>
    <col min="5378" max="5378" width="68.42578125" style="706" hidden="1"/>
    <col min="5379" max="5632" width="11.42578125" style="706" hidden="1"/>
    <col min="5633" max="5633" width="5" style="706" hidden="1"/>
    <col min="5634" max="5634" width="68.42578125" style="706" hidden="1"/>
    <col min="5635" max="5888" width="11.42578125" style="706" hidden="1"/>
    <col min="5889" max="5889" width="5" style="706" hidden="1"/>
    <col min="5890" max="5890" width="68.42578125" style="706" hidden="1"/>
    <col min="5891" max="6144" width="11.42578125" style="706" hidden="1"/>
    <col min="6145" max="6145" width="5" style="706" hidden="1"/>
    <col min="6146" max="6146" width="68.42578125" style="706" hidden="1"/>
    <col min="6147" max="6400" width="11.42578125" style="706" hidden="1"/>
    <col min="6401" max="6401" width="5" style="706" hidden="1"/>
    <col min="6402" max="6402" width="68.42578125" style="706" hidden="1"/>
    <col min="6403" max="6656" width="11.42578125" style="706" hidden="1"/>
    <col min="6657" max="6657" width="5" style="706" hidden="1"/>
    <col min="6658" max="6658" width="68.42578125" style="706" hidden="1"/>
    <col min="6659" max="6912" width="11.42578125" style="706" hidden="1"/>
    <col min="6913" max="6913" width="5" style="706" hidden="1"/>
    <col min="6914" max="6914" width="68.42578125" style="706" hidden="1"/>
    <col min="6915" max="7168" width="11.42578125" style="706" hidden="1"/>
    <col min="7169" max="7169" width="5" style="706" hidden="1"/>
    <col min="7170" max="7170" width="68.42578125" style="706" hidden="1"/>
    <col min="7171" max="7424" width="11.42578125" style="706" hidden="1"/>
    <col min="7425" max="7425" width="5" style="706" hidden="1"/>
    <col min="7426" max="7426" width="68.42578125" style="706" hidden="1"/>
    <col min="7427" max="7680" width="11.42578125" style="706" hidden="1"/>
    <col min="7681" max="7681" width="5" style="706" hidden="1"/>
    <col min="7682" max="7682" width="68.42578125" style="706" hidden="1"/>
    <col min="7683" max="7936" width="11.42578125" style="706" hidden="1"/>
    <col min="7937" max="7937" width="5" style="706" hidden="1"/>
    <col min="7938" max="7938" width="68.42578125" style="706" hidden="1"/>
    <col min="7939" max="8192" width="11.42578125" style="706" hidden="1"/>
    <col min="8193" max="8193" width="5" style="706" hidden="1"/>
    <col min="8194" max="8194" width="68.42578125" style="706" hidden="1"/>
    <col min="8195" max="8448" width="11.42578125" style="706" hidden="1"/>
    <col min="8449" max="8449" width="5" style="706" hidden="1"/>
    <col min="8450" max="8450" width="68.42578125" style="706" hidden="1"/>
    <col min="8451" max="8704" width="11.42578125" style="706" hidden="1"/>
    <col min="8705" max="8705" width="5" style="706" hidden="1"/>
    <col min="8706" max="8706" width="68.42578125" style="706" hidden="1"/>
    <col min="8707" max="8960" width="11.42578125" style="706" hidden="1"/>
    <col min="8961" max="8961" width="5" style="706" hidden="1"/>
    <col min="8962" max="8962" width="68.42578125" style="706" hidden="1"/>
    <col min="8963" max="9216" width="11.42578125" style="706" hidden="1"/>
    <col min="9217" max="9217" width="5" style="706" hidden="1"/>
    <col min="9218" max="9218" width="68.42578125" style="706" hidden="1"/>
    <col min="9219" max="9472" width="11.42578125" style="706" hidden="1"/>
    <col min="9473" max="9473" width="5" style="706" hidden="1"/>
    <col min="9474" max="9474" width="68.42578125" style="706" hidden="1"/>
    <col min="9475" max="9728" width="11.42578125" style="706" hidden="1"/>
    <col min="9729" max="9729" width="5" style="706" hidden="1"/>
    <col min="9730" max="9730" width="68.42578125" style="706" hidden="1"/>
    <col min="9731" max="9984" width="11.42578125" style="706" hidden="1"/>
    <col min="9985" max="9985" width="5" style="706" hidden="1"/>
    <col min="9986" max="9986" width="68.42578125" style="706" hidden="1"/>
    <col min="9987" max="10240" width="11.42578125" style="706" hidden="1"/>
    <col min="10241" max="10241" width="5" style="706" hidden="1"/>
    <col min="10242" max="10242" width="68.42578125" style="706" hidden="1"/>
    <col min="10243" max="10496" width="11.42578125" style="706" hidden="1"/>
    <col min="10497" max="10497" width="5" style="706" hidden="1"/>
    <col min="10498" max="10498" width="68.42578125" style="706" hidden="1"/>
    <col min="10499" max="10752" width="11.42578125" style="706" hidden="1"/>
    <col min="10753" max="10753" width="5" style="706" hidden="1"/>
    <col min="10754" max="10754" width="68.42578125" style="706" hidden="1"/>
    <col min="10755" max="11008" width="11.42578125" style="706" hidden="1"/>
    <col min="11009" max="11009" width="5" style="706" hidden="1"/>
    <col min="11010" max="11010" width="68.42578125" style="706" hidden="1"/>
    <col min="11011" max="11264" width="11.42578125" style="706" hidden="1"/>
    <col min="11265" max="11265" width="5" style="706" hidden="1"/>
    <col min="11266" max="11266" width="68.42578125" style="706" hidden="1"/>
    <col min="11267" max="11520" width="11.42578125" style="706" hidden="1"/>
    <col min="11521" max="11521" width="5" style="706" hidden="1"/>
    <col min="11522" max="11522" width="68.42578125" style="706" hidden="1"/>
    <col min="11523" max="11776" width="11.42578125" style="706" hidden="1"/>
    <col min="11777" max="11777" width="5" style="706" hidden="1"/>
    <col min="11778" max="11778" width="68.42578125" style="706" hidden="1"/>
    <col min="11779" max="12032" width="11.42578125" style="706" hidden="1"/>
    <col min="12033" max="12033" width="5" style="706" hidden="1"/>
    <col min="12034" max="12034" width="68.42578125" style="706" hidden="1"/>
    <col min="12035" max="12288" width="11.42578125" style="706" hidden="1"/>
    <col min="12289" max="12289" width="5" style="706" hidden="1"/>
    <col min="12290" max="12290" width="68.42578125" style="706" hidden="1"/>
    <col min="12291" max="12544" width="11.42578125" style="706" hidden="1"/>
    <col min="12545" max="12545" width="5" style="706" hidden="1"/>
    <col min="12546" max="12546" width="68.42578125" style="706" hidden="1"/>
    <col min="12547" max="12800" width="11.42578125" style="706" hidden="1"/>
    <col min="12801" max="12801" width="5" style="706" hidden="1"/>
    <col min="12802" max="12802" width="68.42578125" style="706" hidden="1"/>
    <col min="12803" max="13056" width="11.42578125" style="706" hidden="1"/>
    <col min="13057" max="13057" width="5" style="706" hidden="1"/>
    <col min="13058" max="13058" width="68.42578125" style="706" hidden="1"/>
    <col min="13059" max="13312" width="11.42578125" style="706" hidden="1"/>
    <col min="13313" max="13313" width="5" style="706" hidden="1"/>
    <col min="13314" max="13314" width="68.42578125" style="706" hidden="1"/>
    <col min="13315" max="13568" width="11.42578125" style="706" hidden="1"/>
    <col min="13569" max="13569" width="5" style="706" hidden="1"/>
    <col min="13570" max="13570" width="68.42578125" style="706" hidden="1"/>
    <col min="13571" max="13824" width="11.42578125" style="706" hidden="1"/>
    <col min="13825" max="13825" width="5" style="706" hidden="1"/>
    <col min="13826" max="13826" width="68.42578125" style="706" hidden="1"/>
    <col min="13827" max="14080" width="11.42578125" style="706" hidden="1"/>
    <col min="14081" max="14081" width="5" style="706" hidden="1"/>
    <col min="14082" max="14082" width="68.42578125" style="706" hidden="1"/>
    <col min="14083" max="14336" width="11.42578125" style="706" hidden="1"/>
    <col min="14337" max="14337" width="5" style="706" hidden="1"/>
    <col min="14338" max="14338" width="68.42578125" style="706" hidden="1"/>
    <col min="14339" max="14592" width="11.42578125" style="706" hidden="1"/>
    <col min="14593" max="14593" width="5" style="706" hidden="1"/>
    <col min="14594" max="14594" width="68.42578125" style="706" hidden="1"/>
    <col min="14595" max="14848" width="11.42578125" style="706" hidden="1"/>
    <col min="14849" max="14849" width="5" style="706" hidden="1"/>
    <col min="14850" max="14850" width="68.42578125" style="706" hidden="1"/>
    <col min="14851" max="15104" width="11.42578125" style="706" hidden="1"/>
    <col min="15105" max="15105" width="5" style="706" hidden="1"/>
    <col min="15106" max="15106" width="68.42578125" style="706" hidden="1"/>
    <col min="15107" max="15360" width="11.42578125" style="706" hidden="1"/>
    <col min="15361" max="15361" width="5" style="706" hidden="1"/>
    <col min="15362" max="15362" width="68.42578125" style="706" hidden="1"/>
    <col min="15363" max="15616" width="11.42578125" style="706" hidden="1"/>
    <col min="15617" max="15617" width="5" style="706" hidden="1"/>
    <col min="15618" max="15618" width="68.42578125" style="706" hidden="1"/>
    <col min="15619" max="15872" width="11.42578125" style="706" hidden="1"/>
    <col min="15873" max="15873" width="5" style="706" hidden="1"/>
    <col min="15874" max="15874" width="68.42578125" style="706" hidden="1"/>
    <col min="15875" max="16128" width="11.42578125" style="706" hidden="1"/>
    <col min="16129" max="16129" width="5" style="706" hidden="1"/>
    <col min="16130" max="16130" width="68.42578125" style="706" hidden="1"/>
    <col min="16131" max="16384" width="11.42578125" style="706" hidden="1"/>
  </cols>
  <sheetData>
    <row r="1" spans="1:2"/>
    <row r="2" spans="1:2">
      <c r="A2" s="873" t="s">
        <v>629</v>
      </c>
      <c r="B2" s="707"/>
    </row>
    <row r="3" spans="1:2">
      <c r="A3" s="708"/>
      <c r="B3" s="707"/>
    </row>
    <row r="4" spans="1:2" ht="36">
      <c r="A4" s="709">
        <v>22.1</v>
      </c>
      <c r="B4" s="710" t="s">
        <v>630</v>
      </c>
    </row>
    <row r="5" spans="1:2" ht="36">
      <c r="A5" s="709">
        <v>22.2</v>
      </c>
      <c r="B5" s="710" t="s">
        <v>631</v>
      </c>
    </row>
    <row r="6" spans="1:2" ht="36">
      <c r="A6" s="709">
        <v>22.3</v>
      </c>
      <c r="B6" s="710" t="s">
        <v>632</v>
      </c>
    </row>
    <row r="7" spans="1:2" ht="36">
      <c r="A7" s="709">
        <v>22.4</v>
      </c>
      <c r="B7" s="710" t="s">
        <v>633</v>
      </c>
    </row>
    <row r="8" spans="1:2" ht="36">
      <c r="A8" s="709">
        <v>22.5</v>
      </c>
      <c r="B8" s="710" t="s">
        <v>634</v>
      </c>
    </row>
    <row r="9" spans="1:2" ht="36">
      <c r="A9" s="709">
        <v>22.6</v>
      </c>
      <c r="B9" s="710" t="s">
        <v>635</v>
      </c>
    </row>
    <row r="10" spans="1:2" ht="36">
      <c r="A10" s="709">
        <v>22.7</v>
      </c>
      <c r="B10" s="710" t="s">
        <v>636</v>
      </c>
    </row>
    <row r="11" spans="1:2" ht="36">
      <c r="A11" s="709">
        <v>22.8</v>
      </c>
      <c r="B11" s="710" t="s">
        <v>643</v>
      </c>
    </row>
    <row r="12" spans="1:2" ht="36">
      <c r="A12" s="709">
        <v>22.9</v>
      </c>
      <c r="B12" s="710" t="s">
        <v>644</v>
      </c>
    </row>
    <row r="13" spans="1:2" ht="27">
      <c r="A13" s="709" t="s">
        <v>637</v>
      </c>
      <c r="B13" s="710" t="s">
        <v>638</v>
      </c>
    </row>
    <row r="14" spans="1:2" ht="27">
      <c r="A14" s="709">
        <v>22.11</v>
      </c>
      <c r="B14" s="710" t="s">
        <v>639</v>
      </c>
    </row>
    <row r="15" spans="1:2" ht="36">
      <c r="A15" s="709">
        <v>22.12</v>
      </c>
      <c r="B15" s="710" t="s">
        <v>645</v>
      </c>
    </row>
    <row r="16" spans="1:2" ht="36">
      <c r="A16" s="709">
        <v>22.13</v>
      </c>
      <c r="B16" s="710" t="s">
        <v>646</v>
      </c>
    </row>
    <row r="17" spans="1:2" ht="36">
      <c r="A17" s="709">
        <v>22.14</v>
      </c>
      <c r="B17" s="710" t="s">
        <v>647</v>
      </c>
    </row>
    <row r="18" spans="1:2" ht="36">
      <c r="A18" s="709">
        <v>22.15</v>
      </c>
      <c r="B18" s="710" t="s">
        <v>648</v>
      </c>
    </row>
    <row r="19" spans="1:2" ht="27">
      <c r="A19" s="709">
        <v>22.16</v>
      </c>
      <c r="B19" s="710" t="s">
        <v>640</v>
      </c>
    </row>
    <row r="20" spans="1:2" ht="36">
      <c r="A20" s="709">
        <v>22.17</v>
      </c>
      <c r="B20" s="710" t="s">
        <v>649</v>
      </c>
    </row>
    <row r="21" spans="1:2" ht="36">
      <c r="A21" s="709">
        <v>22.18</v>
      </c>
      <c r="B21" s="710" t="s">
        <v>650</v>
      </c>
    </row>
    <row r="22" spans="1:2" ht="27">
      <c r="A22" s="709">
        <v>22.19</v>
      </c>
      <c r="B22" s="710" t="s">
        <v>651</v>
      </c>
    </row>
    <row r="23" spans="1:2" ht="27">
      <c r="A23" s="709" t="s">
        <v>642</v>
      </c>
      <c r="B23" s="710" t="s">
        <v>652</v>
      </c>
    </row>
    <row r="24" spans="1:2" ht="36">
      <c r="A24" s="709">
        <v>22.21</v>
      </c>
      <c r="B24" s="710" t="s">
        <v>641</v>
      </c>
    </row>
    <row r="25" spans="1:2" ht="36">
      <c r="A25" s="709">
        <v>22.22</v>
      </c>
      <c r="B25" s="710" t="s">
        <v>653</v>
      </c>
    </row>
    <row r="26" spans="1:2" ht="36">
      <c r="A26" s="709">
        <v>22.23</v>
      </c>
      <c r="B26" s="710" t="s">
        <v>654</v>
      </c>
    </row>
    <row r="27" spans="1:2" ht="27">
      <c r="A27" s="709">
        <v>22.24</v>
      </c>
      <c r="B27" s="710" t="s">
        <v>655</v>
      </c>
    </row>
    <row r="28" spans="1:2" ht="27">
      <c r="A28" s="709">
        <v>22.25</v>
      </c>
      <c r="B28" s="710" t="s">
        <v>656</v>
      </c>
    </row>
    <row r="29" spans="1:2" ht="27">
      <c r="A29" s="709">
        <v>22.26</v>
      </c>
      <c r="B29" s="710" t="s">
        <v>657</v>
      </c>
    </row>
    <row r="30" spans="1:2" ht="27">
      <c r="A30" s="709">
        <v>22.27</v>
      </c>
      <c r="B30" s="710" t="s">
        <v>658</v>
      </c>
    </row>
    <row r="31" spans="1:2" ht="27">
      <c r="A31" s="709">
        <v>22.28</v>
      </c>
      <c r="B31" s="710" t="s">
        <v>659</v>
      </c>
    </row>
    <row r="32" spans="1:2" ht="27">
      <c r="A32" s="709">
        <v>22.29</v>
      </c>
      <c r="B32" s="710" t="s">
        <v>660</v>
      </c>
    </row>
    <row r="33" spans="1:2" hidden="1">
      <c r="A33" s="709"/>
      <c r="B33" s="710"/>
    </row>
    <row r="34" spans="1:2" hidden="1">
      <c r="A34" s="709"/>
      <c r="B34" s="710"/>
    </row>
    <row r="35" spans="1:2" hidden="1">
      <c r="A35" s="709"/>
      <c r="B35" s="710"/>
    </row>
    <row r="36" spans="1:2" hidden="1">
      <c r="A36" s="709"/>
      <c r="B36" s="710"/>
    </row>
    <row r="37" spans="1:2" hidden="1">
      <c r="A37" s="709"/>
      <c r="B37" s="710"/>
    </row>
    <row r="38" spans="1:2" hidden="1">
      <c r="A38" s="709"/>
      <c r="B38" s="710"/>
    </row>
    <row r="39" spans="1:2" hidden="1">
      <c r="A39" s="709"/>
      <c r="B39" s="710"/>
    </row>
    <row r="40" spans="1:2" hidden="1">
      <c r="A40" s="709"/>
      <c r="B40" s="710"/>
    </row>
    <row r="41" spans="1:2" hidden="1">
      <c r="A41" s="709"/>
      <c r="B41" s="710"/>
    </row>
    <row r="42" spans="1:2" hidden="1">
      <c r="A42" s="709"/>
      <c r="B42" s="710"/>
    </row>
    <row r="43" spans="1:2" hidden="1">
      <c r="A43" s="709"/>
      <c r="B43" s="710"/>
    </row>
    <row r="44" spans="1:2" hidden="1">
      <c r="A44" s="709"/>
      <c r="B44" s="710"/>
    </row>
    <row r="45" spans="1:2" hidden="1">
      <c r="A45" s="709"/>
      <c r="B45" s="710"/>
    </row>
    <row r="46" spans="1:2" hidden="1">
      <c r="A46" s="709"/>
      <c r="B46" s="710"/>
    </row>
    <row r="47" spans="1:2" hidden="1">
      <c r="A47" s="709"/>
      <c r="B47" s="710"/>
    </row>
    <row r="48" spans="1:2" s="713" customFormat="1" hidden="1">
      <c r="A48" s="711"/>
      <c r="B48" s="712"/>
    </row>
    <row r="49" spans="1:2" s="713" customFormat="1" hidden="1">
      <c r="A49" s="711"/>
      <c r="B49" s="712"/>
    </row>
    <row r="50" spans="1:2" s="713" customFormat="1" hidden="1">
      <c r="A50" s="711"/>
      <c r="B50" s="712"/>
    </row>
    <row r="51" spans="1:2" s="713" customFormat="1" hidden="1">
      <c r="A51" s="711"/>
      <c r="B51" s="712"/>
    </row>
    <row r="52" spans="1:2" s="714" customFormat="1" hidden="1">
      <c r="A52" s="709"/>
      <c r="B52" s="710"/>
    </row>
    <row r="53" spans="1:2" s="714" customFormat="1" hidden="1">
      <c r="A53" s="709"/>
      <c r="B53" s="710"/>
    </row>
    <row r="54" spans="1:2" s="714" customFormat="1" hidden="1">
      <c r="A54" s="709"/>
      <c r="B54" s="710"/>
    </row>
    <row r="55" spans="1:2" s="714" customFormat="1" hidden="1">
      <c r="A55" s="709"/>
      <c r="B55" s="710"/>
    </row>
    <row r="56" spans="1:2" s="714" customFormat="1" hidden="1">
      <c r="A56" s="709"/>
      <c r="B56" s="710"/>
    </row>
    <row r="57" spans="1:2" s="714" customFormat="1" hidden="1">
      <c r="A57" s="709"/>
      <c r="B57" s="710"/>
    </row>
    <row r="58" spans="1:2" s="714" customFormat="1" hidden="1">
      <c r="A58" s="709"/>
      <c r="B58" s="710"/>
    </row>
    <row r="59" spans="1:2" s="714" customFormat="1" hidden="1">
      <c r="A59" s="709"/>
      <c r="B59" s="710"/>
    </row>
    <row r="60" spans="1:2" s="714" customFormat="1" hidden="1">
      <c r="A60" s="709"/>
      <c r="B60" s="710"/>
    </row>
    <row r="61" spans="1:2" s="714" customFormat="1" hidden="1">
      <c r="A61" s="709"/>
      <c r="B61" s="710"/>
    </row>
    <row r="62" spans="1:2" s="714" customFormat="1" hidden="1">
      <c r="A62" s="709"/>
      <c r="B62" s="710"/>
    </row>
    <row r="63" spans="1:2" s="714" customFormat="1" hidden="1">
      <c r="A63" s="709"/>
      <c r="B63" s="710"/>
    </row>
    <row r="64" spans="1:2" s="714" customFormat="1" hidden="1">
      <c r="A64" s="709"/>
      <c r="B64" s="710"/>
    </row>
    <row r="65" spans="1:2" s="714" customFormat="1" hidden="1">
      <c r="A65" s="709"/>
      <c r="B65" s="710"/>
    </row>
    <row r="66" spans="1:2" s="714" customFormat="1" hidden="1">
      <c r="A66" s="709"/>
      <c r="B66" s="710"/>
    </row>
    <row r="67" spans="1:2" s="714" customFormat="1" hidden="1">
      <c r="A67" s="709"/>
      <c r="B67" s="710"/>
    </row>
    <row r="68" spans="1:2" s="714" customFormat="1" hidden="1">
      <c r="A68" s="709"/>
      <c r="B68" s="710"/>
    </row>
    <row r="69" spans="1:2" s="714" customFormat="1" hidden="1">
      <c r="A69" s="709"/>
      <c r="B69" s="710"/>
    </row>
    <row r="70" spans="1:2" s="714" customFormat="1" hidden="1">
      <c r="A70" s="709"/>
      <c r="B70" s="710"/>
    </row>
    <row r="71" spans="1:2" s="714" customFormat="1" ht="27" hidden="1" customHeight="1">
      <c r="A71" s="709"/>
      <c r="B71" s="710"/>
    </row>
    <row r="72" spans="1:2" hidden="1">
      <c r="A72" s="715"/>
      <c r="B72" s="716"/>
    </row>
    <row r="73" spans="1:2" hidden="1">
      <c r="A73" s="715"/>
      <c r="B73" s="716"/>
    </row>
    <row r="74" spans="1:2" hidden="1">
      <c r="A74" s="715"/>
      <c r="B74" s="716"/>
    </row>
    <row r="75" spans="1:2" hidden="1">
      <c r="A75" s="715"/>
      <c r="B75" s="716"/>
    </row>
    <row r="76" spans="1:2" hidden="1">
      <c r="A76" s="715"/>
      <c r="B76" s="716"/>
    </row>
    <row r="77" spans="1:2" ht="9" hidden="1" customHeight="1"/>
    <row r="78" spans="1:2" ht="9" hidden="1" customHeight="1"/>
    <row r="79" spans="1:2" ht="9" hidden="1" customHeight="1"/>
    <row r="80" spans="1:2" ht="9" hidden="1" customHeight="1"/>
    <row r="81" spans="2:16130" s="704" customFormat="1" ht="9" hidden="1" customHeight="1">
      <c r="B81" s="705"/>
      <c r="C81" s="706"/>
      <c r="D81" s="706"/>
      <c r="E81" s="706"/>
      <c r="F81" s="706"/>
      <c r="G81" s="706"/>
      <c r="H81" s="706"/>
      <c r="I81" s="706"/>
      <c r="J81" s="706"/>
      <c r="K81" s="706"/>
      <c r="L81" s="706"/>
      <c r="M81" s="706"/>
      <c r="N81" s="706"/>
      <c r="O81" s="706"/>
      <c r="P81" s="706"/>
      <c r="Q81" s="706"/>
      <c r="R81" s="706"/>
      <c r="S81" s="706"/>
      <c r="T81" s="706"/>
      <c r="U81" s="706"/>
      <c r="V81" s="706"/>
      <c r="W81" s="706"/>
      <c r="X81" s="706"/>
      <c r="Y81" s="706"/>
      <c r="Z81" s="706"/>
      <c r="AA81" s="706"/>
      <c r="AB81" s="706"/>
      <c r="AC81" s="706"/>
      <c r="AD81" s="706"/>
      <c r="AE81" s="706"/>
      <c r="AF81" s="706"/>
      <c r="AG81" s="706"/>
      <c r="AH81" s="706"/>
      <c r="AI81" s="706"/>
      <c r="AJ81" s="706"/>
      <c r="AK81" s="706"/>
      <c r="AL81" s="706"/>
      <c r="AM81" s="706"/>
      <c r="AN81" s="706"/>
      <c r="AO81" s="706"/>
      <c r="AP81" s="706"/>
      <c r="AQ81" s="706"/>
      <c r="AR81" s="706"/>
      <c r="AS81" s="706"/>
      <c r="AT81" s="706"/>
      <c r="AU81" s="706"/>
      <c r="AV81" s="706"/>
      <c r="AW81" s="706"/>
      <c r="AX81" s="706"/>
      <c r="AY81" s="706"/>
      <c r="AZ81" s="706"/>
      <c r="BA81" s="706"/>
      <c r="BB81" s="706"/>
      <c r="BC81" s="706"/>
      <c r="BD81" s="706"/>
      <c r="BE81" s="706"/>
      <c r="BF81" s="706"/>
      <c r="BG81" s="706"/>
      <c r="BH81" s="706"/>
      <c r="BI81" s="706"/>
      <c r="BJ81" s="706"/>
      <c r="BK81" s="706"/>
      <c r="BL81" s="706"/>
      <c r="BM81" s="706"/>
      <c r="BN81" s="706"/>
      <c r="BO81" s="706"/>
      <c r="BP81" s="706"/>
      <c r="BQ81" s="706"/>
      <c r="BR81" s="706"/>
      <c r="BS81" s="706"/>
      <c r="BT81" s="706"/>
      <c r="BU81" s="706"/>
      <c r="BV81" s="706"/>
      <c r="BW81" s="706"/>
      <c r="BX81" s="706"/>
      <c r="BY81" s="706"/>
      <c r="BZ81" s="706"/>
      <c r="CA81" s="706"/>
      <c r="CB81" s="706"/>
      <c r="CC81" s="706"/>
      <c r="CD81" s="706"/>
      <c r="CE81" s="706"/>
      <c r="CF81" s="706"/>
      <c r="CG81" s="706"/>
      <c r="CH81" s="706"/>
      <c r="CI81" s="706"/>
      <c r="CJ81" s="706"/>
      <c r="CK81" s="706"/>
      <c r="CL81" s="706"/>
      <c r="CM81" s="706"/>
      <c r="CN81" s="706"/>
      <c r="CO81" s="706"/>
      <c r="CP81" s="706"/>
      <c r="CQ81" s="706"/>
      <c r="CR81" s="706"/>
      <c r="CS81" s="706"/>
      <c r="CT81" s="706"/>
      <c r="CU81" s="706"/>
      <c r="CV81" s="706"/>
      <c r="CW81" s="706"/>
      <c r="CX81" s="706"/>
      <c r="CY81" s="706"/>
      <c r="CZ81" s="706"/>
      <c r="DA81" s="706"/>
      <c r="DB81" s="706"/>
      <c r="DC81" s="706"/>
      <c r="DD81" s="706"/>
      <c r="DE81" s="706"/>
      <c r="DF81" s="706"/>
      <c r="DG81" s="706"/>
      <c r="DH81" s="706"/>
      <c r="DI81" s="706"/>
      <c r="DJ81" s="706"/>
      <c r="DK81" s="706"/>
      <c r="DL81" s="706"/>
      <c r="DM81" s="706"/>
      <c r="DN81" s="706"/>
      <c r="DO81" s="706"/>
      <c r="DP81" s="706"/>
      <c r="DQ81" s="706"/>
      <c r="DR81" s="706"/>
      <c r="DS81" s="706"/>
      <c r="DT81" s="706"/>
      <c r="DU81" s="706"/>
      <c r="DV81" s="706"/>
      <c r="DW81" s="706"/>
      <c r="DX81" s="706"/>
      <c r="DY81" s="706"/>
      <c r="DZ81" s="706"/>
      <c r="EA81" s="706"/>
      <c r="EB81" s="706"/>
      <c r="EC81" s="706"/>
      <c r="ED81" s="706"/>
      <c r="EE81" s="706"/>
      <c r="EF81" s="706"/>
      <c r="EG81" s="706"/>
      <c r="EH81" s="706"/>
      <c r="EI81" s="706"/>
      <c r="EJ81" s="706"/>
      <c r="EK81" s="706"/>
      <c r="EL81" s="706"/>
      <c r="EM81" s="706"/>
      <c r="EN81" s="706"/>
      <c r="EO81" s="706"/>
      <c r="EP81" s="706"/>
      <c r="EQ81" s="706"/>
      <c r="ER81" s="706"/>
      <c r="ES81" s="706"/>
      <c r="ET81" s="706"/>
      <c r="EU81" s="706"/>
      <c r="EV81" s="706"/>
      <c r="EW81" s="706"/>
      <c r="EX81" s="706"/>
      <c r="EY81" s="706"/>
      <c r="EZ81" s="706"/>
      <c r="FA81" s="706"/>
      <c r="FB81" s="706"/>
      <c r="FC81" s="706"/>
      <c r="FD81" s="706"/>
      <c r="FE81" s="706"/>
      <c r="FF81" s="706"/>
      <c r="FG81" s="706"/>
      <c r="FH81" s="706"/>
      <c r="FI81" s="706"/>
      <c r="FJ81" s="706"/>
      <c r="FK81" s="706"/>
      <c r="FL81" s="706"/>
      <c r="FM81" s="706"/>
      <c r="FN81" s="706"/>
      <c r="FO81" s="706"/>
      <c r="FP81" s="706"/>
      <c r="FQ81" s="706"/>
      <c r="FR81" s="706"/>
      <c r="FS81" s="706"/>
      <c r="FT81" s="706"/>
      <c r="FU81" s="706"/>
      <c r="FV81" s="706"/>
      <c r="FW81" s="706"/>
      <c r="FX81" s="706"/>
      <c r="FY81" s="706"/>
      <c r="FZ81" s="706"/>
      <c r="GA81" s="706"/>
      <c r="GB81" s="706"/>
      <c r="GC81" s="706"/>
      <c r="GD81" s="706"/>
      <c r="GE81" s="706"/>
      <c r="GF81" s="706"/>
      <c r="GG81" s="706"/>
      <c r="GH81" s="706"/>
      <c r="GI81" s="706"/>
      <c r="GJ81" s="706"/>
      <c r="GK81" s="706"/>
      <c r="GL81" s="706"/>
      <c r="GM81" s="706"/>
      <c r="GN81" s="706"/>
      <c r="GO81" s="706"/>
      <c r="GP81" s="706"/>
      <c r="GQ81" s="706"/>
      <c r="GR81" s="706"/>
      <c r="GS81" s="706"/>
      <c r="GT81" s="706"/>
      <c r="GU81" s="706"/>
      <c r="GV81" s="706"/>
      <c r="GW81" s="706"/>
      <c r="GX81" s="706"/>
      <c r="GY81" s="706"/>
      <c r="GZ81" s="706"/>
      <c r="HA81" s="706"/>
      <c r="HB81" s="706"/>
      <c r="HC81" s="706"/>
      <c r="HD81" s="706"/>
      <c r="HE81" s="706"/>
      <c r="HF81" s="706"/>
      <c r="HG81" s="706"/>
      <c r="HH81" s="706"/>
      <c r="HI81" s="706"/>
      <c r="HJ81" s="706"/>
      <c r="HK81" s="706"/>
      <c r="HL81" s="706"/>
      <c r="HM81" s="706"/>
      <c r="HN81" s="706"/>
      <c r="HO81" s="706"/>
      <c r="HP81" s="706"/>
      <c r="HQ81" s="706"/>
      <c r="HR81" s="706"/>
      <c r="HS81" s="706"/>
      <c r="HT81" s="706"/>
      <c r="HU81" s="706"/>
      <c r="HV81" s="706"/>
      <c r="HW81" s="706"/>
      <c r="HX81" s="706"/>
      <c r="HY81" s="706"/>
      <c r="HZ81" s="706"/>
      <c r="IA81" s="706"/>
      <c r="IB81" s="706"/>
      <c r="IC81" s="706"/>
      <c r="ID81" s="706"/>
      <c r="IE81" s="706"/>
      <c r="IF81" s="706"/>
      <c r="IG81" s="706"/>
      <c r="IH81" s="706"/>
      <c r="II81" s="706"/>
      <c r="IJ81" s="706"/>
      <c r="IK81" s="706"/>
      <c r="IL81" s="706"/>
      <c r="IM81" s="706"/>
      <c r="IN81" s="706"/>
      <c r="IO81" s="706"/>
      <c r="IP81" s="706"/>
      <c r="IQ81" s="706"/>
      <c r="IR81" s="706"/>
      <c r="IS81" s="706"/>
      <c r="IT81" s="706"/>
      <c r="IU81" s="706"/>
      <c r="IV81" s="706"/>
      <c r="IW81" s="706"/>
      <c r="IX81" s="706"/>
      <c r="IY81" s="706"/>
      <c r="IZ81" s="706"/>
      <c r="JA81" s="706"/>
      <c r="JB81" s="706"/>
      <c r="JC81" s="706"/>
      <c r="JD81" s="706"/>
      <c r="JE81" s="706"/>
      <c r="JF81" s="706"/>
      <c r="JG81" s="706"/>
      <c r="JH81" s="706"/>
      <c r="JI81" s="706"/>
      <c r="JJ81" s="706"/>
      <c r="JK81" s="706"/>
      <c r="JL81" s="706"/>
      <c r="JM81" s="706"/>
      <c r="JN81" s="706"/>
      <c r="JO81" s="706"/>
      <c r="JP81" s="706"/>
      <c r="JQ81" s="706"/>
      <c r="JR81" s="706"/>
      <c r="JS81" s="706"/>
      <c r="JT81" s="706"/>
      <c r="JU81" s="706"/>
      <c r="JV81" s="706"/>
      <c r="JW81" s="706"/>
      <c r="JX81" s="706"/>
      <c r="JY81" s="706"/>
      <c r="JZ81" s="706"/>
      <c r="KA81" s="706"/>
      <c r="KB81" s="706"/>
      <c r="KC81" s="706"/>
      <c r="KD81" s="706"/>
      <c r="KE81" s="706"/>
      <c r="KF81" s="706"/>
      <c r="KG81" s="706"/>
      <c r="KH81" s="706"/>
      <c r="KI81" s="706"/>
      <c r="KJ81" s="706"/>
      <c r="KK81" s="706"/>
      <c r="KL81" s="706"/>
      <c r="KM81" s="706"/>
      <c r="KN81" s="706"/>
      <c r="KO81" s="706"/>
      <c r="KP81" s="706"/>
      <c r="KQ81" s="706"/>
      <c r="KR81" s="706"/>
      <c r="KS81" s="706"/>
      <c r="KT81" s="706"/>
      <c r="KU81" s="706"/>
      <c r="KV81" s="706"/>
      <c r="KW81" s="706"/>
      <c r="KX81" s="706"/>
      <c r="KY81" s="706"/>
      <c r="KZ81" s="706"/>
      <c r="LA81" s="706"/>
      <c r="LB81" s="706"/>
      <c r="LC81" s="706"/>
      <c r="LD81" s="706"/>
      <c r="LE81" s="706"/>
      <c r="LF81" s="706"/>
      <c r="LG81" s="706"/>
      <c r="LH81" s="706"/>
      <c r="LI81" s="706"/>
      <c r="LJ81" s="706"/>
      <c r="LK81" s="706"/>
      <c r="LL81" s="706"/>
      <c r="LM81" s="706"/>
      <c r="LN81" s="706"/>
      <c r="LO81" s="706"/>
      <c r="LP81" s="706"/>
      <c r="LQ81" s="706"/>
      <c r="LR81" s="706"/>
      <c r="LS81" s="706"/>
      <c r="LT81" s="706"/>
      <c r="LU81" s="706"/>
      <c r="LV81" s="706"/>
      <c r="LW81" s="706"/>
      <c r="LX81" s="706"/>
      <c r="LY81" s="706"/>
      <c r="LZ81" s="706"/>
      <c r="MA81" s="706"/>
      <c r="MB81" s="706"/>
      <c r="MC81" s="706"/>
      <c r="MD81" s="706"/>
      <c r="ME81" s="706"/>
      <c r="MF81" s="706"/>
      <c r="MG81" s="706"/>
      <c r="MH81" s="706"/>
      <c r="MI81" s="706"/>
      <c r="MJ81" s="706"/>
      <c r="MK81" s="706"/>
      <c r="ML81" s="706"/>
      <c r="MM81" s="706"/>
      <c r="MN81" s="706"/>
      <c r="MO81" s="706"/>
      <c r="MP81" s="706"/>
      <c r="MQ81" s="706"/>
      <c r="MR81" s="706"/>
      <c r="MS81" s="706"/>
      <c r="MT81" s="706"/>
      <c r="MU81" s="706"/>
      <c r="MV81" s="706"/>
      <c r="MW81" s="706"/>
      <c r="MX81" s="706"/>
      <c r="MY81" s="706"/>
      <c r="MZ81" s="706"/>
      <c r="NA81" s="706"/>
      <c r="NB81" s="706"/>
      <c r="NC81" s="706"/>
      <c r="ND81" s="706"/>
      <c r="NE81" s="706"/>
      <c r="NF81" s="706"/>
      <c r="NG81" s="706"/>
      <c r="NH81" s="706"/>
      <c r="NI81" s="706"/>
      <c r="NJ81" s="706"/>
      <c r="NK81" s="706"/>
      <c r="NL81" s="706"/>
      <c r="NM81" s="706"/>
      <c r="NN81" s="706"/>
      <c r="NO81" s="706"/>
      <c r="NP81" s="706"/>
      <c r="NQ81" s="706"/>
      <c r="NR81" s="706"/>
      <c r="NS81" s="706"/>
      <c r="NT81" s="706"/>
      <c r="NU81" s="706"/>
      <c r="NV81" s="706"/>
      <c r="NW81" s="706"/>
      <c r="NX81" s="706"/>
      <c r="NY81" s="706"/>
      <c r="NZ81" s="706"/>
      <c r="OA81" s="706"/>
      <c r="OB81" s="706"/>
      <c r="OC81" s="706"/>
      <c r="OD81" s="706"/>
      <c r="OE81" s="706"/>
      <c r="OF81" s="706"/>
      <c r="OG81" s="706"/>
      <c r="OH81" s="706"/>
      <c r="OI81" s="706"/>
      <c r="OJ81" s="706"/>
      <c r="OK81" s="706"/>
      <c r="OL81" s="706"/>
      <c r="OM81" s="706"/>
      <c r="ON81" s="706"/>
      <c r="OO81" s="706"/>
      <c r="OP81" s="706"/>
      <c r="OQ81" s="706"/>
      <c r="OR81" s="706"/>
      <c r="OS81" s="706"/>
      <c r="OT81" s="706"/>
      <c r="OU81" s="706"/>
      <c r="OV81" s="706"/>
      <c r="OW81" s="706"/>
      <c r="OX81" s="706"/>
      <c r="OY81" s="706"/>
      <c r="OZ81" s="706"/>
      <c r="PA81" s="706"/>
      <c r="PB81" s="706"/>
      <c r="PC81" s="706"/>
      <c r="PD81" s="706"/>
      <c r="PE81" s="706"/>
      <c r="PF81" s="706"/>
      <c r="PG81" s="706"/>
      <c r="PH81" s="706"/>
      <c r="PI81" s="706"/>
      <c r="PJ81" s="706"/>
      <c r="PK81" s="706"/>
      <c r="PL81" s="706"/>
      <c r="PM81" s="706"/>
      <c r="PN81" s="706"/>
      <c r="PO81" s="706"/>
      <c r="PP81" s="706"/>
      <c r="PQ81" s="706"/>
      <c r="PR81" s="706"/>
      <c r="PS81" s="706"/>
      <c r="PT81" s="706"/>
      <c r="PU81" s="706"/>
      <c r="PV81" s="706"/>
      <c r="PW81" s="706"/>
      <c r="PX81" s="706"/>
      <c r="PY81" s="706"/>
      <c r="PZ81" s="706"/>
      <c r="QA81" s="706"/>
      <c r="QB81" s="706"/>
      <c r="QC81" s="706"/>
      <c r="QD81" s="706"/>
      <c r="QE81" s="706"/>
      <c r="QF81" s="706"/>
      <c r="QG81" s="706"/>
      <c r="QH81" s="706"/>
      <c r="QI81" s="706"/>
      <c r="QJ81" s="706"/>
      <c r="QK81" s="706"/>
      <c r="QL81" s="706"/>
      <c r="QM81" s="706"/>
      <c r="QN81" s="706"/>
      <c r="QO81" s="706"/>
      <c r="QP81" s="706"/>
      <c r="QQ81" s="706"/>
      <c r="QR81" s="706"/>
      <c r="QS81" s="706"/>
      <c r="QT81" s="706"/>
      <c r="QU81" s="706"/>
      <c r="QV81" s="706"/>
      <c r="QW81" s="706"/>
      <c r="QX81" s="706"/>
      <c r="QY81" s="706"/>
      <c r="QZ81" s="706"/>
      <c r="RA81" s="706"/>
      <c r="RB81" s="706"/>
      <c r="RC81" s="706"/>
      <c r="RD81" s="706"/>
      <c r="RE81" s="706"/>
      <c r="RF81" s="706"/>
      <c r="RG81" s="706"/>
      <c r="RH81" s="706"/>
      <c r="RI81" s="706"/>
      <c r="RJ81" s="706"/>
      <c r="RK81" s="706"/>
      <c r="RL81" s="706"/>
      <c r="RM81" s="706"/>
      <c r="RN81" s="706"/>
      <c r="RO81" s="706"/>
      <c r="RP81" s="706"/>
      <c r="RQ81" s="706"/>
      <c r="RR81" s="706"/>
      <c r="RS81" s="706"/>
      <c r="RT81" s="706"/>
      <c r="RU81" s="706"/>
      <c r="RV81" s="706"/>
      <c r="RW81" s="706"/>
      <c r="RX81" s="706"/>
      <c r="RY81" s="706"/>
      <c r="RZ81" s="706"/>
      <c r="SA81" s="706"/>
      <c r="SB81" s="706"/>
      <c r="SC81" s="706"/>
      <c r="SD81" s="706"/>
      <c r="SE81" s="706"/>
      <c r="SF81" s="706"/>
      <c r="SG81" s="706"/>
      <c r="SH81" s="706"/>
      <c r="SI81" s="706"/>
      <c r="SJ81" s="706"/>
      <c r="SK81" s="706"/>
      <c r="SL81" s="706"/>
      <c r="SM81" s="706"/>
      <c r="SN81" s="706"/>
      <c r="SO81" s="706"/>
      <c r="SP81" s="706"/>
      <c r="SQ81" s="706"/>
      <c r="SR81" s="706"/>
      <c r="SS81" s="706"/>
      <c r="ST81" s="706"/>
      <c r="SU81" s="706"/>
      <c r="SV81" s="706"/>
      <c r="SW81" s="706"/>
      <c r="SX81" s="706"/>
      <c r="SY81" s="706"/>
      <c r="SZ81" s="706"/>
      <c r="TA81" s="706"/>
      <c r="TB81" s="706"/>
      <c r="TC81" s="706"/>
      <c r="TD81" s="706"/>
      <c r="TE81" s="706"/>
      <c r="TF81" s="706"/>
      <c r="TG81" s="706"/>
      <c r="TH81" s="706"/>
      <c r="TI81" s="706"/>
      <c r="TJ81" s="706"/>
      <c r="TK81" s="706"/>
      <c r="TL81" s="706"/>
      <c r="TM81" s="706"/>
      <c r="TN81" s="706"/>
      <c r="TO81" s="706"/>
      <c r="TP81" s="706"/>
      <c r="TQ81" s="706"/>
      <c r="TR81" s="706"/>
      <c r="TS81" s="706"/>
      <c r="TT81" s="706"/>
      <c r="TU81" s="706"/>
      <c r="TV81" s="706"/>
      <c r="TW81" s="706"/>
      <c r="TX81" s="706"/>
      <c r="TY81" s="706"/>
      <c r="TZ81" s="706"/>
      <c r="UA81" s="706"/>
      <c r="UB81" s="706"/>
      <c r="UC81" s="706"/>
      <c r="UD81" s="706"/>
      <c r="UE81" s="706"/>
      <c r="UF81" s="706"/>
      <c r="UG81" s="706"/>
      <c r="UH81" s="706"/>
      <c r="UI81" s="706"/>
      <c r="UJ81" s="706"/>
      <c r="UK81" s="706"/>
      <c r="UL81" s="706"/>
      <c r="UM81" s="706"/>
      <c r="UN81" s="706"/>
      <c r="UO81" s="706"/>
      <c r="UP81" s="706"/>
      <c r="UQ81" s="706"/>
      <c r="UR81" s="706"/>
      <c r="US81" s="706"/>
      <c r="UT81" s="706"/>
      <c r="UU81" s="706"/>
      <c r="UV81" s="706"/>
      <c r="UW81" s="706"/>
      <c r="UX81" s="706"/>
      <c r="UY81" s="706"/>
      <c r="UZ81" s="706"/>
      <c r="VA81" s="706"/>
      <c r="VB81" s="706"/>
      <c r="VC81" s="706"/>
      <c r="VD81" s="706"/>
      <c r="VE81" s="706"/>
      <c r="VF81" s="706"/>
      <c r="VG81" s="706"/>
      <c r="VH81" s="706"/>
      <c r="VI81" s="706"/>
      <c r="VJ81" s="706"/>
      <c r="VK81" s="706"/>
      <c r="VL81" s="706"/>
      <c r="VM81" s="706"/>
      <c r="VN81" s="706"/>
      <c r="VO81" s="706"/>
      <c r="VP81" s="706"/>
      <c r="VQ81" s="706"/>
      <c r="VR81" s="706"/>
      <c r="VS81" s="706"/>
      <c r="VT81" s="706"/>
      <c r="VU81" s="706"/>
      <c r="VV81" s="706"/>
      <c r="VW81" s="706"/>
      <c r="VX81" s="706"/>
      <c r="VY81" s="706"/>
      <c r="VZ81" s="706"/>
      <c r="WA81" s="706"/>
      <c r="WB81" s="706"/>
      <c r="WC81" s="706"/>
      <c r="WD81" s="706"/>
      <c r="WE81" s="706"/>
      <c r="WF81" s="706"/>
      <c r="WG81" s="706"/>
      <c r="WH81" s="706"/>
      <c r="WI81" s="706"/>
      <c r="WJ81" s="706"/>
      <c r="WK81" s="706"/>
      <c r="WL81" s="706"/>
      <c r="WM81" s="706"/>
      <c r="WN81" s="706"/>
      <c r="WO81" s="706"/>
      <c r="WP81" s="706"/>
      <c r="WQ81" s="706"/>
      <c r="WR81" s="706"/>
      <c r="WS81" s="706"/>
      <c r="WT81" s="706"/>
      <c r="WU81" s="706"/>
      <c r="WV81" s="706"/>
      <c r="WW81" s="706"/>
      <c r="WX81" s="706"/>
      <c r="WY81" s="706"/>
      <c r="WZ81" s="706"/>
      <c r="XA81" s="706"/>
      <c r="XB81" s="706"/>
      <c r="XC81" s="706"/>
      <c r="XD81" s="706"/>
      <c r="XE81" s="706"/>
      <c r="XF81" s="706"/>
      <c r="XG81" s="706"/>
      <c r="XH81" s="706"/>
      <c r="XI81" s="706"/>
      <c r="XJ81" s="706"/>
      <c r="XK81" s="706"/>
      <c r="XL81" s="706"/>
      <c r="XM81" s="706"/>
      <c r="XN81" s="706"/>
      <c r="XO81" s="706"/>
      <c r="XP81" s="706"/>
      <c r="XQ81" s="706"/>
      <c r="XR81" s="706"/>
      <c r="XS81" s="706"/>
      <c r="XT81" s="706"/>
      <c r="XU81" s="706"/>
      <c r="XV81" s="706"/>
      <c r="XW81" s="706"/>
      <c r="XX81" s="706"/>
      <c r="XY81" s="706"/>
      <c r="XZ81" s="706"/>
      <c r="YA81" s="706"/>
      <c r="YB81" s="706"/>
      <c r="YC81" s="706"/>
      <c r="YD81" s="706"/>
      <c r="YE81" s="706"/>
      <c r="YF81" s="706"/>
      <c r="YG81" s="706"/>
      <c r="YH81" s="706"/>
      <c r="YI81" s="706"/>
      <c r="YJ81" s="706"/>
      <c r="YK81" s="706"/>
      <c r="YL81" s="706"/>
      <c r="YM81" s="706"/>
      <c r="YN81" s="706"/>
      <c r="YO81" s="706"/>
      <c r="YP81" s="706"/>
      <c r="YQ81" s="706"/>
      <c r="YR81" s="706"/>
      <c r="YS81" s="706"/>
      <c r="YT81" s="706"/>
      <c r="YU81" s="706"/>
      <c r="YV81" s="706"/>
      <c r="YW81" s="706"/>
      <c r="YX81" s="706"/>
      <c r="YY81" s="706"/>
      <c r="YZ81" s="706"/>
      <c r="ZA81" s="706"/>
      <c r="ZB81" s="706"/>
      <c r="ZC81" s="706"/>
      <c r="ZD81" s="706"/>
      <c r="ZE81" s="706"/>
      <c r="ZF81" s="706"/>
      <c r="ZG81" s="706"/>
      <c r="ZH81" s="706"/>
      <c r="ZI81" s="706"/>
      <c r="ZJ81" s="706"/>
      <c r="ZK81" s="706"/>
      <c r="ZL81" s="706"/>
      <c r="ZM81" s="706"/>
      <c r="ZN81" s="706"/>
      <c r="ZO81" s="706"/>
      <c r="ZP81" s="706"/>
      <c r="ZQ81" s="706"/>
      <c r="ZR81" s="706"/>
      <c r="ZS81" s="706"/>
      <c r="ZT81" s="706"/>
      <c r="ZU81" s="706"/>
      <c r="ZV81" s="706"/>
      <c r="ZW81" s="706"/>
      <c r="ZX81" s="706"/>
      <c r="ZY81" s="706"/>
      <c r="ZZ81" s="706"/>
      <c r="AAA81" s="706"/>
      <c r="AAB81" s="706"/>
      <c r="AAC81" s="706"/>
      <c r="AAD81" s="706"/>
      <c r="AAE81" s="706"/>
      <c r="AAF81" s="706"/>
      <c r="AAG81" s="706"/>
      <c r="AAH81" s="706"/>
      <c r="AAI81" s="706"/>
      <c r="AAJ81" s="706"/>
      <c r="AAK81" s="706"/>
      <c r="AAL81" s="706"/>
      <c r="AAM81" s="706"/>
      <c r="AAN81" s="706"/>
      <c r="AAO81" s="706"/>
      <c r="AAP81" s="706"/>
      <c r="AAQ81" s="706"/>
      <c r="AAR81" s="706"/>
      <c r="AAS81" s="706"/>
      <c r="AAT81" s="706"/>
      <c r="AAU81" s="706"/>
      <c r="AAV81" s="706"/>
      <c r="AAW81" s="706"/>
      <c r="AAX81" s="706"/>
      <c r="AAY81" s="706"/>
      <c r="AAZ81" s="706"/>
      <c r="ABA81" s="706"/>
      <c r="ABB81" s="706"/>
      <c r="ABC81" s="706"/>
      <c r="ABD81" s="706"/>
      <c r="ABE81" s="706"/>
      <c r="ABF81" s="706"/>
      <c r="ABG81" s="706"/>
      <c r="ABH81" s="706"/>
      <c r="ABI81" s="706"/>
      <c r="ABJ81" s="706"/>
      <c r="ABK81" s="706"/>
      <c r="ABL81" s="706"/>
      <c r="ABM81" s="706"/>
      <c r="ABN81" s="706"/>
      <c r="ABO81" s="706"/>
      <c r="ABP81" s="706"/>
      <c r="ABQ81" s="706"/>
      <c r="ABR81" s="706"/>
      <c r="ABS81" s="706"/>
      <c r="ABT81" s="706"/>
      <c r="ABU81" s="706"/>
      <c r="ABV81" s="706"/>
      <c r="ABW81" s="706"/>
      <c r="ABX81" s="706"/>
      <c r="ABY81" s="706"/>
      <c r="ABZ81" s="706"/>
      <c r="ACA81" s="706"/>
      <c r="ACB81" s="706"/>
      <c r="ACC81" s="706"/>
      <c r="ACD81" s="706"/>
      <c r="ACE81" s="706"/>
      <c r="ACF81" s="706"/>
      <c r="ACG81" s="706"/>
      <c r="ACH81" s="706"/>
      <c r="ACI81" s="706"/>
      <c r="ACJ81" s="706"/>
      <c r="ACK81" s="706"/>
      <c r="ACL81" s="706"/>
      <c r="ACM81" s="706"/>
      <c r="ACN81" s="706"/>
      <c r="ACO81" s="706"/>
      <c r="ACP81" s="706"/>
      <c r="ACQ81" s="706"/>
      <c r="ACR81" s="706"/>
      <c r="ACS81" s="706"/>
      <c r="ACT81" s="706"/>
      <c r="ACU81" s="706"/>
      <c r="ACV81" s="706"/>
      <c r="ACW81" s="706"/>
      <c r="ACX81" s="706"/>
      <c r="ACY81" s="706"/>
      <c r="ACZ81" s="706"/>
      <c r="ADA81" s="706"/>
      <c r="ADB81" s="706"/>
      <c r="ADC81" s="706"/>
      <c r="ADD81" s="706"/>
      <c r="ADE81" s="706"/>
      <c r="ADF81" s="706"/>
      <c r="ADG81" s="706"/>
      <c r="ADH81" s="706"/>
      <c r="ADI81" s="706"/>
      <c r="ADJ81" s="706"/>
      <c r="ADK81" s="706"/>
      <c r="ADL81" s="706"/>
      <c r="ADM81" s="706"/>
      <c r="ADN81" s="706"/>
      <c r="ADO81" s="706"/>
      <c r="ADP81" s="706"/>
      <c r="ADQ81" s="706"/>
      <c r="ADR81" s="706"/>
      <c r="ADS81" s="706"/>
      <c r="ADT81" s="706"/>
      <c r="ADU81" s="706"/>
      <c r="ADV81" s="706"/>
      <c r="ADW81" s="706"/>
      <c r="ADX81" s="706"/>
      <c r="ADY81" s="706"/>
      <c r="ADZ81" s="706"/>
      <c r="AEA81" s="706"/>
      <c r="AEB81" s="706"/>
      <c r="AEC81" s="706"/>
      <c r="AED81" s="706"/>
      <c r="AEE81" s="706"/>
      <c r="AEF81" s="706"/>
      <c r="AEG81" s="706"/>
      <c r="AEH81" s="706"/>
      <c r="AEI81" s="706"/>
      <c r="AEJ81" s="706"/>
      <c r="AEK81" s="706"/>
      <c r="AEL81" s="706"/>
      <c r="AEM81" s="706"/>
      <c r="AEN81" s="706"/>
      <c r="AEO81" s="706"/>
      <c r="AEP81" s="706"/>
      <c r="AEQ81" s="706"/>
      <c r="AER81" s="706"/>
      <c r="AES81" s="706"/>
      <c r="AET81" s="706"/>
      <c r="AEU81" s="706"/>
      <c r="AEV81" s="706"/>
      <c r="AEW81" s="706"/>
      <c r="AEX81" s="706"/>
      <c r="AEY81" s="706"/>
      <c r="AEZ81" s="706"/>
      <c r="AFA81" s="706"/>
      <c r="AFB81" s="706"/>
      <c r="AFC81" s="706"/>
      <c r="AFD81" s="706"/>
      <c r="AFE81" s="706"/>
      <c r="AFF81" s="706"/>
      <c r="AFG81" s="706"/>
      <c r="AFH81" s="706"/>
      <c r="AFI81" s="706"/>
      <c r="AFJ81" s="706"/>
      <c r="AFK81" s="706"/>
      <c r="AFL81" s="706"/>
      <c r="AFM81" s="706"/>
      <c r="AFN81" s="706"/>
      <c r="AFO81" s="706"/>
      <c r="AFP81" s="706"/>
      <c r="AFQ81" s="706"/>
      <c r="AFR81" s="706"/>
      <c r="AFS81" s="706"/>
      <c r="AFT81" s="706"/>
      <c r="AFU81" s="706"/>
      <c r="AFV81" s="706"/>
      <c r="AFW81" s="706"/>
      <c r="AFX81" s="706"/>
      <c r="AFY81" s="706"/>
      <c r="AFZ81" s="706"/>
      <c r="AGA81" s="706"/>
      <c r="AGB81" s="706"/>
      <c r="AGC81" s="706"/>
      <c r="AGD81" s="706"/>
      <c r="AGE81" s="706"/>
      <c r="AGF81" s="706"/>
      <c r="AGG81" s="706"/>
      <c r="AGH81" s="706"/>
      <c r="AGI81" s="706"/>
      <c r="AGJ81" s="706"/>
      <c r="AGK81" s="706"/>
      <c r="AGL81" s="706"/>
      <c r="AGM81" s="706"/>
      <c r="AGN81" s="706"/>
      <c r="AGO81" s="706"/>
      <c r="AGP81" s="706"/>
      <c r="AGQ81" s="706"/>
      <c r="AGR81" s="706"/>
      <c r="AGS81" s="706"/>
      <c r="AGT81" s="706"/>
      <c r="AGU81" s="706"/>
      <c r="AGV81" s="706"/>
      <c r="AGW81" s="706"/>
      <c r="AGX81" s="706"/>
      <c r="AGY81" s="706"/>
      <c r="AGZ81" s="706"/>
      <c r="AHA81" s="706"/>
      <c r="AHB81" s="706"/>
      <c r="AHC81" s="706"/>
      <c r="AHD81" s="706"/>
      <c r="AHE81" s="706"/>
      <c r="AHF81" s="706"/>
      <c r="AHG81" s="706"/>
      <c r="AHH81" s="706"/>
      <c r="AHI81" s="706"/>
      <c r="AHJ81" s="706"/>
      <c r="AHK81" s="706"/>
      <c r="AHL81" s="706"/>
      <c r="AHM81" s="706"/>
      <c r="AHN81" s="706"/>
      <c r="AHO81" s="706"/>
      <c r="AHP81" s="706"/>
      <c r="AHQ81" s="706"/>
      <c r="AHR81" s="706"/>
      <c r="AHS81" s="706"/>
      <c r="AHT81" s="706"/>
      <c r="AHU81" s="706"/>
      <c r="AHV81" s="706"/>
      <c r="AHW81" s="706"/>
      <c r="AHX81" s="706"/>
      <c r="AHY81" s="706"/>
      <c r="AHZ81" s="706"/>
      <c r="AIA81" s="706"/>
      <c r="AIB81" s="706"/>
      <c r="AIC81" s="706"/>
      <c r="AID81" s="706"/>
      <c r="AIE81" s="706"/>
      <c r="AIF81" s="706"/>
      <c r="AIG81" s="706"/>
      <c r="AIH81" s="706"/>
      <c r="AII81" s="706"/>
      <c r="AIJ81" s="706"/>
      <c r="AIK81" s="706"/>
      <c r="AIL81" s="706"/>
      <c r="AIM81" s="706"/>
      <c r="AIN81" s="706"/>
      <c r="AIO81" s="706"/>
      <c r="AIP81" s="706"/>
      <c r="AIQ81" s="706"/>
      <c r="AIR81" s="706"/>
      <c r="AIS81" s="706"/>
      <c r="AIT81" s="706"/>
      <c r="AIU81" s="706"/>
      <c r="AIV81" s="706"/>
      <c r="AIW81" s="706"/>
      <c r="AIX81" s="706"/>
      <c r="AIY81" s="706"/>
      <c r="AIZ81" s="706"/>
      <c r="AJA81" s="706"/>
      <c r="AJB81" s="706"/>
      <c r="AJC81" s="706"/>
      <c r="AJD81" s="706"/>
      <c r="AJE81" s="706"/>
      <c r="AJF81" s="706"/>
      <c r="AJG81" s="706"/>
      <c r="AJH81" s="706"/>
      <c r="AJI81" s="706"/>
      <c r="AJJ81" s="706"/>
      <c r="AJK81" s="706"/>
      <c r="AJL81" s="706"/>
      <c r="AJM81" s="706"/>
      <c r="AJN81" s="706"/>
      <c r="AJO81" s="706"/>
      <c r="AJP81" s="706"/>
      <c r="AJQ81" s="706"/>
      <c r="AJR81" s="706"/>
      <c r="AJS81" s="706"/>
      <c r="AJT81" s="706"/>
      <c r="AJU81" s="706"/>
      <c r="AJV81" s="706"/>
      <c r="AJW81" s="706"/>
      <c r="AJX81" s="706"/>
      <c r="AJY81" s="706"/>
      <c r="AJZ81" s="706"/>
      <c r="AKA81" s="706"/>
      <c r="AKB81" s="706"/>
      <c r="AKC81" s="706"/>
      <c r="AKD81" s="706"/>
      <c r="AKE81" s="706"/>
      <c r="AKF81" s="706"/>
      <c r="AKG81" s="706"/>
      <c r="AKH81" s="706"/>
      <c r="AKI81" s="706"/>
      <c r="AKJ81" s="706"/>
      <c r="AKK81" s="706"/>
      <c r="AKL81" s="706"/>
      <c r="AKM81" s="706"/>
      <c r="AKN81" s="706"/>
      <c r="AKO81" s="706"/>
      <c r="AKP81" s="706"/>
      <c r="AKQ81" s="706"/>
      <c r="AKR81" s="706"/>
      <c r="AKS81" s="706"/>
      <c r="AKT81" s="706"/>
      <c r="AKU81" s="706"/>
      <c r="AKV81" s="706"/>
      <c r="AKW81" s="706"/>
      <c r="AKX81" s="706"/>
      <c r="AKY81" s="706"/>
      <c r="AKZ81" s="706"/>
      <c r="ALA81" s="706"/>
      <c r="ALB81" s="706"/>
      <c r="ALC81" s="706"/>
      <c r="ALD81" s="706"/>
      <c r="ALE81" s="706"/>
      <c r="ALF81" s="706"/>
      <c r="ALG81" s="706"/>
      <c r="ALH81" s="706"/>
      <c r="ALI81" s="706"/>
      <c r="ALJ81" s="706"/>
      <c r="ALK81" s="706"/>
      <c r="ALL81" s="706"/>
      <c r="ALM81" s="706"/>
      <c r="ALN81" s="706"/>
      <c r="ALO81" s="706"/>
      <c r="ALP81" s="706"/>
      <c r="ALQ81" s="706"/>
      <c r="ALR81" s="706"/>
      <c r="ALS81" s="706"/>
      <c r="ALT81" s="706"/>
      <c r="ALU81" s="706"/>
      <c r="ALV81" s="706"/>
      <c r="ALW81" s="706"/>
      <c r="ALX81" s="706"/>
      <c r="ALY81" s="706"/>
      <c r="ALZ81" s="706"/>
      <c r="AMA81" s="706"/>
      <c r="AMB81" s="706"/>
      <c r="AMC81" s="706"/>
      <c r="AMD81" s="706"/>
      <c r="AME81" s="706"/>
      <c r="AMF81" s="706"/>
      <c r="AMG81" s="706"/>
      <c r="AMH81" s="706"/>
      <c r="AMI81" s="706"/>
      <c r="AMJ81" s="706"/>
      <c r="AMK81" s="706"/>
      <c r="AML81" s="706"/>
      <c r="AMM81" s="706"/>
      <c r="AMN81" s="706"/>
      <c r="AMO81" s="706"/>
      <c r="AMP81" s="706"/>
      <c r="AMQ81" s="706"/>
      <c r="AMR81" s="706"/>
      <c r="AMS81" s="706"/>
      <c r="AMT81" s="706"/>
      <c r="AMU81" s="706"/>
      <c r="AMV81" s="706"/>
      <c r="AMW81" s="706"/>
      <c r="AMX81" s="706"/>
      <c r="AMY81" s="706"/>
      <c r="AMZ81" s="706"/>
      <c r="ANA81" s="706"/>
      <c r="ANB81" s="706"/>
      <c r="ANC81" s="706"/>
      <c r="AND81" s="706"/>
      <c r="ANE81" s="706"/>
      <c r="ANF81" s="706"/>
      <c r="ANG81" s="706"/>
      <c r="ANH81" s="706"/>
      <c r="ANI81" s="706"/>
      <c r="ANJ81" s="706"/>
      <c r="ANK81" s="706"/>
      <c r="ANL81" s="706"/>
      <c r="ANM81" s="706"/>
      <c r="ANN81" s="706"/>
      <c r="ANO81" s="706"/>
      <c r="ANP81" s="706"/>
      <c r="ANQ81" s="706"/>
      <c r="ANR81" s="706"/>
      <c r="ANS81" s="706"/>
      <c r="ANT81" s="706"/>
      <c r="ANU81" s="706"/>
      <c r="ANV81" s="706"/>
      <c r="ANW81" s="706"/>
      <c r="ANX81" s="706"/>
      <c r="ANY81" s="706"/>
      <c r="ANZ81" s="706"/>
      <c r="AOA81" s="706"/>
      <c r="AOB81" s="706"/>
      <c r="AOC81" s="706"/>
      <c r="AOD81" s="706"/>
      <c r="AOE81" s="706"/>
      <c r="AOF81" s="706"/>
      <c r="AOG81" s="706"/>
      <c r="AOH81" s="706"/>
      <c r="AOI81" s="706"/>
      <c r="AOJ81" s="706"/>
      <c r="AOK81" s="706"/>
      <c r="AOL81" s="706"/>
      <c r="AOM81" s="706"/>
      <c r="AON81" s="706"/>
      <c r="AOO81" s="706"/>
      <c r="AOP81" s="706"/>
      <c r="AOQ81" s="706"/>
      <c r="AOR81" s="706"/>
      <c r="AOS81" s="706"/>
      <c r="AOT81" s="706"/>
      <c r="AOU81" s="706"/>
      <c r="AOV81" s="706"/>
      <c r="AOW81" s="706"/>
      <c r="AOX81" s="706"/>
      <c r="AOY81" s="706"/>
      <c r="AOZ81" s="706"/>
      <c r="APA81" s="706"/>
      <c r="APB81" s="706"/>
      <c r="APC81" s="706"/>
      <c r="APD81" s="706"/>
      <c r="APE81" s="706"/>
      <c r="APF81" s="706"/>
      <c r="APG81" s="706"/>
      <c r="APH81" s="706"/>
      <c r="API81" s="706"/>
      <c r="APJ81" s="706"/>
      <c r="APK81" s="706"/>
      <c r="APL81" s="706"/>
      <c r="APM81" s="706"/>
      <c r="APN81" s="706"/>
      <c r="APO81" s="706"/>
      <c r="APP81" s="706"/>
      <c r="APQ81" s="706"/>
      <c r="APR81" s="706"/>
      <c r="APS81" s="706"/>
      <c r="APT81" s="706"/>
      <c r="APU81" s="706"/>
      <c r="APV81" s="706"/>
      <c r="APW81" s="706"/>
      <c r="APX81" s="706"/>
      <c r="APY81" s="706"/>
      <c r="APZ81" s="706"/>
      <c r="AQA81" s="706"/>
      <c r="AQB81" s="706"/>
      <c r="AQC81" s="706"/>
      <c r="AQD81" s="706"/>
      <c r="AQE81" s="706"/>
      <c r="AQF81" s="706"/>
      <c r="AQG81" s="706"/>
      <c r="AQH81" s="706"/>
      <c r="AQI81" s="706"/>
      <c r="AQJ81" s="706"/>
      <c r="AQK81" s="706"/>
      <c r="AQL81" s="706"/>
      <c r="AQM81" s="706"/>
      <c r="AQN81" s="706"/>
      <c r="AQO81" s="706"/>
      <c r="AQP81" s="706"/>
      <c r="AQQ81" s="706"/>
      <c r="AQR81" s="706"/>
      <c r="AQS81" s="706"/>
      <c r="AQT81" s="706"/>
      <c r="AQU81" s="706"/>
      <c r="AQV81" s="706"/>
      <c r="AQW81" s="706"/>
      <c r="AQX81" s="706"/>
      <c r="AQY81" s="706"/>
      <c r="AQZ81" s="706"/>
      <c r="ARA81" s="706"/>
      <c r="ARB81" s="706"/>
      <c r="ARC81" s="706"/>
      <c r="ARD81" s="706"/>
      <c r="ARE81" s="706"/>
      <c r="ARF81" s="706"/>
      <c r="ARG81" s="706"/>
      <c r="ARH81" s="706"/>
      <c r="ARI81" s="706"/>
      <c r="ARJ81" s="706"/>
      <c r="ARK81" s="706"/>
      <c r="ARL81" s="706"/>
      <c r="ARM81" s="706"/>
      <c r="ARN81" s="706"/>
      <c r="ARO81" s="706"/>
      <c r="ARP81" s="706"/>
      <c r="ARQ81" s="706"/>
      <c r="ARR81" s="706"/>
      <c r="ARS81" s="706"/>
      <c r="ART81" s="706"/>
      <c r="ARU81" s="706"/>
      <c r="ARV81" s="706"/>
      <c r="ARW81" s="706"/>
      <c r="ARX81" s="706"/>
      <c r="ARY81" s="706"/>
      <c r="ARZ81" s="706"/>
      <c r="ASA81" s="706"/>
      <c r="ASB81" s="706"/>
      <c r="ASC81" s="706"/>
      <c r="ASD81" s="706"/>
      <c r="ASE81" s="706"/>
      <c r="ASF81" s="706"/>
      <c r="ASG81" s="706"/>
      <c r="ASH81" s="706"/>
      <c r="ASI81" s="706"/>
      <c r="ASJ81" s="706"/>
      <c r="ASK81" s="706"/>
      <c r="ASL81" s="706"/>
      <c r="ASM81" s="706"/>
      <c r="ASN81" s="706"/>
      <c r="ASO81" s="706"/>
      <c r="ASP81" s="706"/>
      <c r="ASQ81" s="706"/>
      <c r="ASR81" s="706"/>
      <c r="ASS81" s="706"/>
      <c r="AST81" s="706"/>
      <c r="ASU81" s="706"/>
      <c r="ASV81" s="706"/>
      <c r="ASW81" s="706"/>
      <c r="ASX81" s="706"/>
      <c r="ASY81" s="706"/>
      <c r="ASZ81" s="706"/>
      <c r="ATA81" s="706"/>
      <c r="ATB81" s="706"/>
      <c r="ATC81" s="706"/>
      <c r="ATD81" s="706"/>
      <c r="ATE81" s="706"/>
      <c r="ATF81" s="706"/>
      <c r="ATG81" s="706"/>
      <c r="ATH81" s="706"/>
      <c r="ATI81" s="706"/>
      <c r="ATJ81" s="706"/>
      <c r="ATK81" s="706"/>
      <c r="ATL81" s="706"/>
      <c r="ATM81" s="706"/>
      <c r="ATN81" s="706"/>
      <c r="ATO81" s="706"/>
      <c r="ATP81" s="706"/>
      <c r="ATQ81" s="706"/>
      <c r="ATR81" s="706"/>
      <c r="ATS81" s="706"/>
      <c r="ATT81" s="706"/>
      <c r="ATU81" s="706"/>
      <c r="ATV81" s="706"/>
      <c r="ATW81" s="706"/>
      <c r="ATX81" s="706"/>
      <c r="ATY81" s="706"/>
      <c r="ATZ81" s="706"/>
      <c r="AUA81" s="706"/>
      <c r="AUB81" s="706"/>
      <c r="AUC81" s="706"/>
      <c r="AUD81" s="706"/>
      <c r="AUE81" s="706"/>
      <c r="AUF81" s="706"/>
      <c r="AUG81" s="706"/>
      <c r="AUH81" s="706"/>
      <c r="AUI81" s="706"/>
      <c r="AUJ81" s="706"/>
      <c r="AUK81" s="706"/>
      <c r="AUL81" s="706"/>
      <c r="AUM81" s="706"/>
      <c r="AUN81" s="706"/>
      <c r="AUO81" s="706"/>
      <c r="AUP81" s="706"/>
      <c r="AUQ81" s="706"/>
      <c r="AUR81" s="706"/>
      <c r="AUS81" s="706"/>
      <c r="AUT81" s="706"/>
      <c r="AUU81" s="706"/>
      <c r="AUV81" s="706"/>
      <c r="AUW81" s="706"/>
      <c r="AUX81" s="706"/>
      <c r="AUY81" s="706"/>
      <c r="AUZ81" s="706"/>
      <c r="AVA81" s="706"/>
      <c r="AVB81" s="706"/>
      <c r="AVC81" s="706"/>
      <c r="AVD81" s="706"/>
      <c r="AVE81" s="706"/>
      <c r="AVF81" s="706"/>
      <c r="AVG81" s="706"/>
      <c r="AVH81" s="706"/>
      <c r="AVI81" s="706"/>
      <c r="AVJ81" s="706"/>
      <c r="AVK81" s="706"/>
      <c r="AVL81" s="706"/>
      <c r="AVM81" s="706"/>
      <c r="AVN81" s="706"/>
      <c r="AVO81" s="706"/>
      <c r="AVP81" s="706"/>
      <c r="AVQ81" s="706"/>
      <c r="AVR81" s="706"/>
      <c r="AVS81" s="706"/>
      <c r="AVT81" s="706"/>
      <c r="AVU81" s="706"/>
      <c r="AVV81" s="706"/>
      <c r="AVW81" s="706"/>
      <c r="AVX81" s="706"/>
      <c r="AVY81" s="706"/>
      <c r="AVZ81" s="706"/>
      <c r="AWA81" s="706"/>
      <c r="AWB81" s="706"/>
      <c r="AWC81" s="706"/>
      <c r="AWD81" s="706"/>
      <c r="AWE81" s="706"/>
      <c r="AWF81" s="706"/>
      <c r="AWG81" s="706"/>
      <c r="AWH81" s="706"/>
      <c r="AWI81" s="706"/>
      <c r="AWJ81" s="706"/>
      <c r="AWK81" s="706"/>
      <c r="AWL81" s="706"/>
      <c r="AWM81" s="706"/>
      <c r="AWN81" s="706"/>
      <c r="AWO81" s="706"/>
      <c r="AWP81" s="706"/>
      <c r="AWQ81" s="706"/>
      <c r="AWR81" s="706"/>
      <c r="AWS81" s="706"/>
      <c r="AWT81" s="706"/>
      <c r="AWU81" s="706"/>
      <c r="AWV81" s="706"/>
      <c r="AWW81" s="706"/>
      <c r="AWX81" s="706"/>
      <c r="AWY81" s="706"/>
      <c r="AWZ81" s="706"/>
      <c r="AXA81" s="706"/>
      <c r="AXB81" s="706"/>
      <c r="AXC81" s="706"/>
      <c r="AXD81" s="706"/>
      <c r="AXE81" s="706"/>
      <c r="AXF81" s="706"/>
      <c r="AXG81" s="706"/>
      <c r="AXH81" s="706"/>
      <c r="AXI81" s="706"/>
      <c r="AXJ81" s="706"/>
      <c r="AXK81" s="706"/>
      <c r="AXL81" s="706"/>
      <c r="AXM81" s="706"/>
      <c r="AXN81" s="706"/>
      <c r="AXO81" s="706"/>
      <c r="AXP81" s="706"/>
      <c r="AXQ81" s="706"/>
      <c r="AXR81" s="706"/>
      <c r="AXS81" s="706"/>
      <c r="AXT81" s="706"/>
      <c r="AXU81" s="706"/>
      <c r="AXV81" s="706"/>
      <c r="AXW81" s="706"/>
      <c r="AXX81" s="706"/>
      <c r="AXY81" s="706"/>
      <c r="AXZ81" s="706"/>
      <c r="AYA81" s="706"/>
      <c r="AYB81" s="706"/>
      <c r="AYC81" s="706"/>
      <c r="AYD81" s="706"/>
      <c r="AYE81" s="706"/>
      <c r="AYF81" s="706"/>
      <c r="AYG81" s="706"/>
      <c r="AYH81" s="706"/>
      <c r="AYI81" s="706"/>
      <c r="AYJ81" s="706"/>
      <c r="AYK81" s="706"/>
      <c r="AYL81" s="706"/>
      <c r="AYM81" s="706"/>
      <c r="AYN81" s="706"/>
      <c r="AYO81" s="706"/>
      <c r="AYP81" s="706"/>
      <c r="AYQ81" s="706"/>
      <c r="AYR81" s="706"/>
      <c r="AYS81" s="706"/>
      <c r="AYT81" s="706"/>
      <c r="AYU81" s="706"/>
      <c r="AYV81" s="706"/>
      <c r="AYW81" s="706"/>
      <c r="AYX81" s="706"/>
      <c r="AYY81" s="706"/>
      <c r="AYZ81" s="706"/>
      <c r="AZA81" s="706"/>
      <c r="AZB81" s="706"/>
      <c r="AZC81" s="706"/>
      <c r="AZD81" s="706"/>
      <c r="AZE81" s="706"/>
      <c r="AZF81" s="706"/>
      <c r="AZG81" s="706"/>
      <c r="AZH81" s="706"/>
      <c r="AZI81" s="706"/>
      <c r="AZJ81" s="706"/>
      <c r="AZK81" s="706"/>
      <c r="AZL81" s="706"/>
      <c r="AZM81" s="706"/>
      <c r="AZN81" s="706"/>
      <c r="AZO81" s="706"/>
      <c r="AZP81" s="706"/>
      <c r="AZQ81" s="706"/>
      <c r="AZR81" s="706"/>
      <c r="AZS81" s="706"/>
      <c r="AZT81" s="706"/>
      <c r="AZU81" s="706"/>
      <c r="AZV81" s="706"/>
      <c r="AZW81" s="706"/>
      <c r="AZX81" s="706"/>
      <c r="AZY81" s="706"/>
      <c r="AZZ81" s="706"/>
      <c r="BAA81" s="706"/>
      <c r="BAB81" s="706"/>
      <c r="BAC81" s="706"/>
      <c r="BAD81" s="706"/>
      <c r="BAE81" s="706"/>
      <c r="BAF81" s="706"/>
      <c r="BAG81" s="706"/>
      <c r="BAH81" s="706"/>
      <c r="BAI81" s="706"/>
      <c r="BAJ81" s="706"/>
      <c r="BAK81" s="706"/>
      <c r="BAL81" s="706"/>
      <c r="BAM81" s="706"/>
      <c r="BAN81" s="706"/>
      <c r="BAO81" s="706"/>
      <c r="BAP81" s="706"/>
      <c r="BAQ81" s="706"/>
      <c r="BAR81" s="706"/>
      <c r="BAS81" s="706"/>
      <c r="BAT81" s="706"/>
      <c r="BAU81" s="706"/>
      <c r="BAV81" s="706"/>
      <c r="BAW81" s="706"/>
      <c r="BAX81" s="706"/>
      <c r="BAY81" s="706"/>
      <c r="BAZ81" s="706"/>
      <c r="BBA81" s="706"/>
      <c r="BBB81" s="706"/>
      <c r="BBC81" s="706"/>
      <c r="BBD81" s="706"/>
      <c r="BBE81" s="706"/>
      <c r="BBF81" s="706"/>
      <c r="BBG81" s="706"/>
      <c r="BBH81" s="706"/>
      <c r="BBI81" s="706"/>
      <c r="BBJ81" s="706"/>
      <c r="BBK81" s="706"/>
      <c r="BBL81" s="706"/>
      <c r="BBM81" s="706"/>
      <c r="BBN81" s="706"/>
      <c r="BBO81" s="706"/>
      <c r="BBP81" s="706"/>
      <c r="BBQ81" s="706"/>
      <c r="BBR81" s="706"/>
      <c r="BBS81" s="706"/>
      <c r="BBT81" s="706"/>
      <c r="BBU81" s="706"/>
      <c r="BBV81" s="706"/>
      <c r="BBW81" s="706"/>
      <c r="BBX81" s="706"/>
      <c r="BBY81" s="706"/>
      <c r="BBZ81" s="706"/>
      <c r="BCA81" s="706"/>
      <c r="BCB81" s="706"/>
      <c r="BCC81" s="706"/>
      <c r="BCD81" s="706"/>
      <c r="BCE81" s="706"/>
      <c r="BCF81" s="706"/>
      <c r="BCG81" s="706"/>
      <c r="BCH81" s="706"/>
      <c r="BCI81" s="706"/>
      <c r="BCJ81" s="706"/>
      <c r="BCK81" s="706"/>
      <c r="BCL81" s="706"/>
      <c r="BCM81" s="706"/>
      <c r="BCN81" s="706"/>
      <c r="BCO81" s="706"/>
      <c r="BCP81" s="706"/>
      <c r="BCQ81" s="706"/>
      <c r="BCR81" s="706"/>
      <c r="BCS81" s="706"/>
      <c r="BCT81" s="706"/>
      <c r="BCU81" s="706"/>
      <c r="BCV81" s="706"/>
      <c r="BCW81" s="706"/>
      <c r="BCX81" s="706"/>
      <c r="BCY81" s="706"/>
      <c r="BCZ81" s="706"/>
      <c r="BDA81" s="706"/>
      <c r="BDB81" s="706"/>
      <c r="BDC81" s="706"/>
      <c r="BDD81" s="706"/>
      <c r="BDE81" s="706"/>
      <c r="BDF81" s="706"/>
      <c r="BDG81" s="706"/>
      <c r="BDH81" s="706"/>
      <c r="BDI81" s="706"/>
      <c r="BDJ81" s="706"/>
      <c r="BDK81" s="706"/>
      <c r="BDL81" s="706"/>
      <c r="BDM81" s="706"/>
      <c r="BDN81" s="706"/>
      <c r="BDO81" s="706"/>
      <c r="BDP81" s="706"/>
      <c r="BDQ81" s="706"/>
      <c r="BDR81" s="706"/>
      <c r="BDS81" s="706"/>
      <c r="BDT81" s="706"/>
      <c r="BDU81" s="706"/>
      <c r="BDV81" s="706"/>
      <c r="BDW81" s="706"/>
      <c r="BDX81" s="706"/>
      <c r="BDY81" s="706"/>
      <c r="BDZ81" s="706"/>
      <c r="BEA81" s="706"/>
      <c r="BEB81" s="706"/>
      <c r="BEC81" s="706"/>
      <c r="BED81" s="706"/>
      <c r="BEE81" s="706"/>
      <c r="BEF81" s="706"/>
      <c r="BEG81" s="706"/>
      <c r="BEH81" s="706"/>
      <c r="BEI81" s="706"/>
      <c r="BEJ81" s="706"/>
      <c r="BEK81" s="706"/>
      <c r="BEL81" s="706"/>
      <c r="BEM81" s="706"/>
      <c r="BEN81" s="706"/>
      <c r="BEO81" s="706"/>
      <c r="BEP81" s="706"/>
      <c r="BEQ81" s="706"/>
      <c r="BER81" s="706"/>
      <c r="BES81" s="706"/>
      <c r="BET81" s="706"/>
      <c r="BEU81" s="706"/>
      <c r="BEV81" s="706"/>
      <c r="BEW81" s="706"/>
      <c r="BEX81" s="706"/>
      <c r="BEY81" s="706"/>
      <c r="BEZ81" s="706"/>
      <c r="BFA81" s="706"/>
      <c r="BFB81" s="706"/>
      <c r="BFC81" s="706"/>
      <c r="BFD81" s="706"/>
      <c r="BFE81" s="706"/>
      <c r="BFF81" s="706"/>
      <c r="BFG81" s="706"/>
      <c r="BFH81" s="706"/>
      <c r="BFI81" s="706"/>
      <c r="BFJ81" s="706"/>
      <c r="BFK81" s="706"/>
      <c r="BFL81" s="706"/>
      <c r="BFM81" s="706"/>
      <c r="BFN81" s="706"/>
      <c r="BFO81" s="706"/>
      <c r="BFP81" s="706"/>
      <c r="BFQ81" s="706"/>
      <c r="BFR81" s="706"/>
      <c r="BFS81" s="706"/>
      <c r="BFT81" s="706"/>
      <c r="BFU81" s="706"/>
      <c r="BFV81" s="706"/>
      <c r="BFW81" s="706"/>
      <c r="BFX81" s="706"/>
      <c r="BFY81" s="706"/>
      <c r="BFZ81" s="706"/>
      <c r="BGA81" s="706"/>
      <c r="BGB81" s="706"/>
      <c r="BGC81" s="706"/>
      <c r="BGD81" s="706"/>
      <c r="BGE81" s="706"/>
      <c r="BGF81" s="706"/>
      <c r="BGG81" s="706"/>
      <c r="BGH81" s="706"/>
      <c r="BGI81" s="706"/>
      <c r="BGJ81" s="706"/>
      <c r="BGK81" s="706"/>
      <c r="BGL81" s="706"/>
      <c r="BGM81" s="706"/>
      <c r="BGN81" s="706"/>
      <c r="BGO81" s="706"/>
      <c r="BGP81" s="706"/>
      <c r="BGQ81" s="706"/>
      <c r="BGR81" s="706"/>
      <c r="BGS81" s="706"/>
      <c r="BGT81" s="706"/>
      <c r="BGU81" s="706"/>
      <c r="BGV81" s="706"/>
      <c r="BGW81" s="706"/>
      <c r="BGX81" s="706"/>
      <c r="BGY81" s="706"/>
      <c r="BGZ81" s="706"/>
      <c r="BHA81" s="706"/>
      <c r="BHB81" s="706"/>
      <c r="BHC81" s="706"/>
      <c r="BHD81" s="706"/>
      <c r="BHE81" s="706"/>
      <c r="BHF81" s="706"/>
      <c r="BHG81" s="706"/>
      <c r="BHH81" s="706"/>
      <c r="BHI81" s="706"/>
      <c r="BHJ81" s="706"/>
      <c r="BHK81" s="706"/>
      <c r="BHL81" s="706"/>
      <c r="BHM81" s="706"/>
      <c r="BHN81" s="706"/>
      <c r="BHO81" s="706"/>
      <c r="BHP81" s="706"/>
      <c r="BHQ81" s="706"/>
      <c r="BHR81" s="706"/>
      <c r="BHS81" s="706"/>
      <c r="BHT81" s="706"/>
      <c r="BHU81" s="706"/>
      <c r="BHV81" s="706"/>
      <c r="BHW81" s="706"/>
      <c r="BHX81" s="706"/>
      <c r="BHY81" s="706"/>
      <c r="BHZ81" s="706"/>
      <c r="BIA81" s="706"/>
      <c r="BIB81" s="706"/>
      <c r="BIC81" s="706"/>
      <c r="BID81" s="706"/>
      <c r="BIE81" s="706"/>
      <c r="BIF81" s="706"/>
      <c r="BIG81" s="706"/>
      <c r="BIH81" s="706"/>
      <c r="BII81" s="706"/>
      <c r="BIJ81" s="706"/>
      <c r="BIK81" s="706"/>
      <c r="BIL81" s="706"/>
      <c r="BIM81" s="706"/>
      <c r="BIN81" s="706"/>
      <c r="BIO81" s="706"/>
      <c r="BIP81" s="706"/>
      <c r="BIQ81" s="706"/>
      <c r="BIR81" s="706"/>
      <c r="BIS81" s="706"/>
      <c r="BIT81" s="706"/>
      <c r="BIU81" s="706"/>
      <c r="BIV81" s="706"/>
      <c r="BIW81" s="706"/>
      <c r="BIX81" s="706"/>
      <c r="BIY81" s="706"/>
      <c r="BIZ81" s="706"/>
      <c r="BJA81" s="706"/>
      <c r="BJB81" s="706"/>
      <c r="BJC81" s="706"/>
      <c r="BJD81" s="706"/>
      <c r="BJE81" s="706"/>
      <c r="BJF81" s="706"/>
      <c r="BJG81" s="706"/>
      <c r="BJH81" s="706"/>
      <c r="BJI81" s="706"/>
      <c r="BJJ81" s="706"/>
      <c r="BJK81" s="706"/>
      <c r="BJL81" s="706"/>
      <c r="BJM81" s="706"/>
      <c r="BJN81" s="706"/>
      <c r="BJO81" s="706"/>
      <c r="BJP81" s="706"/>
      <c r="BJQ81" s="706"/>
      <c r="BJR81" s="706"/>
      <c r="BJS81" s="706"/>
      <c r="BJT81" s="706"/>
      <c r="BJU81" s="706"/>
      <c r="BJV81" s="706"/>
      <c r="BJW81" s="706"/>
      <c r="BJX81" s="706"/>
      <c r="BJY81" s="706"/>
      <c r="BJZ81" s="706"/>
      <c r="BKA81" s="706"/>
      <c r="BKB81" s="706"/>
      <c r="BKC81" s="706"/>
      <c r="BKD81" s="706"/>
      <c r="BKE81" s="706"/>
      <c r="BKF81" s="706"/>
      <c r="BKG81" s="706"/>
      <c r="BKH81" s="706"/>
      <c r="BKI81" s="706"/>
      <c r="BKJ81" s="706"/>
      <c r="BKK81" s="706"/>
      <c r="BKL81" s="706"/>
      <c r="BKM81" s="706"/>
      <c r="BKN81" s="706"/>
      <c r="BKO81" s="706"/>
      <c r="BKP81" s="706"/>
      <c r="BKQ81" s="706"/>
      <c r="BKR81" s="706"/>
      <c r="BKS81" s="706"/>
      <c r="BKT81" s="706"/>
      <c r="BKU81" s="706"/>
      <c r="BKV81" s="706"/>
      <c r="BKW81" s="706"/>
      <c r="BKX81" s="706"/>
      <c r="BKY81" s="706"/>
      <c r="BKZ81" s="706"/>
      <c r="BLA81" s="706"/>
      <c r="BLB81" s="706"/>
      <c r="BLC81" s="706"/>
      <c r="BLD81" s="706"/>
      <c r="BLE81" s="706"/>
      <c r="BLF81" s="706"/>
      <c r="BLG81" s="706"/>
      <c r="BLH81" s="706"/>
      <c r="BLI81" s="706"/>
      <c r="BLJ81" s="706"/>
      <c r="BLK81" s="706"/>
      <c r="BLL81" s="706"/>
      <c r="BLM81" s="706"/>
      <c r="BLN81" s="706"/>
      <c r="BLO81" s="706"/>
      <c r="BLP81" s="706"/>
      <c r="BLQ81" s="706"/>
      <c r="BLR81" s="706"/>
      <c r="BLS81" s="706"/>
      <c r="BLT81" s="706"/>
      <c r="BLU81" s="706"/>
      <c r="BLV81" s="706"/>
      <c r="BLW81" s="706"/>
      <c r="BLX81" s="706"/>
      <c r="BLY81" s="706"/>
      <c r="BLZ81" s="706"/>
      <c r="BMA81" s="706"/>
      <c r="BMB81" s="706"/>
      <c r="BMC81" s="706"/>
      <c r="BMD81" s="706"/>
      <c r="BME81" s="706"/>
      <c r="BMF81" s="706"/>
      <c r="BMG81" s="706"/>
      <c r="BMH81" s="706"/>
      <c r="BMI81" s="706"/>
      <c r="BMJ81" s="706"/>
      <c r="BMK81" s="706"/>
      <c r="BML81" s="706"/>
      <c r="BMM81" s="706"/>
      <c r="BMN81" s="706"/>
      <c r="BMO81" s="706"/>
      <c r="BMP81" s="706"/>
      <c r="BMQ81" s="706"/>
      <c r="BMR81" s="706"/>
      <c r="BMS81" s="706"/>
      <c r="BMT81" s="706"/>
      <c r="BMU81" s="706"/>
      <c r="BMV81" s="706"/>
      <c r="BMW81" s="706"/>
      <c r="BMX81" s="706"/>
      <c r="BMY81" s="706"/>
      <c r="BMZ81" s="706"/>
      <c r="BNA81" s="706"/>
      <c r="BNB81" s="706"/>
      <c r="BNC81" s="706"/>
      <c r="BND81" s="706"/>
      <c r="BNE81" s="706"/>
      <c r="BNF81" s="706"/>
      <c r="BNG81" s="706"/>
      <c r="BNH81" s="706"/>
      <c r="BNI81" s="706"/>
      <c r="BNJ81" s="706"/>
      <c r="BNK81" s="706"/>
      <c r="BNL81" s="706"/>
      <c r="BNM81" s="706"/>
      <c r="BNN81" s="706"/>
      <c r="BNO81" s="706"/>
      <c r="BNP81" s="706"/>
      <c r="BNQ81" s="706"/>
      <c r="BNR81" s="706"/>
      <c r="BNS81" s="706"/>
      <c r="BNT81" s="706"/>
      <c r="BNU81" s="706"/>
      <c r="BNV81" s="706"/>
      <c r="BNW81" s="706"/>
      <c r="BNX81" s="706"/>
      <c r="BNY81" s="706"/>
      <c r="BNZ81" s="706"/>
      <c r="BOA81" s="706"/>
      <c r="BOB81" s="706"/>
      <c r="BOC81" s="706"/>
      <c r="BOD81" s="706"/>
      <c r="BOE81" s="706"/>
      <c r="BOF81" s="706"/>
      <c r="BOG81" s="706"/>
      <c r="BOH81" s="706"/>
      <c r="BOI81" s="706"/>
      <c r="BOJ81" s="706"/>
      <c r="BOK81" s="706"/>
      <c r="BOL81" s="706"/>
      <c r="BOM81" s="706"/>
      <c r="BON81" s="706"/>
      <c r="BOO81" s="706"/>
      <c r="BOP81" s="706"/>
      <c r="BOQ81" s="706"/>
      <c r="BOR81" s="706"/>
      <c r="BOS81" s="706"/>
      <c r="BOT81" s="706"/>
      <c r="BOU81" s="706"/>
      <c r="BOV81" s="706"/>
      <c r="BOW81" s="706"/>
      <c r="BOX81" s="706"/>
      <c r="BOY81" s="706"/>
      <c r="BOZ81" s="706"/>
      <c r="BPA81" s="706"/>
      <c r="BPB81" s="706"/>
      <c r="BPC81" s="706"/>
      <c r="BPD81" s="706"/>
      <c r="BPE81" s="706"/>
      <c r="BPF81" s="706"/>
      <c r="BPG81" s="706"/>
      <c r="BPH81" s="706"/>
      <c r="BPI81" s="706"/>
      <c r="BPJ81" s="706"/>
      <c r="BPK81" s="706"/>
      <c r="BPL81" s="706"/>
      <c r="BPM81" s="706"/>
      <c r="BPN81" s="706"/>
      <c r="BPO81" s="706"/>
      <c r="BPP81" s="706"/>
      <c r="BPQ81" s="706"/>
      <c r="BPR81" s="706"/>
      <c r="BPS81" s="706"/>
      <c r="BPT81" s="706"/>
      <c r="BPU81" s="706"/>
      <c r="BPV81" s="706"/>
      <c r="BPW81" s="706"/>
      <c r="BPX81" s="706"/>
      <c r="BPY81" s="706"/>
      <c r="BPZ81" s="706"/>
      <c r="BQA81" s="706"/>
      <c r="BQB81" s="706"/>
      <c r="BQC81" s="706"/>
      <c r="BQD81" s="706"/>
      <c r="BQE81" s="706"/>
      <c r="BQF81" s="706"/>
      <c r="BQG81" s="706"/>
      <c r="BQH81" s="706"/>
      <c r="BQI81" s="706"/>
      <c r="BQJ81" s="706"/>
      <c r="BQK81" s="706"/>
      <c r="BQL81" s="706"/>
      <c r="BQM81" s="706"/>
      <c r="BQN81" s="706"/>
      <c r="BQO81" s="706"/>
      <c r="BQP81" s="706"/>
      <c r="BQQ81" s="706"/>
      <c r="BQR81" s="706"/>
      <c r="BQS81" s="706"/>
      <c r="BQT81" s="706"/>
      <c r="BQU81" s="706"/>
      <c r="BQV81" s="706"/>
      <c r="BQW81" s="706"/>
      <c r="BQX81" s="706"/>
      <c r="BQY81" s="706"/>
      <c r="BQZ81" s="706"/>
      <c r="BRA81" s="706"/>
      <c r="BRB81" s="706"/>
      <c r="BRC81" s="706"/>
      <c r="BRD81" s="706"/>
      <c r="BRE81" s="706"/>
      <c r="BRF81" s="706"/>
      <c r="BRG81" s="706"/>
      <c r="BRH81" s="706"/>
      <c r="BRI81" s="706"/>
      <c r="BRJ81" s="706"/>
      <c r="BRK81" s="706"/>
      <c r="BRL81" s="706"/>
      <c r="BRM81" s="706"/>
      <c r="BRN81" s="706"/>
      <c r="BRO81" s="706"/>
      <c r="BRP81" s="706"/>
      <c r="BRQ81" s="706"/>
      <c r="BRR81" s="706"/>
      <c r="BRS81" s="706"/>
      <c r="BRT81" s="706"/>
      <c r="BRU81" s="706"/>
      <c r="BRV81" s="706"/>
      <c r="BRW81" s="706"/>
      <c r="BRX81" s="706"/>
      <c r="BRY81" s="706"/>
      <c r="BRZ81" s="706"/>
      <c r="BSA81" s="706"/>
      <c r="BSB81" s="706"/>
      <c r="BSC81" s="706"/>
      <c r="BSD81" s="706"/>
      <c r="BSE81" s="706"/>
      <c r="BSF81" s="706"/>
      <c r="BSG81" s="706"/>
      <c r="BSH81" s="706"/>
      <c r="BSI81" s="706"/>
      <c r="BSJ81" s="706"/>
      <c r="BSK81" s="706"/>
      <c r="BSL81" s="706"/>
      <c r="BSM81" s="706"/>
      <c r="BSN81" s="706"/>
      <c r="BSO81" s="706"/>
      <c r="BSP81" s="706"/>
      <c r="BSQ81" s="706"/>
      <c r="BSR81" s="706"/>
      <c r="BSS81" s="706"/>
      <c r="BST81" s="706"/>
      <c r="BSU81" s="706"/>
      <c r="BSV81" s="706"/>
      <c r="BSW81" s="706"/>
      <c r="BSX81" s="706"/>
      <c r="BSY81" s="706"/>
      <c r="BSZ81" s="706"/>
      <c r="BTA81" s="706"/>
      <c r="BTB81" s="706"/>
      <c r="BTC81" s="706"/>
      <c r="BTD81" s="706"/>
      <c r="BTE81" s="706"/>
      <c r="BTF81" s="706"/>
      <c r="BTG81" s="706"/>
      <c r="BTH81" s="706"/>
      <c r="BTI81" s="706"/>
      <c r="BTJ81" s="706"/>
      <c r="BTK81" s="706"/>
      <c r="BTL81" s="706"/>
      <c r="BTM81" s="706"/>
      <c r="BTN81" s="706"/>
      <c r="BTO81" s="706"/>
      <c r="BTP81" s="706"/>
      <c r="BTQ81" s="706"/>
      <c r="BTR81" s="706"/>
      <c r="BTS81" s="706"/>
      <c r="BTT81" s="706"/>
      <c r="BTU81" s="706"/>
      <c r="BTV81" s="706"/>
      <c r="BTW81" s="706"/>
      <c r="BTX81" s="706"/>
      <c r="BTY81" s="706"/>
      <c r="BTZ81" s="706"/>
      <c r="BUA81" s="706"/>
      <c r="BUB81" s="706"/>
      <c r="BUC81" s="706"/>
      <c r="BUD81" s="706"/>
      <c r="BUE81" s="706"/>
      <c r="BUF81" s="706"/>
      <c r="BUG81" s="706"/>
      <c r="BUH81" s="706"/>
      <c r="BUI81" s="706"/>
      <c r="BUJ81" s="706"/>
      <c r="BUK81" s="706"/>
      <c r="BUL81" s="706"/>
      <c r="BUM81" s="706"/>
      <c r="BUN81" s="706"/>
      <c r="BUO81" s="706"/>
      <c r="BUP81" s="706"/>
      <c r="BUQ81" s="706"/>
      <c r="BUR81" s="706"/>
      <c r="BUS81" s="706"/>
      <c r="BUT81" s="706"/>
      <c r="BUU81" s="706"/>
      <c r="BUV81" s="706"/>
      <c r="BUW81" s="706"/>
      <c r="BUX81" s="706"/>
      <c r="BUY81" s="706"/>
      <c r="BUZ81" s="706"/>
      <c r="BVA81" s="706"/>
      <c r="BVB81" s="706"/>
      <c r="BVC81" s="706"/>
      <c r="BVD81" s="706"/>
      <c r="BVE81" s="706"/>
      <c r="BVF81" s="706"/>
      <c r="BVG81" s="706"/>
      <c r="BVH81" s="706"/>
      <c r="BVI81" s="706"/>
      <c r="BVJ81" s="706"/>
      <c r="BVK81" s="706"/>
      <c r="BVL81" s="706"/>
      <c r="BVM81" s="706"/>
      <c r="BVN81" s="706"/>
      <c r="BVO81" s="706"/>
      <c r="BVP81" s="706"/>
      <c r="BVQ81" s="706"/>
      <c r="BVR81" s="706"/>
      <c r="BVS81" s="706"/>
      <c r="BVT81" s="706"/>
      <c r="BVU81" s="706"/>
      <c r="BVV81" s="706"/>
      <c r="BVW81" s="706"/>
      <c r="BVX81" s="706"/>
      <c r="BVY81" s="706"/>
      <c r="BVZ81" s="706"/>
      <c r="BWA81" s="706"/>
      <c r="BWB81" s="706"/>
      <c r="BWC81" s="706"/>
      <c r="BWD81" s="706"/>
      <c r="BWE81" s="706"/>
      <c r="BWF81" s="706"/>
      <c r="BWG81" s="706"/>
      <c r="BWH81" s="706"/>
      <c r="BWI81" s="706"/>
      <c r="BWJ81" s="706"/>
      <c r="BWK81" s="706"/>
      <c r="BWL81" s="706"/>
      <c r="BWM81" s="706"/>
      <c r="BWN81" s="706"/>
      <c r="BWO81" s="706"/>
      <c r="BWP81" s="706"/>
      <c r="BWQ81" s="706"/>
      <c r="BWR81" s="706"/>
      <c r="BWS81" s="706"/>
      <c r="BWT81" s="706"/>
      <c r="BWU81" s="706"/>
      <c r="BWV81" s="706"/>
      <c r="BWW81" s="706"/>
      <c r="BWX81" s="706"/>
      <c r="BWY81" s="706"/>
      <c r="BWZ81" s="706"/>
      <c r="BXA81" s="706"/>
      <c r="BXB81" s="706"/>
      <c r="BXC81" s="706"/>
      <c r="BXD81" s="706"/>
      <c r="BXE81" s="706"/>
      <c r="BXF81" s="706"/>
      <c r="BXG81" s="706"/>
      <c r="BXH81" s="706"/>
      <c r="BXI81" s="706"/>
      <c r="BXJ81" s="706"/>
      <c r="BXK81" s="706"/>
      <c r="BXL81" s="706"/>
      <c r="BXM81" s="706"/>
      <c r="BXN81" s="706"/>
      <c r="BXO81" s="706"/>
      <c r="BXP81" s="706"/>
      <c r="BXQ81" s="706"/>
      <c r="BXR81" s="706"/>
      <c r="BXS81" s="706"/>
      <c r="BXT81" s="706"/>
      <c r="BXU81" s="706"/>
      <c r="BXV81" s="706"/>
      <c r="BXW81" s="706"/>
      <c r="BXX81" s="706"/>
      <c r="BXY81" s="706"/>
      <c r="BXZ81" s="706"/>
      <c r="BYA81" s="706"/>
      <c r="BYB81" s="706"/>
      <c r="BYC81" s="706"/>
      <c r="BYD81" s="706"/>
      <c r="BYE81" s="706"/>
      <c r="BYF81" s="706"/>
      <c r="BYG81" s="706"/>
      <c r="BYH81" s="706"/>
      <c r="BYI81" s="706"/>
      <c r="BYJ81" s="706"/>
      <c r="BYK81" s="706"/>
      <c r="BYL81" s="706"/>
      <c r="BYM81" s="706"/>
      <c r="BYN81" s="706"/>
      <c r="BYO81" s="706"/>
      <c r="BYP81" s="706"/>
      <c r="BYQ81" s="706"/>
      <c r="BYR81" s="706"/>
      <c r="BYS81" s="706"/>
      <c r="BYT81" s="706"/>
      <c r="BYU81" s="706"/>
      <c r="BYV81" s="706"/>
      <c r="BYW81" s="706"/>
      <c r="BYX81" s="706"/>
      <c r="BYY81" s="706"/>
      <c r="BYZ81" s="706"/>
      <c r="BZA81" s="706"/>
      <c r="BZB81" s="706"/>
      <c r="BZC81" s="706"/>
      <c r="BZD81" s="706"/>
      <c r="BZE81" s="706"/>
      <c r="BZF81" s="706"/>
      <c r="BZG81" s="706"/>
      <c r="BZH81" s="706"/>
      <c r="BZI81" s="706"/>
      <c r="BZJ81" s="706"/>
      <c r="BZK81" s="706"/>
      <c r="BZL81" s="706"/>
      <c r="BZM81" s="706"/>
      <c r="BZN81" s="706"/>
      <c r="BZO81" s="706"/>
      <c r="BZP81" s="706"/>
      <c r="BZQ81" s="706"/>
      <c r="BZR81" s="706"/>
      <c r="BZS81" s="706"/>
      <c r="BZT81" s="706"/>
      <c r="BZU81" s="706"/>
      <c r="BZV81" s="706"/>
      <c r="BZW81" s="706"/>
      <c r="BZX81" s="706"/>
      <c r="BZY81" s="706"/>
      <c r="BZZ81" s="706"/>
      <c r="CAA81" s="706"/>
      <c r="CAB81" s="706"/>
      <c r="CAC81" s="706"/>
      <c r="CAD81" s="706"/>
      <c r="CAE81" s="706"/>
      <c r="CAF81" s="706"/>
      <c r="CAG81" s="706"/>
      <c r="CAH81" s="706"/>
      <c r="CAI81" s="706"/>
      <c r="CAJ81" s="706"/>
      <c r="CAK81" s="706"/>
      <c r="CAL81" s="706"/>
      <c r="CAM81" s="706"/>
      <c r="CAN81" s="706"/>
      <c r="CAO81" s="706"/>
      <c r="CAP81" s="706"/>
      <c r="CAQ81" s="706"/>
      <c r="CAR81" s="706"/>
      <c r="CAS81" s="706"/>
      <c r="CAT81" s="706"/>
      <c r="CAU81" s="706"/>
      <c r="CAV81" s="706"/>
      <c r="CAW81" s="706"/>
      <c r="CAX81" s="706"/>
      <c r="CAY81" s="706"/>
      <c r="CAZ81" s="706"/>
      <c r="CBA81" s="706"/>
      <c r="CBB81" s="706"/>
      <c r="CBC81" s="706"/>
      <c r="CBD81" s="706"/>
      <c r="CBE81" s="706"/>
      <c r="CBF81" s="706"/>
      <c r="CBG81" s="706"/>
      <c r="CBH81" s="706"/>
      <c r="CBI81" s="706"/>
      <c r="CBJ81" s="706"/>
      <c r="CBK81" s="706"/>
      <c r="CBL81" s="706"/>
      <c r="CBM81" s="706"/>
      <c r="CBN81" s="706"/>
      <c r="CBO81" s="706"/>
      <c r="CBP81" s="706"/>
      <c r="CBQ81" s="706"/>
      <c r="CBR81" s="706"/>
      <c r="CBS81" s="706"/>
      <c r="CBT81" s="706"/>
      <c r="CBU81" s="706"/>
      <c r="CBV81" s="706"/>
      <c r="CBW81" s="706"/>
      <c r="CBX81" s="706"/>
      <c r="CBY81" s="706"/>
      <c r="CBZ81" s="706"/>
      <c r="CCA81" s="706"/>
      <c r="CCB81" s="706"/>
      <c r="CCC81" s="706"/>
      <c r="CCD81" s="706"/>
      <c r="CCE81" s="706"/>
      <c r="CCF81" s="706"/>
      <c r="CCG81" s="706"/>
      <c r="CCH81" s="706"/>
      <c r="CCI81" s="706"/>
      <c r="CCJ81" s="706"/>
      <c r="CCK81" s="706"/>
      <c r="CCL81" s="706"/>
      <c r="CCM81" s="706"/>
      <c r="CCN81" s="706"/>
      <c r="CCO81" s="706"/>
      <c r="CCP81" s="706"/>
      <c r="CCQ81" s="706"/>
      <c r="CCR81" s="706"/>
      <c r="CCS81" s="706"/>
      <c r="CCT81" s="706"/>
      <c r="CCU81" s="706"/>
      <c r="CCV81" s="706"/>
      <c r="CCW81" s="706"/>
      <c r="CCX81" s="706"/>
      <c r="CCY81" s="706"/>
      <c r="CCZ81" s="706"/>
      <c r="CDA81" s="706"/>
      <c r="CDB81" s="706"/>
      <c r="CDC81" s="706"/>
      <c r="CDD81" s="706"/>
      <c r="CDE81" s="706"/>
      <c r="CDF81" s="706"/>
      <c r="CDG81" s="706"/>
      <c r="CDH81" s="706"/>
      <c r="CDI81" s="706"/>
      <c r="CDJ81" s="706"/>
      <c r="CDK81" s="706"/>
      <c r="CDL81" s="706"/>
      <c r="CDM81" s="706"/>
      <c r="CDN81" s="706"/>
      <c r="CDO81" s="706"/>
      <c r="CDP81" s="706"/>
      <c r="CDQ81" s="706"/>
      <c r="CDR81" s="706"/>
      <c r="CDS81" s="706"/>
      <c r="CDT81" s="706"/>
      <c r="CDU81" s="706"/>
      <c r="CDV81" s="706"/>
      <c r="CDW81" s="706"/>
      <c r="CDX81" s="706"/>
      <c r="CDY81" s="706"/>
      <c r="CDZ81" s="706"/>
      <c r="CEA81" s="706"/>
      <c r="CEB81" s="706"/>
      <c r="CEC81" s="706"/>
      <c r="CED81" s="706"/>
      <c r="CEE81" s="706"/>
      <c r="CEF81" s="706"/>
      <c r="CEG81" s="706"/>
      <c r="CEH81" s="706"/>
      <c r="CEI81" s="706"/>
      <c r="CEJ81" s="706"/>
      <c r="CEK81" s="706"/>
      <c r="CEL81" s="706"/>
      <c r="CEM81" s="706"/>
      <c r="CEN81" s="706"/>
      <c r="CEO81" s="706"/>
      <c r="CEP81" s="706"/>
      <c r="CEQ81" s="706"/>
      <c r="CER81" s="706"/>
      <c r="CES81" s="706"/>
      <c r="CET81" s="706"/>
      <c r="CEU81" s="706"/>
      <c r="CEV81" s="706"/>
      <c r="CEW81" s="706"/>
      <c r="CEX81" s="706"/>
      <c r="CEY81" s="706"/>
      <c r="CEZ81" s="706"/>
      <c r="CFA81" s="706"/>
      <c r="CFB81" s="706"/>
      <c r="CFC81" s="706"/>
      <c r="CFD81" s="706"/>
      <c r="CFE81" s="706"/>
      <c r="CFF81" s="706"/>
      <c r="CFG81" s="706"/>
      <c r="CFH81" s="706"/>
      <c r="CFI81" s="706"/>
      <c r="CFJ81" s="706"/>
      <c r="CFK81" s="706"/>
      <c r="CFL81" s="706"/>
      <c r="CFM81" s="706"/>
      <c r="CFN81" s="706"/>
      <c r="CFO81" s="706"/>
      <c r="CFP81" s="706"/>
      <c r="CFQ81" s="706"/>
      <c r="CFR81" s="706"/>
      <c r="CFS81" s="706"/>
      <c r="CFT81" s="706"/>
      <c r="CFU81" s="706"/>
      <c r="CFV81" s="706"/>
      <c r="CFW81" s="706"/>
      <c r="CFX81" s="706"/>
      <c r="CFY81" s="706"/>
      <c r="CFZ81" s="706"/>
      <c r="CGA81" s="706"/>
      <c r="CGB81" s="706"/>
      <c r="CGC81" s="706"/>
      <c r="CGD81" s="706"/>
      <c r="CGE81" s="706"/>
      <c r="CGF81" s="706"/>
      <c r="CGG81" s="706"/>
      <c r="CGH81" s="706"/>
      <c r="CGI81" s="706"/>
      <c r="CGJ81" s="706"/>
      <c r="CGK81" s="706"/>
      <c r="CGL81" s="706"/>
      <c r="CGM81" s="706"/>
      <c r="CGN81" s="706"/>
      <c r="CGO81" s="706"/>
      <c r="CGP81" s="706"/>
      <c r="CGQ81" s="706"/>
      <c r="CGR81" s="706"/>
      <c r="CGS81" s="706"/>
      <c r="CGT81" s="706"/>
      <c r="CGU81" s="706"/>
      <c r="CGV81" s="706"/>
      <c r="CGW81" s="706"/>
      <c r="CGX81" s="706"/>
      <c r="CGY81" s="706"/>
      <c r="CGZ81" s="706"/>
      <c r="CHA81" s="706"/>
      <c r="CHB81" s="706"/>
      <c r="CHC81" s="706"/>
      <c r="CHD81" s="706"/>
      <c r="CHE81" s="706"/>
      <c r="CHF81" s="706"/>
      <c r="CHG81" s="706"/>
      <c r="CHH81" s="706"/>
      <c r="CHI81" s="706"/>
      <c r="CHJ81" s="706"/>
      <c r="CHK81" s="706"/>
      <c r="CHL81" s="706"/>
      <c r="CHM81" s="706"/>
      <c r="CHN81" s="706"/>
      <c r="CHO81" s="706"/>
      <c r="CHP81" s="706"/>
      <c r="CHQ81" s="706"/>
      <c r="CHR81" s="706"/>
      <c r="CHS81" s="706"/>
      <c r="CHT81" s="706"/>
      <c r="CHU81" s="706"/>
      <c r="CHV81" s="706"/>
      <c r="CHW81" s="706"/>
      <c r="CHX81" s="706"/>
      <c r="CHY81" s="706"/>
      <c r="CHZ81" s="706"/>
      <c r="CIA81" s="706"/>
      <c r="CIB81" s="706"/>
      <c r="CIC81" s="706"/>
      <c r="CID81" s="706"/>
      <c r="CIE81" s="706"/>
      <c r="CIF81" s="706"/>
      <c r="CIG81" s="706"/>
      <c r="CIH81" s="706"/>
      <c r="CII81" s="706"/>
      <c r="CIJ81" s="706"/>
      <c r="CIK81" s="706"/>
      <c r="CIL81" s="706"/>
      <c r="CIM81" s="706"/>
      <c r="CIN81" s="706"/>
      <c r="CIO81" s="706"/>
      <c r="CIP81" s="706"/>
      <c r="CIQ81" s="706"/>
      <c r="CIR81" s="706"/>
      <c r="CIS81" s="706"/>
      <c r="CIT81" s="706"/>
      <c r="CIU81" s="706"/>
      <c r="CIV81" s="706"/>
      <c r="CIW81" s="706"/>
      <c r="CIX81" s="706"/>
      <c r="CIY81" s="706"/>
      <c r="CIZ81" s="706"/>
      <c r="CJA81" s="706"/>
      <c r="CJB81" s="706"/>
      <c r="CJC81" s="706"/>
      <c r="CJD81" s="706"/>
      <c r="CJE81" s="706"/>
      <c r="CJF81" s="706"/>
      <c r="CJG81" s="706"/>
      <c r="CJH81" s="706"/>
      <c r="CJI81" s="706"/>
      <c r="CJJ81" s="706"/>
      <c r="CJK81" s="706"/>
      <c r="CJL81" s="706"/>
      <c r="CJM81" s="706"/>
      <c r="CJN81" s="706"/>
      <c r="CJO81" s="706"/>
      <c r="CJP81" s="706"/>
      <c r="CJQ81" s="706"/>
      <c r="CJR81" s="706"/>
      <c r="CJS81" s="706"/>
      <c r="CJT81" s="706"/>
      <c r="CJU81" s="706"/>
      <c r="CJV81" s="706"/>
      <c r="CJW81" s="706"/>
      <c r="CJX81" s="706"/>
      <c r="CJY81" s="706"/>
      <c r="CJZ81" s="706"/>
      <c r="CKA81" s="706"/>
      <c r="CKB81" s="706"/>
      <c r="CKC81" s="706"/>
      <c r="CKD81" s="706"/>
      <c r="CKE81" s="706"/>
      <c r="CKF81" s="706"/>
      <c r="CKG81" s="706"/>
      <c r="CKH81" s="706"/>
      <c r="CKI81" s="706"/>
      <c r="CKJ81" s="706"/>
      <c r="CKK81" s="706"/>
      <c r="CKL81" s="706"/>
      <c r="CKM81" s="706"/>
      <c r="CKN81" s="706"/>
      <c r="CKO81" s="706"/>
      <c r="CKP81" s="706"/>
      <c r="CKQ81" s="706"/>
      <c r="CKR81" s="706"/>
      <c r="CKS81" s="706"/>
      <c r="CKT81" s="706"/>
      <c r="CKU81" s="706"/>
      <c r="CKV81" s="706"/>
      <c r="CKW81" s="706"/>
      <c r="CKX81" s="706"/>
      <c r="CKY81" s="706"/>
      <c r="CKZ81" s="706"/>
      <c r="CLA81" s="706"/>
      <c r="CLB81" s="706"/>
      <c r="CLC81" s="706"/>
      <c r="CLD81" s="706"/>
      <c r="CLE81" s="706"/>
      <c r="CLF81" s="706"/>
      <c r="CLG81" s="706"/>
      <c r="CLH81" s="706"/>
      <c r="CLI81" s="706"/>
      <c r="CLJ81" s="706"/>
      <c r="CLK81" s="706"/>
      <c r="CLL81" s="706"/>
      <c r="CLM81" s="706"/>
      <c r="CLN81" s="706"/>
      <c r="CLO81" s="706"/>
      <c r="CLP81" s="706"/>
      <c r="CLQ81" s="706"/>
      <c r="CLR81" s="706"/>
      <c r="CLS81" s="706"/>
      <c r="CLT81" s="706"/>
      <c r="CLU81" s="706"/>
      <c r="CLV81" s="706"/>
      <c r="CLW81" s="706"/>
      <c r="CLX81" s="706"/>
      <c r="CLY81" s="706"/>
      <c r="CLZ81" s="706"/>
      <c r="CMA81" s="706"/>
      <c r="CMB81" s="706"/>
      <c r="CMC81" s="706"/>
      <c r="CMD81" s="706"/>
      <c r="CME81" s="706"/>
      <c r="CMF81" s="706"/>
      <c r="CMG81" s="706"/>
      <c r="CMH81" s="706"/>
      <c r="CMI81" s="706"/>
      <c r="CMJ81" s="706"/>
      <c r="CMK81" s="706"/>
      <c r="CML81" s="706"/>
      <c r="CMM81" s="706"/>
      <c r="CMN81" s="706"/>
      <c r="CMO81" s="706"/>
      <c r="CMP81" s="706"/>
      <c r="CMQ81" s="706"/>
      <c r="CMR81" s="706"/>
      <c r="CMS81" s="706"/>
      <c r="CMT81" s="706"/>
      <c r="CMU81" s="706"/>
      <c r="CMV81" s="706"/>
      <c r="CMW81" s="706"/>
      <c r="CMX81" s="706"/>
      <c r="CMY81" s="706"/>
      <c r="CMZ81" s="706"/>
      <c r="CNA81" s="706"/>
      <c r="CNB81" s="706"/>
      <c r="CNC81" s="706"/>
      <c r="CND81" s="706"/>
      <c r="CNE81" s="706"/>
      <c r="CNF81" s="706"/>
      <c r="CNG81" s="706"/>
      <c r="CNH81" s="706"/>
      <c r="CNI81" s="706"/>
      <c r="CNJ81" s="706"/>
      <c r="CNK81" s="706"/>
      <c r="CNL81" s="706"/>
      <c r="CNM81" s="706"/>
      <c r="CNN81" s="706"/>
      <c r="CNO81" s="706"/>
      <c r="CNP81" s="706"/>
      <c r="CNQ81" s="706"/>
      <c r="CNR81" s="706"/>
      <c r="CNS81" s="706"/>
      <c r="CNT81" s="706"/>
      <c r="CNU81" s="706"/>
      <c r="CNV81" s="706"/>
      <c r="CNW81" s="706"/>
      <c r="CNX81" s="706"/>
      <c r="CNY81" s="706"/>
      <c r="CNZ81" s="706"/>
      <c r="COA81" s="706"/>
      <c r="COB81" s="706"/>
      <c r="COC81" s="706"/>
      <c r="COD81" s="706"/>
      <c r="COE81" s="706"/>
      <c r="COF81" s="706"/>
      <c r="COG81" s="706"/>
      <c r="COH81" s="706"/>
      <c r="COI81" s="706"/>
      <c r="COJ81" s="706"/>
      <c r="COK81" s="706"/>
      <c r="COL81" s="706"/>
      <c r="COM81" s="706"/>
      <c r="CON81" s="706"/>
      <c r="COO81" s="706"/>
      <c r="COP81" s="706"/>
      <c r="COQ81" s="706"/>
      <c r="COR81" s="706"/>
      <c r="COS81" s="706"/>
      <c r="COT81" s="706"/>
      <c r="COU81" s="706"/>
      <c r="COV81" s="706"/>
      <c r="COW81" s="706"/>
      <c r="COX81" s="706"/>
      <c r="COY81" s="706"/>
      <c r="COZ81" s="706"/>
      <c r="CPA81" s="706"/>
      <c r="CPB81" s="706"/>
      <c r="CPC81" s="706"/>
      <c r="CPD81" s="706"/>
      <c r="CPE81" s="706"/>
      <c r="CPF81" s="706"/>
      <c r="CPG81" s="706"/>
      <c r="CPH81" s="706"/>
      <c r="CPI81" s="706"/>
      <c r="CPJ81" s="706"/>
      <c r="CPK81" s="706"/>
      <c r="CPL81" s="706"/>
      <c r="CPM81" s="706"/>
      <c r="CPN81" s="706"/>
      <c r="CPO81" s="706"/>
      <c r="CPP81" s="706"/>
      <c r="CPQ81" s="706"/>
      <c r="CPR81" s="706"/>
      <c r="CPS81" s="706"/>
      <c r="CPT81" s="706"/>
      <c r="CPU81" s="706"/>
      <c r="CPV81" s="706"/>
      <c r="CPW81" s="706"/>
      <c r="CPX81" s="706"/>
      <c r="CPY81" s="706"/>
      <c r="CPZ81" s="706"/>
      <c r="CQA81" s="706"/>
      <c r="CQB81" s="706"/>
      <c r="CQC81" s="706"/>
      <c r="CQD81" s="706"/>
      <c r="CQE81" s="706"/>
      <c r="CQF81" s="706"/>
      <c r="CQG81" s="706"/>
      <c r="CQH81" s="706"/>
      <c r="CQI81" s="706"/>
      <c r="CQJ81" s="706"/>
      <c r="CQK81" s="706"/>
      <c r="CQL81" s="706"/>
      <c r="CQM81" s="706"/>
      <c r="CQN81" s="706"/>
      <c r="CQO81" s="706"/>
      <c r="CQP81" s="706"/>
      <c r="CQQ81" s="706"/>
      <c r="CQR81" s="706"/>
      <c r="CQS81" s="706"/>
      <c r="CQT81" s="706"/>
      <c r="CQU81" s="706"/>
      <c r="CQV81" s="706"/>
      <c r="CQW81" s="706"/>
      <c r="CQX81" s="706"/>
      <c r="CQY81" s="706"/>
      <c r="CQZ81" s="706"/>
      <c r="CRA81" s="706"/>
      <c r="CRB81" s="706"/>
      <c r="CRC81" s="706"/>
      <c r="CRD81" s="706"/>
      <c r="CRE81" s="706"/>
      <c r="CRF81" s="706"/>
      <c r="CRG81" s="706"/>
      <c r="CRH81" s="706"/>
      <c r="CRI81" s="706"/>
      <c r="CRJ81" s="706"/>
      <c r="CRK81" s="706"/>
      <c r="CRL81" s="706"/>
      <c r="CRM81" s="706"/>
      <c r="CRN81" s="706"/>
      <c r="CRO81" s="706"/>
      <c r="CRP81" s="706"/>
      <c r="CRQ81" s="706"/>
      <c r="CRR81" s="706"/>
      <c r="CRS81" s="706"/>
      <c r="CRT81" s="706"/>
      <c r="CRU81" s="706"/>
      <c r="CRV81" s="706"/>
      <c r="CRW81" s="706"/>
      <c r="CRX81" s="706"/>
      <c r="CRY81" s="706"/>
      <c r="CRZ81" s="706"/>
      <c r="CSA81" s="706"/>
      <c r="CSB81" s="706"/>
      <c r="CSC81" s="706"/>
      <c r="CSD81" s="706"/>
      <c r="CSE81" s="706"/>
      <c r="CSF81" s="706"/>
      <c r="CSG81" s="706"/>
      <c r="CSH81" s="706"/>
      <c r="CSI81" s="706"/>
      <c r="CSJ81" s="706"/>
      <c r="CSK81" s="706"/>
      <c r="CSL81" s="706"/>
      <c r="CSM81" s="706"/>
      <c r="CSN81" s="706"/>
      <c r="CSO81" s="706"/>
      <c r="CSP81" s="706"/>
      <c r="CSQ81" s="706"/>
      <c r="CSR81" s="706"/>
      <c r="CSS81" s="706"/>
      <c r="CST81" s="706"/>
      <c r="CSU81" s="706"/>
      <c r="CSV81" s="706"/>
      <c r="CSW81" s="706"/>
      <c r="CSX81" s="706"/>
      <c r="CSY81" s="706"/>
      <c r="CSZ81" s="706"/>
      <c r="CTA81" s="706"/>
      <c r="CTB81" s="706"/>
      <c r="CTC81" s="706"/>
      <c r="CTD81" s="706"/>
      <c r="CTE81" s="706"/>
      <c r="CTF81" s="706"/>
      <c r="CTG81" s="706"/>
      <c r="CTH81" s="706"/>
      <c r="CTI81" s="706"/>
      <c r="CTJ81" s="706"/>
      <c r="CTK81" s="706"/>
      <c r="CTL81" s="706"/>
      <c r="CTM81" s="706"/>
      <c r="CTN81" s="706"/>
      <c r="CTO81" s="706"/>
      <c r="CTP81" s="706"/>
      <c r="CTQ81" s="706"/>
      <c r="CTR81" s="706"/>
      <c r="CTS81" s="706"/>
      <c r="CTT81" s="706"/>
      <c r="CTU81" s="706"/>
      <c r="CTV81" s="706"/>
      <c r="CTW81" s="706"/>
      <c r="CTX81" s="706"/>
      <c r="CTY81" s="706"/>
      <c r="CTZ81" s="706"/>
      <c r="CUA81" s="706"/>
      <c r="CUB81" s="706"/>
      <c r="CUC81" s="706"/>
      <c r="CUD81" s="706"/>
      <c r="CUE81" s="706"/>
      <c r="CUF81" s="706"/>
      <c r="CUG81" s="706"/>
      <c r="CUH81" s="706"/>
      <c r="CUI81" s="706"/>
      <c r="CUJ81" s="706"/>
      <c r="CUK81" s="706"/>
      <c r="CUL81" s="706"/>
      <c r="CUM81" s="706"/>
      <c r="CUN81" s="706"/>
      <c r="CUO81" s="706"/>
      <c r="CUP81" s="706"/>
      <c r="CUQ81" s="706"/>
      <c r="CUR81" s="706"/>
      <c r="CUS81" s="706"/>
      <c r="CUT81" s="706"/>
      <c r="CUU81" s="706"/>
      <c r="CUV81" s="706"/>
      <c r="CUW81" s="706"/>
      <c r="CUX81" s="706"/>
      <c r="CUY81" s="706"/>
      <c r="CUZ81" s="706"/>
      <c r="CVA81" s="706"/>
      <c r="CVB81" s="706"/>
      <c r="CVC81" s="706"/>
      <c r="CVD81" s="706"/>
      <c r="CVE81" s="706"/>
      <c r="CVF81" s="706"/>
      <c r="CVG81" s="706"/>
      <c r="CVH81" s="706"/>
      <c r="CVI81" s="706"/>
      <c r="CVJ81" s="706"/>
      <c r="CVK81" s="706"/>
      <c r="CVL81" s="706"/>
      <c r="CVM81" s="706"/>
      <c r="CVN81" s="706"/>
      <c r="CVO81" s="706"/>
      <c r="CVP81" s="706"/>
      <c r="CVQ81" s="706"/>
      <c r="CVR81" s="706"/>
      <c r="CVS81" s="706"/>
      <c r="CVT81" s="706"/>
      <c r="CVU81" s="706"/>
      <c r="CVV81" s="706"/>
      <c r="CVW81" s="706"/>
      <c r="CVX81" s="706"/>
      <c r="CVY81" s="706"/>
      <c r="CVZ81" s="706"/>
      <c r="CWA81" s="706"/>
      <c r="CWB81" s="706"/>
      <c r="CWC81" s="706"/>
      <c r="CWD81" s="706"/>
      <c r="CWE81" s="706"/>
      <c r="CWF81" s="706"/>
      <c r="CWG81" s="706"/>
      <c r="CWH81" s="706"/>
      <c r="CWI81" s="706"/>
      <c r="CWJ81" s="706"/>
      <c r="CWK81" s="706"/>
      <c r="CWL81" s="706"/>
      <c r="CWM81" s="706"/>
      <c r="CWN81" s="706"/>
      <c r="CWO81" s="706"/>
      <c r="CWP81" s="706"/>
      <c r="CWQ81" s="706"/>
      <c r="CWR81" s="706"/>
      <c r="CWS81" s="706"/>
      <c r="CWT81" s="706"/>
      <c r="CWU81" s="706"/>
      <c r="CWV81" s="706"/>
      <c r="CWW81" s="706"/>
      <c r="CWX81" s="706"/>
      <c r="CWY81" s="706"/>
      <c r="CWZ81" s="706"/>
      <c r="CXA81" s="706"/>
      <c r="CXB81" s="706"/>
      <c r="CXC81" s="706"/>
      <c r="CXD81" s="706"/>
      <c r="CXE81" s="706"/>
      <c r="CXF81" s="706"/>
      <c r="CXG81" s="706"/>
      <c r="CXH81" s="706"/>
      <c r="CXI81" s="706"/>
      <c r="CXJ81" s="706"/>
      <c r="CXK81" s="706"/>
      <c r="CXL81" s="706"/>
      <c r="CXM81" s="706"/>
      <c r="CXN81" s="706"/>
      <c r="CXO81" s="706"/>
      <c r="CXP81" s="706"/>
      <c r="CXQ81" s="706"/>
      <c r="CXR81" s="706"/>
      <c r="CXS81" s="706"/>
      <c r="CXT81" s="706"/>
      <c r="CXU81" s="706"/>
      <c r="CXV81" s="706"/>
      <c r="CXW81" s="706"/>
      <c r="CXX81" s="706"/>
      <c r="CXY81" s="706"/>
      <c r="CXZ81" s="706"/>
      <c r="CYA81" s="706"/>
      <c r="CYB81" s="706"/>
      <c r="CYC81" s="706"/>
      <c r="CYD81" s="706"/>
      <c r="CYE81" s="706"/>
      <c r="CYF81" s="706"/>
      <c r="CYG81" s="706"/>
      <c r="CYH81" s="706"/>
      <c r="CYI81" s="706"/>
      <c r="CYJ81" s="706"/>
      <c r="CYK81" s="706"/>
      <c r="CYL81" s="706"/>
      <c r="CYM81" s="706"/>
      <c r="CYN81" s="706"/>
      <c r="CYO81" s="706"/>
      <c r="CYP81" s="706"/>
      <c r="CYQ81" s="706"/>
      <c r="CYR81" s="706"/>
      <c r="CYS81" s="706"/>
      <c r="CYT81" s="706"/>
      <c r="CYU81" s="706"/>
      <c r="CYV81" s="706"/>
      <c r="CYW81" s="706"/>
      <c r="CYX81" s="706"/>
      <c r="CYY81" s="706"/>
      <c r="CYZ81" s="706"/>
      <c r="CZA81" s="706"/>
      <c r="CZB81" s="706"/>
      <c r="CZC81" s="706"/>
      <c r="CZD81" s="706"/>
      <c r="CZE81" s="706"/>
      <c r="CZF81" s="706"/>
      <c r="CZG81" s="706"/>
      <c r="CZH81" s="706"/>
      <c r="CZI81" s="706"/>
      <c r="CZJ81" s="706"/>
      <c r="CZK81" s="706"/>
      <c r="CZL81" s="706"/>
      <c r="CZM81" s="706"/>
      <c r="CZN81" s="706"/>
      <c r="CZO81" s="706"/>
      <c r="CZP81" s="706"/>
      <c r="CZQ81" s="706"/>
      <c r="CZR81" s="706"/>
      <c r="CZS81" s="706"/>
      <c r="CZT81" s="706"/>
      <c r="CZU81" s="706"/>
      <c r="CZV81" s="706"/>
      <c r="CZW81" s="706"/>
      <c r="CZX81" s="706"/>
      <c r="CZY81" s="706"/>
      <c r="CZZ81" s="706"/>
      <c r="DAA81" s="706"/>
      <c r="DAB81" s="706"/>
      <c r="DAC81" s="706"/>
      <c r="DAD81" s="706"/>
      <c r="DAE81" s="706"/>
      <c r="DAF81" s="706"/>
      <c r="DAG81" s="706"/>
      <c r="DAH81" s="706"/>
      <c r="DAI81" s="706"/>
      <c r="DAJ81" s="706"/>
      <c r="DAK81" s="706"/>
      <c r="DAL81" s="706"/>
      <c r="DAM81" s="706"/>
      <c r="DAN81" s="706"/>
      <c r="DAO81" s="706"/>
      <c r="DAP81" s="706"/>
      <c r="DAQ81" s="706"/>
      <c r="DAR81" s="706"/>
      <c r="DAS81" s="706"/>
      <c r="DAT81" s="706"/>
      <c r="DAU81" s="706"/>
      <c r="DAV81" s="706"/>
      <c r="DAW81" s="706"/>
      <c r="DAX81" s="706"/>
      <c r="DAY81" s="706"/>
      <c r="DAZ81" s="706"/>
      <c r="DBA81" s="706"/>
      <c r="DBB81" s="706"/>
      <c r="DBC81" s="706"/>
      <c r="DBD81" s="706"/>
      <c r="DBE81" s="706"/>
      <c r="DBF81" s="706"/>
      <c r="DBG81" s="706"/>
      <c r="DBH81" s="706"/>
      <c r="DBI81" s="706"/>
      <c r="DBJ81" s="706"/>
      <c r="DBK81" s="706"/>
      <c r="DBL81" s="706"/>
      <c r="DBM81" s="706"/>
      <c r="DBN81" s="706"/>
      <c r="DBO81" s="706"/>
      <c r="DBP81" s="706"/>
      <c r="DBQ81" s="706"/>
      <c r="DBR81" s="706"/>
      <c r="DBS81" s="706"/>
      <c r="DBT81" s="706"/>
      <c r="DBU81" s="706"/>
      <c r="DBV81" s="706"/>
      <c r="DBW81" s="706"/>
      <c r="DBX81" s="706"/>
      <c r="DBY81" s="706"/>
      <c r="DBZ81" s="706"/>
      <c r="DCA81" s="706"/>
      <c r="DCB81" s="706"/>
      <c r="DCC81" s="706"/>
      <c r="DCD81" s="706"/>
      <c r="DCE81" s="706"/>
      <c r="DCF81" s="706"/>
      <c r="DCG81" s="706"/>
      <c r="DCH81" s="706"/>
      <c r="DCI81" s="706"/>
      <c r="DCJ81" s="706"/>
      <c r="DCK81" s="706"/>
      <c r="DCL81" s="706"/>
      <c r="DCM81" s="706"/>
      <c r="DCN81" s="706"/>
      <c r="DCO81" s="706"/>
      <c r="DCP81" s="706"/>
      <c r="DCQ81" s="706"/>
      <c r="DCR81" s="706"/>
      <c r="DCS81" s="706"/>
      <c r="DCT81" s="706"/>
      <c r="DCU81" s="706"/>
      <c r="DCV81" s="706"/>
      <c r="DCW81" s="706"/>
      <c r="DCX81" s="706"/>
      <c r="DCY81" s="706"/>
      <c r="DCZ81" s="706"/>
      <c r="DDA81" s="706"/>
      <c r="DDB81" s="706"/>
      <c r="DDC81" s="706"/>
      <c r="DDD81" s="706"/>
      <c r="DDE81" s="706"/>
      <c r="DDF81" s="706"/>
      <c r="DDG81" s="706"/>
      <c r="DDH81" s="706"/>
      <c r="DDI81" s="706"/>
      <c r="DDJ81" s="706"/>
      <c r="DDK81" s="706"/>
      <c r="DDL81" s="706"/>
      <c r="DDM81" s="706"/>
      <c r="DDN81" s="706"/>
      <c r="DDO81" s="706"/>
      <c r="DDP81" s="706"/>
      <c r="DDQ81" s="706"/>
      <c r="DDR81" s="706"/>
      <c r="DDS81" s="706"/>
      <c r="DDT81" s="706"/>
      <c r="DDU81" s="706"/>
      <c r="DDV81" s="706"/>
      <c r="DDW81" s="706"/>
      <c r="DDX81" s="706"/>
      <c r="DDY81" s="706"/>
      <c r="DDZ81" s="706"/>
      <c r="DEA81" s="706"/>
      <c r="DEB81" s="706"/>
      <c r="DEC81" s="706"/>
      <c r="DED81" s="706"/>
      <c r="DEE81" s="706"/>
      <c r="DEF81" s="706"/>
      <c r="DEG81" s="706"/>
      <c r="DEH81" s="706"/>
      <c r="DEI81" s="706"/>
      <c r="DEJ81" s="706"/>
      <c r="DEK81" s="706"/>
      <c r="DEL81" s="706"/>
      <c r="DEM81" s="706"/>
      <c r="DEN81" s="706"/>
      <c r="DEO81" s="706"/>
      <c r="DEP81" s="706"/>
      <c r="DEQ81" s="706"/>
      <c r="DER81" s="706"/>
      <c r="DES81" s="706"/>
      <c r="DET81" s="706"/>
      <c r="DEU81" s="706"/>
      <c r="DEV81" s="706"/>
      <c r="DEW81" s="706"/>
      <c r="DEX81" s="706"/>
      <c r="DEY81" s="706"/>
      <c r="DEZ81" s="706"/>
      <c r="DFA81" s="706"/>
      <c r="DFB81" s="706"/>
      <c r="DFC81" s="706"/>
      <c r="DFD81" s="706"/>
      <c r="DFE81" s="706"/>
      <c r="DFF81" s="706"/>
      <c r="DFG81" s="706"/>
      <c r="DFH81" s="706"/>
      <c r="DFI81" s="706"/>
      <c r="DFJ81" s="706"/>
      <c r="DFK81" s="706"/>
      <c r="DFL81" s="706"/>
      <c r="DFM81" s="706"/>
      <c r="DFN81" s="706"/>
      <c r="DFO81" s="706"/>
      <c r="DFP81" s="706"/>
      <c r="DFQ81" s="706"/>
      <c r="DFR81" s="706"/>
      <c r="DFS81" s="706"/>
      <c r="DFT81" s="706"/>
      <c r="DFU81" s="706"/>
      <c r="DFV81" s="706"/>
      <c r="DFW81" s="706"/>
      <c r="DFX81" s="706"/>
      <c r="DFY81" s="706"/>
      <c r="DFZ81" s="706"/>
      <c r="DGA81" s="706"/>
      <c r="DGB81" s="706"/>
      <c r="DGC81" s="706"/>
      <c r="DGD81" s="706"/>
      <c r="DGE81" s="706"/>
      <c r="DGF81" s="706"/>
      <c r="DGG81" s="706"/>
      <c r="DGH81" s="706"/>
      <c r="DGI81" s="706"/>
      <c r="DGJ81" s="706"/>
      <c r="DGK81" s="706"/>
      <c r="DGL81" s="706"/>
      <c r="DGM81" s="706"/>
      <c r="DGN81" s="706"/>
      <c r="DGO81" s="706"/>
      <c r="DGP81" s="706"/>
      <c r="DGQ81" s="706"/>
      <c r="DGR81" s="706"/>
      <c r="DGS81" s="706"/>
      <c r="DGT81" s="706"/>
      <c r="DGU81" s="706"/>
      <c r="DGV81" s="706"/>
      <c r="DGW81" s="706"/>
      <c r="DGX81" s="706"/>
      <c r="DGY81" s="706"/>
      <c r="DGZ81" s="706"/>
      <c r="DHA81" s="706"/>
      <c r="DHB81" s="706"/>
      <c r="DHC81" s="706"/>
      <c r="DHD81" s="706"/>
      <c r="DHE81" s="706"/>
      <c r="DHF81" s="706"/>
      <c r="DHG81" s="706"/>
      <c r="DHH81" s="706"/>
      <c r="DHI81" s="706"/>
      <c r="DHJ81" s="706"/>
      <c r="DHK81" s="706"/>
      <c r="DHL81" s="706"/>
      <c r="DHM81" s="706"/>
      <c r="DHN81" s="706"/>
      <c r="DHO81" s="706"/>
      <c r="DHP81" s="706"/>
      <c r="DHQ81" s="706"/>
      <c r="DHR81" s="706"/>
      <c r="DHS81" s="706"/>
      <c r="DHT81" s="706"/>
      <c r="DHU81" s="706"/>
      <c r="DHV81" s="706"/>
      <c r="DHW81" s="706"/>
      <c r="DHX81" s="706"/>
      <c r="DHY81" s="706"/>
      <c r="DHZ81" s="706"/>
      <c r="DIA81" s="706"/>
      <c r="DIB81" s="706"/>
      <c r="DIC81" s="706"/>
      <c r="DID81" s="706"/>
      <c r="DIE81" s="706"/>
      <c r="DIF81" s="706"/>
      <c r="DIG81" s="706"/>
      <c r="DIH81" s="706"/>
      <c r="DII81" s="706"/>
      <c r="DIJ81" s="706"/>
      <c r="DIK81" s="706"/>
      <c r="DIL81" s="706"/>
      <c r="DIM81" s="706"/>
      <c r="DIN81" s="706"/>
      <c r="DIO81" s="706"/>
      <c r="DIP81" s="706"/>
      <c r="DIQ81" s="706"/>
      <c r="DIR81" s="706"/>
      <c r="DIS81" s="706"/>
      <c r="DIT81" s="706"/>
      <c r="DIU81" s="706"/>
      <c r="DIV81" s="706"/>
      <c r="DIW81" s="706"/>
      <c r="DIX81" s="706"/>
      <c r="DIY81" s="706"/>
      <c r="DIZ81" s="706"/>
      <c r="DJA81" s="706"/>
      <c r="DJB81" s="706"/>
      <c r="DJC81" s="706"/>
      <c r="DJD81" s="706"/>
      <c r="DJE81" s="706"/>
      <c r="DJF81" s="706"/>
      <c r="DJG81" s="706"/>
      <c r="DJH81" s="706"/>
      <c r="DJI81" s="706"/>
      <c r="DJJ81" s="706"/>
      <c r="DJK81" s="706"/>
      <c r="DJL81" s="706"/>
      <c r="DJM81" s="706"/>
      <c r="DJN81" s="706"/>
      <c r="DJO81" s="706"/>
      <c r="DJP81" s="706"/>
      <c r="DJQ81" s="706"/>
      <c r="DJR81" s="706"/>
      <c r="DJS81" s="706"/>
      <c r="DJT81" s="706"/>
      <c r="DJU81" s="706"/>
      <c r="DJV81" s="706"/>
      <c r="DJW81" s="706"/>
      <c r="DJX81" s="706"/>
      <c r="DJY81" s="706"/>
      <c r="DJZ81" s="706"/>
      <c r="DKA81" s="706"/>
      <c r="DKB81" s="706"/>
      <c r="DKC81" s="706"/>
      <c r="DKD81" s="706"/>
      <c r="DKE81" s="706"/>
      <c r="DKF81" s="706"/>
      <c r="DKG81" s="706"/>
      <c r="DKH81" s="706"/>
      <c r="DKI81" s="706"/>
      <c r="DKJ81" s="706"/>
      <c r="DKK81" s="706"/>
      <c r="DKL81" s="706"/>
      <c r="DKM81" s="706"/>
      <c r="DKN81" s="706"/>
      <c r="DKO81" s="706"/>
      <c r="DKP81" s="706"/>
      <c r="DKQ81" s="706"/>
      <c r="DKR81" s="706"/>
      <c r="DKS81" s="706"/>
      <c r="DKT81" s="706"/>
      <c r="DKU81" s="706"/>
      <c r="DKV81" s="706"/>
      <c r="DKW81" s="706"/>
      <c r="DKX81" s="706"/>
      <c r="DKY81" s="706"/>
      <c r="DKZ81" s="706"/>
      <c r="DLA81" s="706"/>
      <c r="DLB81" s="706"/>
      <c r="DLC81" s="706"/>
      <c r="DLD81" s="706"/>
      <c r="DLE81" s="706"/>
      <c r="DLF81" s="706"/>
      <c r="DLG81" s="706"/>
      <c r="DLH81" s="706"/>
      <c r="DLI81" s="706"/>
      <c r="DLJ81" s="706"/>
      <c r="DLK81" s="706"/>
      <c r="DLL81" s="706"/>
      <c r="DLM81" s="706"/>
      <c r="DLN81" s="706"/>
      <c r="DLO81" s="706"/>
      <c r="DLP81" s="706"/>
      <c r="DLQ81" s="706"/>
      <c r="DLR81" s="706"/>
      <c r="DLS81" s="706"/>
      <c r="DLT81" s="706"/>
      <c r="DLU81" s="706"/>
      <c r="DLV81" s="706"/>
      <c r="DLW81" s="706"/>
      <c r="DLX81" s="706"/>
      <c r="DLY81" s="706"/>
      <c r="DLZ81" s="706"/>
      <c r="DMA81" s="706"/>
      <c r="DMB81" s="706"/>
      <c r="DMC81" s="706"/>
      <c r="DMD81" s="706"/>
      <c r="DME81" s="706"/>
      <c r="DMF81" s="706"/>
      <c r="DMG81" s="706"/>
      <c r="DMH81" s="706"/>
      <c r="DMI81" s="706"/>
      <c r="DMJ81" s="706"/>
      <c r="DMK81" s="706"/>
      <c r="DML81" s="706"/>
      <c r="DMM81" s="706"/>
      <c r="DMN81" s="706"/>
      <c r="DMO81" s="706"/>
      <c r="DMP81" s="706"/>
      <c r="DMQ81" s="706"/>
      <c r="DMR81" s="706"/>
      <c r="DMS81" s="706"/>
      <c r="DMT81" s="706"/>
      <c r="DMU81" s="706"/>
      <c r="DMV81" s="706"/>
      <c r="DMW81" s="706"/>
      <c r="DMX81" s="706"/>
      <c r="DMY81" s="706"/>
      <c r="DMZ81" s="706"/>
      <c r="DNA81" s="706"/>
      <c r="DNB81" s="706"/>
      <c r="DNC81" s="706"/>
      <c r="DND81" s="706"/>
      <c r="DNE81" s="706"/>
      <c r="DNF81" s="706"/>
      <c r="DNG81" s="706"/>
      <c r="DNH81" s="706"/>
      <c r="DNI81" s="706"/>
      <c r="DNJ81" s="706"/>
      <c r="DNK81" s="706"/>
      <c r="DNL81" s="706"/>
      <c r="DNM81" s="706"/>
      <c r="DNN81" s="706"/>
      <c r="DNO81" s="706"/>
      <c r="DNP81" s="706"/>
      <c r="DNQ81" s="706"/>
      <c r="DNR81" s="706"/>
      <c r="DNS81" s="706"/>
      <c r="DNT81" s="706"/>
      <c r="DNU81" s="706"/>
      <c r="DNV81" s="706"/>
      <c r="DNW81" s="706"/>
      <c r="DNX81" s="706"/>
      <c r="DNY81" s="706"/>
      <c r="DNZ81" s="706"/>
      <c r="DOA81" s="706"/>
      <c r="DOB81" s="706"/>
      <c r="DOC81" s="706"/>
      <c r="DOD81" s="706"/>
      <c r="DOE81" s="706"/>
      <c r="DOF81" s="706"/>
      <c r="DOG81" s="706"/>
      <c r="DOH81" s="706"/>
      <c r="DOI81" s="706"/>
      <c r="DOJ81" s="706"/>
      <c r="DOK81" s="706"/>
      <c r="DOL81" s="706"/>
      <c r="DOM81" s="706"/>
      <c r="DON81" s="706"/>
      <c r="DOO81" s="706"/>
      <c r="DOP81" s="706"/>
      <c r="DOQ81" s="706"/>
      <c r="DOR81" s="706"/>
      <c r="DOS81" s="706"/>
      <c r="DOT81" s="706"/>
      <c r="DOU81" s="706"/>
      <c r="DOV81" s="706"/>
      <c r="DOW81" s="706"/>
      <c r="DOX81" s="706"/>
      <c r="DOY81" s="706"/>
      <c r="DOZ81" s="706"/>
      <c r="DPA81" s="706"/>
      <c r="DPB81" s="706"/>
      <c r="DPC81" s="706"/>
      <c r="DPD81" s="706"/>
      <c r="DPE81" s="706"/>
      <c r="DPF81" s="706"/>
      <c r="DPG81" s="706"/>
      <c r="DPH81" s="706"/>
      <c r="DPI81" s="706"/>
      <c r="DPJ81" s="706"/>
      <c r="DPK81" s="706"/>
      <c r="DPL81" s="706"/>
      <c r="DPM81" s="706"/>
      <c r="DPN81" s="706"/>
      <c r="DPO81" s="706"/>
      <c r="DPP81" s="706"/>
      <c r="DPQ81" s="706"/>
      <c r="DPR81" s="706"/>
      <c r="DPS81" s="706"/>
      <c r="DPT81" s="706"/>
      <c r="DPU81" s="706"/>
      <c r="DPV81" s="706"/>
      <c r="DPW81" s="706"/>
      <c r="DPX81" s="706"/>
      <c r="DPY81" s="706"/>
      <c r="DPZ81" s="706"/>
      <c r="DQA81" s="706"/>
      <c r="DQB81" s="706"/>
      <c r="DQC81" s="706"/>
      <c r="DQD81" s="706"/>
      <c r="DQE81" s="706"/>
      <c r="DQF81" s="706"/>
      <c r="DQG81" s="706"/>
      <c r="DQH81" s="706"/>
      <c r="DQI81" s="706"/>
      <c r="DQJ81" s="706"/>
      <c r="DQK81" s="706"/>
      <c r="DQL81" s="706"/>
      <c r="DQM81" s="706"/>
      <c r="DQN81" s="706"/>
      <c r="DQO81" s="706"/>
      <c r="DQP81" s="706"/>
      <c r="DQQ81" s="706"/>
      <c r="DQR81" s="706"/>
      <c r="DQS81" s="706"/>
      <c r="DQT81" s="706"/>
      <c r="DQU81" s="706"/>
      <c r="DQV81" s="706"/>
      <c r="DQW81" s="706"/>
      <c r="DQX81" s="706"/>
      <c r="DQY81" s="706"/>
      <c r="DQZ81" s="706"/>
      <c r="DRA81" s="706"/>
      <c r="DRB81" s="706"/>
      <c r="DRC81" s="706"/>
      <c r="DRD81" s="706"/>
      <c r="DRE81" s="706"/>
      <c r="DRF81" s="706"/>
      <c r="DRG81" s="706"/>
      <c r="DRH81" s="706"/>
      <c r="DRI81" s="706"/>
      <c r="DRJ81" s="706"/>
      <c r="DRK81" s="706"/>
      <c r="DRL81" s="706"/>
      <c r="DRM81" s="706"/>
      <c r="DRN81" s="706"/>
      <c r="DRO81" s="706"/>
      <c r="DRP81" s="706"/>
      <c r="DRQ81" s="706"/>
      <c r="DRR81" s="706"/>
      <c r="DRS81" s="706"/>
      <c r="DRT81" s="706"/>
      <c r="DRU81" s="706"/>
      <c r="DRV81" s="706"/>
      <c r="DRW81" s="706"/>
      <c r="DRX81" s="706"/>
      <c r="DRY81" s="706"/>
      <c r="DRZ81" s="706"/>
      <c r="DSA81" s="706"/>
      <c r="DSB81" s="706"/>
      <c r="DSC81" s="706"/>
      <c r="DSD81" s="706"/>
      <c r="DSE81" s="706"/>
      <c r="DSF81" s="706"/>
      <c r="DSG81" s="706"/>
      <c r="DSH81" s="706"/>
      <c r="DSI81" s="706"/>
      <c r="DSJ81" s="706"/>
      <c r="DSK81" s="706"/>
      <c r="DSL81" s="706"/>
      <c r="DSM81" s="706"/>
      <c r="DSN81" s="706"/>
      <c r="DSO81" s="706"/>
      <c r="DSP81" s="706"/>
      <c r="DSQ81" s="706"/>
      <c r="DSR81" s="706"/>
      <c r="DSS81" s="706"/>
      <c r="DST81" s="706"/>
      <c r="DSU81" s="706"/>
      <c r="DSV81" s="706"/>
      <c r="DSW81" s="706"/>
      <c r="DSX81" s="706"/>
      <c r="DSY81" s="706"/>
      <c r="DSZ81" s="706"/>
      <c r="DTA81" s="706"/>
      <c r="DTB81" s="706"/>
      <c r="DTC81" s="706"/>
      <c r="DTD81" s="706"/>
      <c r="DTE81" s="706"/>
      <c r="DTF81" s="706"/>
      <c r="DTG81" s="706"/>
      <c r="DTH81" s="706"/>
      <c r="DTI81" s="706"/>
      <c r="DTJ81" s="706"/>
      <c r="DTK81" s="706"/>
      <c r="DTL81" s="706"/>
      <c r="DTM81" s="706"/>
      <c r="DTN81" s="706"/>
      <c r="DTO81" s="706"/>
      <c r="DTP81" s="706"/>
      <c r="DTQ81" s="706"/>
      <c r="DTR81" s="706"/>
      <c r="DTS81" s="706"/>
      <c r="DTT81" s="706"/>
      <c r="DTU81" s="706"/>
      <c r="DTV81" s="706"/>
      <c r="DTW81" s="706"/>
      <c r="DTX81" s="706"/>
      <c r="DTY81" s="706"/>
      <c r="DTZ81" s="706"/>
      <c r="DUA81" s="706"/>
      <c r="DUB81" s="706"/>
      <c r="DUC81" s="706"/>
      <c r="DUD81" s="706"/>
      <c r="DUE81" s="706"/>
      <c r="DUF81" s="706"/>
      <c r="DUG81" s="706"/>
      <c r="DUH81" s="706"/>
      <c r="DUI81" s="706"/>
      <c r="DUJ81" s="706"/>
      <c r="DUK81" s="706"/>
      <c r="DUL81" s="706"/>
      <c r="DUM81" s="706"/>
      <c r="DUN81" s="706"/>
      <c r="DUO81" s="706"/>
      <c r="DUP81" s="706"/>
      <c r="DUQ81" s="706"/>
      <c r="DUR81" s="706"/>
      <c r="DUS81" s="706"/>
      <c r="DUT81" s="706"/>
      <c r="DUU81" s="706"/>
      <c r="DUV81" s="706"/>
      <c r="DUW81" s="706"/>
      <c r="DUX81" s="706"/>
      <c r="DUY81" s="706"/>
      <c r="DUZ81" s="706"/>
      <c r="DVA81" s="706"/>
      <c r="DVB81" s="706"/>
      <c r="DVC81" s="706"/>
      <c r="DVD81" s="706"/>
      <c r="DVE81" s="706"/>
      <c r="DVF81" s="706"/>
      <c r="DVG81" s="706"/>
      <c r="DVH81" s="706"/>
      <c r="DVI81" s="706"/>
      <c r="DVJ81" s="706"/>
      <c r="DVK81" s="706"/>
      <c r="DVL81" s="706"/>
      <c r="DVM81" s="706"/>
      <c r="DVN81" s="706"/>
      <c r="DVO81" s="706"/>
      <c r="DVP81" s="706"/>
      <c r="DVQ81" s="706"/>
      <c r="DVR81" s="706"/>
      <c r="DVS81" s="706"/>
      <c r="DVT81" s="706"/>
      <c r="DVU81" s="706"/>
      <c r="DVV81" s="706"/>
      <c r="DVW81" s="706"/>
      <c r="DVX81" s="706"/>
      <c r="DVY81" s="706"/>
      <c r="DVZ81" s="706"/>
      <c r="DWA81" s="706"/>
      <c r="DWB81" s="706"/>
      <c r="DWC81" s="706"/>
      <c r="DWD81" s="706"/>
      <c r="DWE81" s="706"/>
      <c r="DWF81" s="706"/>
      <c r="DWG81" s="706"/>
      <c r="DWH81" s="706"/>
      <c r="DWI81" s="706"/>
      <c r="DWJ81" s="706"/>
      <c r="DWK81" s="706"/>
      <c r="DWL81" s="706"/>
      <c r="DWM81" s="706"/>
      <c r="DWN81" s="706"/>
      <c r="DWO81" s="706"/>
      <c r="DWP81" s="706"/>
      <c r="DWQ81" s="706"/>
      <c r="DWR81" s="706"/>
      <c r="DWS81" s="706"/>
      <c r="DWT81" s="706"/>
      <c r="DWU81" s="706"/>
      <c r="DWV81" s="706"/>
      <c r="DWW81" s="706"/>
      <c r="DWX81" s="706"/>
      <c r="DWY81" s="706"/>
      <c r="DWZ81" s="706"/>
      <c r="DXA81" s="706"/>
      <c r="DXB81" s="706"/>
      <c r="DXC81" s="706"/>
      <c r="DXD81" s="706"/>
      <c r="DXE81" s="706"/>
      <c r="DXF81" s="706"/>
      <c r="DXG81" s="706"/>
      <c r="DXH81" s="706"/>
      <c r="DXI81" s="706"/>
      <c r="DXJ81" s="706"/>
      <c r="DXK81" s="706"/>
      <c r="DXL81" s="706"/>
      <c r="DXM81" s="706"/>
      <c r="DXN81" s="706"/>
      <c r="DXO81" s="706"/>
      <c r="DXP81" s="706"/>
      <c r="DXQ81" s="706"/>
      <c r="DXR81" s="706"/>
      <c r="DXS81" s="706"/>
      <c r="DXT81" s="706"/>
      <c r="DXU81" s="706"/>
      <c r="DXV81" s="706"/>
      <c r="DXW81" s="706"/>
      <c r="DXX81" s="706"/>
      <c r="DXY81" s="706"/>
      <c r="DXZ81" s="706"/>
      <c r="DYA81" s="706"/>
      <c r="DYB81" s="706"/>
      <c r="DYC81" s="706"/>
      <c r="DYD81" s="706"/>
      <c r="DYE81" s="706"/>
      <c r="DYF81" s="706"/>
      <c r="DYG81" s="706"/>
      <c r="DYH81" s="706"/>
      <c r="DYI81" s="706"/>
      <c r="DYJ81" s="706"/>
      <c r="DYK81" s="706"/>
      <c r="DYL81" s="706"/>
      <c r="DYM81" s="706"/>
      <c r="DYN81" s="706"/>
      <c r="DYO81" s="706"/>
      <c r="DYP81" s="706"/>
      <c r="DYQ81" s="706"/>
      <c r="DYR81" s="706"/>
      <c r="DYS81" s="706"/>
      <c r="DYT81" s="706"/>
      <c r="DYU81" s="706"/>
      <c r="DYV81" s="706"/>
      <c r="DYW81" s="706"/>
      <c r="DYX81" s="706"/>
      <c r="DYY81" s="706"/>
      <c r="DYZ81" s="706"/>
      <c r="DZA81" s="706"/>
      <c r="DZB81" s="706"/>
      <c r="DZC81" s="706"/>
      <c r="DZD81" s="706"/>
      <c r="DZE81" s="706"/>
      <c r="DZF81" s="706"/>
      <c r="DZG81" s="706"/>
      <c r="DZH81" s="706"/>
      <c r="DZI81" s="706"/>
      <c r="DZJ81" s="706"/>
      <c r="DZK81" s="706"/>
      <c r="DZL81" s="706"/>
      <c r="DZM81" s="706"/>
      <c r="DZN81" s="706"/>
      <c r="DZO81" s="706"/>
      <c r="DZP81" s="706"/>
      <c r="DZQ81" s="706"/>
      <c r="DZR81" s="706"/>
      <c r="DZS81" s="706"/>
      <c r="DZT81" s="706"/>
      <c r="DZU81" s="706"/>
      <c r="DZV81" s="706"/>
      <c r="DZW81" s="706"/>
      <c r="DZX81" s="706"/>
      <c r="DZY81" s="706"/>
      <c r="DZZ81" s="706"/>
      <c r="EAA81" s="706"/>
      <c r="EAB81" s="706"/>
      <c r="EAC81" s="706"/>
      <c r="EAD81" s="706"/>
      <c r="EAE81" s="706"/>
      <c r="EAF81" s="706"/>
      <c r="EAG81" s="706"/>
      <c r="EAH81" s="706"/>
      <c r="EAI81" s="706"/>
      <c r="EAJ81" s="706"/>
      <c r="EAK81" s="706"/>
      <c r="EAL81" s="706"/>
      <c r="EAM81" s="706"/>
      <c r="EAN81" s="706"/>
      <c r="EAO81" s="706"/>
      <c r="EAP81" s="706"/>
      <c r="EAQ81" s="706"/>
      <c r="EAR81" s="706"/>
      <c r="EAS81" s="706"/>
      <c r="EAT81" s="706"/>
      <c r="EAU81" s="706"/>
      <c r="EAV81" s="706"/>
      <c r="EAW81" s="706"/>
      <c r="EAX81" s="706"/>
      <c r="EAY81" s="706"/>
      <c r="EAZ81" s="706"/>
      <c r="EBA81" s="706"/>
      <c r="EBB81" s="706"/>
      <c r="EBC81" s="706"/>
      <c r="EBD81" s="706"/>
      <c r="EBE81" s="706"/>
      <c r="EBF81" s="706"/>
      <c r="EBG81" s="706"/>
      <c r="EBH81" s="706"/>
      <c r="EBI81" s="706"/>
      <c r="EBJ81" s="706"/>
      <c r="EBK81" s="706"/>
      <c r="EBL81" s="706"/>
      <c r="EBM81" s="706"/>
      <c r="EBN81" s="706"/>
      <c r="EBO81" s="706"/>
      <c r="EBP81" s="706"/>
      <c r="EBQ81" s="706"/>
      <c r="EBR81" s="706"/>
      <c r="EBS81" s="706"/>
      <c r="EBT81" s="706"/>
      <c r="EBU81" s="706"/>
      <c r="EBV81" s="706"/>
      <c r="EBW81" s="706"/>
      <c r="EBX81" s="706"/>
      <c r="EBY81" s="706"/>
      <c r="EBZ81" s="706"/>
      <c r="ECA81" s="706"/>
      <c r="ECB81" s="706"/>
      <c r="ECC81" s="706"/>
      <c r="ECD81" s="706"/>
      <c r="ECE81" s="706"/>
      <c r="ECF81" s="706"/>
      <c r="ECG81" s="706"/>
      <c r="ECH81" s="706"/>
      <c r="ECI81" s="706"/>
      <c r="ECJ81" s="706"/>
      <c r="ECK81" s="706"/>
      <c r="ECL81" s="706"/>
      <c r="ECM81" s="706"/>
      <c r="ECN81" s="706"/>
      <c r="ECO81" s="706"/>
      <c r="ECP81" s="706"/>
      <c r="ECQ81" s="706"/>
      <c r="ECR81" s="706"/>
      <c r="ECS81" s="706"/>
      <c r="ECT81" s="706"/>
      <c r="ECU81" s="706"/>
      <c r="ECV81" s="706"/>
      <c r="ECW81" s="706"/>
      <c r="ECX81" s="706"/>
      <c r="ECY81" s="706"/>
      <c r="ECZ81" s="706"/>
      <c r="EDA81" s="706"/>
      <c r="EDB81" s="706"/>
      <c r="EDC81" s="706"/>
      <c r="EDD81" s="706"/>
      <c r="EDE81" s="706"/>
      <c r="EDF81" s="706"/>
      <c r="EDG81" s="706"/>
      <c r="EDH81" s="706"/>
      <c r="EDI81" s="706"/>
      <c r="EDJ81" s="706"/>
      <c r="EDK81" s="706"/>
      <c r="EDL81" s="706"/>
      <c r="EDM81" s="706"/>
      <c r="EDN81" s="706"/>
      <c r="EDO81" s="706"/>
      <c r="EDP81" s="706"/>
      <c r="EDQ81" s="706"/>
      <c r="EDR81" s="706"/>
      <c r="EDS81" s="706"/>
      <c r="EDT81" s="706"/>
      <c r="EDU81" s="706"/>
      <c r="EDV81" s="706"/>
      <c r="EDW81" s="706"/>
      <c r="EDX81" s="706"/>
      <c r="EDY81" s="706"/>
      <c r="EDZ81" s="706"/>
      <c r="EEA81" s="706"/>
      <c r="EEB81" s="706"/>
      <c r="EEC81" s="706"/>
      <c r="EED81" s="706"/>
      <c r="EEE81" s="706"/>
      <c r="EEF81" s="706"/>
      <c r="EEG81" s="706"/>
      <c r="EEH81" s="706"/>
      <c r="EEI81" s="706"/>
      <c r="EEJ81" s="706"/>
      <c r="EEK81" s="706"/>
      <c r="EEL81" s="706"/>
      <c r="EEM81" s="706"/>
      <c r="EEN81" s="706"/>
      <c r="EEO81" s="706"/>
      <c r="EEP81" s="706"/>
      <c r="EEQ81" s="706"/>
      <c r="EER81" s="706"/>
      <c r="EES81" s="706"/>
      <c r="EET81" s="706"/>
      <c r="EEU81" s="706"/>
      <c r="EEV81" s="706"/>
      <c r="EEW81" s="706"/>
      <c r="EEX81" s="706"/>
      <c r="EEY81" s="706"/>
      <c r="EEZ81" s="706"/>
      <c r="EFA81" s="706"/>
      <c r="EFB81" s="706"/>
      <c r="EFC81" s="706"/>
      <c r="EFD81" s="706"/>
      <c r="EFE81" s="706"/>
      <c r="EFF81" s="706"/>
      <c r="EFG81" s="706"/>
      <c r="EFH81" s="706"/>
      <c r="EFI81" s="706"/>
      <c r="EFJ81" s="706"/>
      <c r="EFK81" s="706"/>
      <c r="EFL81" s="706"/>
      <c r="EFM81" s="706"/>
      <c r="EFN81" s="706"/>
      <c r="EFO81" s="706"/>
      <c r="EFP81" s="706"/>
      <c r="EFQ81" s="706"/>
      <c r="EFR81" s="706"/>
      <c r="EFS81" s="706"/>
      <c r="EFT81" s="706"/>
      <c r="EFU81" s="706"/>
      <c r="EFV81" s="706"/>
      <c r="EFW81" s="706"/>
      <c r="EFX81" s="706"/>
      <c r="EFY81" s="706"/>
      <c r="EFZ81" s="706"/>
      <c r="EGA81" s="706"/>
      <c r="EGB81" s="706"/>
      <c r="EGC81" s="706"/>
      <c r="EGD81" s="706"/>
      <c r="EGE81" s="706"/>
      <c r="EGF81" s="706"/>
      <c r="EGG81" s="706"/>
      <c r="EGH81" s="706"/>
      <c r="EGI81" s="706"/>
      <c r="EGJ81" s="706"/>
      <c r="EGK81" s="706"/>
      <c r="EGL81" s="706"/>
      <c r="EGM81" s="706"/>
      <c r="EGN81" s="706"/>
      <c r="EGO81" s="706"/>
      <c r="EGP81" s="706"/>
      <c r="EGQ81" s="706"/>
      <c r="EGR81" s="706"/>
      <c r="EGS81" s="706"/>
      <c r="EGT81" s="706"/>
      <c r="EGU81" s="706"/>
      <c r="EGV81" s="706"/>
      <c r="EGW81" s="706"/>
      <c r="EGX81" s="706"/>
      <c r="EGY81" s="706"/>
      <c r="EGZ81" s="706"/>
      <c r="EHA81" s="706"/>
      <c r="EHB81" s="706"/>
      <c r="EHC81" s="706"/>
      <c r="EHD81" s="706"/>
      <c r="EHE81" s="706"/>
      <c r="EHF81" s="706"/>
      <c r="EHG81" s="706"/>
      <c r="EHH81" s="706"/>
      <c r="EHI81" s="706"/>
      <c r="EHJ81" s="706"/>
      <c r="EHK81" s="706"/>
      <c r="EHL81" s="706"/>
      <c r="EHM81" s="706"/>
      <c r="EHN81" s="706"/>
      <c r="EHO81" s="706"/>
      <c r="EHP81" s="706"/>
      <c r="EHQ81" s="706"/>
      <c r="EHR81" s="706"/>
      <c r="EHS81" s="706"/>
      <c r="EHT81" s="706"/>
      <c r="EHU81" s="706"/>
      <c r="EHV81" s="706"/>
      <c r="EHW81" s="706"/>
      <c r="EHX81" s="706"/>
      <c r="EHY81" s="706"/>
      <c r="EHZ81" s="706"/>
      <c r="EIA81" s="706"/>
      <c r="EIB81" s="706"/>
      <c r="EIC81" s="706"/>
      <c r="EID81" s="706"/>
      <c r="EIE81" s="706"/>
      <c r="EIF81" s="706"/>
      <c r="EIG81" s="706"/>
      <c r="EIH81" s="706"/>
      <c r="EII81" s="706"/>
      <c r="EIJ81" s="706"/>
      <c r="EIK81" s="706"/>
      <c r="EIL81" s="706"/>
      <c r="EIM81" s="706"/>
      <c r="EIN81" s="706"/>
      <c r="EIO81" s="706"/>
      <c r="EIP81" s="706"/>
      <c r="EIQ81" s="706"/>
      <c r="EIR81" s="706"/>
      <c r="EIS81" s="706"/>
      <c r="EIT81" s="706"/>
      <c r="EIU81" s="706"/>
      <c r="EIV81" s="706"/>
      <c r="EIW81" s="706"/>
      <c r="EIX81" s="706"/>
      <c r="EIY81" s="706"/>
      <c r="EIZ81" s="706"/>
      <c r="EJA81" s="706"/>
      <c r="EJB81" s="706"/>
      <c r="EJC81" s="706"/>
      <c r="EJD81" s="706"/>
      <c r="EJE81" s="706"/>
      <c r="EJF81" s="706"/>
      <c r="EJG81" s="706"/>
      <c r="EJH81" s="706"/>
      <c r="EJI81" s="706"/>
      <c r="EJJ81" s="706"/>
      <c r="EJK81" s="706"/>
      <c r="EJL81" s="706"/>
      <c r="EJM81" s="706"/>
      <c r="EJN81" s="706"/>
      <c r="EJO81" s="706"/>
      <c r="EJP81" s="706"/>
      <c r="EJQ81" s="706"/>
      <c r="EJR81" s="706"/>
      <c r="EJS81" s="706"/>
      <c r="EJT81" s="706"/>
      <c r="EJU81" s="706"/>
      <c r="EJV81" s="706"/>
      <c r="EJW81" s="706"/>
      <c r="EJX81" s="706"/>
      <c r="EJY81" s="706"/>
      <c r="EJZ81" s="706"/>
      <c r="EKA81" s="706"/>
      <c r="EKB81" s="706"/>
      <c r="EKC81" s="706"/>
      <c r="EKD81" s="706"/>
      <c r="EKE81" s="706"/>
      <c r="EKF81" s="706"/>
      <c r="EKG81" s="706"/>
      <c r="EKH81" s="706"/>
      <c r="EKI81" s="706"/>
      <c r="EKJ81" s="706"/>
      <c r="EKK81" s="706"/>
      <c r="EKL81" s="706"/>
      <c r="EKM81" s="706"/>
      <c r="EKN81" s="706"/>
      <c r="EKO81" s="706"/>
      <c r="EKP81" s="706"/>
      <c r="EKQ81" s="706"/>
      <c r="EKR81" s="706"/>
      <c r="EKS81" s="706"/>
      <c r="EKT81" s="706"/>
      <c r="EKU81" s="706"/>
      <c r="EKV81" s="706"/>
      <c r="EKW81" s="706"/>
      <c r="EKX81" s="706"/>
      <c r="EKY81" s="706"/>
      <c r="EKZ81" s="706"/>
      <c r="ELA81" s="706"/>
      <c r="ELB81" s="706"/>
      <c r="ELC81" s="706"/>
      <c r="ELD81" s="706"/>
      <c r="ELE81" s="706"/>
      <c r="ELF81" s="706"/>
      <c r="ELG81" s="706"/>
      <c r="ELH81" s="706"/>
      <c r="ELI81" s="706"/>
      <c r="ELJ81" s="706"/>
      <c r="ELK81" s="706"/>
      <c r="ELL81" s="706"/>
      <c r="ELM81" s="706"/>
      <c r="ELN81" s="706"/>
      <c r="ELO81" s="706"/>
      <c r="ELP81" s="706"/>
      <c r="ELQ81" s="706"/>
      <c r="ELR81" s="706"/>
      <c r="ELS81" s="706"/>
      <c r="ELT81" s="706"/>
      <c r="ELU81" s="706"/>
      <c r="ELV81" s="706"/>
      <c r="ELW81" s="706"/>
      <c r="ELX81" s="706"/>
      <c r="ELY81" s="706"/>
      <c r="ELZ81" s="706"/>
      <c r="EMA81" s="706"/>
      <c r="EMB81" s="706"/>
      <c r="EMC81" s="706"/>
      <c r="EMD81" s="706"/>
      <c r="EME81" s="706"/>
      <c r="EMF81" s="706"/>
      <c r="EMG81" s="706"/>
      <c r="EMH81" s="706"/>
      <c r="EMI81" s="706"/>
      <c r="EMJ81" s="706"/>
      <c r="EMK81" s="706"/>
      <c r="EML81" s="706"/>
      <c r="EMM81" s="706"/>
      <c r="EMN81" s="706"/>
      <c r="EMO81" s="706"/>
      <c r="EMP81" s="706"/>
      <c r="EMQ81" s="706"/>
      <c r="EMR81" s="706"/>
      <c r="EMS81" s="706"/>
      <c r="EMT81" s="706"/>
      <c r="EMU81" s="706"/>
      <c r="EMV81" s="706"/>
      <c r="EMW81" s="706"/>
      <c r="EMX81" s="706"/>
      <c r="EMY81" s="706"/>
      <c r="EMZ81" s="706"/>
      <c r="ENA81" s="706"/>
      <c r="ENB81" s="706"/>
      <c r="ENC81" s="706"/>
      <c r="END81" s="706"/>
      <c r="ENE81" s="706"/>
      <c r="ENF81" s="706"/>
      <c r="ENG81" s="706"/>
      <c r="ENH81" s="706"/>
      <c r="ENI81" s="706"/>
      <c r="ENJ81" s="706"/>
      <c r="ENK81" s="706"/>
      <c r="ENL81" s="706"/>
      <c r="ENM81" s="706"/>
      <c r="ENN81" s="706"/>
      <c r="ENO81" s="706"/>
      <c r="ENP81" s="706"/>
      <c r="ENQ81" s="706"/>
      <c r="ENR81" s="706"/>
      <c r="ENS81" s="706"/>
      <c r="ENT81" s="706"/>
      <c r="ENU81" s="706"/>
      <c r="ENV81" s="706"/>
      <c r="ENW81" s="706"/>
      <c r="ENX81" s="706"/>
      <c r="ENY81" s="706"/>
      <c r="ENZ81" s="706"/>
      <c r="EOA81" s="706"/>
      <c r="EOB81" s="706"/>
      <c r="EOC81" s="706"/>
      <c r="EOD81" s="706"/>
      <c r="EOE81" s="706"/>
      <c r="EOF81" s="706"/>
      <c r="EOG81" s="706"/>
      <c r="EOH81" s="706"/>
      <c r="EOI81" s="706"/>
      <c r="EOJ81" s="706"/>
      <c r="EOK81" s="706"/>
      <c r="EOL81" s="706"/>
      <c r="EOM81" s="706"/>
      <c r="EON81" s="706"/>
      <c r="EOO81" s="706"/>
      <c r="EOP81" s="706"/>
      <c r="EOQ81" s="706"/>
      <c r="EOR81" s="706"/>
      <c r="EOS81" s="706"/>
      <c r="EOT81" s="706"/>
      <c r="EOU81" s="706"/>
      <c r="EOV81" s="706"/>
      <c r="EOW81" s="706"/>
      <c r="EOX81" s="706"/>
      <c r="EOY81" s="706"/>
      <c r="EOZ81" s="706"/>
      <c r="EPA81" s="706"/>
      <c r="EPB81" s="706"/>
      <c r="EPC81" s="706"/>
      <c r="EPD81" s="706"/>
      <c r="EPE81" s="706"/>
      <c r="EPF81" s="706"/>
      <c r="EPG81" s="706"/>
      <c r="EPH81" s="706"/>
      <c r="EPI81" s="706"/>
      <c r="EPJ81" s="706"/>
      <c r="EPK81" s="706"/>
      <c r="EPL81" s="706"/>
      <c r="EPM81" s="706"/>
      <c r="EPN81" s="706"/>
      <c r="EPO81" s="706"/>
      <c r="EPP81" s="706"/>
      <c r="EPQ81" s="706"/>
      <c r="EPR81" s="706"/>
      <c r="EPS81" s="706"/>
      <c r="EPT81" s="706"/>
      <c r="EPU81" s="706"/>
      <c r="EPV81" s="706"/>
      <c r="EPW81" s="706"/>
      <c r="EPX81" s="706"/>
      <c r="EPY81" s="706"/>
      <c r="EPZ81" s="706"/>
      <c r="EQA81" s="706"/>
      <c r="EQB81" s="706"/>
      <c r="EQC81" s="706"/>
      <c r="EQD81" s="706"/>
      <c r="EQE81" s="706"/>
      <c r="EQF81" s="706"/>
      <c r="EQG81" s="706"/>
      <c r="EQH81" s="706"/>
      <c r="EQI81" s="706"/>
      <c r="EQJ81" s="706"/>
      <c r="EQK81" s="706"/>
      <c r="EQL81" s="706"/>
      <c r="EQM81" s="706"/>
      <c r="EQN81" s="706"/>
      <c r="EQO81" s="706"/>
      <c r="EQP81" s="706"/>
      <c r="EQQ81" s="706"/>
      <c r="EQR81" s="706"/>
      <c r="EQS81" s="706"/>
      <c r="EQT81" s="706"/>
      <c r="EQU81" s="706"/>
      <c r="EQV81" s="706"/>
      <c r="EQW81" s="706"/>
      <c r="EQX81" s="706"/>
      <c r="EQY81" s="706"/>
      <c r="EQZ81" s="706"/>
      <c r="ERA81" s="706"/>
      <c r="ERB81" s="706"/>
      <c r="ERC81" s="706"/>
      <c r="ERD81" s="706"/>
      <c r="ERE81" s="706"/>
      <c r="ERF81" s="706"/>
      <c r="ERG81" s="706"/>
      <c r="ERH81" s="706"/>
      <c r="ERI81" s="706"/>
      <c r="ERJ81" s="706"/>
      <c r="ERK81" s="706"/>
      <c r="ERL81" s="706"/>
      <c r="ERM81" s="706"/>
      <c r="ERN81" s="706"/>
      <c r="ERO81" s="706"/>
      <c r="ERP81" s="706"/>
      <c r="ERQ81" s="706"/>
      <c r="ERR81" s="706"/>
      <c r="ERS81" s="706"/>
      <c r="ERT81" s="706"/>
      <c r="ERU81" s="706"/>
      <c r="ERV81" s="706"/>
      <c r="ERW81" s="706"/>
      <c r="ERX81" s="706"/>
      <c r="ERY81" s="706"/>
      <c r="ERZ81" s="706"/>
      <c r="ESA81" s="706"/>
      <c r="ESB81" s="706"/>
      <c r="ESC81" s="706"/>
      <c r="ESD81" s="706"/>
      <c r="ESE81" s="706"/>
      <c r="ESF81" s="706"/>
      <c r="ESG81" s="706"/>
      <c r="ESH81" s="706"/>
      <c r="ESI81" s="706"/>
      <c r="ESJ81" s="706"/>
      <c r="ESK81" s="706"/>
      <c r="ESL81" s="706"/>
      <c r="ESM81" s="706"/>
      <c r="ESN81" s="706"/>
      <c r="ESO81" s="706"/>
      <c r="ESP81" s="706"/>
      <c r="ESQ81" s="706"/>
      <c r="ESR81" s="706"/>
      <c r="ESS81" s="706"/>
      <c r="EST81" s="706"/>
      <c r="ESU81" s="706"/>
      <c r="ESV81" s="706"/>
      <c r="ESW81" s="706"/>
      <c r="ESX81" s="706"/>
      <c r="ESY81" s="706"/>
      <c r="ESZ81" s="706"/>
      <c r="ETA81" s="706"/>
      <c r="ETB81" s="706"/>
      <c r="ETC81" s="706"/>
      <c r="ETD81" s="706"/>
      <c r="ETE81" s="706"/>
      <c r="ETF81" s="706"/>
      <c r="ETG81" s="706"/>
      <c r="ETH81" s="706"/>
      <c r="ETI81" s="706"/>
      <c r="ETJ81" s="706"/>
      <c r="ETK81" s="706"/>
      <c r="ETL81" s="706"/>
      <c r="ETM81" s="706"/>
      <c r="ETN81" s="706"/>
      <c r="ETO81" s="706"/>
      <c r="ETP81" s="706"/>
      <c r="ETQ81" s="706"/>
      <c r="ETR81" s="706"/>
      <c r="ETS81" s="706"/>
      <c r="ETT81" s="706"/>
      <c r="ETU81" s="706"/>
      <c r="ETV81" s="706"/>
      <c r="ETW81" s="706"/>
      <c r="ETX81" s="706"/>
      <c r="ETY81" s="706"/>
      <c r="ETZ81" s="706"/>
      <c r="EUA81" s="706"/>
      <c r="EUB81" s="706"/>
      <c r="EUC81" s="706"/>
      <c r="EUD81" s="706"/>
      <c r="EUE81" s="706"/>
      <c r="EUF81" s="706"/>
      <c r="EUG81" s="706"/>
      <c r="EUH81" s="706"/>
      <c r="EUI81" s="706"/>
      <c r="EUJ81" s="706"/>
      <c r="EUK81" s="706"/>
      <c r="EUL81" s="706"/>
      <c r="EUM81" s="706"/>
      <c r="EUN81" s="706"/>
      <c r="EUO81" s="706"/>
      <c r="EUP81" s="706"/>
      <c r="EUQ81" s="706"/>
      <c r="EUR81" s="706"/>
      <c r="EUS81" s="706"/>
      <c r="EUT81" s="706"/>
      <c r="EUU81" s="706"/>
      <c r="EUV81" s="706"/>
      <c r="EUW81" s="706"/>
      <c r="EUX81" s="706"/>
      <c r="EUY81" s="706"/>
      <c r="EUZ81" s="706"/>
      <c r="EVA81" s="706"/>
      <c r="EVB81" s="706"/>
      <c r="EVC81" s="706"/>
      <c r="EVD81" s="706"/>
      <c r="EVE81" s="706"/>
      <c r="EVF81" s="706"/>
      <c r="EVG81" s="706"/>
      <c r="EVH81" s="706"/>
      <c r="EVI81" s="706"/>
      <c r="EVJ81" s="706"/>
      <c r="EVK81" s="706"/>
      <c r="EVL81" s="706"/>
      <c r="EVM81" s="706"/>
      <c r="EVN81" s="706"/>
      <c r="EVO81" s="706"/>
      <c r="EVP81" s="706"/>
      <c r="EVQ81" s="706"/>
      <c r="EVR81" s="706"/>
      <c r="EVS81" s="706"/>
      <c r="EVT81" s="706"/>
      <c r="EVU81" s="706"/>
      <c r="EVV81" s="706"/>
      <c r="EVW81" s="706"/>
      <c r="EVX81" s="706"/>
      <c r="EVY81" s="706"/>
      <c r="EVZ81" s="706"/>
      <c r="EWA81" s="706"/>
      <c r="EWB81" s="706"/>
      <c r="EWC81" s="706"/>
      <c r="EWD81" s="706"/>
      <c r="EWE81" s="706"/>
      <c r="EWF81" s="706"/>
      <c r="EWG81" s="706"/>
      <c r="EWH81" s="706"/>
      <c r="EWI81" s="706"/>
      <c r="EWJ81" s="706"/>
      <c r="EWK81" s="706"/>
      <c r="EWL81" s="706"/>
      <c r="EWM81" s="706"/>
      <c r="EWN81" s="706"/>
      <c r="EWO81" s="706"/>
      <c r="EWP81" s="706"/>
      <c r="EWQ81" s="706"/>
      <c r="EWR81" s="706"/>
      <c r="EWS81" s="706"/>
      <c r="EWT81" s="706"/>
      <c r="EWU81" s="706"/>
      <c r="EWV81" s="706"/>
      <c r="EWW81" s="706"/>
      <c r="EWX81" s="706"/>
      <c r="EWY81" s="706"/>
      <c r="EWZ81" s="706"/>
      <c r="EXA81" s="706"/>
      <c r="EXB81" s="706"/>
      <c r="EXC81" s="706"/>
      <c r="EXD81" s="706"/>
      <c r="EXE81" s="706"/>
      <c r="EXF81" s="706"/>
      <c r="EXG81" s="706"/>
      <c r="EXH81" s="706"/>
      <c r="EXI81" s="706"/>
      <c r="EXJ81" s="706"/>
      <c r="EXK81" s="706"/>
      <c r="EXL81" s="706"/>
      <c r="EXM81" s="706"/>
      <c r="EXN81" s="706"/>
      <c r="EXO81" s="706"/>
      <c r="EXP81" s="706"/>
      <c r="EXQ81" s="706"/>
      <c r="EXR81" s="706"/>
      <c r="EXS81" s="706"/>
      <c r="EXT81" s="706"/>
      <c r="EXU81" s="706"/>
      <c r="EXV81" s="706"/>
      <c r="EXW81" s="706"/>
      <c r="EXX81" s="706"/>
      <c r="EXY81" s="706"/>
      <c r="EXZ81" s="706"/>
      <c r="EYA81" s="706"/>
      <c r="EYB81" s="706"/>
      <c r="EYC81" s="706"/>
      <c r="EYD81" s="706"/>
      <c r="EYE81" s="706"/>
      <c r="EYF81" s="706"/>
      <c r="EYG81" s="706"/>
      <c r="EYH81" s="706"/>
      <c r="EYI81" s="706"/>
      <c r="EYJ81" s="706"/>
      <c r="EYK81" s="706"/>
      <c r="EYL81" s="706"/>
      <c r="EYM81" s="706"/>
      <c r="EYN81" s="706"/>
      <c r="EYO81" s="706"/>
      <c r="EYP81" s="706"/>
      <c r="EYQ81" s="706"/>
      <c r="EYR81" s="706"/>
      <c r="EYS81" s="706"/>
      <c r="EYT81" s="706"/>
      <c r="EYU81" s="706"/>
      <c r="EYV81" s="706"/>
      <c r="EYW81" s="706"/>
      <c r="EYX81" s="706"/>
      <c r="EYY81" s="706"/>
      <c r="EYZ81" s="706"/>
      <c r="EZA81" s="706"/>
      <c r="EZB81" s="706"/>
      <c r="EZC81" s="706"/>
      <c r="EZD81" s="706"/>
      <c r="EZE81" s="706"/>
      <c r="EZF81" s="706"/>
      <c r="EZG81" s="706"/>
      <c r="EZH81" s="706"/>
      <c r="EZI81" s="706"/>
      <c r="EZJ81" s="706"/>
      <c r="EZK81" s="706"/>
      <c r="EZL81" s="706"/>
      <c r="EZM81" s="706"/>
      <c r="EZN81" s="706"/>
      <c r="EZO81" s="706"/>
      <c r="EZP81" s="706"/>
      <c r="EZQ81" s="706"/>
      <c r="EZR81" s="706"/>
      <c r="EZS81" s="706"/>
      <c r="EZT81" s="706"/>
      <c r="EZU81" s="706"/>
      <c r="EZV81" s="706"/>
      <c r="EZW81" s="706"/>
      <c r="EZX81" s="706"/>
      <c r="EZY81" s="706"/>
      <c r="EZZ81" s="706"/>
      <c r="FAA81" s="706"/>
      <c r="FAB81" s="706"/>
      <c r="FAC81" s="706"/>
      <c r="FAD81" s="706"/>
      <c r="FAE81" s="706"/>
      <c r="FAF81" s="706"/>
      <c r="FAG81" s="706"/>
      <c r="FAH81" s="706"/>
      <c r="FAI81" s="706"/>
      <c r="FAJ81" s="706"/>
      <c r="FAK81" s="706"/>
      <c r="FAL81" s="706"/>
      <c r="FAM81" s="706"/>
      <c r="FAN81" s="706"/>
      <c r="FAO81" s="706"/>
      <c r="FAP81" s="706"/>
      <c r="FAQ81" s="706"/>
      <c r="FAR81" s="706"/>
      <c r="FAS81" s="706"/>
      <c r="FAT81" s="706"/>
      <c r="FAU81" s="706"/>
      <c r="FAV81" s="706"/>
      <c r="FAW81" s="706"/>
      <c r="FAX81" s="706"/>
      <c r="FAY81" s="706"/>
      <c r="FAZ81" s="706"/>
      <c r="FBA81" s="706"/>
      <c r="FBB81" s="706"/>
      <c r="FBC81" s="706"/>
      <c r="FBD81" s="706"/>
      <c r="FBE81" s="706"/>
      <c r="FBF81" s="706"/>
      <c r="FBG81" s="706"/>
      <c r="FBH81" s="706"/>
      <c r="FBI81" s="706"/>
      <c r="FBJ81" s="706"/>
      <c r="FBK81" s="706"/>
      <c r="FBL81" s="706"/>
      <c r="FBM81" s="706"/>
      <c r="FBN81" s="706"/>
      <c r="FBO81" s="706"/>
      <c r="FBP81" s="706"/>
      <c r="FBQ81" s="706"/>
      <c r="FBR81" s="706"/>
      <c r="FBS81" s="706"/>
      <c r="FBT81" s="706"/>
      <c r="FBU81" s="706"/>
      <c r="FBV81" s="706"/>
      <c r="FBW81" s="706"/>
      <c r="FBX81" s="706"/>
      <c r="FBY81" s="706"/>
      <c r="FBZ81" s="706"/>
      <c r="FCA81" s="706"/>
      <c r="FCB81" s="706"/>
      <c r="FCC81" s="706"/>
      <c r="FCD81" s="706"/>
      <c r="FCE81" s="706"/>
      <c r="FCF81" s="706"/>
      <c r="FCG81" s="706"/>
      <c r="FCH81" s="706"/>
      <c r="FCI81" s="706"/>
      <c r="FCJ81" s="706"/>
      <c r="FCK81" s="706"/>
      <c r="FCL81" s="706"/>
      <c r="FCM81" s="706"/>
      <c r="FCN81" s="706"/>
      <c r="FCO81" s="706"/>
      <c r="FCP81" s="706"/>
      <c r="FCQ81" s="706"/>
      <c r="FCR81" s="706"/>
      <c r="FCS81" s="706"/>
      <c r="FCT81" s="706"/>
      <c r="FCU81" s="706"/>
      <c r="FCV81" s="706"/>
      <c r="FCW81" s="706"/>
      <c r="FCX81" s="706"/>
      <c r="FCY81" s="706"/>
      <c r="FCZ81" s="706"/>
      <c r="FDA81" s="706"/>
      <c r="FDB81" s="706"/>
      <c r="FDC81" s="706"/>
      <c r="FDD81" s="706"/>
      <c r="FDE81" s="706"/>
      <c r="FDF81" s="706"/>
      <c r="FDG81" s="706"/>
      <c r="FDH81" s="706"/>
      <c r="FDI81" s="706"/>
      <c r="FDJ81" s="706"/>
      <c r="FDK81" s="706"/>
      <c r="FDL81" s="706"/>
      <c r="FDM81" s="706"/>
      <c r="FDN81" s="706"/>
      <c r="FDO81" s="706"/>
      <c r="FDP81" s="706"/>
      <c r="FDQ81" s="706"/>
      <c r="FDR81" s="706"/>
      <c r="FDS81" s="706"/>
      <c r="FDT81" s="706"/>
      <c r="FDU81" s="706"/>
      <c r="FDV81" s="706"/>
      <c r="FDW81" s="706"/>
      <c r="FDX81" s="706"/>
      <c r="FDY81" s="706"/>
      <c r="FDZ81" s="706"/>
      <c r="FEA81" s="706"/>
      <c r="FEB81" s="706"/>
      <c r="FEC81" s="706"/>
      <c r="FED81" s="706"/>
      <c r="FEE81" s="706"/>
      <c r="FEF81" s="706"/>
      <c r="FEG81" s="706"/>
      <c r="FEH81" s="706"/>
      <c r="FEI81" s="706"/>
      <c r="FEJ81" s="706"/>
      <c r="FEK81" s="706"/>
      <c r="FEL81" s="706"/>
      <c r="FEM81" s="706"/>
      <c r="FEN81" s="706"/>
      <c r="FEO81" s="706"/>
      <c r="FEP81" s="706"/>
      <c r="FEQ81" s="706"/>
      <c r="FER81" s="706"/>
      <c r="FES81" s="706"/>
      <c r="FET81" s="706"/>
      <c r="FEU81" s="706"/>
      <c r="FEV81" s="706"/>
      <c r="FEW81" s="706"/>
      <c r="FEX81" s="706"/>
      <c r="FEY81" s="706"/>
      <c r="FEZ81" s="706"/>
      <c r="FFA81" s="706"/>
      <c r="FFB81" s="706"/>
      <c r="FFC81" s="706"/>
      <c r="FFD81" s="706"/>
      <c r="FFE81" s="706"/>
      <c r="FFF81" s="706"/>
      <c r="FFG81" s="706"/>
      <c r="FFH81" s="706"/>
      <c r="FFI81" s="706"/>
      <c r="FFJ81" s="706"/>
      <c r="FFK81" s="706"/>
      <c r="FFL81" s="706"/>
      <c r="FFM81" s="706"/>
      <c r="FFN81" s="706"/>
      <c r="FFO81" s="706"/>
      <c r="FFP81" s="706"/>
      <c r="FFQ81" s="706"/>
      <c r="FFR81" s="706"/>
      <c r="FFS81" s="706"/>
      <c r="FFT81" s="706"/>
      <c r="FFU81" s="706"/>
      <c r="FFV81" s="706"/>
      <c r="FFW81" s="706"/>
      <c r="FFX81" s="706"/>
      <c r="FFY81" s="706"/>
      <c r="FFZ81" s="706"/>
      <c r="FGA81" s="706"/>
      <c r="FGB81" s="706"/>
      <c r="FGC81" s="706"/>
      <c r="FGD81" s="706"/>
      <c r="FGE81" s="706"/>
      <c r="FGF81" s="706"/>
      <c r="FGG81" s="706"/>
      <c r="FGH81" s="706"/>
      <c r="FGI81" s="706"/>
      <c r="FGJ81" s="706"/>
      <c r="FGK81" s="706"/>
      <c r="FGL81" s="706"/>
      <c r="FGM81" s="706"/>
      <c r="FGN81" s="706"/>
      <c r="FGO81" s="706"/>
      <c r="FGP81" s="706"/>
      <c r="FGQ81" s="706"/>
      <c r="FGR81" s="706"/>
      <c r="FGS81" s="706"/>
      <c r="FGT81" s="706"/>
      <c r="FGU81" s="706"/>
      <c r="FGV81" s="706"/>
      <c r="FGW81" s="706"/>
      <c r="FGX81" s="706"/>
      <c r="FGY81" s="706"/>
      <c r="FGZ81" s="706"/>
      <c r="FHA81" s="706"/>
      <c r="FHB81" s="706"/>
      <c r="FHC81" s="706"/>
      <c r="FHD81" s="706"/>
      <c r="FHE81" s="706"/>
      <c r="FHF81" s="706"/>
      <c r="FHG81" s="706"/>
      <c r="FHH81" s="706"/>
      <c r="FHI81" s="706"/>
      <c r="FHJ81" s="706"/>
      <c r="FHK81" s="706"/>
      <c r="FHL81" s="706"/>
      <c r="FHM81" s="706"/>
      <c r="FHN81" s="706"/>
      <c r="FHO81" s="706"/>
      <c r="FHP81" s="706"/>
      <c r="FHQ81" s="706"/>
      <c r="FHR81" s="706"/>
      <c r="FHS81" s="706"/>
      <c r="FHT81" s="706"/>
      <c r="FHU81" s="706"/>
      <c r="FHV81" s="706"/>
      <c r="FHW81" s="706"/>
      <c r="FHX81" s="706"/>
      <c r="FHY81" s="706"/>
      <c r="FHZ81" s="706"/>
      <c r="FIA81" s="706"/>
      <c r="FIB81" s="706"/>
      <c r="FIC81" s="706"/>
      <c r="FID81" s="706"/>
      <c r="FIE81" s="706"/>
      <c r="FIF81" s="706"/>
      <c r="FIG81" s="706"/>
      <c r="FIH81" s="706"/>
      <c r="FII81" s="706"/>
      <c r="FIJ81" s="706"/>
      <c r="FIK81" s="706"/>
      <c r="FIL81" s="706"/>
      <c r="FIM81" s="706"/>
      <c r="FIN81" s="706"/>
      <c r="FIO81" s="706"/>
      <c r="FIP81" s="706"/>
      <c r="FIQ81" s="706"/>
      <c r="FIR81" s="706"/>
      <c r="FIS81" s="706"/>
      <c r="FIT81" s="706"/>
      <c r="FIU81" s="706"/>
      <c r="FIV81" s="706"/>
      <c r="FIW81" s="706"/>
      <c r="FIX81" s="706"/>
      <c r="FIY81" s="706"/>
      <c r="FIZ81" s="706"/>
      <c r="FJA81" s="706"/>
      <c r="FJB81" s="706"/>
      <c r="FJC81" s="706"/>
      <c r="FJD81" s="706"/>
      <c r="FJE81" s="706"/>
      <c r="FJF81" s="706"/>
      <c r="FJG81" s="706"/>
      <c r="FJH81" s="706"/>
      <c r="FJI81" s="706"/>
      <c r="FJJ81" s="706"/>
      <c r="FJK81" s="706"/>
      <c r="FJL81" s="706"/>
      <c r="FJM81" s="706"/>
      <c r="FJN81" s="706"/>
      <c r="FJO81" s="706"/>
      <c r="FJP81" s="706"/>
      <c r="FJQ81" s="706"/>
      <c r="FJR81" s="706"/>
      <c r="FJS81" s="706"/>
      <c r="FJT81" s="706"/>
      <c r="FJU81" s="706"/>
      <c r="FJV81" s="706"/>
      <c r="FJW81" s="706"/>
      <c r="FJX81" s="706"/>
      <c r="FJY81" s="706"/>
      <c r="FJZ81" s="706"/>
      <c r="FKA81" s="706"/>
      <c r="FKB81" s="706"/>
      <c r="FKC81" s="706"/>
      <c r="FKD81" s="706"/>
      <c r="FKE81" s="706"/>
      <c r="FKF81" s="706"/>
      <c r="FKG81" s="706"/>
      <c r="FKH81" s="706"/>
      <c r="FKI81" s="706"/>
      <c r="FKJ81" s="706"/>
      <c r="FKK81" s="706"/>
      <c r="FKL81" s="706"/>
      <c r="FKM81" s="706"/>
      <c r="FKN81" s="706"/>
      <c r="FKO81" s="706"/>
      <c r="FKP81" s="706"/>
      <c r="FKQ81" s="706"/>
      <c r="FKR81" s="706"/>
      <c r="FKS81" s="706"/>
      <c r="FKT81" s="706"/>
      <c r="FKU81" s="706"/>
      <c r="FKV81" s="706"/>
      <c r="FKW81" s="706"/>
      <c r="FKX81" s="706"/>
      <c r="FKY81" s="706"/>
      <c r="FKZ81" s="706"/>
      <c r="FLA81" s="706"/>
      <c r="FLB81" s="706"/>
      <c r="FLC81" s="706"/>
      <c r="FLD81" s="706"/>
      <c r="FLE81" s="706"/>
      <c r="FLF81" s="706"/>
      <c r="FLG81" s="706"/>
      <c r="FLH81" s="706"/>
      <c r="FLI81" s="706"/>
      <c r="FLJ81" s="706"/>
      <c r="FLK81" s="706"/>
      <c r="FLL81" s="706"/>
      <c r="FLM81" s="706"/>
      <c r="FLN81" s="706"/>
      <c r="FLO81" s="706"/>
      <c r="FLP81" s="706"/>
      <c r="FLQ81" s="706"/>
      <c r="FLR81" s="706"/>
      <c r="FLS81" s="706"/>
      <c r="FLT81" s="706"/>
      <c r="FLU81" s="706"/>
      <c r="FLV81" s="706"/>
      <c r="FLW81" s="706"/>
      <c r="FLX81" s="706"/>
      <c r="FLY81" s="706"/>
      <c r="FLZ81" s="706"/>
      <c r="FMA81" s="706"/>
      <c r="FMB81" s="706"/>
      <c r="FMC81" s="706"/>
      <c r="FMD81" s="706"/>
      <c r="FME81" s="706"/>
      <c r="FMF81" s="706"/>
      <c r="FMG81" s="706"/>
      <c r="FMH81" s="706"/>
      <c r="FMI81" s="706"/>
      <c r="FMJ81" s="706"/>
      <c r="FMK81" s="706"/>
      <c r="FML81" s="706"/>
      <c r="FMM81" s="706"/>
      <c r="FMN81" s="706"/>
      <c r="FMO81" s="706"/>
      <c r="FMP81" s="706"/>
      <c r="FMQ81" s="706"/>
      <c r="FMR81" s="706"/>
      <c r="FMS81" s="706"/>
      <c r="FMT81" s="706"/>
      <c r="FMU81" s="706"/>
      <c r="FMV81" s="706"/>
      <c r="FMW81" s="706"/>
      <c r="FMX81" s="706"/>
      <c r="FMY81" s="706"/>
      <c r="FMZ81" s="706"/>
      <c r="FNA81" s="706"/>
      <c r="FNB81" s="706"/>
      <c r="FNC81" s="706"/>
      <c r="FND81" s="706"/>
      <c r="FNE81" s="706"/>
      <c r="FNF81" s="706"/>
      <c r="FNG81" s="706"/>
      <c r="FNH81" s="706"/>
      <c r="FNI81" s="706"/>
      <c r="FNJ81" s="706"/>
      <c r="FNK81" s="706"/>
      <c r="FNL81" s="706"/>
      <c r="FNM81" s="706"/>
      <c r="FNN81" s="706"/>
      <c r="FNO81" s="706"/>
      <c r="FNP81" s="706"/>
      <c r="FNQ81" s="706"/>
      <c r="FNR81" s="706"/>
      <c r="FNS81" s="706"/>
      <c r="FNT81" s="706"/>
      <c r="FNU81" s="706"/>
      <c r="FNV81" s="706"/>
      <c r="FNW81" s="706"/>
      <c r="FNX81" s="706"/>
      <c r="FNY81" s="706"/>
      <c r="FNZ81" s="706"/>
      <c r="FOA81" s="706"/>
      <c r="FOB81" s="706"/>
      <c r="FOC81" s="706"/>
      <c r="FOD81" s="706"/>
      <c r="FOE81" s="706"/>
      <c r="FOF81" s="706"/>
      <c r="FOG81" s="706"/>
      <c r="FOH81" s="706"/>
      <c r="FOI81" s="706"/>
      <c r="FOJ81" s="706"/>
      <c r="FOK81" s="706"/>
      <c r="FOL81" s="706"/>
      <c r="FOM81" s="706"/>
      <c r="FON81" s="706"/>
      <c r="FOO81" s="706"/>
      <c r="FOP81" s="706"/>
      <c r="FOQ81" s="706"/>
      <c r="FOR81" s="706"/>
      <c r="FOS81" s="706"/>
      <c r="FOT81" s="706"/>
      <c r="FOU81" s="706"/>
      <c r="FOV81" s="706"/>
      <c r="FOW81" s="706"/>
      <c r="FOX81" s="706"/>
      <c r="FOY81" s="706"/>
      <c r="FOZ81" s="706"/>
      <c r="FPA81" s="706"/>
      <c r="FPB81" s="706"/>
      <c r="FPC81" s="706"/>
      <c r="FPD81" s="706"/>
      <c r="FPE81" s="706"/>
      <c r="FPF81" s="706"/>
      <c r="FPG81" s="706"/>
      <c r="FPH81" s="706"/>
      <c r="FPI81" s="706"/>
      <c r="FPJ81" s="706"/>
      <c r="FPK81" s="706"/>
      <c r="FPL81" s="706"/>
      <c r="FPM81" s="706"/>
      <c r="FPN81" s="706"/>
      <c r="FPO81" s="706"/>
      <c r="FPP81" s="706"/>
      <c r="FPQ81" s="706"/>
      <c r="FPR81" s="706"/>
      <c r="FPS81" s="706"/>
      <c r="FPT81" s="706"/>
      <c r="FPU81" s="706"/>
      <c r="FPV81" s="706"/>
      <c r="FPW81" s="706"/>
      <c r="FPX81" s="706"/>
      <c r="FPY81" s="706"/>
      <c r="FPZ81" s="706"/>
      <c r="FQA81" s="706"/>
      <c r="FQB81" s="706"/>
      <c r="FQC81" s="706"/>
      <c r="FQD81" s="706"/>
      <c r="FQE81" s="706"/>
      <c r="FQF81" s="706"/>
      <c r="FQG81" s="706"/>
      <c r="FQH81" s="706"/>
      <c r="FQI81" s="706"/>
      <c r="FQJ81" s="706"/>
      <c r="FQK81" s="706"/>
      <c r="FQL81" s="706"/>
      <c r="FQM81" s="706"/>
      <c r="FQN81" s="706"/>
      <c r="FQO81" s="706"/>
      <c r="FQP81" s="706"/>
      <c r="FQQ81" s="706"/>
      <c r="FQR81" s="706"/>
      <c r="FQS81" s="706"/>
      <c r="FQT81" s="706"/>
      <c r="FQU81" s="706"/>
      <c r="FQV81" s="706"/>
      <c r="FQW81" s="706"/>
      <c r="FQX81" s="706"/>
      <c r="FQY81" s="706"/>
      <c r="FQZ81" s="706"/>
      <c r="FRA81" s="706"/>
      <c r="FRB81" s="706"/>
      <c r="FRC81" s="706"/>
      <c r="FRD81" s="706"/>
      <c r="FRE81" s="706"/>
      <c r="FRF81" s="706"/>
      <c r="FRG81" s="706"/>
      <c r="FRH81" s="706"/>
      <c r="FRI81" s="706"/>
      <c r="FRJ81" s="706"/>
      <c r="FRK81" s="706"/>
      <c r="FRL81" s="706"/>
      <c r="FRM81" s="706"/>
      <c r="FRN81" s="706"/>
      <c r="FRO81" s="706"/>
      <c r="FRP81" s="706"/>
      <c r="FRQ81" s="706"/>
      <c r="FRR81" s="706"/>
      <c r="FRS81" s="706"/>
      <c r="FRT81" s="706"/>
      <c r="FRU81" s="706"/>
      <c r="FRV81" s="706"/>
      <c r="FRW81" s="706"/>
      <c r="FRX81" s="706"/>
      <c r="FRY81" s="706"/>
      <c r="FRZ81" s="706"/>
      <c r="FSA81" s="706"/>
      <c r="FSB81" s="706"/>
      <c r="FSC81" s="706"/>
      <c r="FSD81" s="706"/>
      <c r="FSE81" s="706"/>
      <c r="FSF81" s="706"/>
      <c r="FSG81" s="706"/>
      <c r="FSH81" s="706"/>
      <c r="FSI81" s="706"/>
      <c r="FSJ81" s="706"/>
      <c r="FSK81" s="706"/>
      <c r="FSL81" s="706"/>
      <c r="FSM81" s="706"/>
      <c r="FSN81" s="706"/>
      <c r="FSO81" s="706"/>
      <c r="FSP81" s="706"/>
      <c r="FSQ81" s="706"/>
      <c r="FSR81" s="706"/>
      <c r="FSS81" s="706"/>
      <c r="FST81" s="706"/>
      <c r="FSU81" s="706"/>
      <c r="FSV81" s="706"/>
      <c r="FSW81" s="706"/>
      <c r="FSX81" s="706"/>
      <c r="FSY81" s="706"/>
      <c r="FSZ81" s="706"/>
      <c r="FTA81" s="706"/>
      <c r="FTB81" s="706"/>
      <c r="FTC81" s="706"/>
      <c r="FTD81" s="706"/>
      <c r="FTE81" s="706"/>
      <c r="FTF81" s="706"/>
      <c r="FTG81" s="706"/>
      <c r="FTH81" s="706"/>
      <c r="FTI81" s="706"/>
      <c r="FTJ81" s="706"/>
      <c r="FTK81" s="706"/>
      <c r="FTL81" s="706"/>
      <c r="FTM81" s="706"/>
      <c r="FTN81" s="706"/>
      <c r="FTO81" s="706"/>
      <c r="FTP81" s="706"/>
      <c r="FTQ81" s="706"/>
      <c r="FTR81" s="706"/>
      <c r="FTS81" s="706"/>
      <c r="FTT81" s="706"/>
      <c r="FTU81" s="706"/>
      <c r="FTV81" s="706"/>
      <c r="FTW81" s="706"/>
      <c r="FTX81" s="706"/>
      <c r="FTY81" s="706"/>
      <c r="FTZ81" s="706"/>
      <c r="FUA81" s="706"/>
      <c r="FUB81" s="706"/>
      <c r="FUC81" s="706"/>
      <c r="FUD81" s="706"/>
      <c r="FUE81" s="706"/>
      <c r="FUF81" s="706"/>
      <c r="FUG81" s="706"/>
      <c r="FUH81" s="706"/>
      <c r="FUI81" s="706"/>
      <c r="FUJ81" s="706"/>
      <c r="FUK81" s="706"/>
      <c r="FUL81" s="706"/>
      <c r="FUM81" s="706"/>
      <c r="FUN81" s="706"/>
      <c r="FUO81" s="706"/>
      <c r="FUP81" s="706"/>
      <c r="FUQ81" s="706"/>
      <c r="FUR81" s="706"/>
      <c r="FUS81" s="706"/>
      <c r="FUT81" s="706"/>
      <c r="FUU81" s="706"/>
      <c r="FUV81" s="706"/>
      <c r="FUW81" s="706"/>
      <c r="FUX81" s="706"/>
      <c r="FUY81" s="706"/>
      <c r="FUZ81" s="706"/>
      <c r="FVA81" s="706"/>
      <c r="FVB81" s="706"/>
      <c r="FVC81" s="706"/>
      <c r="FVD81" s="706"/>
      <c r="FVE81" s="706"/>
      <c r="FVF81" s="706"/>
      <c r="FVG81" s="706"/>
      <c r="FVH81" s="706"/>
      <c r="FVI81" s="706"/>
      <c r="FVJ81" s="706"/>
      <c r="FVK81" s="706"/>
      <c r="FVL81" s="706"/>
      <c r="FVM81" s="706"/>
      <c r="FVN81" s="706"/>
      <c r="FVO81" s="706"/>
      <c r="FVP81" s="706"/>
      <c r="FVQ81" s="706"/>
      <c r="FVR81" s="706"/>
      <c r="FVS81" s="706"/>
      <c r="FVT81" s="706"/>
      <c r="FVU81" s="706"/>
      <c r="FVV81" s="706"/>
      <c r="FVW81" s="706"/>
      <c r="FVX81" s="706"/>
      <c r="FVY81" s="706"/>
      <c r="FVZ81" s="706"/>
      <c r="FWA81" s="706"/>
      <c r="FWB81" s="706"/>
      <c r="FWC81" s="706"/>
      <c r="FWD81" s="706"/>
      <c r="FWE81" s="706"/>
      <c r="FWF81" s="706"/>
      <c r="FWG81" s="706"/>
      <c r="FWH81" s="706"/>
      <c r="FWI81" s="706"/>
      <c r="FWJ81" s="706"/>
      <c r="FWK81" s="706"/>
      <c r="FWL81" s="706"/>
      <c r="FWM81" s="706"/>
      <c r="FWN81" s="706"/>
      <c r="FWO81" s="706"/>
      <c r="FWP81" s="706"/>
      <c r="FWQ81" s="706"/>
      <c r="FWR81" s="706"/>
      <c r="FWS81" s="706"/>
      <c r="FWT81" s="706"/>
      <c r="FWU81" s="706"/>
      <c r="FWV81" s="706"/>
      <c r="FWW81" s="706"/>
      <c r="FWX81" s="706"/>
      <c r="FWY81" s="706"/>
      <c r="FWZ81" s="706"/>
      <c r="FXA81" s="706"/>
      <c r="FXB81" s="706"/>
      <c r="FXC81" s="706"/>
      <c r="FXD81" s="706"/>
      <c r="FXE81" s="706"/>
      <c r="FXF81" s="706"/>
      <c r="FXG81" s="706"/>
      <c r="FXH81" s="706"/>
      <c r="FXI81" s="706"/>
      <c r="FXJ81" s="706"/>
      <c r="FXK81" s="706"/>
      <c r="FXL81" s="706"/>
      <c r="FXM81" s="706"/>
      <c r="FXN81" s="706"/>
      <c r="FXO81" s="706"/>
      <c r="FXP81" s="706"/>
      <c r="FXQ81" s="706"/>
      <c r="FXR81" s="706"/>
      <c r="FXS81" s="706"/>
      <c r="FXT81" s="706"/>
      <c r="FXU81" s="706"/>
      <c r="FXV81" s="706"/>
      <c r="FXW81" s="706"/>
      <c r="FXX81" s="706"/>
      <c r="FXY81" s="706"/>
      <c r="FXZ81" s="706"/>
      <c r="FYA81" s="706"/>
      <c r="FYB81" s="706"/>
      <c r="FYC81" s="706"/>
      <c r="FYD81" s="706"/>
      <c r="FYE81" s="706"/>
      <c r="FYF81" s="706"/>
      <c r="FYG81" s="706"/>
      <c r="FYH81" s="706"/>
      <c r="FYI81" s="706"/>
      <c r="FYJ81" s="706"/>
      <c r="FYK81" s="706"/>
      <c r="FYL81" s="706"/>
      <c r="FYM81" s="706"/>
      <c r="FYN81" s="706"/>
      <c r="FYO81" s="706"/>
      <c r="FYP81" s="706"/>
      <c r="FYQ81" s="706"/>
      <c r="FYR81" s="706"/>
      <c r="FYS81" s="706"/>
      <c r="FYT81" s="706"/>
      <c r="FYU81" s="706"/>
      <c r="FYV81" s="706"/>
      <c r="FYW81" s="706"/>
      <c r="FYX81" s="706"/>
      <c r="FYY81" s="706"/>
      <c r="FYZ81" s="706"/>
      <c r="FZA81" s="706"/>
      <c r="FZB81" s="706"/>
      <c r="FZC81" s="706"/>
      <c r="FZD81" s="706"/>
      <c r="FZE81" s="706"/>
      <c r="FZF81" s="706"/>
      <c r="FZG81" s="706"/>
      <c r="FZH81" s="706"/>
      <c r="FZI81" s="706"/>
      <c r="FZJ81" s="706"/>
      <c r="FZK81" s="706"/>
      <c r="FZL81" s="706"/>
      <c r="FZM81" s="706"/>
      <c r="FZN81" s="706"/>
      <c r="FZO81" s="706"/>
      <c r="FZP81" s="706"/>
      <c r="FZQ81" s="706"/>
      <c r="FZR81" s="706"/>
      <c r="FZS81" s="706"/>
      <c r="FZT81" s="706"/>
      <c r="FZU81" s="706"/>
      <c r="FZV81" s="706"/>
      <c r="FZW81" s="706"/>
      <c r="FZX81" s="706"/>
      <c r="FZY81" s="706"/>
      <c r="FZZ81" s="706"/>
      <c r="GAA81" s="706"/>
      <c r="GAB81" s="706"/>
      <c r="GAC81" s="706"/>
      <c r="GAD81" s="706"/>
      <c r="GAE81" s="706"/>
      <c r="GAF81" s="706"/>
      <c r="GAG81" s="706"/>
      <c r="GAH81" s="706"/>
      <c r="GAI81" s="706"/>
      <c r="GAJ81" s="706"/>
      <c r="GAK81" s="706"/>
      <c r="GAL81" s="706"/>
      <c r="GAM81" s="706"/>
      <c r="GAN81" s="706"/>
      <c r="GAO81" s="706"/>
      <c r="GAP81" s="706"/>
      <c r="GAQ81" s="706"/>
      <c r="GAR81" s="706"/>
      <c r="GAS81" s="706"/>
      <c r="GAT81" s="706"/>
      <c r="GAU81" s="706"/>
      <c r="GAV81" s="706"/>
      <c r="GAW81" s="706"/>
      <c r="GAX81" s="706"/>
      <c r="GAY81" s="706"/>
      <c r="GAZ81" s="706"/>
      <c r="GBA81" s="706"/>
      <c r="GBB81" s="706"/>
      <c r="GBC81" s="706"/>
      <c r="GBD81" s="706"/>
      <c r="GBE81" s="706"/>
      <c r="GBF81" s="706"/>
      <c r="GBG81" s="706"/>
      <c r="GBH81" s="706"/>
      <c r="GBI81" s="706"/>
      <c r="GBJ81" s="706"/>
      <c r="GBK81" s="706"/>
      <c r="GBL81" s="706"/>
      <c r="GBM81" s="706"/>
      <c r="GBN81" s="706"/>
      <c r="GBO81" s="706"/>
      <c r="GBP81" s="706"/>
      <c r="GBQ81" s="706"/>
      <c r="GBR81" s="706"/>
      <c r="GBS81" s="706"/>
      <c r="GBT81" s="706"/>
      <c r="GBU81" s="706"/>
      <c r="GBV81" s="706"/>
      <c r="GBW81" s="706"/>
      <c r="GBX81" s="706"/>
      <c r="GBY81" s="706"/>
      <c r="GBZ81" s="706"/>
      <c r="GCA81" s="706"/>
      <c r="GCB81" s="706"/>
      <c r="GCC81" s="706"/>
      <c r="GCD81" s="706"/>
      <c r="GCE81" s="706"/>
      <c r="GCF81" s="706"/>
      <c r="GCG81" s="706"/>
      <c r="GCH81" s="706"/>
      <c r="GCI81" s="706"/>
      <c r="GCJ81" s="706"/>
      <c r="GCK81" s="706"/>
      <c r="GCL81" s="706"/>
      <c r="GCM81" s="706"/>
      <c r="GCN81" s="706"/>
      <c r="GCO81" s="706"/>
      <c r="GCP81" s="706"/>
      <c r="GCQ81" s="706"/>
      <c r="GCR81" s="706"/>
      <c r="GCS81" s="706"/>
      <c r="GCT81" s="706"/>
      <c r="GCU81" s="706"/>
      <c r="GCV81" s="706"/>
      <c r="GCW81" s="706"/>
      <c r="GCX81" s="706"/>
      <c r="GCY81" s="706"/>
      <c r="GCZ81" s="706"/>
      <c r="GDA81" s="706"/>
      <c r="GDB81" s="706"/>
      <c r="GDC81" s="706"/>
      <c r="GDD81" s="706"/>
      <c r="GDE81" s="706"/>
      <c r="GDF81" s="706"/>
      <c r="GDG81" s="706"/>
      <c r="GDH81" s="706"/>
      <c r="GDI81" s="706"/>
      <c r="GDJ81" s="706"/>
      <c r="GDK81" s="706"/>
      <c r="GDL81" s="706"/>
      <c r="GDM81" s="706"/>
      <c r="GDN81" s="706"/>
      <c r="GDO81" s="706"/>
      <c r="GDP81" s="706"/>
      <c r="GDQ81" s="706"/>
      <c r="GDR81" s="706"/>
      <c r="GDS81" s="706"/>
      <c r="GDT81" s="706"/>
      <c r="GDU81" s="706"/>
      <c r="GDV81" s="706"/>
      <c r="GDW81" s="706"/>
      <c r="GDX81" s="706"/>
      <c r="GDY81" s="706"/>
      <c r="GDZ81" s="706"/>
      <c r="GEA81" s="706"/>
      <c r="GEB81" s="706"/>
      <c r="GEC81" s="706"/>
      <c r="GED81" s="706"/>
      <c r="GEE81" s="706"/>
      <c r="GEF81" s="706"/>
      <c r="GEG81" s="706"/>
      <c r="GEH81" s="706"/>
      <c r="GEI81" s="706"/>
      <c r="GEJ81" s="706"/>
      <c r="GEK81" s="706"/>
      <c r="GEL81" s="706"/>
      <c r="GEM81" s="706"/>
      <c r="GEN81" s="706"/>
      <c r="GEO81" s="706"/>
      <c r="GEP81" s="706"/>
      <c r="GEQ81" s="706"/>
      <c r="GER81" s="706"/>
      <c r="GES81" s="706"/>
      <c r="GET81" s="706"/>
      <c r="GEU81" s="706"/>
      <c r="GEV81" s="706"/>
      <c r="GEW81" s="706"/>
      <c r="GEX81" s="706"/>
      <c r="GEY81" s="706"/>
      <c r="GEZ81" s="706"/>
      <c r="GFA81" s="706"/>
      <c r="GFB81" s="706"/>
      <c r="GFC81" s="706"/>
      <c r="GFD81" s="706"/>
      <c r="GFE81" s="706"/>
      <c r="GFF81" s="706"/>
      <c r="GFG81" s="706"/>
      <c r="GFH81" s="706"/>
      <c r="GFI81" s="706"/>
      <c r="GFJ81" s="706"/>
      <c r="GFK81" s="706"/>
      <c r="GFL81" s="706"/>
      <c r="GFM81" s="706"/>
      <c r="GFN81" s="706"/>
      <c r="GFO81" s="706"/>
      <c r="GFP81" s="706"/>
      <c r="GFQ81" s="706"/>
      <c r="GFR81" s="706"/>
      <c r="GFS81" s="706"/>
      <c r="GFT81" s="706"/>
      <c r="GFU81" s="706"/>
      <c r="GFV81" s="706"/>
      <c r="GFW81" s="706"/>
      <c r="GFX81" s="706"/>
      <c r="GFY81" s="706"/>
      <c r="GFZ81" s="706"/>
      <c r="GGA81" s="706"/>
      <c r="GGB81" s="706"/>
      <c r="GGC81" s="706"/>
      <c r="GGD81" s="706"/>
      <c r="GGE81" s="706"/>
      <c r="GGF81" s="706"/>
      <c r="GGG81" s="706"/>
      <c r="GGH81" s="706"/>
      <c r="GGI81" s="706"/>
      <c r="GGJ81" s="706"/>
      <c r="GGK81" s="706"/>
      <c r="GGL81" s="706"/>
      <c r="GGM81" s="706"/>
      <c r="GGN81" s="706"/>
      <c r="GGO81" s="706"/>
      <c r="GGP81" s="706"/>
      <c r="GGQ81" s="706"/>
      <c r="GGR81" s="706"/>
      <c r="GGS81" s="706"/>
      <c r="GGT81" s="706"/>
      <c r="GGU81" s="706"/>
      <c r="GGV81" s="706"/>
      <c r="GGW81" s="706"/>
      <c r="GGX81" s="706"/>
      <c r="GGY81" s="706"/>
      <c r="GGZ81" s="706"/>
      <c r="GHA81" s="706"/>
      <c r="GHB81" s="706"/>
      <c r="GHC81" s="706"/>
      <c r="GHD81" s="706"/>
      <c r="GHE81" s="706"/>
      <c r="GHF81" s="706"/>
      <c r="GHG81" s="706"/>
      <c r="GHH81" s="706"/>
      <c r="GHI81" s="706"/>
      <c r="GHJ81" s="706"/>
      <c r="GHK81" s="706"/>
      <c r="GHL81" s="706"/>
      <c r="GHM81" s="706"/>
      <c r="GHN81" s="706"/>
      <c r="GHO81" s="706"/>
      <c r="GHP81" s="706"/>
      <c r="GHQ81" s="706"/>
      <c r="GHR81" s="706"/>
      <c r="GHS81" s="706"/>
      <c r="GHT81" s="706"/>
      <c r="GHU81" s="706"/>
      <c r="GHV81" s="706"/>
      <c r="GHW81" s="706"/>
      <c r="GHX81" s="706"/>
      <c r="GHY81" s="706"/>
      <c r="GHZ81" s="706"/>
      <c r="GIA81" s="706"/>
      <c r="GIB81" s="706"/>
      <c r="GIC81" s="706"/>
      <c r="GID81" s="706"/>
      <c r="GIE81" s="706"/>
      <c r="GIF81" s="706"/>
      <c r="GIG81" s="706"/>
      <c r="GIH81" s="706"/>
      <c r="GII81" s="706"/>
      <c r="GIJ81" s="706"/>
      <c r="GIK81" s="706"/>
      <c r="GIL81" s="706"/>
      <c r="GIM81" s="706"/>
      <c r="GIN81" s="706"/>
      <c r="GIO81" s="706"/>
      <c r="GIP81" s="706"/>
      <c r="GIQ81" s="706"/>
      <c r="GIR81" s="706"/>
      <c r="GIS81" s="706"/>
      <c r="GIT81" s="706"/>
      <c r="GIU81" s="706"/>
      <c r="GIV81" s="706"/>
      <c r="GIW81" s="706"/>
      <c r="GIX81" s="706"/>
      <c r="GIY81" s="706"/>
      <c r="GIZ81" s="706"/>
      <c r="GJA81" s="706"/>
      <c r="GJB81" s="706"/>
      <c r="GJC81" s="706"/>
      <c r="GJD81" s="706"/>
      <c r="GJE81" s="706"/>
      <c r="GJF81" s="706"/>
      <c r="GJG81" s="706"/>
      <c r="GJH81" s="706"/>
      <c r="GJI81" s="706"/>
      <c r="GJJ81" s="706"/>
      <c r="GJK81" s="706"/>
      <c r="GJL81" s="706"/>
      <c r="GJM81" s="706"/>
      <c r="GJN81" s="706"/>
      <c r="GJO81" s="706"/>
      <c r="GJP81" s="706"/>
      <c r="GJQ81" s="706"/>
      <c r="GJR81" s="706"/>
      <c r="GJS81" s="706"/>
      <c r="GJT81" s="706"/>
      <c r="GJU81" s="706"/>
      <c r="GJV81" s="706"/>
      <c r="GJW81" s="706"/>
      <c r="GJX81" s="706"/>
      <c r="GJY81" s="706"/>
      <c r="GJZ81" s="706"/>
      <c r="GKA81" s="706"/>
      <c r="GKB81" s="706"/>
      <c r="GKC81" s="706"/>
      <c r="GKD81" s="706"/>
      <c r="GKE81" s="706"/>
      <c r="GKF81" s="706"/>
      <c r="GKG81" s="706"/>
      <c r="GKH81" s="706"/>
      <c r="GKI81" s="706"/>
      <c r="GKJ81" s="706"/>
      <c r="GKK81" s="706"/>
      <c r="GKL81" s="706"/>
      <c r="GKM81" s="706"/>
      <c r="GKN81" s="706"/>
      <c r="GKO81" s="706"/>
      <c r="GKP81" s="706"/>
      <c r="GKQ81" s="706"/>
      <c r="GKR81" s="706"/>
      <c r="GKS81" s="706"/>
      <c r="GKT81" s="706"/>
      <c r="GKU81" s="706"/>
      <c r="GKV81" s="706"/>
      <c r="GKW81" s="706"/>
      <c r="GKX81" s="706"/>
      <c r="GKY81" s="706"/>
      <c r="GKZ81" s="706"/>
      <c r="GLA81" s="706"/>
      <c r="GLB81" s="706"/>
      <c r="GLC81" s="706"/>
      <c r="GLD81" s="706"/>
      <c r="GLE81" s="706"/>
      <c r="GLF81" s="706"/>
      <c r="GLG81" s="706"/>
      <c r="GLH81" s="706"/>
      <c r="GLI81" s="706"/>
      <c r="GLJ81" s="706"/>
      <c r="GLK81" s="706"/>
      <c r="GLL81" s="706"/>
      <c r="GLM81" s="706"/>
      <c r="GLN81" s="706"/>
      <c r="GLO81" s="706"/>
      <c r="GLP81" s="706"/>
      <c r="GLQ81" s="706"/>
      <c r="GLR81" s="706"/>
      <c r="GLS81" s="706"/>
      <c r="GLT81" s="706"/>
      <c r="GLU81" s="706"/>
      <c r="GLV81" s="706"/>
      <c r="GLW81" s="706"/>
      <c r="GLX81" s="706"/>
      <c r="GLY81" s="706"/>
      <c r="GLZ81" s="706"/>
      <c r="GMA81" s="706"/>
      <c r="GMB81" s="706"/>
      <c r="GMC81" s="706"/>
      <c r="GMD81" s="706"/>
      <c r="GME81" s="706"/>
      <c r="GMF81" s="706"/>
      <c r="GMG81" s="706"/>
      <c r="GMH81" s="706"/>
      <c r="GMI81" s="706"/>
      <c r="GMJ81" s="706"/>
      <c r="GMK81" s="706"/>
      <c r="GML81" s="706"/>
      <c r="GMM81" s="706"/>
      <c r="GMN81" s="706"/>
      <c r="GMO81" s="706"/>
      <c r="GMP81" s="706"/>
      <c r="GMQ81" s="706"/>
      <c r="GMR81" s="706"/>
      <c r="GMS81" s="706"/>
      <c r="GMT81" s="706"/>
      <c r="GMU81" s="706"/>
      <c r="GMV81" s="706"/>
      <c r="GMW81" s="706"/>
      <c r="GMX81" s="706"/>
      <c r="GMY81" s="706"/>
      <c r="GMZ81" s="706"/>
      <c r="GNA81" s="706"/>
      <c r="GNB81" s="706"/>
      <c r="GNC81" s="706"/>
      <c r="GND81" s="706"/>
      <c r="GNE81" s="706"/>
      <c r="GNF81" s="706"/>
      <c r="GNG81" s="706"/>
      <c r="GNH81" s="706"/>
      <c r="GNI81" s="706"/>
      <c r="GNJ81" s="706"/>
      <c r="GNK81" s="706"/>
      <c r="GNL81" s="706"/>
      <c r="GNM81" s="706"/>
      <c r="GNN81" s="706"/>
      <c r="GNO81" s="706"/>
      <c r="GNP81" s="706"/>
      <c r="GNQ81" s="706"/>
      <c r="GNR81" s="706"/>
      <c r="GNS81" s="706"/>
      <c r="GNT81" s="706"/>
      <c r="GNU81" s="706"/>
      <c r="GNV81" s="706"/>
      <c r="GNW81" s="706"/>
      <c r="GNX81" s="706"/>
      <c r="GNY81" s="706"/>
      <c r="GNZ81" s="706"/>
      <c r="GOA81" s="706"/>
      <c r="GOB81" s="706"/>
      <c r="GOC81" s="706"/>
      <c r="GOD81" s="706"/>
      <c r="GOE81" s="706"/>
      <c r="GOF81" s="706"/>
      <c r="GOG81" s="706"/>
      <c r="GOH81" s="706"/>
      <c r="GOI81" s="706"/>
      <c r="GOJ81" s="706"/>
      <c r="GOK81" s="706"/>
      <c r="GOL81" s="706"/>
      <c r="GOM81" s="706"/>
      <c r="GON81" s="706"/>
      <c r="GOO81" s="706"/>
      <c r="GOP81" s="706"/>
      <c r="GOQ81" s="706"/>
      <c r="GOR81" s="706"/>
      <c r="GOS81" s="706"/>
      <c r="GOT81" s="706"/>
      <c r="GOU81" s="706"/>
      <c r="GOV81" s="706"/>
      <c r="GOW81" s="706"/>
      <c r="GOX81" s="706"/>
      <c r="GOY81" s="706"/>
      <c r="GOZ81" s="706"/>
      <c r="GPA81" s="706"/>
      <c r="GPB81" s="706"/>
      <c r="GPC81" s="706"/>
      <c r="GPD81" s="706"/>
      <c r="GPE81" s="706"/>
      <c r="GPF81" s="706"/>
      <c r="GPG81" s="706"/>
      <c r="GPH81" s="706"/>
      <c r="GPI81" s="706"/>
      <c r="GPJ81" s="706"/>
      <c r="GPK81" s="706"/>
      <c r="GPL81" s="706"/>
      <c r="GPM81" s="706"/>
      <c r="GPN81" s="706"/>
      <c r="GPO81" s="706"/>
      <c r="GPP81" s="706"/>
      <c r="GPQ81" s="706"/>
      <c r="GPR81" s="706"/>
      <c r="GPS81" s="706"/>
      <c r="GPT81" s="706"/>
      <c r="GPU81" s="706"/>
      <c r="GPV81" s="706"/>
      <c r="GPW81" s="706"/>
      <c r="GPX81" s="706"/>
      <c r="GPY81" s="706"/>
      <c r="GPZ81" s="706"/>
      <c r="GQA81" s="706"/>
      <c r="GQB81" s="706"/>
      <c r="GQC81" s="706"/>
      <c r="GQD81" s="706"/>
      <c r="GQE81" s="706"/>
      <c r="GQF81" s="706"/>
      <c r="GQG81" s="706"/>
      <c r="GQH81" s="706"/>
      <c r="GQI81" s="706"/>
      <c r="GQJ81" s="706"/>
      <c r="GQK81" s="706"/>
      <c r="GQL81" s="706"/>
      <c r="GQM81" s="706"/>
      <c r="GQN81" s="706"/>
      <c r="GQO81" s="706"/>
      <c r="GQP81" s="706"/>
      <c r="GQQ81" s="706"/>
      <c r="GQR81" s="706"/>
      <c r="GQS81" s="706"/>
      <c r="GQT81" s="706"/>
      <c r="GQU81" s="706"/>
      <c r="GQV81" s="706"/>
      <c r="GQW81" s="706"/>
      <c r="GQX81" s="706"/>
      <c r="GQY81" s="706"/>
      <c r="GQZ81" s="706"/>
      <c r="GRA81" s="706"/>
      <c r="GRB81" s="706"/>
      <c r="GRC81" s="706"/>
      <c r="GRD81" s="706"/>
      <c r="GRE81" s="706"/>
      <c r="GRF81" s="706"/>
      <c r="GRG81" s="706"/>
      <c r="GRH81" s="706"/>
      <c r="GRI81" s="706"/>
      <c r="GRJ81" s="706"/>
      <c r="GRK81" s="706"/>
      <c r="GRL81" s="706"/>
      <c r="GRM81" s="706"/>
      <c r="GRN81" s="706"/>
      <c r="GRO81" s="706"/>
      <c r="GRP81" s="706"/>
      <c r="GRQ81" s="706"/>
      <c r="GRR81" s="706"/>
      <c r="GRS81" s="706"/>
      <c r="GRT81" s="706"/>
      <c r="GRU81" s="706"/>
      <c r="GRV81" s="706"/>
      <c r="GRW81" s="706"/>
      <c r="GRX81" s="706"/>
      <c r="GRY81" s="706"/>
      <c r="GRZ81" s="706"/>
      <c r="GSA81" s="706"/>
      <c r="GSB81" s="706"/>
      <c r="GSC81" s="706"/>
      <c r="GSD81" s="706"/>
      <c r="GSE81" s="706"/>
      <c r="GSF81" s="706"/>
      <c r="GSG81" s="706"/>
      <c r="GSH81" s="706"/>
      <c r="GSI81" s="706"/>
      <c r="GSJ81" s="706"/>
      <c r="GSK81" s="706"/>
      <c r="GSL81" s="706"/>
      <c r="GSM81" s="706"/>
      <c r="GSN81" s="706"/>
      <c r="GSO81" s="706"/>
      <c r="GSP81" s="706"/>
      <c r="GSQ81" s="706"/>
      <c r="GSR81" s="706"/>
      <c r="GSS81" s="706"/>
      <c r="GST81" s="706"/>
      <c r="GSU81" s="706"/>
      <c r="GSV81" s="706"/>
      <c r="GSW81" s="706"/>
      <c r="GSX81" s="706"/>
      <c r="GSY81" s="706"/>
      <c r="GSZ81" s="706"/>
      <c r="GTA81" s="706"/>
      <c r="GTB81" s="706"/>
      <c r="GTC81" s="706"/>
      <c r="GTD81" s="706"/>
      <c r="GTE81" s="706"/>
      <c r="GTF81" s="706"/>
      <c r="GTG81" s="706"/>
      <c r="GTH81" s="706"/>
      <c r="GTI81" s="706"/>
      <c r="GTJ81" s="706"/>
      <c r="GTK81" s="706"/>
      <c r="GTL81" s="706"/>
      <c r="GTM81" s="706"/>
      <c r="GTN81" s="706"/>
      <c r="GTO81" s="706"/>
      <c r="GTP81" s="706"/>
      <c r="GTQ81" s="706"/>
      <c r="GTR81" s="706"/>
      <c r="GTS81" s="706"/>
      <c r="GTT81" s="706"/>
      <c r="GTU81" s="706"/>
      <c r="GTV81" s="706"/>
      <c r="GTW81" s="706"/>
      <c r="GTX81" s="706"/>
      <c r="GTY81" s="706"/>
      <c r="GTZ81" s="706"/>
      <c r="GUA81" s="706"/>
      <c r="GUB81" s="706"/>
      <c r="GUC81" s="706"/>
      <c r="GUD81" s="706"/>
      <c r="GUE81" s="706"/>
      <c r="GUF81" s="706"/>
      <c r="GUG81" s="706"/>
      <c r="GUH81" s="706"/>
      <c r="GUI81" s="706"/>
      <c r="GUJ81" s="706"/>
      <c r="GUK81" s="706"/>
      <c r="GUL81" s="706"/>
      <c r="GUM81" s="706"/>
      <c r="GUN81" s="706"/>
      <c r="GUO81" s="706"/>
      <c r="GUP81" s="706"/>
      <c r="GUQ81" s="706"/>
      <c r="GUR81" s="706"/>
      <c r="GUS81" s="706"/>
      <c r="GUT81" s="706"/>
      <c r="GUU81" s="706"/>
      <c r="GUV81" s="706"/>
      <c r="GUW81" s="706"/>
      <c r="GUX81" s="706"/>
      <c r="GUY81" s="706"/>
      <c r="GUZ81" s="706"/>
      <c r="GVA81" s="706"/>
      <c r="GVB81" s="706"/>
      <c r="GVC81" s="706"/>
      <c r="GVD81" s="706"/>
      <c r="GVE81" s="706"/>
      <c r="GVF81" s="706"/>
      <c r="GVG81" s="706"/>
      <c r="GVH81" s="706"/>
      <c r="GVI81" s="706"/>
      <c r="GVJ81" s="706"/>
      <c r="GVK81" s="706"/>
      <c r="GVL81" s="706"/>
      <c r="GVM81" s="706"/>
      <c r="GVN81" s="706"/>
      <c r="GVO81" s="706"/>
      <c r="GVP81" s="706"/>
      <c r="GVQ81" s="706"/>
      <c r="GVR81" s="706"/>
      <c r="GVS81" s="706"/>
      <c r="GVT81" s="706"/>
      <c r="GVU81" s="706"/>
      <c r="GVV81" s="706"/>
      <c r="GVW81" s="706"/>
      <c r="GVX81" s="706"/>
      <c r="GVY81" s="706"/>
      <c r="GVZ81" s="706"/>
      <c r="GWA81" s="706"/>
      <c r="GWB81" s="706"/>
      <c r="GWC81" s="706"/>
      <c r="GWD81" s="706"/>
      <c r="GWE81" s="706"/>
      <c r="GWF81" s="706"/>
      <c r="GWG81" s="706"/>
      <c r="GWH81" s="706"/>
      <c r="GWI81" s="706"/>
      <c r="GWJ81" s="706"/>
      <c r="GWK81" s="706"/>
      <c r="GWL81" s="706"/>
      <c r="GWM81" s="706"/>
      <c r="GWN81" s="706"/>
      <c r="GWO81" s="706"/>
      <c r="GWP81" s="706"/>
      <c r="GWQ81" s="706"/>
      <c r="GWR81" s="706"/>
      <c r="GWS81" s="706"/>
      <c r="GWT81" s="706"/>
      <c r="GWU81" s="706"/>
      <c r="GWV81" s="706"/>
      <c r="GWW81" s="706"/>
      <c r="GWX81" s="706"/>
      <c r="GWY81" s="706"/>
      <c r="GWZ81" s="706"/>
      <c r="GXA81" s="706"/>
      <c r="GXB81" s="706"/>
      <c r="GXC81" s="706"/>
      <c r="GXD81" s="706"/>
      <c r="GXE81" s="706"/>
      <c r="GXF81" s="706"/>
      <c r="GXG81" s="706"/>
      <c r="GXH81" s="706"/>
      <c r="GXI81" s="706"/>
      <c r="GXJ81" s="706"/>
      <c r="GXK81" s="706"/>
      <c r="GXL81" s="706"/>
      <c r="GXM81" s="706"/>
      <c r="GXN81" s="706"/>
      <c r="GXO81" s="706"/>
      <c r="GXP81" s="706"/>
      <c r="GXQ81" s="706"/>
      <c r="GXR81" s="706"/>
      <c r="GXS81" s="706"/>
      <c r="GXT81" s="706"/>
      <c r="GXU81" s="706"/>
      <c r="GXV81" s="706"/>
      <c r="GXW81" s="706"/>
      <c r="GXX81" s="706"/>
      <c r="GXY81" s="706"/>
      <c r="GXZ81" s="706"/>
      <c r="GYA81" s="706"/>
      <c r="GYB81" s="706"/>
      <c r="GYC81" s="706"/>
      <c r="GYD81" s="706"/>
      <c r="GYE81" s="706"/>
      <c r="GYF81" s="706"/>
      <c r="GYG81" s="706"/>
      <c r="GYH81" s="706"/>
      <c r="GYI81" s="706"/>
      <c r="GYJ81" s="706"/>
      <c r="GYK81" s="706"/>
      <c r="GYL81" s="706"/>
      <c r="GYM81" s="706"/>
      <c r="GYN81" s="706"/>
      <c r="GYO81" s="706"/>
      <c r="GYP81" s="706"/>
      <c r="GYQ81" s="706"/>
      <c r="GYR81" s="706"/>
      <c r="GYS81" s="706"/>
      <c r="GYT81" s="706"/>
      <c r="GYU81" s="706"/>
      <c r="GYV81" s="706"/>
      <c r="GYW81" s="706"/>
      <c r="GYX81" s="706"/>
      <c r="GYY81" s="706"/>
      <c r="GYZ81" s="706"/>
      <c r="GZA81" s="706"/>
      <c r="GZB81" s="706"/>
      <c r="GZC81" s="706"/>
      <c r="GZD81" s="706"/>
      <c r="GZE81" s="706"/>
      <c r="GZF81" s="706"/>
      <c r="GZG81" s="706"/>
      <c r="GZH81" s="706"/>
      <c r="GZI81" s="706"/>
      <c r="GZJ81" s="706"/>
      <c r="GZK81" s="706"/>
      <c r="GZL81" s="706"/>
      <c r="GZM81" s="706"/>
      <c r="GZN81" s="706"/>
      <c r="GZO81" s="706"/>
      <c r="GZP81" s="706"/>
      <c r="GZQ81" s="706"/>
      <c r="GZR81" s="706"/>
      <c r="GZS81" s="706"/>
      <c r="GZT81" s="706"/>
      <c r="GZU81" s="706"/>
      <c r="GZV81" s="706"/>
      <c r="GZW81" s="706"/>
      <c r="GZX81" s="706"/>
      <c r="GZY81" s="706"/>
      <c r="GZZ81" s="706"/>
      <c r="HAA81" s="706"/>
      <c r="HAB81" s="706"/>
      <c r="HAC81" s="706"/>
      <c r="HAD81" s="706"/>
      <c r="HAE81" s="706"/>
      <c r="HAF81" s="706"/>
      <c r="HAG81" s="706"/>
      <c r="HAH81" s="706"/>
      <c r="HAI81" s="706"/>
      <c r="HAJ81" s="706"/>
      <c r="HAK81" s="706"/>
      <c r="HAL81" s="706"/>
      <c r="HAM81" s="706"/>
      <c r="HAN81" s="706"/>
      <c r="HAO81" s="706"/>
      <c r="HAP81" s="706"/>
      <c r="HAQ81" s="706"/>
      <c r="HAR81" s="706"/>
      <c r="HAS81" s="706"/>
      <c r="HAT81" s="706"/>
      <c r="HAU81" s="706"/>
      <c r="HAV81" s="706"/>
      <c r="HAW81" s="706"/>
      <c r="HAX81" s="706"/>
      <c r="HAY81" s="706"/>
      <c r="HAZ81" s="706"/>
      <c r="HBA81" s="706"/>
      <c r="HBB81" s="706"/>
      <c r="HBC81" s="706"/>
      <c r="HBD81" s="706"/>
      <c r="HBE81" s="706"/>
      <c r="HBF81" s="706"/>
      <c r="HBG81" s="706"/>
      <c r="HBH81" s="706"/>
      <c r="HBI81" s="706"/>
      <c r="HBJ81" s="706"/>
      <c r="HBK81" s="706"/>
      <c r="HBL81" s="706"/>
      <c r="HBM81" s="706"/>
      <c r="HBN81" s="706"/>
      <c r="HBO81" s="706"/>
      <c r="HBP81" s="706"/>
      <c r="HBQ81" s="706"/>
      <c r="HBR81" s="706"/>
      <c r="HBS81" s="706"/>
      <c r="HBT81" s="706"/>
      <c r="HBU81" s="706"/>
      <c r="HBV81" s="706"/>
      <c r="HBW81" s="706"/>
      <c r="HBX81" s="706"/>
      <c r="HBY81" s="706"/>
      <c r="HBZ81" s="706"/>
      <c r="HCA81" s="706"/>
      <c r="HCB81" s="706"/>
      <c r="HCC81" s="706"/>
      <c r="HCD81" s="706"/>
      <c r="HCE81" s="706"/>
      <c r="HCF81" s="706"/>
      <c r="HCG81" s="706"/>
      <c r="HCH81" s="706"/>
      <c r="HCI81" s="706"/>
      <c r="HCJ81" s="706"/>
      <c r="HCK81" s="706"/>
      <c r="HCL81" s="706"/>
      <c r="HCM81" s="706"/>
      <c r="HCN81" s="706"/>
      <c r="HCO81" s="706"/>
      <c r="HCP81" s="706"/>
      <c r="HCQ81" s="706"/>
      <c r="HCR81" s="706"/>
      <c r="HCS81" s="706"/>
      <c r="HCT81" s="706"/>
      <c r="HCU81" s="706"/>
      <c r="HCV81" s="706"/>
      <c r="HCW81" s="706"/>
      <c r="HCX81" s="706"/>
      <c r="HCY81" s="706"/>
      <c r="HCZ81" s="706"/>
      <c r="HDA81" s="706"/>
      <c r="HDB81" s="706"/>
      <c r="HDC81" s="706"/>
      <c r="HDD81" s="706"/>
      <c r="HDE81" s="706"/>
      <c r="HDF81" s="706"/>
      <c r="HDG81" s="706"/>
      <c r="HDH81" s="706"/>
      <c r="HDI81" s="706"/>
      <c r="HDJ81" s="706"/>
      <c r="HDK81" s="706"/>
      <c r="HDL81" s="706"/>
      <c r="HDM81" s="706"/>
      <c r="HDN81" s="706"/>
      <c r="HDO81" s="706"/>
      <c r="HDP81" s="706"/>
      <c r="HDQ81" s="706"/>
      <c r="HDR81" s="706"/>
      <c r="HDS81" s="706"/>
      <c r="HDT81" s="706"/>
      <c r="HDU81" s="706"/>
      <c r="HDV81" s="706"/>
      <c r="HDW81" s="706"/>
      <c r="HDX81" s="706"/>
      <c r="HDY81" s="706"/>
      <c r="HDZ81" s="706"/>
      <c r="HEA81" s="706"/>
      <c r="HEB81" s="706"/>
      <c r="HEC81" s="706"/>
      <c r="HED81" s="706"/>
      <c r="HEE81" s="706"/>
      <c r="HEF81" s="706"/>
      <c r="HEG81" s="706"/>
      <c r="HEH81" s="706"/>
      <c r="HEI81" s="706"/>
      <c r="HEJ81" s="706"/>
      <c r="HEK81" s="706"/>
      <c r="HEL81" s="706"/>
      <c r="HEM81" s="706"/>
      <c r="HEN81" s="706"/>
      <c r="HEO81" s="706"/>
      <c r="HEP81" s="706"/>
      <c r="HEQ81" s="706"/>
      <c r="HER81" s="706"/>
      <c r="HES81" s="706"/>
      <c r="HET81" s="706"/>
      <c r="HEU81" s="706"/>
      <c r="HEV81" s="706"/>
      <c r="HEW81" s="706"/>
      <c r="HEX81" s="706"/>
      <c r="HEY81" s="706"/>
      <c r="HEZ81" s="706"/>
      <c r="HFA81" s="706"/>
      <c r="HFB81" s="706"/>
      <c r="HFC81" s="706"/>
      <c r="HFD81" s="706"/>
      <c r="HFE81" s="706"/>
      <c r="HFF81" s="706"/>
      <c r="HFG81" s="706"/>
      <c r="HFH81" s="706"/>
      <c r="HFI81" s="706"/>
      <c r="HFJ81" s="706"/>
      <c r="HFK81" s="706"/>
      <c r="HFL81" s="706"/>
      <c r="HFM81" s="706"/>
      <c r="HFN81" s="706"/>
      <c r="HFO81" s="706"/>
      <c r="HFP81" s="706"/>
      <c r="HFQ81" s="706"/>
      <c r="HFR81" s="706"/>
      <c r="HFS81" s="706"/>
      <c r="HFT81" s="706"/>
      <c r="HFU81" s="706"/>
      <c r="HFV81" s="706"/>
      <c r="HFW81" s="706"/>
      <c r="HFX81" s="706"/>
      <c r="HFY81" s="706"/>
      <c r="HFZ81" s="706"/>
      <c r="HGA81" s="706"/>
      <c r="HGB81" s="706"/>
      <c r="HGC81" s="706"/>
      <c r="HGD81" s="706"/>
      <c r="HGE81" s="706"/>
      <c r="HGF81" s="706"/>
      <c r="HGG81" s="706"/>
      <c r="HGH81" s="706"/>
      <c r="HGI81" s="706"/>
      <c r="HGJ81" s="706"/>
      <c r="HGK81" s="706"/>
      <c r="HGL81" s="706"/>
      <c r="HGM81" s="706"/>
      <c r="HGN81" s="706"/>
      <c r="HGO81" s="706"/>
      <c r="HGP81" s="706"/>
      <c r="HGQ81" s="706"/>
      <c r="HGR81" s="706"/>
      <c r="HGS81" s="706"/>
      <c r="HGT81" s="706"/>
      <c r="HGU81" s="706"/>
      <c r="HGV81" s="706"/>
      <c r="HGW81" s="706"/>
      <c r="HGX81" s="706"/>
      <c r="HGY81" s="706"/>
      <c r="HGZ81" s="706"/>
      <c r="HHA81" s="706"/>
      <c r="HHB81" s="706"/>
      <c r="HHC81" s="706"/>
      <c r="HHD81" s="706"/>
      <c r="HHE81" s="706"/>
      <c r="HHF81" s="706"/>
      <c r="HHG81" s="706"/>
      <c r="HHH81" s="706"/>
      <c r="HHI81" s="706"/>
      <c r="HHJ81" s="706"/>
      <c r="HHK81" s="706"/>
      <c r="HHL81" s="706"/>
      <c r="HHM81" s="706"/>
      <c r="HHN81" s="706"/>
      <c r="HHO81" s="706"/>
      <c r="HHP81" s="706"/>
      <c r="HHQ81" s="706"/>
      <c r="HHR81" s="706"/>
      <c r="HHS81" s="706"/>
      <c r="HHT81" s="706"/>
      <c r="HHU81" s="706"/>
      <c r="HHV81" s="706"/>
      <c r="HHW81" s="706"/>
      <c r="HHX81" s="706"/>
      <c r="HHY81" s="706"/>
      <c r="HHZ81" s="706"/>
      <c r="HIA81" s="706"/>
      <c r="HIB81" s="706"/>
      <c r="HIC81" s="706"/>
      <c r="HID81" s="706"/>
      <c r="HIE81" s="706"/>
      <c r="HIF81" s="706"/>
      <c r="HIG81" s="706"/>
      <c r="HIH81" s="706"/>
      <c r="HII81" s="706"/>
      <c r="HIJ81" s="706"/>
      <c r="HIK81" s="706"/>
      <c r="HIL81" s="706"/>
      <c r="HIM81" s="706"/>
      <c r="HIN81" s="706"/>
      <c r="HIO81" s="706"/>
      <c r="HIP81" s="706"/>
      <c r="HIQ81" s="706"/>
      <c r="HIR81" s="706"/>
      <c r="HIS81" s="706"/>
      <c r="HIT81" s="706"/>
      <c r="HIU81" s="706"/>
      <c r="HIV81" s="706"/>
      <c r="HIW81" s="706"/>
      <c r="HIX81" s="706"/>
      <c r="HIY81" s="706"/>
      <c r="HIZ81" s="706"/>
      <c r="HJA81" s="706"/>
      <c r="HJB81" s="706"/>
      <c r="HJC81" s="706"/>
      <c r="HJD81" s="706"/>
      <c r="HJE81" s="706"/>
      <c r="HJF81" s="706"/>
      <c r="HJG81" s="706"/>
      <c r="HJH81" s="706"/>
      <c r="HJI81" s="706"/>
      <c r="HJJ81" s="706"/>
      <c r="HJK81" s="706"/>
      <c r="HJL81" s="706"/>
      <c r="HJM81" s="706"/>
      <c r="HJN81" s="706"/>
      <c r="HJO81" s="706"/>
      <c r="HJP81" s="706"/>
      <c r="HJQ81" s="706"/>
      <c r="HJR81" s="706"/>
      <c r="HJS81" s="706"/>
      <c r="HJT81" s="706"/>
      <c r="HJU81" s="706"/>
      <c r="HJV81" s="706"/>
      <c r="HJW81" s="706"/>
      <c r="HJX81" s="706"/>
      <c r="HJY81" s="706"/>
      <c r="HJZ81" s="706"/>
      <c r="HKA81" s="706"/>
      <c r="HKB81" s="706"/>
      <c r="HKC81" s="706"/>
      <c r="HKD81" s="706"/>
      <c r="HKE81" s="706"/>
      <c r="HKF81" s="706"/>
      <c r="HKG81" s="706"/>
      <c r="HKH81" s="706"/>
      <c r="HKI81" s="706"/>
      <c r="HKJ81" s="706"/>
      <c r="HKK81" s="706"/>
      <c r="HKL81" s="706"/>
      <c r="HKM81" s="706"/>
      <c r="HKN81" s="706"/>
      <c r="HKO81" s="706"/>
      <c r="HKP81" s="706"/>
      <c r="HKQ81" s="706"/>
      <c r="HKR81" s="706"/>
      <c r="HKS81" s="706"/>
      <c r="HKT81" s="706"/>
      <c r="HKU81" s="706"/>
      <c r="HKV81" s="706"/>
      <c r="HKW81" s="706"/>
      <c r="HKX81" s="706"/>
      <c r="HKY81" s="706"/>
      <c r="HKZ81" s="706"/>
      <c r="HLA81" s="706"/>
      <c r="HLB81" s="706"/>
      <c r="HLC81" s="706"/>
      <c r="HLD81" s="706"/>
      <c r="HLE81" s="706"/>
      <c r="HLF81" s="706"/>
      <c r="HLG81" s="706"/>
      <c r="HLH81" s="706"/>
      <c r="HLI81" s="706"/>
      <c r="HLJ81" s="706"/>
      <c r="HLK81" s="706"/>
      <c r="HLL81" s="706"/>
      <c r="HLM81" s="706"/>
      <c r="HLN81" s="706"/>
      <c r="HLO81" s="706"/>
      <c r="HLP81" s="706"/>
      <c r="HLQ81" s="706"/>
      <c r="HLR81" s="706"/>
      <c r="HLS81" s="706"/>
      <c r="HLT81" s="706"/>
      <c r="HLU81" s="706"/>
      <c r="HLV81" s="706"/>
      <c r="HLW81" s="706"/>
      <c r="HLX81" s="706"/>
      <c r="HLY81" s="706"/>
      <c r="HLZ81" s="706"/>
      <c r="HMA81" s="706"/>
      <c r="HMB81" s="706"/>
      <c r="HMC81" s="706"/>
      <c r="HMD81" s="706"/>
      <c r="HME81" s="706"/>
      <c r="HMF81" s="706"/>
      <c r="HMG81" s="706"/>
      <c r="HMH81" s="706"/>
      <c r="HMI81" s="706"/>
      <c r="HMJ81" s="706"/>
      <c r="HMK81" s="706"/>
      <c r="HML81" s="706"/>
      <c r="HMM81" s="706"/>
      <c r="HMN81" s="706"/>
      <c r="HMO81" s="706"/>
      <c r="HMP81" s="706"/>
      <c r="HMQ81" s="706"/>
      <c r="HMR81" s="706"/>
      <c r="HMS81" s="706"/>
      <c r="HMT81" s="706"/>
      <c r="HMU81" s="706"/>
      <c r="HMV81" s="706"/>
      <c r="HMW81" s="706"/>
      <c r="HMX81" s="706"/>
      <c r="HMY81" s="706"/>
      <c r="HMZ81" s="706"/>
      <c r="HNA81" s="706"/>
      <c r="HNB81" s="706"/>
      <c r="HNC81" s="706"/>
      <c r="HND81" s="706"/>
      <c r="HNE81" s="706"/>
      <c r="HNF81" s="706"/>
      <c r="HNG81" s="706"/>
      <c r="HNH81" s="706"/>
      <c r="HNI81" s="706"/>
      <c r="HNJ81" s="706"/>
      <c r="HNK81" s="706"/>
      <c r="HNL81" s="706"/>
      <c r="HNM81" s="706"/>
      <c r="HNN81" s="706"/>
      <c r="HNO81" s="706"/>
      <c r="HNP81" s="706"/>
      <c r="HNQ81" s="706"/>
      <c r="HNR81" s="706"/>
      <c r="HNS81" s="706"/>
      <c r="HNT81" s="706"/>
      <c r="HNU81" s="706"/>
      <c r="HNV81" s="706"/>
      <c r="HNW81" s="706"/>
      <c r="HNX81" s="706"/>
      <c r="HNY81" s="706"/>
      <c r="HNZ81" s="706"/>
      <c r="HOA81" s="706"/>
      <c r="HOB81" s="706"/>
      <c r="HOC81" s="706"/>
      <c r="HOD81" s="706"/>
      <c r="HOE81" s="706"/>
      <c r="HOF81" s="706"/>
      <c r="HOG81" s="706"/>
      <c r="HOH81" s="706"/>
      <c r="HOI81" s="706"/>
      <c r="HOJ81" s="706"/>
      <c r="HOK81" s="706"/>
      <c r="HOL81" s="706"/>
      <c r="HOM81" s="706"/>
      <c r="HON81" s="706"/>
      <c r="HOO81" s="706"/>
      <c r="HOP81" s="706"/>
      <c r="HOQ81" s="706"/>
      <c r="HOR81" s="706"/>
      <c r="HOS81" s="706"/>
      <c r="HOT81" s="706"/>
      <c r="HOU81" s="706"/>
      <c r="HOV81" s="706"/>
      <c r="HOW81" s="706"/>
      <c r="HOX81" s="706"/>
      <c r="HOY81" s="706"/>
      <c r="HOZ81" s="706"/>
      <c r="HPA81" s="706"/>
      <c r="HPB81" s="706"/>
      <c r="HPC81" s="706"/>
      <c r="HPD81" s="706"/>
      <c r="HPE81" s="706"/>
      <c r="HPF81" s="706"/>
      <c r="HPG81" s="706"/>
      <c r="HPH81" s="706"/>
      <c r="HPI81" s="706"/>
      <c r="HPJ81" s="706"/>
      <c r="HPK81" s="706"/>
      <c r="HPL81" s="706"/>
      <c r="HPM81" s="706"/>
      <c r="HPN81" s="706"/>
      <c r="HPO81" s="706"/>
      <c r="HPP81" s="706"/>
      <c r="HPQ81" s="706"/>
      <c r="HPR81" s="706"/>
      <c r="HPS81" s="706"/>
      <c r="HPT81" s="706"/>
      <c r="HPU81" s="706"/>
      <c r="HPV81" s="706"/>
      <c r="HPW81" s="706"/>
      <c r="HPX81" s="706"/>
      <c r="HPY81" s="706"/>
      <c r="HPZ81" s="706"/>
      <c r="HQA81" s="706"/>
      <c r="HQB81" s="706"/>
      <c r="HQC81" s="706"/>
      <c r="HQD81" s="706"/>
      <c r="HQE81" s="706"/>
      <c r="HQF81" s="706"/>
      <c r="HQG81" s="706"/>
      <c r="HQH81" s="706"/>
      <c r="HQI81" s="706"/>
      <c r="HQJ81" s="706"/>
      <c r="HQK81" s="706"/>
      <c r="HQL81" s="706"/>
      <c r="HQM81" s="706"/>
      <c r="HQN81" s="706"/>
      <c r="HQO81" s="706"/>
      <c r="HQP81" s="706"/>
      <c r="HQQ81" s="706"/>
      <c r="HQR81" s="706"/>
      <c r="HQS81" s="706"/>
      <c r="HQT81" s="706"/>
      <c r="HQU81" s="706"/>
      <c r="HQV81" s="706"/>
      <c r="HQW81" s="706"/>
      <c r="HQX81" s="706"/>
      <c r="HQY81" s="706"/>
      <c r="HQZ81" s="706"/>
      <c r="HRA81" s="706"/>
      <c r="HRB81" s="706"/>
      <c r="HRC81" s="706"/>
      <c r="HRD81" s="706"/>
      <c r="HRE81" s="706"/>
      <c r="HRF81" s="706"/>
      <c r="HRG81" s="706"/>
      <c r="HRH81" s="706"/>
      <c r="HRI81" s="706"/>
      <c r="HRJ81" s="706"/>
      <c r="HRK81" s="706"/>
      <c r="HRL81" s="706"/>
      <c r="HRM81" s="706"/>
      <c r="HRN81" s="706"/>
      <c r="HRO81" s="706"/>
      <c r="HRP81" s="706"/>
      <c r="HRQ81" s="706"/>
      <c r="HRR81" s="706"/>
      <c r="HRS81" s="706"/>
      <c r="HRT81" s="706"/>
      <c r="HRU81" s="706"/>
      <c r="HRV81" s="706"/>
      <c r="HRW81" s="706"/>
      <c r="HRX81" s="706"/>
      <c r="HRY81" s="706"/>
      <c r="HRZ81" s="706"/>
      <c r="HSA81" s="706"/>
      <c r="HSB81" s="706"/>
      <c r="HSC81" s="706"/>
      <c r="HSD81" s="706"/>
      <c r="HSE81" s="706"/>
      <c r="HSF81" s="706"/>
      <c r="HSG81" s="706"/>
      <c r="HSH81" s="706"/>
      <c r="HSI81" s="706"/>
      <c r="HSJ81" s="706"/>
      <c r="HSK81" s="706"/>
      <c r="HSL81" s="706"/>
      <c r="HSM81" s="706"/>
      <c r="HSN81" s="706"/>
      <c r="HSO81" s="706"/>
      <c r="HSP81" s="706"/>
      <c r="HSQ81" s="706"/>
      <c r="HSR81" s="706"/>
      <c r="HSS81" s="706"/>
      <c r="HST81" s="706"/>
      <c r="HSU81" s="706"/>
      <c r="HSV81" s="706"/>
      <c r="HSW81" s="706"/>
      <c r="HSX81" s="706"/>
      <c r="HSY81" s="706"/>
      <c r="HSZ81" s="706"/>
      <c r="HTA81" s="706"/>
      <c r="HTB81" s="706"/>
      <c r="HTC81" s="706"/>
      <c r="HTD81" s="706"/>
      <c r="HTE81" s="706"/>
      <c r="HTF81" s="706"/>
      <c r="HTG81" s="706"/>
      <c r="HTH81" s="706"/>
      <c r="HTI81" s="706"/>
      <c r="HTJ81" s="706"/>
      <c r="HTK81" s="706"/>
      <c r="HTL81" s="706"/>
      <c r="HTM81" s="706"/>
      <c r="HTN81" s="706"/>
      <c r="HTO81" s="706"/>
      <c r="HTP81" s="706"/>
      <c r="HTQ81" s="706"/>
      <c r="HTR81" s="706"/>
      <c r="HTS81" s="706"/>
      <c r="HTT81" s="706"/>
      <c r="HTU81" s="706"/>
      <c r="HTV81" s="706"/>
      <c r="HTW81" s="706"/>
      <c r="HTX81" s="706"/>
      <c r="HTY81" s="706"/>
      <c r="HTZ81" s="706"/>
      <c r="HUA81" s="706"/>
      <c r="HUB81" s="706"/>
      <c r="HUC81" s="706"/>
      <c r="HUD81" s="706"/>
      <c r="HUE81" s="706"/>
      <c r="HUF81" s="706"/>
      <c r="HUG81" s="706"/>
      <c r="HUH81" s="706"/>
      <c r="HUI81" s="706"/>
      <c r="HUJ81" s="706"/>
      <c r="HUK81" s="706"/>
      <c r="HUL81" s="706"/>
      <c r="HUM81" s="706"/>
      <c r="HUN81" s="706"/>
      <c r="HUO81" s="706"/>
      <c r="HUP81" s="706"/>
      <c r="HUQ81" s="706"/>
      <c r="HUR81" s="706"/>
      <c r="HUS81" s="706"/>
      <c r="HUT81" s="706"/>
      <c r="HUU81" s="706"/>
      <c r="HUV81" s="706"/>
      <c r="HUW81" s="706"/>
      <c r="HUX81" s="706"/>
      <c r="HUY81" s="706"/>
      <c r="HUZ81" s="706"/>
      <c r="HVA81" s="706"/>
      <c r="HVB81" s="706"/>
      <c r="HVC81" s="706"/>
      <c r="HVD81" s="706"/>
      <c r="HVE81" s="706"/>
      <c r="HVF81" s="706"/>
      <c r="HVG81" s="706"/>
      <c r="HVH81" s="706"/>
      <c r="HVI81" s="706"/>
      <c r="HVJ81" s="706"/>
      <c r="HVK81" s="706"/>
      <c r="HVL81" s="706"/>
      <c r="HVM81" s="706"/>
      <c r="HVN81" s="706"/>
      <c r="HVO81" s="706"/>
      <c r="HVP81" s="706"/>
      <c r="HVQ81" s="706"/>
      <c r="HVR81" s="706"/>
      <c r="HVS81" s="706"/>
      <c r="HVT81" s="706"/>
      <c r="HVU81" s="706"/>
      <c r="HVV81" s="706"/>
      <c r="HVW81" s="706"/>
      <c r="HVX81" s="706"/>
      <c r="HVY81" s="706"/>
      <c r="HVZ81" s="706"/>
      <c r="HWA81" s="706"/>
      <c r="HWB81" s="706"/>
      <c r="HWC81" s="706"/>
      <c r="HWD81" s="706"/>
      <c r="HWE81" s="706"/>
      <c r="HWF81" s="706"/>
      <c r="HWG81" s="706"/>
      <c r="HWH81" s="706"/>
      <c r="HWI81" s="706"/>
      <c r="HWJ81" s="706"/>
      <c r="HWK81" s="706"/>
      <c r="HWL81" s="706"/>
      <c r="HWM81" s="706"/>
      <c r="HWN81" s="706"/>
      <c r="HWO81" s="706"/>
      <c r="HWP81" s="706"/>
      <c r="HWQ81" s="706"/>
      <c r="HWR81" s="706"/>
      <c r="HWS81" s="706"/>
      <c r="HWT81" s="706"/>
      <c r="HWU81" s="706"/>
      <c r="HWV81" s="706"/>
      <c r="HWW81" s="706"/>
      <c r="HWX81" s="706"/>
      <c r="HWY81" s="706"/>
      <c r="HWZ81" s="706"/>
      <c r="HXA81" s="706"/>
      <c r="HXB81" s="706"/>
      <c r="HXC81" s="706"/>
      <c r="HXD81" s="706"/>
      <c r="HXE81" s="706"/>
      <c r="HXF81" s="706"/>
      <c r="HXG81" s="706"/>
      <c r="HXH81" s="706"/>
      <c r="HXI81" s="706"/>
      <c r="HXJ81" s="706"/>
      <c r="HXK81" s="706"/>
      <c r="HXL81" s="706"/>
      <c r="HXM81" s="706"/>
      <c r="HXN81" s="706"/>
      <c r="HXO81" s="706"/>
      <c r="HXP81" s="706"/>
      <c r="HXQ81" s="706"/>
      <c r="HXR81" s="706"/>
      <c r="HXS81" s="706"/>
      <c r="HXT81" s="706"/>
      <c r="HXU81" s="706"/>
      <c r="HXV81" s="706"/>
      <c r="HXW81" s="706"/>
      <c r="HXX81" s="706"/>
      <c r="HXY81" s="706"/>
      <c r="HXZ81" s="706"/>
      <c r="HYA81" s="706"/>
      <c r="HYB81" s="706"/>
      <c r="HYC81" s="706"/>
      <c r="HYD81" s="706"/>
      <c r="HYE81" s="706"/>
      <c r="HYF81" s="706"/>
      <c r="HYG81" s="706"/>
      <c r="HYH81" s="706"/>
      <c r="HYI81" s="706"/>
      <c r="HYJ81" s="706"/>
      <c r="HYK81" s="706"/>
      <c r="HYL81" s="706"/>
      <c r="HYM81" s="706"/>
      <c r="HYN81" s="706"/>
      <c r="HYO81" s="706"/>
      <c r="HYP81" s="706"/>
      <c r="HYQ81" s="706"/>
      <c r="HYR81" s="706"/>
      <c r="HYS81" s="706"/>
      <c r="HYT81" s="706"/>
      <c r="HYU81" s="706"/>
      <c r="HYV81" s="706"/>
      <c r="HYW81" s="706"/>
      <c r="HYX81" s="706"/>
      <c r="HYY81" s="706"/>
      <c r="HYZ81" s="706"/>
      <c r="HZA81" s="706"/>
      <c r="HZB81" s="706"/>
      <c r="HZC81" s="706"/>
      <c r="HZD81" s="706"/>
      <c r="HZE81" s="706"/>
      <c r="HZF81" s="706"/>
      <c r="HZG81" s="706"/>
      <c r="HZH81" s="706"/>
      <c r="HZI81" s="706"/>
      <c r="HZJ81" s="706"/>
      <c r="HZK81" s="706"/>
      <c r="HZL81" s="706"/>
      <c r="HZM81" s="706"/>
      <c r="HZN81" s="706"/>
      <c r="HZO81" s="706"/>
      <c r="HZP81" s="706"/>
      <c r="HZQ81" s="706"/>
      <c r="HZR81" s="706"/>
      <c r="HZS81" s="706"/>
      <c r="HZT81" s="706"/>
      <c r="HZU81" s="706"/>
      <c r="HZV81" s="706"/>
      <c r="HZW81" s="706"/>
      <c r="HZX81" s="706"/>
      <c r="HZY81" s="706"/>
      <c r="HZZ81" s="706"/>
      <c r="IAA81" s="706"/>
      <c r="IAB81" s="706"/>
      <c r="IAC81" s="706"/>
      <c r="IAD81" s="706"/>
      <c r="IAE81" s="706"/>
      <c r="IAF81" s="706"/>
      <c r="IAG81" s="706"/>
      <c r="IAH81" s="706"/>
      <c r="IAI81" s="706"/>
      <c r="IAJ81" s="706"/>
      <c r="IAK81" s="706"/>
      <c r="IAL81" s="706"/>
      <c r="IAM81" s="706"/>
      <c r="IAN81" s="706"/>
      <c r="IAO81" s="706"/>
      <c r="IAP81" s="706"/>
      <c r="IAQ81" s="706"/>
      <c r="IAR81" s="706"/>
      <c r="IAS81" s="706"/>
      <c r="IAT81" s="706"/>
      <c r="IAU81" s="706"/>
      <c r="IAV81" s="706"/>
      <c r="IAW81" s="706"/>
      <c r="IAX81" s="706"/>
      <c r="IAY81" s="706"/>
      <c r="IAZ81" s="706"/>
      <c r="IBA81" s="706"/>
      <c r="IBB81" s="706"/>
      <c r="IBC81" s="706"/>
      <c r="IBD81" s="706"/>
      <c r="IBE81" s="706"/>
      <c r="IBF81" s="706"/>
      <c r="IBG81" s="706"/>
      <c r="IBH81" s="706"/>
      <c r="IBI81" s="706"/>
      <c r="IBJ81" s="706"/>
      <c r="IBK81" s="706"/>
      <c r="IBL81" s="706"/>
      <c r="IBM81" s="706"/>
      <c r="IBN81" s="706"/>
      <c r="IBO81" s="706"/>
      <c r="IBP81" s="706"/>
      <c r="IBQ81" s="706"/>
      <c r="IBR81" s="706"/>
      <c r="IBS81" s="706"/>
      <c r="IBT81" s="706"/>
      <c r="IBU81" s="706"/>
      <c r="IBV81" s="706"/>
      <c r="IBW81" s="706"/>
      <c r="IBX81" s="706"/>
      <c r="IBY81" s="706"/>
      <c r="IBZ81" s="706"/>
      <c r="ICA81" s="706"/>
      <c r="ICB81" s="706"/>
      <c r="ICC81" s="706"/>
      <c r="ICD81" s="706"/>
      <c r="ICE81" s="706"/>
      <c r="ICF81" s="706"/>
      <c r="ICG81" s="706"/>
      <c r="ICH81" s="706"/>
      <c r="ICI81" s="706"/>
      <c r="ICJ81" s="706"/>
      <c r="ICK81" s="706"/>
      <c r="ICL81" s="706"/>
      <c r="ICM81" s="706"/>
      <c r="ICN81" s="706"/>
      <c r="ICO81" s="706"/>
      <c r="ICP81" s="706"/>
      <c r="ICQ81" s="706"/>
      <c r="ICR81" s="706"/>
      <c r="ICS81" s="706"/>
      <c r="ICT81" s="706"/>
      <c r="ICU81" s="706"/>
      <c r="ICV81" s="706"/>
      <c r="ICW81" s="706"/>
      <c r="ICX81" s="706"/>
      <c r="ICY81" s="706"/>
      <c r="ICZ81" s="706"/>
      <c r="IDA81" s="706"/>
      <c r="IDB81" s="706"/>
      <c r="IDC81" s="706"/>
      <c r="IDD81" s="706"/>
      <c r="IDE81" s="706"/>
      <c r="IDF81" s="706"/>
      <c r="IDG81" s="706"/>
      <c r="IDH81" s="706"/>
      <c r="IDI81" s="706"/>
      <c r="IDJ81" s="706"/>
      <c r="IDK81" s="706"/>
      <c r="IDL81" s="706"/>
      <c r="IDM81" s="706"/>
      <c r="IDN81" s="706"/>
      <c r="IDO81" s="706"/>
      <c r="IDP81" s="706"/>
      <c r="IDQ81" s="706"/>
      <c r="IDR81" s="706"/>
      <c r="IDS81" s="706"/>
      <c r="IDT81" s="706"/>
      <c r="IDU81" s="706"/>
      <c r="IDV81" s="706"/>
      <c r="IDW81" s="706"/>
      <c r="IDX81" s="706"/>
      <c r="IDY81" s="706"/>
      <c r="IDZ81" s="706"/>
      <c r="IEA81" s="706"/>
      <c r="IEB81" s="706"/>
      <c r="IEC81" s="706"/>
      <c r="IED81" s="706"/>
      <c r="IEE81" s="706"/>
      <c r="IEF81" s="706"/>
      <c r="IEG81" s="706"/>
      <c r="IEH81" s="706"/>
      <c r="IEI81" s="706"/>
      <c r="IEJ81" s="706"/>
      <c r="IEK81" s="706"/>
      <c r="IEL81" s="706"/>
      <c r="IEM81" s="706"/>
      <c r="IEN81" s="706"/>
      <c r="IEO81" s="706"/>
      <c r="IEP81" s="706"/>
      <c r="IEQ81" s="706"/>
      <c r="IER81" s="706"/>
      <c r="IES81" s="706"/>
      <c r="IET81" s="706"/>
      <c r="IEU81" s="706"/>
      <c r="IEV81" s="706"/>
      <c r="IEW81" s="706"/>
      <c r="IEX81" s="706"/>
      <c r="IEY81" s="706"/>
      <c r="IEZ81" s="706"/>
      <c r="IFA81" s="706"/>
      <c r="IFB81" s="706"/>
      <c r="IFC81" s="706"/>
      <c r="IFD81" s="706"/>
      <c r="IFE81" s="706"/>
      <c r="IFF81" s="706"/>
      <c r="IFG81" s="706"/>
      <c r="IFH81" s="706"/>
      <c r="IFI81" s="706"/>
      <c r="IFJ81" s="706"/>
      <c r="IFK81" s="706"/>
      <c r="IFL81" s="706"/>
      <c r="IFM81" s="706"/>
      <c r="IFN81" s="706"/>
      <c r="IFO81" s="706"/>
      <c r="IFP81" s="706"/>
      <c r="IFQ81" s="706"/>
      <c r="IFR81" s="706"/>
      <c r="IFS81" s="706"/>
      <c r="IFT81" s="706"/>
      <c r="IFU81" s="706"/>
      <c r="IFV81" s="706"/>
      <c r="IFW81" s="706"/>
      <c r="IFX81" s="706"/>
      <c r="IFY81" s="706"/>
      <c r="IFZ81" s="706"/>
      <c r="IGA81" s="706"/>
      <c r="IGB81" s="706"/>
      <c r="IGC81" s="706"/>
      <c r="IGD81" s="706"/>
      <c r="IGE81" s="706"/>
      <c r="IGF81" s="706"/>
      <c r="IGG81" s="706"/>
      <c r="IGH81" s="706"/>
      <c r="IGI81" s="706"/>
      <c r="IGJ81" s="706"/>
      <c r="IGK81" s="706"/>
      <c r="IGL81" s="706"/>
      <c r="IGM81" s="706"/>
      <c r="IGN81" s="706"/>
      <c r="IGO81" s="706"/>
      <c r="IGP81" s="706"/>
      <c r="IGQ81" s="706"/>
      <c r="IGR81" s="706"/>
      <c r="IGS81" s="706"/>
      <c r="IGT81" s="706"/>
      <c r="IGU81" s="706"/>
      <c r="IGV81" s="706"/>
      <c r="IGW81" s="706"/>
      <c r="IGX81" s="706"/>
      <c r="IGY81" s="706"/>
      <c r="IGZ81" s="706"/>
      <c r="IHA81" s="706"/>
      <c r="IHB81" s="706"/>
      <c r="IHC81" s="706"/>
      <c r="IHD81" s="706"/>
      <c r="IHE81" s="706"/>
      <c r="IHF81" s="706"/>
      <c r="IHG81" s="706"/>
      <c r="IHH81" s="706"/>
      <c r="IHI81" s="706"/>
      <c r="IHJ81" s="706"/>
      <c r="IHK81" s="706"/>
      <c r="IHL81" s="706"/>
      <c r="IHM81" s="706"/>
      <c r="IHN81" s="706"/>
      <c r="IHO81" s="706"/>
      <c r="IHP81" s="706"/>
      <c r="IHQ81" s="706"/>
      <c r="IHR81" s="706"/>
      <c r="IHS81" s="706"/>
      <c r="IHT81" s="706"/>
      <c r="IHU81" s="706"/>
      <c r="IHV81" s="706"/>
      <c r="IHW81" s="706"/>
      <c r="IHX81" s="706"/>
      <c r="IHY81" s="706"/>
      <c r="IHZ81" s="706"/>
      <c r="IIA81" s="706"/>
      <c r="IIB81" s="706"/>
      <c r="IIC81" s="706"/>
      <c r="IID81" s="706"/>
      <c r="IIE81" s="706"/>
      <c r="IIF81" s="706"/>
      <c r="IIG81" s="706"/>
      <c r="IIH81" s="706"/>
      <c r="III81" s="706"/>
      <c r="IIJ81" s="706"/>
      <c r="IIK81" s="706"/>
      <c r="IIL81" s="706"/>
      <c r="IIM81" s="706"/>
      <c r="IIN81" s="706"/>
      <c r="IIO81" s="706"/>
      <c r="IIP81" s="706"/>
      <c r="IIQ81" s="706"/>
      <c r="IIR81" s="706"/>
      <c r="IIS81" s="706"/>
      <c r="IIT81" s="706"/>
      <c r="IIU81" s="706"/>
      <c r="IIV81" s="706"/>
      <c r="IIW81" s="706"/>
      <c r="IIX81" s="706"/>
      <c r="IIY81" s="706"/>
      <c r="IIZ81" s="706"/>
      <c r="IJA81" s="706"/>
      <c r="IJB81" s="706"/>
      <c r="IJC81" s="706"/>
      <c r="IJD81" s="706"/>
      <c r="IJE81" s="706"/>
      <c r="IJF81" s="706"/>
      <c r="IJG81" s="706"/>
      <c r="IJH81" s="706"/>
      <c r="IJI81" s="706"/>
      <c r="IJJ81" s="706"/>
      <c r="IJK81" s="706"/>
      <c r="IJL81" s="706"/>
      <c r="IJM81" s="706"/>
      <c r="IJN81" s="706"/>
      <c r="IJO81" s="706"/>
      <c r="IJP81" s="706"/>
      <c r="IJQ81" s="706"/>
      <c r="IJR81" s="706"/>
      <c r="IJS81" s="706"/>
      <c r="IJT81" s="706"/>
      <c r="IJU81" s="706"/>
      <c r="IJV81" s="706"/>
      <c r="IJW81" s="706"/>
      <c r="IJX81" s="706"/>
      <c r="IJY81" s="706"/>
      <c r="IJZ81" s="706"/>
      <c r="IKA81" s="706"/>
      <c r="IKB81" s="706"/>
      <c r="IKC81" s="706"/>
      <c r="IKD81" s="706"/>
      <c r="IKE81" s="706"/>
      <c r="IKF81" s="706"/>
      <c r="IKG81" s="706"/>
      <c r="IKH81" s="706"/>
      <c r="IKI81" s="706"/>
      <c r="IKJ81" s="706"/>
      <c r="IKK81" s="706"/>
      <c r="IKL81" s="706"/>
      <c r="IKM81" s="706"/>
      <c r="IKN81" s="706"/>
      <c r="IKO81" s="706"/>
      <c r="IKP81" s="706"/>
      <c r="IKQ81" s="706"/>
      <c r="IKR81" s="706"/>
      <c r="IKS81" s="706"/>
      <c r="IKT81" s="706"/>
      <c r="IKU81" s="706"/>
      <c r="IKV81" s="706"/>
      <c r="IKW81" s="706"/>
      <c r="IKX81" s="706"/>
      <c r="IKY81" s="706"/>
      <c r="IKZ81" s="706"/>
      <c r="ILA81" s="706"/>
      <c r="ILB81" s="706"/>
      <c r="ILC81" s="706"/>
      <c r="ILD81" s="706"/>
      <c r="ILE81" s="706"/>
      <c r="ILF81" s="706"/>
      <c r="ILG81" s="706"/>
      <c r="ILH81" s="706"/>
      <c r="ILI81" s="706"/>
      <c r="ILJ81" s="706"/>
      <c r="ILK81" s="706"/>
      <c r="ILL81" s="706"/>
      <c r="ILM81" s="706"/>
      <c r="ILN81" s="706"/>
      <c r="ILO81" s="706"/>
      <c r="ILP81" s="706"/>
      <c r="ILQ81" s="706"/>
      <c r="ILR81" s="706"/>
      <c r="ILS81" s="706"/>
      <c r="ILT81" s="706"/>
      <c r="ILU81" s="706"/>
      <c r="ILV81" s="706"/>
      <c r="ILW81" s="706"/>
      <c r="ILX81" s="706"/>
      <c r="ILY81" s="706"/>
      <c r="ILZ81" s="706"/>
      <c r="IMA81" s="706"/>
      <c r="IMB81" s="706"/>
      <c r="IMC81" s="706"/>
      <c r="IMD81" s="706"/>
      <c r="IME81" s="706"/>
      <c r="IMF81" s="706"/>
      <c r="IMG81" s="706"/>
      <c r="IMH81" s="706"/>
      <c r="IMI81" s="706"/>
      <c r="IMJ81" s="706"/>
      <c r="IMK81" s="706"/>
      <c r="IML81" s="706"/>
      <c r="IMM81" s="706"/>
      <c r="IMN81" s="706"/>
      <c r="IMO81" s="706"/>
      <c r="IMP81" s="706"/>
      <c r="IMQ81" s="706"/>
      <c r="IMR81" s="706"/>
      <c r="IMS81" s="706"/>
      <c r="IMT81" s="706"/>
      <c r="IMU81" s="706"/>
      <c r="IMV81" s="706"/>
      <c r="IMW81" s="706"/>
      <c r="IMX81" s="706"/>
      <c r="IMY81" s="706"/>
      <c r="IMZ81" s="706"/>
      <c r="INA81" s="706"/>
      <c r="INB81" s="706"/>
      <c r="INC81" s="706"/>
      <c r="IND81" s="706"/>
      <c r="INE81" s="706"/>
      <c r="INF81" s="706"/>
      <c r="ING81" s="706"/>
      <c r="INH81" s="706"/>
      <c r="INI81" s="706"/>
      <c r="INJ81" s="706"/>
      <c r="INK81" s="706"/>
      <c r="INL81" s="706"/>
      <c r="INM81" s="706"/>
      <c r="INN81" s="706"/>
      <c r="INO81" s="706"/>
      <c r="INP81" s="706"/>
      <c r="INQ81" s="706"/>
      <c r="INR81" s="706"/>
      <c r="INS81" s="706"/>
      <c r="INT81" s="706"/>
      <c r="INU81" s="706"/>
      <c r="INV81" s="706"/>
      <c r="INW81" s="706"/>
      <c r="INX81" s="706"/>
      <c r="INY81" s="706"/>
      <c r="INZ81" s="706"/>
      <c r="IOA81" s="706"/>
      <c r="IOB81" s="706"/>
      <c r="IOC81" s="706"/>
      <c r="IOD81" s="706"/>
      <c r="IOE81" s="706"/>
      <c r="IOF81" s="706"/>
      <c r="IOG81" s="706"/>
      <c r="IOH81" s="706"/>
      <c r="IOI81" s="706"/>
      <c r="IOJ81" s="706"/>
      <c r="IOK81" s="706"/>
      <c r="IOL81" s="706"/>
      <c r="IOM81" s="706"/>
      <c r="ION81" s="706"/>
      <c r="IOO81" s="706"/>
      <c r="IOP81" s="706"/>
      <c r="IOQ81" s="706"/>
      <c r="IOR81" s="706"/>
      <c r="IOS81" s="706"/>
      <c r="IOT81" s="706"/>
      <c r="IOU81" s="706"/>
      <c r="IOV81" s="706"/>
      <c r="IOW81" s="706"/>
      <c r="IOX81" s="706"/>
      <c r="IOY81" s="706"/>
      <c r="IOZ81" s="706"/>
      <c r="IPA81" s="706"/>
      <c r="IPB81" s="706"/>
      <c r="IPC81" s="706"/>
      <c r="IPD81" s="706"/>
      <c r="IPE81" s="706"/>
      <c r="IPF81" s="706"/>
      <c r="IPG81" s="706"/>
      <c r="IPH81" s="706"/>
      <c r="IPI81" s="706"/>
      <c r="IPJ81" s="706"/>
      <c r="IPK81" s="706"/>
      <c r="IPL81" s="706"/>
      <c r="IPM81" s="706"/>
      <c r="IPN81" s="706"/>
      <c r="IPO81" s="706"/>
      <c r="IPP81" s="706"/>
      <c r="IPQ81" s="706"/>
      <c r="IPR81" s="706"/>
      <c r="IPS81" s="706"/>
      <c r="IPT81" s="706"/>
      <c r="IPU81" s="706"/>
      <c r="IPV81" s="706"/>
      <c r="IPW81" s="706"/>
      <c r="IPX81" s="706"/>
      <c r="IPY81" s="706"/>
      <c r="IPZ81" s="706"/>
      <c r="IQA81" s="706"/>
      <c r="IQB81" s="706"/>
      <c r="IQC81" s="706"/>
      <c r="IQD81" s="706"/>
      <c r="IQE81" s="706"/>
      <c r="IQF81" s="706"/>
      <c r="IQG81" s="706"/>
      <c r="IQH81" s="706"/>
      <c r="IQI81" s="706"/>
      <c r="IQJ81" s="706"/>
      <c r="IQK81" s="706"/>
      <c r="IQL81" s="706"/>
      <c r="IQM81" s="706"/>
      <c r="IQN81" s="706"/>
      <c r="IQO81" s="706"/>
      <c r="IQP81" s="706"/>
      <c r="IQQ81" s="706"/>
      <c r="IQR81" s="706"/>
      <c r="IQS81" s="706"/>
      <c r="IQT81" s="706"/>
      <c r="IQU81" s="706"/>
      <c r="IQV81" s="706"/>
      <c r="IQW81" s="706"/>
      <c r="IQX81" s="706"/>
      <c r="IQY81" s="706"/>
      <c r="IQZ81" s="706"/>
      <c r="IRA81" s="706"/>
      <c r="IRB81" s="706"/>
      <c r="IRC81" s="706"/>
      <c r="IRD81" s="706"/>
      <c r="IRE81" s="706"/>
      <c r="IRF81" s="706"/>
      <c r="IRG81" s="706"/>
      <c r="IRH81" s="706"/>
      <c r="IRI81" s="706"/>
      <c r="IRJ81" s="706"/>
      <c r="IRK81" s="706"/>
      <c r="IRL81" s="706"/>
      <c r="IRM81" s="706"/>
      <c r="IRN81" s="706"/>
      <c r="IRO81" s="706"/>
      <c r="IRP81" s="706"/>
      <c r="IRQ81" s="706"/>
      <c r="IRR81" s="706"/>
      <c r="IRS81" s="706"/>
      <c r="IRT81" s="706"/>
      <c r="IRU81" s="706"/>
      <c r="IRV81" s="706"/>
      <c r="IRW81" s="706"/>
      <c r="IRX81" s="706"/>
      <c r="IRY81" s="706"/>
      <c r="IRZ81" s="706"/>
      <c r="ISA81" s="706"/>
      <c r="ISB81" s="706"/>
      <c r="ISC81" s="706"/>
      <c r="ISD81" s="706"/>
      <c r="ISE81" s="706"/>
      <c r="ISF81" s="706"/>
      <c r="ISG81" s="706"/>
      <c r="ISH81" s="706"/>
      <c r="ISI81" s="706"/>
      <c r="ISJ81" s="706"/>
      <c r="ISK81" s="706"/>
      <c r="ISL81" s="706"/>
      <c r="ISM81" s="706"/>
      <c r="ISN81" s="706"/>
      <c r="ISO81" s="706"/>
      <c r="ISP81" s="706"/>
      <c r="ISQ81" s="706"/>
      <c r="ISR81" s="706"/>
      <c r="ISS81" s="706"/>
      <c r="IST81" s="706"/>
      <c r="ISU81" s="706"/>
      <c r="ISV81" s="706"/>
      <c r="ISW81" s="706"/>
      <c r="ISX81" s="706"/>
      <c r="ISY81" s="706"/>
      <c r="ISZ81" s="706"/>
      <c r="ITA81" s="706"/>
      <c r="ITB81" s="706"/>
      <c r="ITC81" s="706"/>
      <c r="ITD81" s="706"/>
      <c r="ITE81" s="706"/>
      <c r="ITF81" s="706"/>
      <c r="ITG81" s="706"/>
      <c r="ITH81" s="706"/>
      <c r="ITI81" s="706"/>
      <c r="ITJ81" s="706"/>
      <c r="ITK81" s="706"/>
      <c r="ITL81" s="706"/>
      <c r="ITM81" s="706"/>
      <c r="ITN81" s="706"/>
      <c r="ITO81" s="706"/>
      <c r="ITP81" s="706"/>
      <c r="ITQ81" s="706"/>
      <c r="ITR81" s="706"/>
      <c r="ITS81" s="706"/>
      <c r="ITT81" s="706"/>
      <c r="ITU81" s="706"/>
      <c r="ITV81" s="706"/>
      <c r="ITW81" s="706"/>
      <c r="ITX81" s="706"/>
      <c r="ITY81" s="706"/>
      <c r="ITZ81" s="706"/>
      <c r="IUA81" s="706"/>
      <c r="IUB81" s="706"/>
      <c r="IUC81" s="706"/>
      <c r="IUD81" s="706"/>
      <c r="IUE81" s="706"/>
      <c r="IUF81" s="706"/>
      <c r="IUG81" s="706"/>
      <c r="IUH81" s="706"/>
      <c r="IUI81" s="706"/>
      <c r="IUJ81" s="706"/>
      <c r="IUK81" s="706"/>
      <c r="IUL81" s="706"/>
      <c r="IUM81" s="706"/>
      <c r="IUN81" s="706"/>
      <c r="IUO81" s="706"/>
      <c r="IUP81" s="706"/>
      <c r="IUQ81" s="706"/>
      <c r="IUR81" s="706"/>
      <c r="IUS81" s="706"/>
      <c r="IUT81" s="706"/>
      <c r="IUU81" s="706"/>
      <c r="IUV81" s="706"/>
      <c r="IUW81" s="706"/>
      <c r="IUX81" s="706"/>
      <c r="IUY81" s="706"/>
      <c r="IUZ81" s="706"/>
      <c r="IVA81" s="706"/>
      <c r="IVB81" s="706"/>
      <c r="IVC81" s="706"/>
      <c r="IVD81" s="706"/>
      <c r="IVE81" s="706"/>
      <c r="IVF81" s="706"/>
      <c r="IVG81" s="706"/>
      <c r="IVH81" s="706"/>
      <c r="IVI81" s="706"/>
      <c r="IVJ81" s="706"/>
      <c r="IVK81" s="706"/>
      <c r="IVL81" s="706"/>
      <c r="IVM81" s="706"/>
      <c r="IVN81" s="706"/>
      <c r="IVO81" s="706"/>
      <c r="IVP81" s="706"/>
      <c r="IVQ81" s="706"/>
      <c r="IVR81" s="706"/>
      <c r="IVS81" s="706"/>
      <c r="IVT81" s="706"/>
      <c r="IVU81" s="706"/>
      <c r="IVV81" s="706"/>
      <c r="IVW81" s="706"/>
      <c r="IVX81" s="706"/>
      <c r="IVY81" s="706"/>
      <c r="IVZ81" s="706"/>
      <c r="IWA81" s="706"/>
      <c r="IWB81" s="706"/>
      <c r="IWC81" s="706"/>
      <c r="IWD81" s="706"/>
      <c r="IWE81" s="706"/>
      <c r="IWF81" s="706"/>
      <c r="IWG81" s="706"/>
      <c r="IWH81" s="706"/>
      <c r="IWI81" s="706"/>
      <c r="IWJ81" s="706"/>
      <c r="IWK81" s="706"/>
      <c r="IWL81" s="706"/>
      <c r="IWM81" s="706"/>
      <c r="IWN81" s="706"/>
      <c r="IWO81" s="706"/>
      <c r="IWP81" s="706"/>
      <c r="IWQ81" s="706"/>
      <c r="IWR81" s="706"/>
      <c r="IWS81" s="706"/>
      <c r="IWT81" s="706"/>
      <c r="IWU81" s="706"/>
      <c r="IWV81" s="706"/>
      <c r="IWW81" s="706"/>
      <c r="IWX81" s="706"/>
      <c r="IWY81" s="706"/>
      <c r="IWZ81" s="706"/>
      <c r="IXA81" s="706"/>
      <c r="IXB81" s="706"/>
      <c r="IXC81" s="706"/>
      <c r="IXD81" s="706"/>
      <c r="IXE81" s="706"/>
      <c r="IXF81" s="706"/>
      <c r="IXG81" s="706"/>
      <c r="IXH81" s="706"/>
      <c r="IXI81" s="706"/>
      <c r="IXJ81" s="706"/>
      <c r="IXK81" s="706"/>
      <c r="IXL81" s="706"/>
      <c r="IXM81" s="706"/>
      <c r="IXN81" s="706"/>
      <c r="IXO81" s="706"/>
      <c r="IXP81" s="706"/>
      <c r="IXQ81" s="706"/>
      <c r="IXR81" s="706"/>
      <c r="IXS81" s="706"/>
      <c r="IXT81" s="706"/>
      <c r="IXU81" s="706"/>
      <c r="IXV81" s="706"/>
      <c r="IXW81" s="706"/>
      <c r="IXX81" s="706"/>
      <c r="IXY81" s="706"/>
      <c r="IXZ81" s="706"/>
      <c r="IYA81" s="706"/>
      <c r="IYB81" s="706"/>
      <c r="IYC81" s="706"/>
      <c r="IYD81" s="706"/>
      <c r="IYE81" s="706"/>
      <c r="IYF81" s="706"/>
      <c r="IYG81" s="706"/>
      <c r="IYH81" s="706"/>
      <c r="IYI81" s="706"/>
      <c r="IYJ81" s="706"/>
      <c r="IYK81" s="706"/>
      <c r="IYL81" s="706"/>
      <c r="IYM81" s="706"/>
      <c r="IYN81" s="706"/>
      <c r="IYO81" s="706"/>
      <c r="IYP81" s="706"/>
      <c r="IYQ81" s="706"/>
      <c r="IYR81" s="706"/>
      <c r="IYS81" s="706"/>
      <c r="IYT81" s="706"/>
      <c r="IYU81" s="706"/>
      <c r="IYV81" s="706"/>
      <c r="IYW81" s="706"/>
      <c r="IYX81" s="706"/>
      <c r="IYY81" s="706"/>
      <c r="IYZ81" s="706"/>
      <c r="IZA81" s="706"/>
      <c r="IZB81" s="706"/>
      <c r="IZC81" s="706"/>
      <c r="IZD81" s="706"/>
      <c r="IZE81" s="706"/>
      <c r="IZF81" s="706"/>
      <c r="IZG81" s="706"/>
      <c r="IZH81" s="706"/>
      <c r="IZI81" s="706"/>
      <c r="IZJ81" s="706"/>
      <c r="IZK81" s="706"/>
      <c r="IZL81" s="706"/>
      <c r="IZM81" s="706"/>
      <c r="IZN81" s="706"/>
      <c r="IZO81" s="706"/>
      <c r="IZP81" s="706"/>
      <c r="IZQ81" s="706"/>
      <c r="IZR81" s="706"/>
      <c r="IZS81" s="706"/>
      <c r="IZT81" s="706"/>
      <c r="IZU81" s="706"/>
      <c r="IZV81" s="706"/>
      <c r="IZW81" s="706"/>
      <c r="IZX81" s="706"/>
      <c r="IZY81" s="706"/>
      <c r="IZZ81" s="706"/>
      <c r="JAA81" s="706"/>
      <c r="JAB81" s="706"/>
      <c r="JAC81" s="706"/>
      <c r="JAD81" s="706"/>
      <c r="JAE81" s="706"/>
      <c r="JAF81" s="706"/>
      <c r="JAG81" s="706"/>
      <c r="JAH81" s="706"/>
      <c r="JAI81" s="706"/>
      <c r="JAJ81" s="706"/>
      <c r="JAK81" s="706"/>
      <c r="JAL81" s="706"/>
      <c r="JAM81" s="706"/>
      <c r="JAN81" s="706"/>
      <c r="JAO81" s="706"/>
      <c r="JAP81" s="706"/>
      <c r="JAQ81" s="706"/>
      <c r="JAR81" s="706"/>
      <c r="JAS81" s="706"/>
      <c r="JAT81" s="706"/>
      <c r="JAU81" s="706"/>
      <c r="JAV81" s="706"/>
      <c r="JAW81" s="706"/>
      <c r="JAX81" s="706"/>
      <c r="JAY81" s="706"/>
      <c r="JAZ81" s="706"/>
      <c r="JBA81" s="706"/>
      <c r="JBB81" s="706"/>
      <c r="JBC81" s="706"/>
      <c r="JBD81" s="706"/>
      <c r="JBE81" s="706"/>
      <c r="JBF81" s="706"/>
      <c r="JBG81" s="706"/>
      <c r="JBH81" s="706"/>
      <c r="JBI81" s="706"/>
      <c r="JBJ81" s="706"/>
      <c r="JBK81" s="706"/>
      <c r="JBL81" s="706"/>
      <c r="JBM81" s="706"/>
      <c r="JBN81" s="706"/>
      <c r="JBO81" s="706"/>
      <c r="JBP81" s="706"/>
      <c r="JBQ81" s="706"/>
      <c r="JBR81" s="706"/>
      <c r="JBS81" s="706"/>
      <c r="JBT81" s="706"/>
      <c r="JBU81" s="706"/>
      <c r="JBV81" s="706"/>
      <c r="JBW81" s="706"/>
      <c r="JBX81" s="706"/>
      <c r="JBY81" s="706"/>
      <c r="JBZ81" s="706"/>
      <c r="JCA81" s="706"/>
      <c r="JCB81" s="706"/>
      <c r="JCC81" s="706"/>
      <c r="JCD81" s="706"/>
      <c r="JCE81" s="706"/>
      <c r="JCF81" s="706"/>
      <c r="JCG81" s="706"/>
      <c r="JCH81" s="706"/>
      <c r="JCI81" s="706"/>
      <c r="JCJ81" s="706"/>
      <c r="JCK81" s="706"/>
      <c r="JCL81" s="706"/>
      <c r="JCM81" s="706"/>
      <c r="JCN81" s="706"/>
      <c r="JCO81" s="706"/>
      <c r="JCP81" s="706"/>
      <c r="JCQ81" s="706"/>
      <c r="JCR81" s="706"/>
      <c r="JCS81" s="706"/>
      <c r="JCT81" s="706"/>
      <c r="JCU81" s="706"/>
      <c r="JCV81" s="706"/>
      <c r="JCW81" s="706"/>
      <c r="JCX81" s="706"/>
      <c r="JCY81" s="706"/>
      <c r="JCZ81" s="706"/>
      <c r="JDA81" s="706"/>
      <c r="JDB81" s="706"/>
      <c r="JDC81" s="706"/>
      <c r="JDD81" s="706"/>
      <c r="JDE81" s="706"/>
      <c r="JDF81" s="706"/>
      <c r="JDG81" s="706"/>
      <c r="JDH81" s="706"/>
      <c r="JDI81" s="706"/>
      <c r="JDJ81" s="706"/>
      <c r="JDK81" s="706"/>
      <c r="JDL81" s="706"/>
      <c r="JDM81" s="706"/>
      <c r="JDN81" s="706"/>
      <c r="JDO81" s="706"/>
      <c r="JDP81" s="706"/>
      <c r="JDQ81" s="706"/>
      <c r="JDR81" s="706"/>
      <c r="JDS81" s="706"/>
      <c r="JDT81" s="706"/>
      <c r="JDU81" s="706"/>
      <c r="JDV81" s="706"/>
      <c r="JDW81" s="706"/>
      <c r="JDX81" s="706"/>
      <c r="JDY81" s="706"/>
      <c r="JDZ81" s="706"/>
      <c r="JEA81" s="706"/>
      <c r="JEB81" s="706"/>
      <c r="JEC81" s="706"/>
      <c r="JED81" s="706"/>
      <c r="JEE81" s="706"/>
      <c r="JEF81" s="706"/>
      <c r="JEG81" s="706"/>
      <c r="JEH81" s="706"/>
      <c r="JEI81" s="706"/>
      <c r="JEJ81" s="706"/>
      <c r="JEK81" s="706"/>
      <c r="JEL81" s="706"/>
      <c r="JEM81" s="706"/>
      <c r="JEN81" s="706"/>
      <c r="JEO81" s="706"/>
      <c r="JEP81" s="706"/>
      <c r="JEQ81" s="706"/>
      <c r="JER81" s="706"/>
      <c r="JES81" s="706"/>
      <c r="JET81" s="706"/>
      <c r="JEU81" s="706"/>
      <c r="JEV81" s="706"/>
      <c r="JEW81" s="706"/>
      <c r="JEX81" s="706"/>
      <c r="JEY81" s="706"/>
      <c r="JEZ81" s="706"/>
      <c r="JFA81" s="706"/>
      <c r="JFB81" s="706"/>
      <c r="JFC81" s="706"/>
      <c r="JFD81" s="706"/>
      <c r="JFE81" s="706"/>
      <c r="JFF81" s="706"/>
      <c r="JFG81" s="706"/>
      <c r="JFH81" s="706"/>
      <c r="JFI81" s="706"/>
      <c r="JFJ81" s="706"/>
      <c r="JFK81" s="706"/>
      <c r="JFL81" s="706"/>
      <c r="JFM81" s="706"/>
      <c r="JFN81" s="706"/>
      <c r="JFO81" s="706"/>
      <c r="JFP81" s="706"/>
      <c r="JFQ81" s="706"/>
      <c r="JFR81" s="706"/>
      <c r="JFS81" s="706"/>
      <c r="JFT81" s="706"/>
      <c r="JFU81" s="706"/>
      <c r="JFV81" s="706"/>
      <c r="JFW81" s="706"/>
      <c r="JFX81" s="706"/>
      <c r="JFY81" s="706"/>
      <c r="JFZ81" s="706"/>
      <c r="JGA81" s="706"/>
      <c r="JGB81" s="706"/>
      <c r="JGC81" s="706"/>
      <c r="JGD81" s="706"/>
      <c r="JGE81" s="706"/>
      <c r="JGF81" s="706"/>
      <c r="JGG81" s="706"/>
      <c r="JGH81" s="706"/>
      <c r="JGI81" s="706"/>
      <c r="JGJ81" s="706"/>
      <c r="JGK81" s="706"/>
      <c r="JGL81" s="706"/>
      <c r="JGM81" s="706"/>
      <c r="JGN81" s="706"/>
      <c r="JGO81" s="706"/>
      <c r="JGP81" s="706"/>
      <c r="JGQ81" s="706"/>
      <c r="JGR81" s="706"/>
      <c r="JGS81" s="706"/>
      <c r="JGT81" s="706"/>
      <c r="JGU81" s="706"/>
      <c r="JGV81" s="706"/>
      <c r="JGW81" s="706"/>
      <c r="JGX81" s="706"/>
      <c r="JGY81" s="706"/>
      <c r="JGZ81" s="706"/>
      <c r="JHA81" s="706"/>
      <c r="JHB81" s="706"/>
      <c r="JHC81" s="706"/>
      <c r="JHD81" s="706"/>
      <c r="JHE81" s="706"/>
      <c r="JHF81" s="706"/>
      <c r="JHG81" s="706"/>
      <c r="JHH81" s="706"/>
      <c r="JHI81" s="706"/>
      <c r="JHJ81" s="706"/>
      <c r="JHK81" s="706"/>
      <c r="JHL81" s="706"/>
      <c r="JHM81" s="706"/>
      <c r="JHN81" s="706"/>
      <c r="JHO81" s="706"/>
      <c r="JHP81" s="706"/>
      <c r="JHQ81" s="706"/>
      <c r="JHR81" s="706"/>
      <c r="JHS81" s="706"/>
      <c r="JHT81" s="706"/>
      <c r="JHU81" s="706"/>
      <c r="JHV81" s="706"/>
      <c r="JHW81" s="706"/>
      <c r="JHX81" s="706"/>
      <c r="JHY81" s="706"/>
      <c r="JHZ81" s="706"/>
      <c r="JIA81" s="706"/>
      <c r="JIB81" s="706"/>
      <c r="JIC81" s="706"/>
      <c r="JID81" s="706"/>
      <c r="JIE81" s="706"/>
      <c r="JIF81" s="706"/>
      <c r="JIG81" s="706"/>
      <c r="JIH81" s="706"/>
      <c r="JII81" s="706"/>
      <c r="JIJ81" s="706"/>
      <c r="JIK81" s="706"/>
      <c r="JIL81" s="706"/>
      <c r="JIM81" s="706"/>
      <c r="JIN81" s="706"/>
      <c r="JIO81" s="706"/>
      <c r="JIP81" s="706"/>
      <c r="JIQ81" s="706"/>
      <c r="JIR81" s="706"/>
      <c r="JIS81" s="706"/>
      <c r="JIT81" s="706"/>
      <c r="JIU81" s="706"/>
      <c r="JIV81" s="706"/>
      <c r="JIW81" s="706"/>
      <c r="JIX81" s="706"/>
      <c r="JIY81" s="706"/>
      <c r="JIZ81" s="706"/>
      <c r="JJA81" s="706"/>
      <c r="JJB81" s="706"/>
      <c r="JJC81" s="706"/>
      <c r="JJD81" s="706"/>
      <c r="JJE81" s="706"/>
      <c r="JJF81" s="706"/>
      <c r="JJG81" s="706"/>
      <c r="JJH81" s="706"/>
      <c r="JJI81" s="706"/>
      <c r="JJJ81" s="706"/>
      <c r="JJK81" s="706"/>
      <c r="JJL81" s="706"/>
      <c r="JJM81" s="706"/>
      <c r="JJN81" s="706"/>
      <c r="JJO81" s="706"/>
      <c r="JJP81" s="706"/>
      <c r="JJQ81" s="706"/>
      <c r="JJR81" s="706"/>
      <c r="JJS81" s="706"/>
      <c r="JJT81" s="706"/>
      <c r="JJU81" s="706"/>
      <c r="JJV81" s="706"/>
      <c r="JJW81" s="706"/>
      <c r="JJX81" s="706"/>
      <c r="JJY81" s="706"/>
      <c r="JJZ81" s="706"/>
      <c r="JKA81" s="706"/>
      <c r="JKB81" s="706"/>
      <c r="JKC81" s="706"/>
      <c r="JKD81" s="706"/>
      <c r="JKE81" s="706"/>
      <c r="JKF81" s="706"/>
      <c r="JKG81" s="706"/>
      <c r="JKH81" s="706"/>
      <c r="JKI81" s="706"/>
      <c r="JKJ81" s="706"/>
      <c r="JKK81" s="706"/>
      <c r="JKL81" s="706"/>
      <c r="JKM81" s="706"/>
      <c r="JKN81" s="706"/>
      <c r="JKO81" s="706"/>
      <c r="JKP81" s="706"/>
      <c r="JKQ81" s="706"/>
      <c r="JKR81" s="706"/>
      <c r="JKS81" s="706"/>
      <c r="JKT81" s="706"/>
      <c r="JKU81" s="706"/>
      <c r="JKV81" s="706"/>
      <c r="JKW81" s="706"/>
      <c r="JKX81" s="706"/>
      <c r="JKY81" s="706"/>
      <c r="JKZ81" s="706"/>
      <c r="JLA81" s="706"/>
      <c r="JLB81" s="706"/>
      <c r="JLC81" s="706"/>
      <c r="JLD81" s="706"/>
      <c r="JLE81" s="706"/>
      <c r="JLF81" s="706"/>
      <c r="JLG81" s="706"/>
      <c r="JLH81" s="706"/>
      <c r="JLI81" s="706"/>
      <c r="JLJ81" s="706"/>
      <c r="JLK81" s="706"/>
      <c r="JLL81" s="706"/>
      <c r="JLM81" s="706"/>
      <c r="JLN81" s="706"/>
      <c r="JLO81" s="706"/>
      <c r="JLP81" s="706"/>
      <c r="JLQ81" s="706"/>
      <c r="JLR81" s="706"/>
      <c r="JLS81" s="706"/>
      <c r="JLT81" s="706"/>
      <c r="JLU81" s="706"/>
      <c r="JLV81" s="706"/>
      <c r="JLW81" s="706"/>
      <c r="JLX81" s="706"/>
      <c r="JLY81" s="706"/>
      <c r="JLZ81" s="706"/>
      <c r="JMA81" s="706"/>
      <c r="JMB81" s="706"/>
      <c r="JMC81" s="706"/>
      <c r="JMD81" s="706"/>
      <c r="JME81" s="706"/>
      <c r="JMF81" s="706"/>
      <c r="JMG81" s="706"/>
      <c r="JMH81" s="706"/>
      <c r="JMI81" s="706"/>
      <c r="JMJ81" s="706"/>
      <c r="JMK81" s="706"/>
      <c r="JML81" s="706"/>
      <c r="JMM81" s="706"/>
      <c r="JMN81" s="706"/>
      <c r="JMO81" s="706"/>
      <c r="JMP81" s="706"/>
      <c r="JMQ81" s="706"/>
      <c r="JMR81" s="706"/>
      <c r="JMS81" s="706"/>
      <c r="JMT81" s="706"/>
      <c r="JMU81" s="706"/>
      <c r="JMV81" s="706"/>
      <c r="JMW81" s="706"/>
      <c r="JMX81" s="706"/>
      <c r="JMY81" s="706"/>
      <c r="JMZ81" s="706"/>
      <c r="JNA81" s="706"/>
      <c r="JNB81" s="706"/>
      <c r="JNC81" s="706"/>
      <c r="JND81" s="706"/>
      <c r="JNE81" s="706"/>
      <c r="JNF81" s="706"/>
      <c r="JNG81" s="706"/>
      <c r="JNH81" s="706"/>
      <c r="JNI81" s="706"/>
      <c r="JNJ81" s="706"/>
      <c r="JNK81" s="706"/>
      <c r="JNL81" s="706"/>
      <c r="JNM81" s="706"/>
      <c r="JNN81" s="706"/>
      <c r="JNO81" s="706"/>
      <c r="JNP81" s="706"/>
      <c r="JNQ81" s="706"/>
      <c r="JNR81" s="706"/>
      <c r="JNS81" s="706"/>
      <c r="JNT81" s="706"/>
      <c r="JNU81" s="706"/>
      <c r="JNV81" s="706"/>
      <c r="JNW81" s="706"/>
      <c r="JNX81" s="706"/>
      <c r="JNY81" s="706"/>
      <c r="JNZ81" s="706"/>
      <c r="JOA81" s="706"/>
      <c r="JOB81" s="706"/>
      <c r="JOC81" s="706"/>
      <c r="JOD81" s="706"/>
      <c r="JOE81" s="706"/>
      <c r="JOF81" s="706"/>
      <c r="JOG81" s="706"/>
      <c r="JOH81" s="706"/>
      <c r="JOI81" s="706"/>
      <c r="JOJ81" s="706"/>
      <c r="JOK81" s="706"/>
      <c r="JOL81" s="706"/>
      <c r="JOM81" s="706"/>
      <c r="JON81" s="706"/>
      <c r="JOO81" s="706"/>
      <c r="JOP81" s="706"/>
      <c r="JOQ81" s="706"/>
      <c r="JOR81" s="706"/>
      <c r="JOS81" s="706"/>
      <c r="JOT81" s="706"/>
      <c r="JOU81" s="706"/>
      <c r="JOV81" s="706"/>
      <c r="JOW81" s="706"/>
      <c r="JOX81" s="706"/>
      <c r="JOY81" s="706"/>
      <c r="JOZ81" s="706"/>
      <c r="JPA81" s="706"/>
      <c r="JPB81" s="706"/>
      <c r="JPC81" s="706"/>
      <c r="JPD81" s="706"/>
      <c r="JPE81" s="706"/>
      <c r="JPF81" s="706"/>
      <c r="JPG81" s="706"/>
      <c r="JPH81" s="706"/>
      <c r="JPI81" s="706"/>
      <c r="JPJ81" s="706"/>
      <c r="JPK81" s="706"/>
      <c r="JPL81" s="706"/>
      <c r="JPM81" s="706"/>
      <c r="JPN81" s="706"/>
      <c r="JPO81" s="706"/>
      <c r="JPP81" s="706"/>
      <c r="JPQ81" s="706"/>
      <c r="JPR81" s="706"/>
      <c r="JPS81" s="706"/>
      <c r="JPT81" s="706"/>
      <c r="JPU81" s="706"/>
      <c r="JPV81" s="706"/>
      <c r="JPW81" s="706"/>
      <c r="JPX81" s="706"/>
      <c r="JPY81" s="706"/>
      <c r="JPZ81" s="706"/>
      <c r="JQA81" s="706"/>
      <c r="JQB81" s="706"/>
      <c r="JQC81" s="706"/>
      <c r="JQD81" s="706"/>
      <c r="JQE81" s="706"/>
      <c r="JQF81" s="706"/>
      <c r="JQG81" s="706"/>
      <c r="JQH81" s="706"/>
      <c r="JQI81" s="706"/>
      <c r="JQJ81" s="706"/>
      <c r="JQK81" s="706"/>
      <c r="JQL81" s="706"/>
      <c r="JQM81" s="706"/>
      <c r="JQN81" s="706"/>
      <c r="JQO81" s="706"/>
      <c r="JQP81" s="706"/>
      <c r="JQQ81" s="706"/>
      <c r="JQR81" s="706"/>
      <c r="JQS81" s="706"/>
      <c r="JQT81" s="706"/>
      <c r="JQU81" s="706"/>
      <c r="JQV81" s="706"/>
      <c r="JQW81" s="706"/>
      <c r="JQX81" s="706"/>
      <c r="JQY81" s="706"/>
      <c r="JQZ81" s="706"/>
      <c r="JRA81" s="706"/>
      <c r="JRB81" s="706"/>
      <c r="JRC81" s="706"/>
      <c r="JRD81" s="706"/>
      <c r="JRE81" s="706"/>
      <c r="JRF81" s="706"/>
      <c r="JRG81" s="706"/>
      <c r="JRH81" s="706"/>
      <c r="JRI81" s="706"/>
      <c r="JRJ81" s="706"/>
      <c r="JRK81" s="706"/>
      <c r="JRL81" s="706"/>
      <c r="JRM81" s="706"/>
      <c r="JRN81" s="706"/>
      <c r="JRO81" s="706"/>
      <c r="JRP81" s="706"/>
      <c r="JRQ81" s="706"/>
      <c r="JRR81" s="706"/>
      <c r="JRS81" s="706"/>
      <c r="JRT81" s="706"/>
      <c r="JRU81" s="706"/>
      <c r="JRV81" s="706"/>
      <c r="JRW81" s="706"/>
      <c r="JRX81" s="706"/>
      <c r="JRY81" s="706"/>
      <c r="JRZ81" s="706"/>
      <c r="JSA81" s="706"/>
      <c r="JSB81" s="706"/>
      <c r="JSC81" s="706"/>
      <c r="JSD81" s="706"/>
      <c r="JSE81" s="706"/>
      <c r="JSF81" s="706"/>
      <c r="JSG81" s="706"/>
      <c r="JSH81" s="706"/>
      <c r="JSI81" s="706"/>
      <c r="JSJ81" s="706"/>
      <c r="JSK81" s="706"/>
      <c r="JSL81" s="706"/>
      <c r="JSM81" s="706"/>
      <c r="JSN81" s="706"/>
      <c r="JSO81" s="706"/>
      <c r="JSP81" s="706"/>
      <c r="JSQ81" s="706"/>
      <c r="JSR81" s="706"/>
      <c r="JSS81" s="706"/>
      <c r="JST81" s="706"/>
      <c r="JSU81" s="706"/>
      <c r="JSV81" s="706"/>
      <c r="JSW81" s="706"/>
      <c r="JSX81" s="706"/>
      <c r="JSY81" s="706"/>
      <c r="JSZ81" s="706"/>
      <c r="JTA81" s="706"/>
      <c r="JTB81" s="706"/>
      <c r="JTC81" s="706"/>
      <c r="JTD81" s="706"/>
      <c r="JTE81" s="706"/>
      <c r="JTF81" s="706"/>
      <c r="JTG81" s="706"/>
      <c r="JTH81" s="706"/>
      <c r="JTI81" s="706"/>
      <c r="JTJ81" s="706"/>
      <c r="JTK81" s="706"/>
      <c r="JTL81" s="706"/>
      <c r="JTM81" s="706"/>
      <c r="JTN81" s="706"/>
      <c r="JTO81" s="706"/>
      <c r="JTP81" s="706"/>
      <c r="JTQ81" s="706"/>
      <c r="JTR81" s="706"/>
      <c r="JTS81" s="706"/>
      <c r="JTT81" s="706"/>
      <c r="JTU81" s="706"/>
      <c r="JTV81" s="706"/>
      <c r="JTW81" s="706"/>
      <c r="JTX81" s="706"/>
      <c r="JTY81" s="706"/>
      <c r="JTZ81" s="706"/>
      <c r="JUA81" s="706"/>
      <c r="JUB81" s="706"/>
      <c r="JUC81" s="706"/>
      <c r="JUD81" s="706"/>
      <c r="JUE81" s="706"/>
      <c r="JUF81" s="706"/>
      <c r="JUG81" s="706"/>
      <c r="JUH81" s="706"/>
      <c r="JUI81" s="706"/>
      <c r="JUJ81" s="706"/>
      <c r="JUK81" s="706"/>
      <c r="JUL81" s="706"/>
      <c r="JUM81" s="706"/>
      <c r="JUN81" s="706"/>
      <c r="JUO81" s="706"/>
      <c r="JUP81" s="706"/>
      <c r="JUQ81" s="706"/>
      <c r="JUR81" s="706"/>
      <c r="JUS81" s="706"/>
      <c r="JUT81" s="706"/>
      <c r="JUU81" s="706"/>
      <c r="JUV81" s="706"/>
      <c r="JUW81" s="706"/>
      <c r="JUX81" s="706"/>
      <c r="JUY81" s="706"/>
      <c r="JUZ81" s="706"/>
      <c r="JVA81" s="706"/>
      <c r="JVB81" s="706"/>
      <c r="JVC81" s="706"/>
      <c r="JVD81" s="706"/>
      <c r="JVE81" s="706"/>
      <c r="JVF81" s="706"/>
      <c r="JVG81" s="706"/>
      <c r="JVH81" s="706"/>
      <c r="JVI81" s="706"/>
      <c r="JVJ81" s="706"/>
      <c r="JVK81" s="706"/>
      <c r="JVL81" s="706"/>
      <c r="JVM81" s="706"/>
      <c r="JVN81" s="706"/>
      <c r="JVO81" s="706"/>
      <c r="JVP81" s="706"/>
      <c r="JVQ81" s="706"/>
      <c r="JVR81" s="706"/>
      <c r="JVS81" s="706"/>
      <c r="JVT81" s="706"/>
      <c r="JVU81" s="706"/>
      <c r="JVV81" s="706"/>
      <c r="JVW81" s="706"/>
      <c r="JVX81" s="706"/>
      <c r="JVY81" s="706"/>
      <c r="JVZ81" s="706"/>
      <c r="JWA81" s="706"/>
      <c r="JWB81" s="706"/>
      <c r="JWC81" s="706"/>
      <c r="JWD81" s="706"/>
      <c r="JWE81" s="706"/>
      <c r="JWF81" s="706"/>
      <c r="JWG81" s="706"/>
      <c r="JWH81" s="706"/>
      <c r="JWI81" s="706"/>
      <c r="JWJ81" s="706"/>
      <c r="JWK81" s="706"/>
      <c r="JWL81" s="706"/>
      <c r="JWM81" s="706"/>
      <c r="JWN81" s="706"/>
      <c r="JWO81" s="706"/>
      <c r="JWP81" s="706"/>
      <c r="JWQ81" s="706"/>
      <c r="JWR81" s="706"/>
      <c r="JWS81" s="706"/>
      <c r="JWT81" s="706"/>
      <c r="JWU81" s="706"/>
      <c r="JWV81" s="706"/>
      <c r="JWW81" s="706"/>
      <c r="JWX81" s="706"/>
      <c r="JWY81" s="706"/>
      <c r="JWZ81" s="706"/>
      <c r="JXA81" s="706"/>
      <c r="JXB81" s="706"/>
      <c r="JXC81" s="706"/>
      <c r="JXD81" s="706"/>
      <c r="JXE81" s="706"/>
      <c r="JXF81" s="706"/>
      <c r="JXG81" s="706"/>
      <c r="JXH81" s="706"/>
      <c r="JXI81" s="706"/>
      <c r="JXJ81" s="706"/>
      <c r="JXK81" s="706"/>
      <c r="JXL81" s="706"/>
      <c r="JXM81" s="706"/>
      <c r="JXN81" s="706"/>
      <c r="JXO81" s="706"/>
      <c r="JXP81" s="706"/>
      <c r="JXQ81" s="706"/>
      <c r="JXR81" s="706"/>
      <c r="JXS81" s="706"/>
      <c r="JXT81" s="706"/>
      <c r="JXU81" s="706"/>
      <c r="JXV81" s="706"/>
      <c r="JXW81" s="706"/>
      <c r="JXX81" s="706"/>
      <c r="JXY81" s="706"/>
      <c r="JXZ81" s="706"/>
      <c r="JYA81" s="706"/>
      <c r="JYB81" s="706"/>
      <c r="JYC81" s="706"/>
      <c r="JYD81" s="706"/>
      <c r="JYE81" s="706"/>
      <c r="JYF81" s="706"/>
      <c r="JYG81" s="706"/>
      <c r="JYH81" s="706"/>
      <c r="JYI81" s="706"/>
      <c r="JYJ81" s="706"/>
      <c r="JYK81" s="706"/>
      <c r="JYL81" s="706"/>
      <c r="JYM81" s="706"/>
      <c r="JYN81" s="706"/>
      <c r="JYO81" s="706"/>
      <c r="JYP81" s="706"/>
      <c r="JYQ81" s="706"/>
      <c r="JYR81" s="706"/>
      <c r="JYS81" s="706"/>
      <c r="JYT81" s="706"/>
      <c r="JYU81" s="706"/>
      <c r="JYV81" s="706"/>
      <c r="JYW81" s="706"/>
      <c r="JYX81" s="706"/>
      <c r="JYY81" s="706"/>
      <c r="JYZ81" s="706"/>
      <c r="JZA81" s="706"/>
      <c r="JZB81" s="706"/>
      <c r="JZC81" s="706"/>
      <c r="JZD81" s="706"/>
      <c r="JZE81" s="706"/>
      <c r="JZF81" s="706"/>
      <c r="JZG81" s="706"/>
      <c r="JZH81" s="706"/>
      <c r="JZI81" s="706"/>
      <c r="JZJ81" s="706"/>
      <c r="JZK81" s="706"/>
      <c r="JZL81" s="706"/>
      <c r="JZM81" s="706"/>
      <c r="JZN81" s="706"/>
      <c r="JZO81" s="706"/>
      <c r="JZP81" s="706"/>
      <c r="JZQ81" s="706"/>
      <c r="JZR81" s="706"/>
      <c r="JZS81" s="706"/>
      <c r="JZT81" s="706"/>
      <c r="JZU81" s="706"/>
      <c r="JZV81" s="706"/>
      <c r="JZW81" s="706"/>
      <c r="JZX81" s="706"/>
      <c r="JZY81" s="706"/>
      <c r="JZZ81" s="706"/>
      <c r="KAA81" s="706"/>
      <c r="KAB81" s="706"/>
      <c r="KAC81" s="706"/>
      <c r="KAD81" s="706"/>
      <c r="KAE81" s="706"/>
      <c r="KAF81" s="706"/>
      <c r="KAG81" s="706"/>
      <c r="KAH81" s="706"/>
      <c r="KAI81" s="706"/>
      <c r="KAJ81" s="706"/>
      <c r="KAK81" s="706"/>
      <c r="KAL81" s="706"/>
      <c r="KAM81" s="706"/>
      <c r="KAN81" s="706"/>
      <c r="KAO81" s="706"/>
      <c r="KAP81" s="706"/>
      <c r="KAQ81" s="706"/>
      <c r="KAR81" s="706"/>
      <c r="KAS81" s="706"/>
      <c r="KAT81" s="706"/>
      <c r="KAU81" s="706"/>
      <c r="KAV81" s="706"/>
      <c r="KAW81" s="706"/>
      <c r="KAX81" s="706"/>
      <c r="KAY81" s="706"/>
      <c r="KAZ81" s="706"/>
      <c r="KBA81" s="706"/>
      <c r="KBB81" s="706"/>
      <c r="KBC81" s="706"/>
      <c r="KBD81" s="706"/>
      <c r="KBE81" s="706"/>
      <c r="KBF81" s="706"/>
      <c r="KBG81" s="706"/>
      <c r="KBH81" s="706"/>
      <c r="KBI81" s="706"/>
      <c r="KBJ81" s="706"/>
      <c r="KBK81" s="706"/>
      <c r="KBL81" s="706"/>
      <c r="KBM81" s="706"/>
      <c r="KBN81" s="706"/>
      <c r="KBO81" s="706"/>
      <c r="KBP81" s="706"/>
      <c r="KBQ81" s="706"/>
      <c r="KBR81" s="706"/>
      <c r="KBS81" s="706"/>
      <c r="KBT81" s="706"/>
      <c r="KBU81" s="706"/>
      <c r="KBV81" s="706"/>
      <c r="KBW81" s="706"/>
      <c r="KBX81" s="706"/>
      <c r="KBY81" s="706"/>
      <c r="KBZ81" s="706"/>
      <c r="KCA81" s="706"/>
      <c r="KCB81" s="706"/>
      <c r="KCC81" s="706"/>
      <c r="KCD81" s="706"/>
      <c r="KCE81" s="706"/>
      <c r="KCF81" s="706"/>
      <c r="KCG81" s="706"/>
      <c r="KCH81" s="706"/>
      <c r="KCI81" s="706"/>
      <c r="KCJ81" s="706"/>
      <c r="KCK81" s="706"/>
      <c r="KCL81" s="706"/>
      <c r="KCM81" s="706"/>
      <c r="KCN81" s="706"/>
      <c r="KCO81" s="706"/>
      <c r="KCP81" s="706"/>
      <c r="KCQ81" s="706"/>
      <c r="KCR81" s="706"/>
      <c r="KCS81" s="706"/>
      <c r="KCT81" s="706"/>
      <c r="KCU81" s="706"/>
      <c r="KCV81" s="706"/>
      <c r="KCW81" s="706"/>
      <c r="KCX81" s="706"/>
      <c r="KCY81" s="706"/>
      <c r="KCZ81" s="706"/>
      <c r="KDA81" s="706"/>
      <c r="KDB81" s="706"/>
      <c r="KDC81" s="706"/>
      <c r="KDD81" s="706"/>
      <c r="KDE81" s="706"/>
      <c r="KDF81" s="706"/>
      <c r="KDG81" s="706"/>
      <c r="KDH81" s="706"/>
      <c r="KDI81" s="706"/>
      <c r="KDJ81" s="706"/>
      <c r="KDK81" s="706"/>
      <c r="KDL81" s="706"/>
      <c r="KDM81" s="706"/>
      <c r="KDN81" s="706"/>
      <c r="KDO81" s="706"/>
      <c r="KDP81" s="706"/>
      <c r="KDQ81" s="706"/>
      <c r="KDR81" s="706"/>
      <c r="KDS81" s="706"/>
      <c r="KDT81" s="706"/>
      <c r="KDU81" s="706"/>
      <c r="KDV81" s="706"/>
      <c r="KDW81" s="706"/>
      <c r="KDX81" s="706"/>
      <c r="KDY81" s="706"/>
      <c r="KDZ81" s="706"/>
      <c r="KEA81" s="706"/>
      <c r="KEB81" s="706"/>
      <c r="KEC81" s="706"/>
      <c r="KED81" s="706"/>
      <c r="KEE81" s="706"/>
      <c r="KEF81" s="706"/>
      <c r="KEG81" s="706"/>
      <c r="KEH81" s="706"/>
      <c r="KEI81" s="706"/>
      <c r="KEJ81" s="706"/>
      <c r="KEK81" s="706"/>
      <c r="KEL81" s="706"/>
      <c r="KEM81" s="706"/>
      <c r="KEN81" s="706"/>
      <c r="KEO81" s="706"/>
      <c r="KEP81" s="706"/>
      <c r="KEQ81" s="706"/>
      <c r="KER81" s="706"/>
      <c r="KES81" s="706"/>
      <c r="KET81" s="706"/>
      <c r="KEU81" s="706"/>
      <c r="KEV81" s="706"/>
      <c r="KEW81" s="706"/>
      <c r="KEX81" s="706"/>
      <c r="KEY81" s="706"/>
      <c r="KEZ81" s="706"/>
      <c r="KFA81" s="706"/>
      <c r="KFB81" s="706"/>
      <c r="KFC81" s="706"/>
      <c r="KFD81" s="706"/>
      <c r="KFE81" s="706"/>
      <c r="KFF81" s="706"/>
      <c r="KFG81" s="706"/>
      <c r="KFH81" s="706"/>
      <c r="KFI81" s="706"/>
      <c r="KFJ81" s="706"/>
      <c r="KFK81" s="706"/>
      <c r="KFL81" s="706"/>
      <c r="KFM81" s="706"/>
      <c r="KFN81" s="706"/>
      <c r="KFO81" s="706"/>
      <c r="KFP81" s="706"/>
      <c r="KFQ81" s="706"/>
      <c r="KFR81" s="706"/>
      <c r="KFS81" s="706"/>
      <c r="KFT81" s="706"/>
      <c r="KFU81" s="706"/>
      <c r="KFV81" s="706"/>
      <c r="KFW81" s="706"/>
      <c r="KFX81" s="706"/>
      <c r="KFY81" s="706"/>
      <c r="KFZ81" s="706"/>
      <c r="KGA81" s="706"/>
      <c r="KGB81" s="706"/>
      <c r="KGC81" s="706"/>
      <c r="KGD81" s="706"/>
      <c r="KGE81" s="706"/>
      <c r="KGF81" s="706"/>
      <c r="KGG81" s="706"/>
      <c r="KGH81" s="706"/>
      <c r="KGI81" s="706"/>
      <c r="KGJ81" s="706"/>
      <c r="KGK81" s="706"/>
      <c r="KGL81" s="706"/>
      <c r="KGM81" s="706"/>
      <c r="KGN81" s="706"/>
      <c r="KGO81" s="706"/>
      <c r="KGP81" s="706"/>
      <c r="KGQ81" s="706"/>
      <c r="KGR81" s="706"/>
      <c r="KGS81" s="706"/>
      <c r="KGT81" s="706"/>
      <c r="KGU81" s="706"/>
      <c r="KGV81" s="706"/>
      <c r="KGW81" s="706"/>
      <c r="KGX81" s="706"/>
      <c r="KGY81" s="706"/>
      <c r="KGZ81" s="706"/>
      <c r="KHA81" s="706"/>
      <c r="KHB81" s="706"/>
      <c r="KHC81" s="706"/>
      <c r="KHD81" s="706"/>
      <c r="KHE81" s="706"/>
      <c r="KHF81" s="706"/>
      <c r="KHG81" s="706"/>
      <c r="KHH81" s="706"/>
      <c r="KHI81" s="706"/>
      <c r="KHJ81" s="706"/>
      <c r="KHK81" s="706"/>
      <c r="KHL81" s="706"/>
      <c r="KHM81" s="706"/>
      <c r="KHN81" s="706"/>
      <c r="KHO81" s="706"/>
      <c r="KHP81" s="706"/>
      <c r="KHQ81" s="706"/>
      <c r="KHR81" s="706"/>
      <c r="KHS81" s="706"/>
      <c r="KHT81" s="706"/>
      <c r="KHU81" s="706"/>
      <c r="KHV81" s="706"/>
      <c r="KHW81" s="706"/>
      <c r="KHX81" s="706"/>
      <c r="KHY81" s="706"/>
      <c r="KHZ81" s="706"/>
      <c r="KIA81" s="706"/>
      <c r="KIB81" s="706"/>
      <c r="KIC81" s="706"/>
      <c r="KID81" s="706"/>
      <c r="KIE81" s="706"/>
      <c r="KIF81" s="706"/>
      <c r="KIG81" s="706"/>
      <c r="KIH81" s="706"/>
      <c r="KII81" s="706"/>
      <c r="KIJ81" s="706"/>
      <c r="KIK81" s="706"/>
      <c r="KIL81" s="706"/>
      <c r="KIM81" s="706"/>
      <c r="KIN81" s="706"/>
      <c r="KIO81" s="706"/>
      <c r="KIP81" s="706"/>
      <c r="KIQ81" s="706"/>
      <c r="KIR81" s="706"/>
      <c r="KIS81" s="706"/>
      <c r="KIT81" s="706"/>
      <c r="KIU81" s="706"/>
      <c r="KIV81" s="706"/>
      <c r="KIW81" s="706"/>
      <c r="KIX81" s="706"/>
      <c r="KIY81" s="706"/>
      <c r="KIZ81" s="706"/>
      <c r="KJA81" s="706"/>
      <c r="KJB81" s="706"/>
      <c r="KJC81" s="706"/>
      <c r="KJD81" s="706"/>
      <c r="KJE81" s="706"/>
      <c r="KJF81" s="706"/>
      <c r="KJG81" s="706"/>
      <c r="KJH81" s="706"/>
      <c r="KJI81" s="706"/>
      <c r="KJJ81" s="706"/>
      <c r="KJK81" s="706"/>
      <c r="KJL81" s="706"/>
      <c r="KJM81" s="706"/>
      <c r="KJN81" s="706"/>
      <c r="KJO81" s="706"/>
      <c r="KJP81" s="706"/>
      <c r="KJQ81" s="706"/>
      <c r="KJR81" s="706"/>
      <c r="KJS81" s="706"/>
      <c r="KJT81" s="706"/>
      <c r="KJU81" s="706"/>
      <c r="KJV81" s="706"/>
      <c r="KJW81" s="706"/>
      <c r="KJX81" s="706"/>
      <c r="KJY81" s="706"/>
      <c r="KJZ81" s="706"/>
      <c r="KKA81" s="706"/>
      <c r="KKB81" s="706"/>
      <c r="KKC81" s="706"/>
      <c r="KKD81" s="706"/>
      <c r="KKE81" s="706"/>
      <c r="KKF81" s="706"/>
      <c r="KKG81" s="706"/>
      <c r="KKH81" s="706"/>
      <c r="KKI81" s="706"/>
      <c r="KKJ81" s="706"/>
      <c r="KKK81" s="706"/>
      <c r="KKL81" s="706"/>
      <c r="KKM81" s="706"/>
      <c r="KKN81" s="706"/>
      <c r="KKO81" s="706"/>
      <c r="KKP81" s="706"/>
      <c r="KKQ81" s="706"/>
      <c r="KKR81" s="706"/>
      <c r="KKS81" s="706"/>
      <c r="KKT81" s="706"/>
      <c r="KKU81" s="706"/>
      <c r="KKV81" s="706"/>
      <c r="KKW81" s="706"/>
      <c r="KKX81" s="706"/>
      <c r="KKY81" s="706"/>
      <c r="KKZ81" s="706"/>
      <c r="KLA81" s="706"/>
      <c r="KLB81" s="706"/>
      <c r="KLC81" s="706"/>
      <c r="KLD81" s="706"/>
      <c r="KLE81" s="706"/>
      <c r="KLF81" s="706"/>
      <c r="KLG81" s="706"/>
      <c r="KLH81" s="706"/>
      <c r="KLI81" s="706"/>
      <c r="KLJ81" s="706"/>
      <c r="KLK81" s="706"/>
      <c r="KLL81" s="706"/>
      <c r="KLM81" s="706"/>
      <c r="KLN81" s="706"/>
      <c r="KLO81" s="706"/>
      <c r="KLP81" s="706"/>
      <c r="KLQ81" s="706"/>
      <c r="KLR81" s="706"/>
      <c r="KLS81" s="706"/>
      <c r="KLT81" s="706"/>
      <c r="KLU81" s="706"/>
      <c r="KLV81" s="706"/>
      <c r="KLW81" s="706"/>
      <c r="KLX81" s="706"/>
      <c r="KLY81" s="706"/>
      <c r="KLZ81" s="706"/>
      <c r="KMA81" s="706"/>
      <c r="KMB81" s="706"/>
      <c r="KMC81" s="706"/>
      <c r="KMD81" s="706"/>
      <c r="KME81" s="706"/>
      <c r="KMF81" s="706"/>
      <c r="KMG81" s="706"/>
      <c r="KMH81" s="706"/>
      <c r="KMI81" s="706"/>
      <c r="KMJ81" s="706"/>
      <c r="KMK81" s="706"/>
      <c r="KML81" s="706"/>
      <c r="KMM81" s="706"/>
      <c r="KMN81" s="706"/>
      <c r="KMO81" s="706"/>
      <c r="KMP81" s="706"/>
      <c r="KMQ81" s="706"/>
      <c r="KMR81" s="706"/>
      <c r="KMS81" s="706"/>
      <c r="KMT81" s="706"/>
      <c r="KMU81" s="706"/>
      <c r="KMV81" s="706"/>
      <c r="KMW81" s="706"/>
      <c r="KMX81" s="706"/>
      <c r="KMY81" s="706"/>
      <c r="KMZ81" s="706"/>
      <c r="KNA81" s="706"/>
      <c r="KNB81" s="706"/>
      <c r="KNC81" s="706"/>
      <c r="KND81" s="706"/>
      <c r="KNE81" s="706"/>
      <c r="KNF81" s="706"/>
      <c r="KNG81" s="706"/>
      <c r="KNH81" s="706"/>
      <c r="KNI81" s="706"/>
      <c r="KNJ81" s="706"/>
      <c r="KNK81" s="706"/>
      <c r="KNL81" s="706"/>
      <c r="KNM81" s="706"/>
      <c r="KNN81" s="706"/>
      <c r="KNO81" s="706"/>
      <c r="KNP81" s="706"/>
      <c r="KNQ81" s="706"/>
      <c r="KNR81" s="706"/>
      <c r="KNS81" s="706"/>
      <c r="KNT81" s="706"/>
      <c r="KNU81" s="706"/>
      <c r="KNV81" s="706"/>
      <c r="KNW81" s="706"/>
      <c r="KNX81" s="706"/>
      <c r="KNY81" s="706"/>
      <c r="KNZ81" s="706"/>
      <c r="KOA81" s="706"/>
      <c r="KOB81" s="706"/>
      <c r="KOC81" s="706"/>
      <c r="KOD81" s="706"/>
      <c r="KOE81" s="706"/>
      <c r="KOF81" s="706"/>
      <c r="KOG81" s="706"/>
      <c r="KOH81" s="706"/>
      <c r="KOI81" s="706"/>
      <c r="KOJ81" s="706"/>
      <c r="KOK81" s="706"/>
      <c r="KOL81" s="706"/>
      <c r="KOM81" s="706"/>
      <c r="KON81" s="706"/>
      <c r="KOO81" s="706"/>
      <c r="KOP81" s="706"/>
      <c r="KOQ81" s="706"/>
      <c r="KOR81" s="706"/>
      <c r="KOS81" s="706"/>
      <c r="KOT81" s="706"/>
      <c r="KOU81" s="706"/>
      <c r="KOV81" s="706"/>
      <c r="KOW81" s="706"/>
      <c r="KOX81" s="706"/>
      <c r="KOY81" s="706"/>
      <c r="KOZ81" s="706"/>
      <c r="KPA81" s="706"/>
      <c r="KPB81" s="706"/>
      <c r="KPC81" s="706"/>
      <c r="KPD81" s="706"/>
      <c r="KPE81" s="706"/>
      <c r="KPF81" s="706"/>
      <c r="KPG81" s="706"/>
      <c r="KPH81" s="706"/>
      <c r="KPI81" s="706"/>
      <c r="KPJ81" s="706"/>
      <c r="KPK81" s="706"/>
      <c r="KPL81" s="706"/>
      <c r="KPM81" s="706"/>
      <c r="KPN81" s="706"/>
      <c r="KPO81" s="706"/>
      <c r="KPP81" s="706"/>
      <c r="KPQ81" s="706"/>
      <c r="KPR81" s="706"/>
      <c r="KPS81" s="706"/>
      <c r="KPT81" s="706"/>
      <c r="KPU81" s="706"/>
      <c r="KPV81" s="706"/>
      <c r="KPW81" s="706"/>
      <c r="KPX81" s="706"/>
      <c r="KPY81" s="706"/>
      <c r="KPZ81" s="706"/>
      <c r="KQA81" s="706"/>
      <c r="KQB81" s="706"/>
      <c r="KQC81" s="706"/>
      <c r="KQD81" s="706"/>
      <c r="KQE81" s="706"/>
      <c r="KQF81" s="706"/>
      <c r="KQG81" s="706"/>
      <c r="KQH81" s="706"/>
      <c r="KQI81" s="706"/>
      <c r="KQJ81" s="706"/>
      <c r="KQK81" s="706"/>
      <c r="KQL81" s="706"/>
      <c r="KQM81" s="706"/>
      <c r="KQN81" s="706"/>
      <c r="KQO81" s="706"/>
      <c r="KQP81" s="706"/>
      <c r="KQQ81" s="706"/>
      <c r="KQR81" s="706"/>
      <c r="KQS81" s="706"/>
      <c r="KQT81" s="706"/>
      <c r="KQU81" s="706"/>
      <c r="KQV81" s="706"/>
      <c r="KQW81" s="706"/>
      <c r="KQX81" s="706"/>
      <c r="KQY81" s="706"/>
      <c r="KQZ81" s="706"/>
      <c r="KRA81" s="706"/>
      <c r="KRB81" s="706"/>
      <c r="KRC81" s="706"/>
      <c r="KRD81" s="706"/>
      <c r="KRE81" s="706"/>
      <c r="KRF81" s="706"/>
      <c r="KRG81" s="706"/>
      <c r="KRH81" s="706"/>
      <c r="KRI81" s="706"/>
      <c r="KRJ81" s="706"/>
      <c r="KRK81" s="706"/>
      <c r="KRL81" s="706"/>
      <c r="KRM81" s="706"/>
      <c r="KRN81" s="706"/>
      <c r="KRO81" s="706"/>
      <c r="KRP81" s="706"/>
      <c r="KRQ81" s="706"/>
      <c r="KRR81" s="706"/>
      <c r="KRS81" s="706"/>
      <c r="KRT81" s="706"/>
      <c r="KRU81" s="706"/>
      <c r="KRV81" s="706"/>
      <c r="KRW81" s="706"/>
      <c r="KRX81" s="706"/>
      <c r="KRY81" s="706"/>
      <c r="KRZ81" s="706"/>
      <c r="KSA81" s="706"/>
      <c r="KSB81" s="706"/>
      <c r="KSC81" s="706"/>
      <c r="KSD81" s="706"/>
      <c r="KSE81" s="706"/>
      <c r="KSF81" s="706"/>
      <c r="KSG81" s="706"/>
      <c r="KSH81" s="706"/>
      <c r="KSI81" s="706"/>
      <c r="KSJ81" s="706"/>
      <c r="KSK81" s="706"/>
      <c r="KSL81" s="706"/>
      <c r="KSM81" s="706"/>
      <c r="KSN81" s="706"/>
      <c r="KSO81" s="706"/>
      <c r="KSP81" s="706"/>
      <c r="KSQ81" s="706"/>
      <c r="KSR81" s="706"/>
      <c r="KSS81" s="706"/>
      <c r="KST81" s="706"/>
      <c r="KSU81" s="706"/>
      <c r="KSV81" s="706"/>
      <c r="KSW81" s="706"/>
      <c r="KSX81" s="706"/>
      <c r="KSY81" s="706"/>
      <c r="KSZ81" s="706"/>
      <c r="KTA81" s="706"/>
      <c r="KTB81" s="706"/>
      <c r="KTC81" s="706"/>
      <c r="KTD81" s="706"/>
      <c r="KTE81" s="706"/>
      <c r="KTF81" s="706"/>
      <c r="KTG81" s="706"/>
      <c r="KTH81" s="706"/>
      <c r="KTI81" s="706"/>
      <c r="KTJ81" s="706"/>
      <c r="KTK81" s="706"/>
      <c r="KTL81" s="706"/>
      <c r="KTM81" s="706"/>
      <c r="KTN81" s="706"/>
      <c r="KTO81" s="706"/>
      <c r="KTP81" s="706"/>
      <c r="KTQ81" s="706"/>
      <c r="KTR81" s="706"/>
      <c r="KTS81" s="706"/>
      <c r="KTT81" s="706"/>
      <c r="KTU81" s="706"/>
      <c r="KTV81" s="706"/>
      <c r="KTW81" s="706"/>
      <c r="KTX81" s="706"/>
      <c r="KTY81" s="706"/>
      <c r="KTZ81" s="706"/>
      <c r="KUA81" s="706"/>
      <c r="KUB81" s="706"/>
      <c r="KUC81" s="706"/>
      <c r="KUD81" s="706"/>
      <c r="KUE81" s="706"/>
      <c r="KUF81" s="706"/>
      <c r="KUG81" s="706"/>
      <c r="KUH81" s="706"/>
      <c r="KUI81" s="706"/>
      <c r="KUJ81" s="706"/>
      <c r="KUK81" s="706"/>
      <c r="KUL81" s="706"/>
      <c r="KUM81" s="706"/>
      <c r="KUN81" s="706"/>
      <c r="KUO81" s="706"/>
      <c r="KUP81" s="706"/>
      <c r="KUQ81" s="706"/>
      <c r="KUR81" s="706"/>
      <c r="KUS81" s="706"/>
      <c r="KUT81" s="706"/>
      <c r="KUU81" s="706"/>
      <c r="KUV81" s="706"/>
      <c r="KUW81" s="706"/>
      <c r="KUX81" s="706"/>
      <c r="KUY81" s="706"/>
      <c r="KUZ81" s="706"/>
      <c r="KVA81" s="706"/>
      <c r="KVB81" s="706"/>
      <c r="KVC81" s="706"/>
      <c r="KVD81" s="706"/>
      <c r="KVE81" s="706"/>
      <c r="KVF81" s="706"/>
      <c r="KVG81" s="706"/>
      <c r="KVH81" s="706"/>
      <c r="KVI81" s="706"/>
      <c r="KVJ81" s="706"/>
      <c r="KVK81" s="706"/>
      <c r="KVL81" s="706"/>
      <c r="KVM81" s="706"/>
      <c r="KVN81" s="706"/>
      <c r="KVO81" s="706"/>
      <c r="KVP81" s="706"/>
      <c r="KVQ81" s="706"/>
      <c r="KVR81" s="706"/>
      <c r="KVS81" s="706"/>
      <c r="KVT81" s="706"/>
      <c r="KVU81" s="706"/>
      <c r="KVV81" s="706"/>
      <c r="KVW81" s="706"/>
      <c r="KVX81" s="706"/>
      <c r="KVY81" s="706"/>
      <c r="KVZ81" s="706"/>
      <c r="KWA81" s="706"/>
      <c r="KWB81" s="706"/>
      <c r="KWC81" s="706"/>
      <c r="KWD81" s="706"/>
      <c r="KWE81" s="706"/>
      <c r="KWF81" s="706"/>
      <c r="KWG81" s="706"/>
      <c r="KWH81" s="706"/>
      <c r="KWI81" s="706"/>
      <c r="KWJ81" s="706"/>
      <c r="KWK81" s="706"/>
      <c r="KWL81" s="706"/>
      <c r="KWM81" s="706"/>
      <c r="KWN81" s="706"/>
      <c r="KWO81" s="706"/>
      <c r="KWP81" s="706"/>
      <c r="KWQ81" s="706"/>
      <c r="KWR81" s="706"/>
      <c r="KWS81" s="706"/>
      <c r="KWT81" s="706"/>
      <c r="KWU81" s="706"/>
      <c r="KWV81" s="706"/>
      <c r="KWW81" s="706"/>
      <c r="KWX81" s="706"/>
      <c r="KWY81" s="706"/>
      <c r="KWZ81" s="706"/>
      <c r="KXA81" s="706"/>
      <c r="KXB81" s="706"/>
      <c r="KXC81" s="706"/>
      <c r="KXD81" s="706"/>
      <c r="KXE81" s="706"/>
      <c r="KXF81" s="706"/>
      <c r="KXG81" s="706"/>
      <c r="KXH81" s="706"/>
      <c r="KXI81" s="706"/>
      <c r="KXJ81" s="706"/>
      <c r="KXK81" s="706"/>
      <c r="KXL81" s="706"/>
      <c r="KXM81" s="706"/>
      <c r="KXN81" s="706"/>
      <c r="KXO81" s="706"/>
      <c r="KXP81" s="706"/>
      <c r="KXQ81" s="706"/>
      <c r="KXR81" s="706"/>
      <c r="KXS81" s="706"/>
      <c r="KXT81" s="706"/>
      <c r="KXU81" s="706"/>
      <c r="KXV81" s="706"/>
      <c r="KXW81" s="706"/>
      <c r="KXX81" s="706"/>
      <c r="KXY81" s="706"/>
      <c r="KXZ81" s="706"/>
      <c r="KYA81" s="706"/>
      <c r="KYB81" s="706"/>
      <c r="KYC81" s="706"/>
      <c r="KYD81" s="706"/>
      <c r="KYE81" s="706"/>
      <c r="KYF81" s="706"/>
      <c r="KYG81" s="706"/>
      <c r="KYH81" s="706"/>
      <c r="KYI81" s="706"/>
      <c r="KYJ81" s="706"/>
      <c r="KYK81" s="706"/>
      <c r="KYL81" s="706"/>
      <c r="KYM81" s="706"/>
      <c r="KYN81" s="706"/>
      <c r="KYO81" s="706"/>
      <c r="KYP81" s="706"/>
      <c r="KYQ81" s="706"/>
      <c r="KYR81" s="706"/>
      <c r="KYS81" s="706"/>
      <c r="KYT81" s="706"/>
      <c r="KYU81" s="706"/>
      <c r="KYV81" s="706"/>
      <c r="KYW81" s="706"/>
      <c r="KYX81" s="706"/>
      <c r="KYY81" s="706"/>
      <c r="KYZ81" s="706"/>
      <c r="KZA81" s="706"/>
      <c r="KZB81" s="706"/>
      <c r="KZC81" s="706"/>
      <c r="KZD81" s="706"/>
      <c r="KZE81" s="706"/>
      <c r="KZF81" s="706"/>
      <c r="KZG81" s="706"/>
      <c r="KZH81" s="706"/>
      <c r="KZI81" s="706"/>
      <c r="KZJ81" s="706"/>
      <c r="KZK81" s="706"/>
      <c r="KZL81" s="706"/>
      <c r="KZM81" s="706"/>
      <c r="KZN81" s="706"/>
      <c r="KZO81" s="706"/>
      <c r="KZP81" s="706"/>
      <c r="KZQ81" s="706"/>
      <c r="KZR81" s="706"/>
      <c r="KZS81" s="706"/>
      <c r="KZT81" s="706"/>
      <c r="KZU81" s="706"/>
      <c r="KZV81" s="706"/>
      <c r="KZW81" s="706"/>
      <c r="KZX81" s="706"/>
      <c r="KZY81" s="706"/>
      <c r="KZZ81" s="706"/>
      <c r="LAA81" s="706"/>
      <c r="LAB81" s="706"/>
      <c r="LAC81" s="706"/>
      <c r="LAD81" s="706"/>
      <c r="LAE81" s="706"/>
      <c r="LAF81" s="706"/>
      <c r="LAG81" s="706"/>
      <c r="LAH81" s="706"/>
      <c r="LAI81" s="706"/>
      <c r="LAJ81" s="706"/>
      <c r="LAK81" s="706"/>
      <c r="LAL81" s="706"/>
      <c r="LAM81" s="706"/>
      <c r="LAN81" s="706"/>
      <c r="LAO81" s="706"/>
      <c r="LAP81" s="706"/>
      <c r="LAQ81" s="706"/>
      <c r="LAR81" s="706"/>
      <c r="LAS81" s="706"/>
      <c r="LAT81" s="706"/>
      <c r="LAU81" s="706"/>
      <c r="LAV81" s="706"/>
      <c r="LAW81" s="706"/>
      <c r="LAX81" s="706"/>
      <c r="LAY81" s="706"/>
      <c r="LAZ81" s="706"/>
      <c r="LBA81" s="706"/>
      <c r="LBB81" s="706"/>
      <c r="LBC81" s="706"/>
      <c r="LBD81" s="706"/>
      <c r="LBE81" s="706"/>
      <c r="LBF81" s="706"/>
      <c r="LBG81" s="706"/>
      <c r="LBH81" s="706"/>
      <c r="LBI81" s="706"/>
      <c r="LBJ81" s="706"/>
      <c r="LBK81" s="706"/>
      <c r="LBL81" s="706"/>
      <c r="LBM81" s="706"/>
      <c r="LBN81" s="706"/>
      <c r="LBO81" s="706"/>
      <c r="LBP81" s="706"/>
      <c r="LBQ81" s="706"/>
      <c r="LBR81" s="706"/>
      <c r="LBS81" s="706"/>
      <c r="LBT81" s="706"/>
      <c r="LBU81" s="706"/>
      <c r="LBV81" s="706"/>
      <c r="LBW81" s="706"/>
      <c r="LBX81" s="706"/>
      <c r="LBY81" s="706"/>
      <c r="LBZ81" s="706"/>
      <c r="LCA81" s="706"/>
      <c r="LCB81" s="706"/>
      <c r="LCC81" s="706"/>
      <c r="LCD81" s="706"/>
      <c r="LCE81" s="706"/>
      <c r="LCF81" s="706"/>
      <c r="LCG81" s="706"/>
      <c r="LCH81" s="706"/>
      <c r="LCI81" s="706"/>
      <c r="LCJ81" s="706"/>
      <c r="LCK81" s="706"/>
      <c r="LCL81" s="706"/>
      <c r="LCM81" s="706"/>
      <c r="LCN81" s="706"/>
      <c r="LCO81" s="706"/>
      <c r="LCP81" s="706"/>
      <c r="LCQ81" s="706"/>
      <c r="LCR81" s="706"/>
      <c r="LCS81" s="706"/>
      <c r="LCT81" s="706"/>
      <c r="LCU81" s="706"/>
      <c r="LCV81" s="706"/>
      <c r="LCW81" s="706"/>
      <c r="LCX81" s="706"/>
      <c r="LCY81" s="706"/>
      <c r="LCZ81" s="706"/>
      <c r="LDA81" s="706"/>
      <c r="LDB81" s="706"/>
      <c r="LDC81" s="706"/>
      <c r="LDD81" s="706"/>
      <c r="LDE81" s="706"/>
      <c r="LDF81" s="706"/>
      <c r="LDG81" s="706"/>
      <c r="LDH81" s="706"/>
      <c r="LDI81" s="706"/>
      <c r="LDJ81" s="706"/>
      <c r="LDK81" s="706"/>
      <c r="LDL81" s="706"/>
      <c r="LDM81" s="706"/>
      <c r="LDN81" s="706"/>
      <c r="LDO81" s="706"/>
      <c r="LDP81" s="706"/>
      <c r="LDQ81" s="706"/>
      <c r="LDR81" s="706"/>
      <c r="LDS81" s="706"/>
      <c r="LDT81" s="706"/>
      <c r="LDU81" s="706"/>
      <c r="LDV81" s="706"/>
      <c r="LDW81" s="706"/>
      <c r="LDX81" s="706"/>
      <c r="LDY81" s="706"/>
      <c r="LDZ81" s="706"/>
      <c r="LEA81" s="706"/>
      <c r="LEB81" s="706"/>
      <c r="LEC81" s="706"/>
      <c r="LED81" s="706"/>
      <c r="LEE81" s="706"/>
      <c r="LEF81" s="706"/>
      <c r="LEG81" s="706"/>
      <c r="LEH81" s="706"/>
      <c r="LEI81" s="706"/>
      <c r="LEJ81" s="706"/>
      <c r="LEK81" s="706"/>
      <c r="LEL81" s="706"/>
      <c r="LEM81" s="706"/>
      <c r="LEN81" s="706"/>
      <c r="LEO81" s="706"/>
      <c r="LEP81" s="706"/>
      <c r="LEQ81" s="706"/>
      <c r="LER81" s="706"/>
      <c r="LES81" s="706"/>
      <c r="LET81" s="706"/>
      <c r="LEU81" s="706"/>
      <c r="LEV81" s="706"/>
      <c r="LEW81" s="706"/>
      <c r="LEX81" s="706"/>
      <c r="LEY81" s="706"/>
      <c r="LEZ81" s="706"/>
      <c r="LFA81" s="706"/>
      <c r="LFB81" s="706"/>
      <c r="LFC81" s="706"/>
      <c r="LFD81" s="706"/>
      <c r="LFE81" s="706"/>
      <c r="LFF81" s="706"/>
      <c r="LFG81" s="706"/>
      <c r="LFH81" s="706"/>
      <c r="LFI81" s="706"/>
      <c r="LFJ81" s="706"/>
      <c r="LFK81" s="706"/>
      <c r="LFL81" s="706"/>
      <c r="LFM81" s="706"/>
      <c r="LFN81" s="706"/>
      <c r="LFO81" s="706"/>
      <c r="LFP81" s="706"/>
      <c r="LFQ81" s="706"/>
      <c r="LFR81" s="706"/>
      <c r="LFS81" s="706"/>
      <c r="LFT81" s="706"/>
      <c r="LFU81" s="706"/>
      <c r="LFV81" s="706"/>
      <c r="LFW81" s="706"/>
      <c r="LFX81" s="706"/>
      <c r="LFY81" s="706"/>
      <c r="LFZ81" s="706"/>
      <c r="LGA81" s="706"/>
      <c r="LGB81" s="706"/>
      <c r="LGC81" s="706"/>
      <c r="LGD81" s="706"/>
      <c r="LGE81" s="706"/>
      <c r="LGF81" s="706"/>
      <c r="LGG81" s="706"/>
      <c r="LGH81" s="706"/>
      <c r="LGI81" s="706"/>
      <c r="LGJ81" s="706"/>
      <c r="LGK81" s="706"/>
      <c r="LGL81" s="706"/>
      <c r="LGM81" s="706"/>
      <c r="LGN81" s="706"/>
      <c r="LGO81" s="706"/>
      <c r="LGP81" s="706"/>
      <c r="LGQ81" s="706"/>
      <c r="LGR81" s="706"/>
      <c r="LGS81" s="706"/>
      <c r="LGT81" s="706"/>
      <c r="LGU81" s="706"/>
      <c r="LGV81" s="706"/>
      <c r="LGW81" s="706"/>
      <c r="LGX81" s="706"/>
      <c r="LGY81" s="706"/>
      <c r="LGZ81" s="706"/>
      <c r="LHA81" s="706"/>
      <c r="LHB81" s="706"/>
      <c r="LHC81" s="706"/>
      <c r="LHD81" s="706"/>
      <c r="LHE81" s="706"/>
      <c r="LHF81" s="706"/>
      <c r="LHG81" s="706"/>
      <c r="LHH81" s="706"/>
      <c r="LHI81" s="706"/>
      <c r="LHJ81" s="706"/>
      <c r="LHK81" s="706"/>
      <c r="LHL81" s="706"/>
      <c r="LHM81" s="706"/>
      <c r="LHN81" s="706"/>
      <c r="LHO81" s="706"/>
      <c r="LHP81" s="706"/>
      <c r="LHQ81" s="706"/>
      <c r="LHR81" s="706"/>
      <c r="LHS81" s="706"/>
      <c r="LHT81" s="706"/>
      <c r="LHU81" s="706"/>
      <c r="LHV81" s="706"/>
      <c r="LHW81" s="706"/>
      <c r="LHX81" s="706"/>
      <c r="LHY81" s="706"/>
      <c r="LHZ81" s="706"/>
      <c r="LIA81" s="706"/>
      <c r="LIB81" s="706"/>
      <c r="LIC81" s="706"/>
      <c r="LID81" s="706"/>
      <c r="LIE81" s="706"/>
      <c r="LIF81" s="706"/>
      <c r="LIG81" s="706"/>
      <c r="LIH81" s="706"/>
      <c r="LII81" s="706"/>
      <c r="LIJ81" s="706"/>
      <c r="LIK81" s="706"/>
      <c r="LIL81" s="706"/>
      <c r="LIM81" s="706"/>
      <c r="LIN81" s="706"/>
      <c r="LIO81" s="706"/>
      <c r="LIP81" s="706"/>
      <c r="LIQ81" s="706"/>
      <c r="LIR81" s="706"/>
      <c r="LIS81" s="706"/>
      <c r="LIT81" s="706"/>
      <c r="LIU81" s="706"/>
      <c r="LIV81" s="706"/>
      <c r="LIW81" s="706"/>
      <c r="LIX81" s="706"/>
      <c r="LIY81" s="706"/>
      <c r="LIZ81" s="706"/>
      <c r="LJA81" s="706"/>
      <c r="LJB81" s="706"/>
      <c r="LJC81" s="706"/>
      <c r="LJD81" s="706"/>
      <c r="LJE81" s="706"/>
      <c r="LJF81" s="706"/>
      <c r="LJG81" s="706"/>
      <c r="LJH81" s="706"/>
      <c r="LJI81" s="706"/>
      <c r="LJJ81" s="706"/>
      <c r="LJK81" s="706"/>
      <c r="LJL81" s="706"/>
      <c r="LJM81" s="706"/>
      <c r="LJN81" s="706"/>
      <c r="LJO81" s="706"/>
      <c r="LJP81" s="706"/>
      <c r="LJQ81" s="706"/>
      <c r="LJR81" s="706"/>
      <c r="LJS81" s="706"/>
      <c r="LJT81" s="706"/>
      <c r="LJU81" s="706"/>
      <c r="LJV81" s="706"/>
      <c r="LJW81" s="706"/>
      <c r="LJX81" s="706"/>
      <c r="LJY81" s="706"/>
      <c r="LJZ81" s="706"/>
      <c r="LKA81" s="706"/>
      <c r="LKB81" s="706"/>
      <c r="LKC81" s="706"/>
      <c r="LKD81" s="706"/>
      <c r="LKE81" s="706"/>
      <c r="LKF81" s="706"/>
      <c r="LKG81" s="706"/>
      <c r="LKH81" s="706"/>
      <c r="LKI81" s="706"/>
      <c r="LKJ81" s="706"/>
      <c r="LKK81" s="706"/>
      <c r="LKL81" s="706"/>
      <c r="LKM81" s="706"/>
      <c r="LKN81" s="706"/>
      <c r="LKO81" s="706"/>
      <c r="LKP81" s="706"/>
      <c r="LKQ81" s="706"/>
      <c r="LKR81" s="706"/>
      <c r="LKS81" s="706"/>
      <c r="LKT81" s="706"/>
      <c r="LKU81" s="706"/>
      <c r="LKV81" s="706"/>
      <c r="LKW81" s="706"/>
      <c r="LKX81" s="706"/>
      <c r="LKY81" s="706"/>
      <c r="LKZ81" s="706"/>
      <c r="LLA81" s="706"/>
      <c r="LLB81" s="706"/>
      <c r="LLC81" s="706"/>
      <c r="LLD81" s="706"/>
      <c r="LLE81" s="706"/>
      <c r="LLF81" s="706"/>
      <c r="LLG81" s="706"/>
      <c r="LLH81" s="706"/>
      <c r="LLI81" s="706"/>
      <c r="LLJ81" s="706"/>
      <c r="LLK81" s="706"/>
      <c r="LLL81" s="706"/>
      <c r="LLM81" s="706"/>
      <c r="LLN81" s="706"/>
      <c r="LLO81" s="706"/>
      <c r="LLP81" s="706"/>
      <c r="LLQ81" s="706"/>
      <c r="LLR81" s="706"/>
      <c r="LLS81" s="706"/>
      <c r="LLT81" s="706"/>
      <c r="LLU81" s="706"/>
      <c r="LLV81" s="706"/>
      <c r="LLW81" s="706"/>
      <c r="LLX81" s="706"/>
      <c r="LLY81" s="706"/>
      <c r="LLZ81" s="706"/>
      <c r="LMA81" s="706"/>
      <c r="LMB81" s="706"/>
      <c r="LMC81" s="706"/>
      <c r="LMD81" s="706"/>
      <c r="LME81" s="706"/>
      <c r="LMF81" s="706"/>
      <c r="LMG81" s="706"/>
      <c r="LMH81" s="706"/>
      <c r="LMI81" s="706"/>
      <c r="LMJ81" s="706"/>
      <c r="LMK81" s="706"/>
      <c r="LML81" s="706"/>
      <c r="LMM81" s="706"/>
      <c r="LMN81" s="706"/>
      <c r="LMO81" s="706"/>
      <c r="LMP81" s="706"/>
      <c r="LMQ81" s="706"/>
      <c r="LMR81" s="706"/>
      <c r="LMS81" s="706"/>
      <c r="LMT81" s="706"/>
      <c r="LMU81" s="706"/>
      <c r="LMV81" s="706"/>
      <c r="LMW81" s="706"/>
      <c r="LMX81" s="706"/>
      <c r="LMY81" s="706"/>
      <c r="LMZ81" s="706"/>
      <c r="LNA81" s="706"/>
      <c r="LNB81" s="706"/>
      <c r="LNC81" s="706"/>
      <c r="LND81" s="706"/>
      <c r="LNE81" s="706"/>
      <c r="LNF81" s="706"/>
      <c r="LNG81" s="706"/>
      <c r="LNH81" s="706"/>
      <c r="LNI81" s="706"/>
      <c r="LNJ81" s="706"/>
      <c r="LNK81" s="706"/>
      <c r="LNL81" s="706"/>
      <c r="LNM81" s="706"/>
      <c r="LNN81" s="706"/>
      <c r="LNO81" s="706"/>
      <c r="LNP81" s="706"/>
      <c r="LNQ81" s="706"/>
      <c r="LNR81" s="706"/>
      <c r="LNS81" s="706"/>
      <c r="LNT81" s="706"/>
      <c r="LNU81" s="706"/>
      <c r="LNV81" s="706"/>
      <c r="LNW81" s="706"/>
      <c r="LNX81" s="706"/>
      <c r="LNY81" s="706"/>
      <c r="LNZ81" s="706"/>
      <c r="LOA81" s="706"/>
      <c r="LOB81" s="706"/>
      <c r="LOC81" s="706"/>
      <c r="LOD81" s="706"/>
      <c r="LOE81" s="706"/>
      <c r="LOF81" s="706"/>
      <c r="LOG81" s="706"/>
      <c r="LOH81" s="706"/>
      <c r="LOI81" s="706"/>
      <c r="LOJ81" s="706"/>
      <c r="LOK81" s="706"/>
      <c r="LOL81" s="706"/>
      <c r="LOM81" s="706"/>
      <c r="LON81" s="706"/>
      <c r="LOO81" s="706"/>
      <c r="LOP81" s="706"/>
      <c r="LOQ81" s="706"/>
      <c r="LOR81" s="706"/>
      <c r="LOS81" s="706"/>
      <c r="LOT81" s="706"/>
      <c r="LOU81" s="706"/>
      <c r="LOV81" s="706"/>
      <c r="LOW81" s="706"/>
      <c r="LOX81" s="706"/>
      <c r="LOY81" s="706"/>
      <c r="LOZ81" s="706"/>
      <c r="LPA81" s="706"/>
      <c r="LPB81" s="706"/>
      <c r="LPC81" s="706"/>
      <c r="LPD81" s="706"/>
      <c r="LPE81" s="706"/>
      <c r="LPF81" s="706"/>
      <c r="LPG81" s="706"/>
      <c r="LPH81" s="706"/>
      <c r="LPI81" s="706"/>
      <c r="LPJ81" s="706"/>
      <c r="LPK81" s="706"/>
      <c r="LPL81" s="706"/>
      <c r="LPM81" s="706"/>
      <c r="LPN81" s="706"/>
      <c r="LPO81" s="706"/>
      <c r="LPP81" s="706"/>
      <c r="LPQ81" s="706"/>
      <c r="LPR81" s="706"/>
      <c r="LPS81" s="706"/>
      <c r="LPT81" s="706"/>
      <c r="LPU81" s="706"/>
      <c r="LPV81" s="706"/>
      <c r="LPW81" s="706"/>
      <c r="LPX81" s="706"/>
      <c r="LPY81" s="706"/>
      <c r="LPZ81" s="706"/>
      <c r="LQA81" s="706"/>
      <c r="LQB81" s="706"/>
      <c r="LQC81" s="706"/>
      <c r="LQD81" s="706"/>
      <c r="LQE81" s="706"/>
      <c r="LQF81" s="706"/>
      <c r="LQG81" s="706"/>
      <c r="LQH81" s="706"/>
      <c r="LQI81" s="706"/>
      <c r="LQJ81" s="706"/>
      <c r="LQK81" s="706"/>
      <c r="LQL81" s="706"/>
      <c r="LQM81" s="706"/>
      <c r="LQN81" s="706"/>
      <c r="LQO81" s="706"/>
      <c r="LQP81" s="706"/>
      <c r="LQQ81" s="706"/>
      <c r="LQR81" s="706"/>
      <c r="LQS81" s="706"/>
      <c r="LQT81" s="706"/>
      <c r="LQU81" s="706"/>
      <c r="LQV81" s="706"/>
      <c r="LQW81" s="706"/>
      <c r="LQX81" s="706"/>
      <c r="LQY81" s="706"/>
      <c r="LQZ81" s="706"/>
      <c r="LRA81" s="706"/>
      <c r="LRB81" s="706"/>
      <c r="LRC81" s="706"/>
      <c r="LRD81" s="706"/>
      <c r="LRE81" s="706"/>
      <c r="LRF81" s="706"/>
      <c r="LRG81" s="706"/>
      <c r="LRH81" s="706"/>
      <c r="LRI81" s="706"/>
      <c r="LRJ81" s="706"/>
      <c r="LRK81" s="706"/>
      <c r="LRL81" s="706"/>
      <c r="LRM81" s="706"/>
      <c r="LRN81" s="706"/>
      <c r="LRO81" s="706"/>
      <c r="LRP81" s="706"/>
      <c r="LRQ81" s="706"/>
      <c r="LRR81" s="706"/>
      <c r="LRS81" s="706"/>
      <c r="LRT81" s="706"/>
      <c r="LRU81" s="706"/>
      <c r="LRV81" s="706"/>
      <c r="LRW81" s="706"/>
      <c r="LRX81" s="706"/>
      <c r="LRY81" s="706"/>
      <c r="LRZ81" s="706"/>
      <c r="LSA81" s="706"/>
      <c r="LSB81" s="706"/>
      <c r="LSC81" s="706"/>
      <c r="LSD81" s="706"/>
      <c r="LSE81" s="706"/>
      <c r="LSF81" s="706"/>
      <c r="LSG81" s="706"/>
      <c r="LSH81" s="706"/>
      <c r="LSI81" s="706"/>
      <c r="LSJ81" s="706"/>
      <c r="LSK81" s="706"/>
      <c r="LSL81" s="706"/>
      <c r="LSM81" s="706"/>
      <c r="LSN81" s="706"/>
      <c r="LSO81" s="706"/>
      <c r="LSP81" s="706"/>
      <c r="LSQ81" s="706"/>
      <c r="LSR81" s="706"/>
      <c r="LSS81" s="706"/>
      <c r="LST81" s="706"/>
      <c r="LSU81" s="706"/>
      <c r="LSV81" s="706"/>
      <c r="LSW81" s="706"/>
      <c r="LSX81" s="706"/>
      <c r="LSY81" s="706"/>
      <c r="LSZ81" s="706"/>
      <c r="LTA81" s="706"/>
      <c r="LTB81" s="706"/>
      <c r="LTC81" s="706"/>
      <c r="LTD81" s="706"/>
      <c r="LTE81" s="706"/>
      <c r="LTF81" s="706"/>
      <c r="LTG81" s="706"/>
      <c r="LTH81" s="706"/>
      <c r="LTI81" s="706"/>
      <c r="LTJ81" s="706"/>
      <c r="LTK81" s="706"/>
      <c r="LTL81" s="706"/>
      <c r="LTM81" s="706"/>
      <c r="LTN81" s="706"/>
      <c r="LTO81" s="706"/>
      <c r="LTP81" s="706"/>
      <c r="LTQ81" s="706"/>
      <c r="LTR81" s="706"/>
      <c r="LTS81" s="706"/>
      <c r="LTT81" s="706"/>
      <c r="LTU81" s="706"/>
      <c r="LTV81" s="706"/>
      <c r="LTW81" s="706"/>
      <c r="LTX81" s="706"/>
      <c r="LTY81" s="706"/>
      <c r="LTZ81" s="706"/>
      <c r="LUA81" s="706"/>
      <c r="LUB81" s="706"/>
      <c r="LUC81" s="706"/>
      <c r="LUD81" s="706"/>
      <c r="LUE81" s="706"/>
      <c r="LUF81" s="706"/>
      <c r="LUG81" s="706"/>
      <c r="LUH81" s="706"/>
      <c r="LUI81" s="706"/>
      <c r="LUJ81" s="706"/>
      <c r="LUK81" s="706"/>
      <c r="LUL81" s="706"/>
      <c r="LUM81" s="706"/>
      <c r="LUN81" s="706"/>
      <c r="LUO81" s="706"/>
      <c r="LUP81" s="706"/>
      <c r="LUQ81" s="706"/>
      <c r="LUR81" s="706"/>
      <c r="LUS81" s="706"/>
      <c r="LUT81" s="706"/>
      <c r="LUU81" s="706"/>
      <c r="LUV81" s="706"/>
      <c r="LUW81" s="706"/>
      <c r="LUX81" s="706"/>
      <c r="LUY81" s="706"/>
      <c r="LUZ81" s="706"/>
      <c r="LVA81" s="706"/>
      <c r="LVB81" s="706"/>
      <c r="LVC81" s="706"/>
      <c r="LVD81" s="706"/>
      <c r="LVE81" s="706"/>
      <c r="LVF81" s="706"/>
      <c r="LVG81" s="706"/>
      <c r="LVH81" s="706"/>
      <c r="LVI81" s="706"/>
      <c r="LVJ81" s="706"/>
      <c r="LVK81" s="706"/>
      <c r="LVL81" s="706"/>
      <c r="LVM81" s="706"/>
      <c r="LVN81" s="706"/>
      <c r="LVO81" s="706"/>
      <c r="LVP81" s="706"/>
      <c r="LVQ81" s="706"/>
      <c r="LVR81" s="706"/>
      <c r="LVS81" s="706"/>
      <c r="LVT81" s="706"/>
      <c r="LVU81" s="706"/>
      <c r="LVV81" s="706"/>
      <c r="LVW81" s="706"/>
      <c r="LVX81" s="706"/>
      <c r="LVY81" s="706"/>
      <c r="LVZ81" s="706"/>
      <c r="LWA81" s="706"/>
      <c r="LWB81" s="706"/>
      <c r="LWC81" s="706"/>
      <c r="LWD81" s="706"/>
      <c r="LWE81" s="706"/>
      <c r="LWF81" s="706"/>
      <c r="LWG81" s="706"/>
      <c r="LWH81" s="706"/>
      <c r="LWI81" s="706"/>
      <c r="LWJ81" s="706"/>
      <c r="LWK81" s="706"/>
      <c r="LWL81" s="706"/>
      <c r="LWM81" s="706"/>
      <c r="LWN81" s="706"/>
      <c r="LWO81" s="706"/>
      <c r="LWP81" s="706"/>
      <c r="LWQ81" s="706"/>
      <c r="LWR81" s="706"/>
      <c r="LWS81" s="706"/>
      <c r="LWT81" s="706"/>
      <c r="LWU81" s="706"/>
      <c r="LWV81" s="706"/>
      <c r="LWW81" s="706"/>
      <c r="LWX81" s="706"/>
      <c r="LWY81" s="706"/>
      <c r="LWZ81" s="706"/>
      <c r="LXA81" s="706"/>
      <c r="LXB81" s="706"/>
      <c r="LXC81" s="706"/>
      <c r="LXD81" s="706"/>
      <c r="LXE81" s="706"/>
      <c r="LXF81" s="706"/>
      <c r="LXG81" s="706"/>
      <c r="LXH81" s="706"/>
      <c r="LXI81" s="706"/>
      <c r="LXJ81" s="706"/>
      <c r="LXK81" s="706"/>
      <c r="LXL81" s="706"/>
      <c r="LXM81" s="706"/>
      <c r="LXN81" s="706"/>
      <c r="LXO81" s="706"/>
      <c r="LXP81" s="706"/>
      <c r="LXQ81" s="706"/>
      <c r="LXR81" s="706"/>
      <c r="LXS81" s="706"/>
      <c r="LXT81" s="706"/>
      <c r="LXU81" s="706"/>
      <c r="LXV81" s="706"/>
      <c r="LXW81" s="706"/>
      <c r="LXX81" s="706"/>
      <c r="LXY81" s="706"/>
      <c r="LXZ81" s="706"/>
      <c r="LYA81" s="706"/>
      <c r="LYB81" s="706"/>
      <c r="LYC81" s="706"/>
      <c r="LYD81" s="706"/>
      <c r="LYE81" s="706"/>
      <c r="LYF81" s="706"/>
      <c r="LYG81" s="706"/>
      <c r="LYH81" s="706"/>
      <c r="LYI81" s="706"/>
      <c r="LYJ81" s="706"/>
      <c r="LYK81" s="706"/>
      <c r="LYL81" s="706"/>
      <c r="LYM81" s="706"/>
      <c r="LYN81" s="706"/>
      <c r="LYO81" s="706"/>
      <c r="LYP81" s="706"/>
      <c r="LYQ81" s="706"/>
      <c r="LYR81" s="706"/>
      <c r="LYS81" s="706"/>
      <c r="LYT81" s="706"/>
      <c r="LYU81" s="706"/>
      <c r="LYV81" s="706"/>
      <c r="LYW81" s="706"/>
      <c r="LYX81" s="706"/>
      <c r="LYY81" s="706"/>
      <c r="LYZ81" s="706"/>
      <c r="LZA81" s="706"/>
      <c r="LZB81" s="706"/>
      <c r="LZC81" s="706"/>
      <c r="LZD81" s="706"/>
      <c r="LZE81" s="706"/>
      <c r="LZF81" s="706"/>
      <c r="LZG81" s="706"/>
      <c r="LZH81" s="706"/>
      <c r="LZI81" s="706"/>
      <c r="LZJ81" s="706"/>
      <c r="LZK81" s="706"/>
      <c r="LZL81" s="706"/>
      <c r="LZM81" s="706"/>
      <c r="LZN81" s="706"/>
      <c r="LZO81" s="706"/>
      <c r="LZP81" s="706"/>
      <c r="LZQ81" s="706"/>
      <c r="LZR81" s="706"/>
      <c r="LZS81" s="706"/>
      <c r="LZT81" s="706"/>
      <c r="LZU81" s="706"/>
      <c r="LZV81" s="706"/>
      <c r="LZW81" s="706"/>
      <c r="LZX81" s="706"/>
      <c r="LZY81" s="706"/>
      <c r="LZZ81" s="706"/>
      <c r="MAA81" s="706"/>
      <c r="MAB81" s="706"/>
      <c r="MAC81" s="706"/>
      <c r="MAD81" s="706"/>
      <c r="MAE81" s="706"/>
      <c r="MAF81" s="706"/>
      <c r="MAG81" s="706"/>
      <c r="MAH81" s="706"/>
      <c r="MAI81" s="706"/>
      <c r="MAJ81" s="706"/>
      <c r="MAK81" s="706"/>
      <c r="MAL81" s="706"/>
      <c r="MAM81" s="706"/>
      <c r="MAN81" s="706"/>
      <c r="MAO81" s="706"/>
      <c r="MAP81" s="706"/>
      <c r="MAQ81" s="706"/>
      <c r="MAR81" s="706"/>
      <c r="MAS81" s="706"/>
      <c r="MAT81" s="706"/>
      <c r="MAU81" s="706"/>
      <c r="MAV81" s="706"/>
      <c r="MAW81" s="706"/>
      <c r="MAX81" s="706"/>
      <c r="MAY81" s="706"/>
      <c r="MAZ81" s="706"/>
      <c r="MBA81" s="706"/>
      <c r="MBB81" s="706"/>
      <c r="MBC81" s="706"/>
      <c r="MBD81" s="706"/>
      <c r="MBE81" s="706"/>
      <c r="MBF81" s="706"/>
      <c r="MBG81" s="706"/>
      <c r="MBH81" s="706"/>
      <c r="MBI81" s="706"/>
      <c r="MBJ81" s="706"/>
      <c r="MBK81" s="706"/>
      <c r="MBL81" s="706"/>
      <c r="MBM81" s="706"/>
      <c r="MBN81" s="706"/>
      <c r="MBO81" s="706"/>
      <c r="MBP81" s="706"/>
      <c r="MBQ81" s="706"/>
      <c r="MBR81" s="706"/>
      <c r="MBS81" s="706"/>
      <c r="MBT81" s="706"/>
      <c r="MBU81" s="706"/>
      <c r="MBV81" s="706"/>
      <c r="MBW81" s="706"/>
      <c r="MBX81" s="706"/>
      <c r="MBY81" s="706"/>
      <c r="MBZ81" s="706"/>
      <c r="MCA81" s="706"/>
      <c r="MCB81" s="706"/>
      <c r="MCC81" s="706"/>
      <c r="MCD81" s="706"/>
      <c r="MCE81" s="706"/>
      <c r="MCF81" s="706"/>
      <c r="MCG81" s="706"/>
      <c r="MCH81" s="706"/>
      <c r="MCI81" s="706"/>
      <c r="MCJ81" s="706"/>
      <c r="MCK81" s="706"/>
      <c r="MCL81" s="706"/>
      <c r="MCM81" s="706"/>
      <c r="MCN81" s="706"/>
      <c r="MCO81" s="706"/>
      <c r="MCP81" s="706"/>
      <c r="MCQ81" s="706"/>
      <c r="MCR81" s="706"/>
      <c r="MCS81" s="706"/>
      <c r="MCT81" s="706"/>
      <c r="MCU81" s="706"/>
      <c r="MCV81" s="706"/>
      <c r="MCW81" s="706"/>
      <c r="MCX81" s="706"/>
      <c r="MCY81" s="706"/>
      <c r="MCZ81" s="706"/>
      <c r="MDA81" s="706"/>
      <c r="MDB81" s="706"/>
      <c r="MDC81" s="706"/>
      <c r="MDD81" s="706"/>
      <c r="MDE81" s="706"/>
      <c r="MDF81" s="706"/>
      <c r="MDG81" s="706"/>
      <c r="MDH81" s="706"/>
      <c r="MDI81" s="706"/>
      <c r="MDJ81" s="706"/>
      <c r="MDK81" s="706"/>
      <c r="MDL81" s="706"/>
      <c r="MDM81" s="706"/>
      <c r="MDN81" s="706"/>
      <c r="MDO81" s="706"/>
      <c r="MDP81" s="706"/>
      <c r="MDQ81" s="706"/>
      <c r="MDR81" s="706"/>
      <c r="MDS81" s="706"/>
      <c r="MDT81" s="706"/>
      <c r="MDU81" s="706"/>
      <c r="MDV81" s="706"/>
      <c r="MDW81" s="706"/>
      <c r="MDX81" s="706"/>
      <c r="MDY81" s="706"/>
      <c r="MDZ81" s="706"/>
      <c r="MEA81" s="706"/>
      <c r="MEB81" s="706"/>
      <c r="MEC81" s="706"/>
      <c r="MED81" s="706"/>
      <c r="MEE81" s="706"/>
      <c r="MEF81" s="706"/>
      <c r="MEG81" s="706"/>
      <c r="MEH81" s="706"/>
      <c r="MEI81" s="706"/>
      <c r="MEJ81" s="706"/>
      <c r="MEK81" s="706"/>
      <c r="MEL81" s="706"/>
      <c r="MEM81" s="706"/>
      <c r="MEN81" s="706"/>
      <c r="MEO81" s="706"/>
      <c r="MEP81" s="706"/>
      <c r="MEQ81" s="706"/>
      <c r="MER81" s="706"/>
      <c r="MES81" s="706"/>
      <c r="MET81" s="706"/>
      <c r="MEU81" s="706"/>
      <c r="MEV81" s="706"/>
      <c r="MEW81" s="706"/>
      <c r="MEX81" s="706"/>
      <c r="MEY81" s="706"/>
      <c r="MEZ81" s="706"/>
      <c r="MFA81" s="706"/>
      <c r="MFB81" s="706"/>
      <c r="MFC81" s="706"/>
      <c r="MFD81" s="706"/>
      <c r="MFE81" s="706"/>
      <c r="MFF81" s="706"/>
      <c r="MFG81" s="706"/>
      <c r="MFH81" s="706"/>
      <c r="MFI81" s="706"/>
      <c r="MFJ81" s="706"/>
      <c r="MFK81" s="706"/>
      <c r="MFL81" s="706"/>
      <c r="MFM81" s="706"/>
      <c r="MFN81" s="706"/>
      <c r="MFO81" s="706"/>
      <c r="MFP81" s="706"/>
      <c r="MFQ81" s="706"/>
      <c r="MFR81" s="706"/>
      <c r="MFS81" s="706"/>
      <c r="MFT81" s="706"/>
      <c r="MFU81" s="706"/>
      <c r="MFV81" s="706"/>
      <c r="MFW81" s="706"/>
      <c r="MFX81" s="706"/>
      <c r="MFY81" s="706"/>
      <c r="MFZ81" s="706"/>
      <c r="MGA81" s="706"/>
      <c r="MGB81" s="706"/>
      <c r="MGC81" s="706"/>
      <c r="MGD81" s="706"/>
      <c r="MGE81" s="706"/>
      <c r="MGF81" s="706"/>
      <c r="MGG81" s="706"/>
      <c r="MGH81" s="706"/>
      <c r="MGI81" s="706"/>
      <c r="MGJ81" s="706"/>
      <c r="MGK81" s="706"/>
      <c r="MGL81" s="706"/>
      <c r="MGM81" s="706"/>
      <c r="MGN81" s="706"/>
      <c r="MGO81" s="706"/>
      <c r="MGP81" s="706"/>
      <c r="MGQ81" s="706"/>
      <c r="MGR81" s="706"/>
      <c r="MGS81" s="706"/>
      <c r="MGT81" s="706"/>
      <c r="MGU81" s="706"/>
      <c r="MGV81" s="706"/>
      <c r="MGW81" s="706"/>
      <c r="MGX81" s="706"/>
      <c r="MGY81" s="706"/>
      <c r="MGZ81" s="706"/>
      <c r="MHA81" s="706"/>
      <c r="MHB81" s="706"/>
      <c r="MHC81" s="706"/>
      <c r="MHD81" s="706"/>
      <c r="MHE81" s="706"/>
      <c r="MHF81" s="706"/>
      <c r="MHG81" s="706"/>
      <c r="MHH81" s="706"/>
      <c r="MHI81" s="706"/>
      <c r="MHJ81" s="706"/>
      <c r="MHK81" s="706"/>
      <c r="MHL81" s="706"/>
      <c r="MHM81" s="706"/>
      <c r="MHN81" s="706"/>
      <c r="MHO81" s="706"/>
      <c r="MHP81" s="706"/>
      <c r="MHQ81" s="706"/>
      <c r="MHR81" s="706"/>
      <c r="MHS81" s="706"/>
      <c r="MHT81" s="706"/>
      <c r="MHU81" s="706"/>
      <c r="MHV81" s="706"/>
      <c r="MHW81" s="706"/>
      <c r="MHX81" s="706"/>
      <c r="MHY81" s="706"/>
      <c r="MHZ81" s="706"/>
      <c r="MIA81" s="706"/>
      <c r="MIB81" s="706"/>
      <c r="MIC81" s="706"/>
      <c r="MID81" s="706"/>
      <c r="MIE81" s="706"/>
      <c r="MIF81" s="706"/>
      <c r="MIG81" s="706"/>
      <c r="MIH81" s="706"/>
      <c r="MII81" s="706"/>
      <c r="MIJ81" s="706"/>
      <c r="MIK81" s="706"/>
      <c r="MIL81" s="706"/>
      <c r="MIM81" s="706"/>
      <c r="MIN81" s="706"/>
      <c r="MIO81" s="706"/>
      <c r="MIP81" s="706"/>
      <c r="MIQ81" s="706"/>
      <c r="MIR81" s="706"/>
      <c r="MIS81" s="706"/>
      <c r="MIT81" s="706"/>
      <c r="MIU81" s="706"/>
      <c r="MIV81" s="706"/>
      <c r="MIW81" s="706"/>
      <c r="MIX81" s="706"/>
      <c r="MIY81" s="706"/>
      <c r="MIZ81" s="706"/>
      <c r="MJA81" s="706"/>
      <c r="MJB81" s="706"/>
      <c r="MJC81" s="706"/>
      <c r="MJD81" s="706"/>
      <c r="MJE81" s="706"/>
      <c r="MJF81" s="706"/>
      <c r="MJG81" s="706"/>
      <c r="MJH81" s="706"/>
      <c r="MJI81" s="706"/>
      <c r="MJJ81" s="706"/>
      <c r="MJK81" s="706"/>
      <c r="MJL81" s="706"/>
      <c r="MJM81" s="706"/>
      <c r="MJN81" s="706"/>
      <c r="MJO81" s="706"/>
      <c r="MJP81" s="706"/>
      <c r="MJQ81" s="706"/>
      <c r="MJR81" s="706"/>
      <c r="MJS81" s="706"/>
      <c r="MJT81" s="706"/>
      <c r="MJU81" s="706"/>
      <c r="MJV81" s="706"/>
      <c r="MJW81" s="706"/>
      <c r="MJX81" s="706"/>
      <c r="MJY81" s="706"/>
      <c r="MJZ81" s="706"/>
      <c r="MKA81" s="706"/>
      <c r="MKB81" s="706"/>
      <c r="MKC81" s="706"/>
      <c r="MKD81" s="706"/>
      <c r="MKE81" s="706"/>
      <c r="MKF81" s="706"/>
      <c r="MKG81" s="706"/>
      <c r="MKH81" s="706"/>
      <c r="MKI81" s="706"/>
      <c r="MKJ81" s="706"/>
      <c r="MKK81" s="706"/>
      <c r="MKL81" s="706"/>
      <c r="MKM81" s="706"/>
      <c r="MKN81" s="706"/>
      <c r="MKO81" s="706"/>
      <c r="MKP81" s="706"/>
      <c r="MKQ81" s="706"/>
      <c r="MKR81" s="706"/>
      <c r="MKS81" s="706"/>
      <c r="MKT81" s="706"/>
      <c r="MKU81" s="706"/>
      <c r="MKV81" s="706"/>
      <c r="MKW81" s="706"/>
      <c r="MKX81" s="706"/>
      <c r="MKY81" s="706"/>
      <c r="MKZ81" s="706"/>
      <c r="MLA81" s="706"/>
      <c r="MLB81" s="706"/>
      <c r="MLC81" s="706"/>
      <c r="MLD81" s="706"/>
      <c r="MLE81" s="706"/>
      <c r="MLF81" s="706"/>
      <c r="MLG81" s="706"/>
      <c r="MLH81" s="706"/>
      <c r="MLI81" s="706"/>
      <c r="MLJ81" s="706"/>
      <c r="MLK81" s="706"/>
      <c r="MLL81" s="706"/>
      <c r="MLM81" s="706"/>
      <c r="MLN81" s="706"/>
      <c r="MLO81" s="706"/>
      <c r="MLP81" s="706"/>
      <c r="MLQ81" s="706"/>
      <c r="MLR81" s="706"/>
      <c r="MLS81" s="706"/>
      <c r="MLT81" s="706"/>
      <c r="MLU81" s="706"/>
      <c r="MLV81" s="706"/>
      <c r="MLW81" s="706"/>
      <c r="MLX81" s="706"/>
      <c r="MLY81" s="706"/>
      <c r="MLZ81" s="706"/>
      <c r="MMA81" s="706"/>
      <c r="MMB81" s="706"/>
      <c r="MMC81" s="706"/>
      <c r="MMD81" s="706"/>
      <c r="MME81" s="706"/>
      <c r="MMF81" s="706"/>
      <c r="MMG81" s="706"/>
      <c r="MMH81" s="706"/>
      <c r="MMI81" s="706"/>
      <c r="MMJ81" s="706"/>
      <c r="MMK81" s="706"/>
      <c r="MML81" s="706"/>
      <c r="MMM81" s="706"/>
      <c r="MMN81" s="706"/>
      <c r="MMO81" s="706"/>
      <c r="MMP81" s="706"/>
      <c r="MMQ81" s="706"/>
      <c r="MMR81" s="706"/>
      <c r="MMS81" s="706"/>
      <c r="MMT81" s="706"/>
      <c r="MMU81" s="706"/>
      <c r="MMV81" s="706"/>
      <c r="MMW81" s="706"/>
      <c r="MMX81" s="706"/>
      <c r="MMY81" s="706"/>
      <c r="MMZ81" s="706"/>
      <c r="MNA81" s="706"/>
      <c r="MNB81" s="706"/>
      <c r="MNC81" s="706"/>
      <c r="MND81" s="706"/>
      <c r="MNE81" s="706"/>
      <c r="MNF81" s="706"/>
      <c r="MNG81" s="706"/>
      <c r="MNH81" s="706"/>
      <c r="MNI81" s="706"/>
      <c r="MNJ81" s="706"/>
      <c r="MNK81" s="706"/>
      <c r="MNL81" s="706"/>
      <c r="MNM81" s="706"/>
      <c r="MNN81" s="706"/>
      <c r="MNO81" s="706"/>
      <c r="MNP81" s="706"/>
      <c r="MNQ81" s="706"/>
      <c r="MNR81" s="706"/>
      <c r="MNS81" s="706"/>
      <c r="MNT81" s="706"/>
      <c r="MNU81" s="706"/>
      <c r="MNV81" s="706"/>
      <c r="MNW81" s="706"/>
      <c r="MNX81" s="706"/>
      <c r="MNY81" s="706"/>
      <c r="MNZ81" s="706"/>
      <c r="MOA81" s="706"/>
      <c r="MOB81" s="706"/>
      <c r="MOC81" s="706"/>
      <c r="MOD81" s="706"/>
      <c r="MOE81" s="706"/>
      <c r="MOF81" s="706"/>
      <c r="MOG81" s="706"/>
      <c r="MOH81" s="706"/>
      <c r="MOI81" s="706"/>
      <c r="MOJ81" s="706"/>
      <c r="MOK81" s="706"/>
      <c r="MOL81" s="706"/>
      <c r="MOM81" s="706"/>
      <c r="MON81" s="706"/>
      <c r="MOO81" s="706"/>
      <c r="MOP81" s="706"/>
      <c r="MOQ81" s="706"/>
      <c r="MOR81" s="706"/>
      <c r="MOS81" s="706"/>
      <c r="MOT81" s="706"/>
      <c r="MOU81" s="706"/>
      <c r="MOV81" s="706"/>
      <c r="MOW81" s="706"/>
      <c r="MOX81" s="706"/>
      <c r="MOY81" s="706"/>
      <c r="MOZ81" s="706"/>
      <c r="MPA81" s="706"/>
      <c r="MPB81" s="706"/>
      <c r="MPC81" s="706"/>
      <c r="MPD81" s="706"/>
      <c r="MPE81" s="706"/>
      <c r="MPF81" s="706"/>
      <c r="MPG81" s="706"/>
      <c r="MPH81" s="706"/>
      <c r="MPI81" s="706"/>
      <c r="MPJ81" s="706"/>
      <c r="MPK81" s="706"/>
      <c r="MPL81" s="706"/>
      <c r="MPM81" s="706"/>
      <c r="MPN81" s="706"/>
      <c r="MPO81" s="706"/>
      <c r="MPP81" s="706"/>
      <c r="MPQ81" s="706"/>
      <c r="MPR81" s="706"/>
      <c r="MPS81" s="706"/>
      <c r="MPT81" s="706"/>
      <c r="MPU81" s="706"/>
      <c r="MPV81" s="706"/>
      <c r="MPW81" s="706"/>
      <c r="MPX81" s="706"/>
      <c r="MPY81" s="706"/>
      <c r="MPZ81" s="706"/>
      <c r="MQA81" s="706"/>
      <c r="MQB81" s="706"/>
      <c r="MQC81" s="706"/>
      <c r="MQD81" s="706"/>
      <c r="MQE81" s="706"/>
      <c r="MQF81" s="706"/>
      <c r="MQG81" s="706"/>
      <c r="MQH81" s="706"/>
      <c r="MQI81" s="706"/>
      <c r="MQJ81" s="706"/>
      <c r="MQK81" s="706"/>
      <c r="MQL81" s="706"/>
      <c r="MQM81" s="706"/>
      <c r="MQN81" s="706"/>
      <c r="MQO81" s="706"/>
      <c r="MQP81" s="706"/>
      <c r="MQQ81" s="706"/>
      <c r="MQR81" s="706"/>
      <c r="MQS81" s="706"/>
      <c r="MQT81" s="706"/>
      <c r="MQU81" s="706"/>
      <c r="MQV81" s="706"/>
      <c r="MQW81" s="706"/>
      <c r="MQX81" s="706"/>
      <c r="MQY81" s="706"/>
      <c r="MQZ81" s="706"/>
      <c r="MRA81" s="706"/>
      <c r="MRB81" s="706"/>
      <c r="MRC81" s="706"/>
      <c r="MRD81" s="706"/>
      <c r="MRE81" s="706"/>
      <c r="MRF81" s="706"/>
      <c r="MRG81" s="706"/>
      <c r="MRH81" s="706"/>
      <c r="MRI81" s="706"/>
      <c r="MRJ81" s="706"/>
      <c r="MRK81" s="706"/>
      <c r="MRL81" s="706"/>
      <c r="MRM81" s="706"/>
      <c r="MRN81" s="706"/>
      <c r="MRO81" s="706"/>
      <c r="MRP81" s="706"/>
      <c r="MRQ81" s="706"/>
      <c r="MRR81" s="706"/>
      <c r="MRS81" s="706"/>
      <c r="MRT81" s="706"/>
      <c r="MRU81" s="706"/>
      <c r="MRV81" s="706"/>
      <c r="MRW81" s="706"/>
      <c r="MRX81" s="706"/>
      <c r="MRY81" s="706"/>
      <c r="MRZ81" s="706"/>
      <c r="MSA81" s="706"/>
      <c r="MSB81" s="706"/>
      <c r="MSC81" s="706"/>
      <c r="MSD81" s="706"/>
      <c r="MSE81" s="706"/>
      <c r="MSF81" s="706"/>
      <c r="MSG81" s="706"/>
      <c r="MSH81" s="706"/>
      <c r="MSI81" s="706"/>
      <c r="MSJ81" s="706"/>
      <c r="MSK81" s="706"/>
      <c r="MSL81" s="706"/>
      <c r="MSM81" s="706"/>
      <c r="MSN81" s="706"/>
      <c r="MSO81" s="706"/>
      <c r="MSP81" s="706"/>
      <c r="MSQ81" s="706"/>
      <c r="MSR81" s="706"/>
      <c r="MSS81" s="706"/>
      <c r="MST81" s="706"/>
      <c r="MSU81" s="706"/>
      <c r="MSV81" s="706"/>
      <c r="MSW81" s="706"/>
      <c r="MSX81" s="706"/>
      <c r="MSY81" s="706"/>
      <c r="MSZ81" s="706"/>
      <c r="MTA81" s="706"/>
      <c r="MTB81" s="706"/>
      <c r="MTC81" s="706"/>
      <c r="MTD81" s="706"/>
      <c r="MTE81" s="706"/>
      <c r="MTF81" s="706"/>
      <c r="MTG81" s="706"/>
      <c r="MTH81" s="706"/>
      <c r="MTI81" s="706"/>
      <c r="MTJ81" s="706"/>
      <c r="MTK81" s="706"/>
      <c r="MTL81" s="706"/>
      <c r="MTM81" s="706"/>
      <c r="MTN81" s="706"/>
      <c r="MTO81" s="706"/>
      <c r="MTP81" s="706"/>
      <c r="MTQ81" s="706"/>
      <c r="MTR81" s="706"/>
      <c r="MTS81" s="706"/>
      <c r="MTT81" s="706"/>
      <c r="MTU81" s="706"/>
      <c r="MTV81" s="706"/>
      <c r="MTW81" s="706"/>
      <c r="MTX81" s="706"/>
      <c r="MTY81" s="706"/>
      <c r="MTZ81" s="706"/>
      <c r="MUA81" s="706"/>
      <c r="MUB81" s="706"/>
      <c r="MUC81" s="706"/>
      <c r="MUD81" s="706"/>
      <c r="MUE81" s="706"/>
      <c r="MUF81" s="706"/>
      <c r="MUG81" s="706"/>
      <c r="MUH81" s="706"/>
      <c r="MUI81" s="706"/>
      <c r="MUJ81" s="706"/>
      <c r="MUK81" s="706"/>
      <c r="MUL81" s="706"/>
      <c r="MUM81" s="706"/>
      <c r="MUN81" s="706"/>
      <c r="MUO81" s="706"/>
      <c r="MUP81" s="706"/>
      <c r="MUQ81" s="706"/>
      <c r="MUR81" s="706"/>
      <c r="MUS81" s="706"/>
      <c r="MUT81" s="706"/>
      <c r="MUU81" s="706"/>
      <c r="MUV81" s="706"/>
      <c r="MUW81" s="706"/>
      <c r="MUX81" s="706"/>
      <c r="MUY81" s="706"/>
      <c r="MUZ81" s="706"/>
      <c r="MVA81" s="706"/>
      <c r="MVB81" s="706"/>
      <c r="MVC81" s="706"/>
      <c r="MVD81" s="706"/>
      <c r="MVE81" s="706"/>
      <c r="MVF81" s="706"/>
      <c r="MVG81" s="706"/>
      <c r="MVH81" s="706"/>
      <c r="MVI81" s="706"/>
      <c r="MVJ81" s="706"/>
      <c r="MVK81" s="706"/>
      <c r="MVL81" s="706"/>
      <c r="MVM81" s="706"/>
      <c r="MVN81" s="706"/>
      <c r="MVO81" s="706"/>
      <c r="MVP81" s="706"/>
      <c r="MVQ81" s="706"/>
      <c r="MVR81" s="706"/>
      <c r="MVS81" s="706"/>
      <c r="MVT81" s="706"/>
      <c r="MVU81" s="706"/>
      <c r="MVV81" s="706"/>
      <c r="MVW81" s="706"/>
      <c r="MVX81" s="706"/>
      <c r="MVY81" s="706"/>
      <c r="MVZ81" s="706"/>
      <c r="MWA81" s="706"/>
      <c r="MWB81" s="706"/>
      <c r="MWC81" s="706"/>
      <c r="MWD81" s="706"/>
      <c r="MWE81" s="706"/>
      <c r="MWF81" s="706"/>
      <c r="MWG81" s="706"/>
      <c r="MWH81" s="706"/>
      <c r="MWI81" s="706"/>
      <c r="MWJ81" s="706"/>
      <c r="MWK81" s="706"/>
      <c r="MWL81" s="706"/>
      <c r="MWM81" s="706"/>
      <c r="MWN81" s="706"/>
      <c r="MWO81" s="706"/>
      <c r="MWP81" s="706"/>
      <c r="MWQ81" s="706"/>
      <c r="MWR81" s="706"/>
      <c r="MWS81" s="706"/>
      <c r="MWT81" s="706"/>
      <c r="MWU81" s="706"/>
      <c r="MWV81" s="706"/>
      <c r="MWW81" s="706"/>
      <c r="MWX81" s="706"/>
      <c r="MWY81" s="706"/>
      <c r="MWZ81" s="706"/>
      <c r="MXA81" s="706"/>
      <c r="MXB81" s="706"/>
      <c r="MXC81" s="706"/>
      <c r="MXD81" s="706"/>
      <c r="MXE81" s="706"/>
      <c r="MXF81" s="706"/>
      <c r="MXG81" s="706"/>
      <c r="MXH81" s="706"/>
      <c r="MXI81" s="706"/>
      <c r="MXJ81" s="706"/>
      <c r="MXK81" s="706"/>
      <c r="MXL81" s="706"/>
      <c r="MXM81" s="706"/>
      <c r="MXN81" s="706"/>
      <c r="MXO81" s="706"/>
      <c r="MXP81" s="706"/>
      <c r="MXQ81" s="706"/>
      <c r="MXR81" s="706"/>
      <c r="MXS81" s="706"/>
      <c r="MXT81" s="706"/>
      <c r="MXU81" s="706"/>
      <c r="MXV81" s="706"/>
      <c r="MXW81" s="706"/>
      <c r="MXX81" s="706"/>
      <c r="MXY81" s="706"/>
      <c r="MXZ81" s="706"/>
      <c r="MYA81" s="706"/>
      <c r="MYB81" s="706"/>
      <c r="MYC81" s="706"/>
      <c r="MYD81" s="706"/>
      <c r="MYE81" s="706"/>
      <c r="MYF81" s="706"/>
      <c r="MYG81" s="706"/>
      <c r="MYH81" s="706"/>
      <c r="MYI81" s="706"/>
      <c r="MYJ81" s="706"/>
      <c r="MYK81" s="706"/>
      <c r="MYL81" s="706"/>
      <c r="MYM81" s="706"/>
      <c r="MYN81" s="706"/>
      <c r="MYO81" s="706"/>
      <c r="MYP81" s="706"/>
      <c r="MYQ81" s="706"/>
      <c r="MYR81" s="706"/>
      <c r="MYS81" s="706"/>
      <c r="MYT81" s="706"/>
      <c r="MYU81" s="706"/>
      <c r="MYV81" s="706"/>
      <c r="MYW81" s="706"/>
      <c r="MYX81" s="706"/>
      <c r="MYY81" s="706"/>
      <c r="MYZ81" s="706"/>
      <c r="MZA81" s="706"/>
      <c r="MZB81" s="706"/>
      <c r="MZC81" s="706"/>
      <c r="MZD81" s="706"/>
      <c r="MZE81" s="706"/>
      <c r="MZF81" s="706"/>
      <c r="MZG81" s="706"/>
      <c r="MZH81" s="706"/>
      <c r="MZI81" s="706"/>
      <c r="MZJ81" s="706"/>
      <c r="MZK81" s="706"/>
      <c r="MZL81" s="706"/>
      <c r="MZM81" s="706"/>
      <c r="MZN81" s="706"/>
      <c r="MZO81" s="706"/>
      <c r="MZP81" s="706"/>
      <c r="MZQ81" s="706"/>
      <c r="MZR81" s="706"/>
      <c r="MZS81" s="706"/>
      <c r="MZT81" s="706"/>
      <c r="MZU81" s="706"/>
      <c r="MZV81" s="706"/>
      <c r="MZW81" s="706"/>
      <c r="MZX81" s="706"/>
      <c r="MZY81" s="706"/>
      <c r="MZZ81" s="706"/>
      <c r="NAA81" s="706"/>
      <c r="NAB81" s="706"/>
      <c r="NAC81" s="706"/>
      <c r="NAD81" s="706"/>
      <c r="NAE81" s="706"/>
      <c r="NAF81" s="706"/>
      <c r="NAG81" s="706"/>
      <c r="NAH81" s="706"/>
      <c r="NAI81" s="706"/>
      <c r="NAJ81" s="706"/>
      <c r="NAK81" s="706"/>
      <c r="NAL81" s="706"/>
      <c r="NAM81" s="706"/>
      <c r="NAN81" s="706"/>
      <c r="NAO81" s="706"/>
      <c r="NAP81" s="706"/>
      <c r="NAQ81" s="706"/>
      <c r="NAR81" s="706"/>
      <c r="NAS81" s="706"/>
      <c r="NAT81" s="706"/>
      <c r="NAU81" s="706"/>
      <c r="NAV81" s="706"/>
      <c r="NAW81" s="706"/>
      <c r="NAX81" s="706"/>
      <c r="NAY81" s="706"/>
      <c r="NAZ81" s="706"/>
      <c r="NBA81" s="706"/>
      <c r="NBB81" s="706"/>
      <c r="NBC81" s="706"/>
      <c r="NBD81" s="706"/>
      <c r="NBE81" s="706"/>
      <c r="NBF81" s="706"/>
      <c r="NBG81" s="706"/>
      <c r="NBH81" s="706"/>
      <c r="NBI81" s="706"/>
      <c r="NBJ81" s="706"/>
      <c r="NBK81" s="706"/>
      <c r="NBL81" s="706"/>
      <c r="NBM81" s="706"/>
      <c r="NBN81" s="706"/>
      <c r="NBO81" s="706"/>
      <c r="NBP81" s="706"/>
      <c r="NBQ81" s="706"/>
      <c r="NBR81" s="706"/>
      <c r="NBS81" s="706"/>
      <c r="NBT81" s="706"/>
      <c r="NBU81" s="706"/>
      <c r="NBV81" s="706"/>
      <c r="NBW81" s="706"/>
      <c r="NBX81" s="706"/>
      <c r="NBY81" s="706"/>
      <c r="NBZ81" s="706"/>
      <c r="NCA81" s="706"/>
      <c r="NCB81" s="706"/>
      <c r="NCC81" s="706"/>
      <c r="NCD81" s="706"/>
      <c r="NCE81" s="706"/>
      <c r="NCF81" s="706"/>
      <c r="NCG81" s="706"/>
      <c r="NCH81" s="706"/>
      <c r="NCI81" s="706"/>
      <c r="NCJ81" s="706"/>
      <c r="NCK81" s="706"/>
      <c r="NCL81" s="706"/>
      <c r="NCM81" s="706"/>
      <c r="NCN81" s="706"/>
      <c r="NCO81" s="706"/>
      <c r="NCP81" s="706"/>
      <c r="NCQ81" s="706"/>
      <c r="NCR81" s="706"/>
      <c r="NCS81" s="706"/>
      <c r="NCT81" s="706"/>
      <c r="NCU81" s="706"/>
      <c r="NCV81" s="706"/>
      <c r="NCW81" s="706"/>
      <c r="NCX81" s="706"/>
      <c r="NCY81" s="706"/>
      <c r="NCZ81" s="706"/>
      <c r="NDA81" s="706"/>
      <c r="NDB81" s="706"/>
      <c r="NDC81" s="706"/>
      <c r="NDD81" s="706"/>
      <c r="NDE81" s="706"/>
      <c r="NDF81" s="706"/>
      <c r="NDG81" s="706"/>
      <c r="NDH81" s="706"/>
      <c r="NDI81" s="706"/>
      <c r="NDJ81" s="706"/>
      <c r="NDK81" s="706"/>
      <c r="NDL81" s="706"/>
      <c r="NDM81" s="706"/>
      <c r="NDN81" s="706"/>
      <c r="NDO81" s="706"/>
      <c r="NDP81" s="706"/>
      <c r="NDQ81" s="706"/>
      <c r="NDR81" s="706"/>
      <c r="NDS81" s="706"/>
      <c r="NDT81" s="706"/>
      <c r="NDU81" s="706"/>
      <c r="NDV81" s="706"/>
      <c r="NDW81" s="706"/>
      <c r="NDX81" s="706"/>
      <c r="NDY81" s="706"/>
      <c r="NDZ81" s="706"/>
      <c r="NEA81" s="706"/>
      <c r="NEB81" s="706"/>
      <c r="NEC81" s="706"/>
      <c r="NED81" s="706"/>
      <c r="NEE81" s="706"/>
      <c r="NEF81" s="706"/>
      <c r="NEG81" s="706"/>
      <c r="NEH81" s="706"/>
      <c r="NEI81" s="706"/>
      <c r="NEJ81" s="706"/>
      <c r="NEK81" s="706"/>
      <c r="NEL81" s="706"/>
      <c r="NEM81" s="706"/>
      <c r="NEN81" s="706"/>
      <c r="NEO81" s="706"/>
      <c r="NEP81" s="706"/>
      <c r="NEQ81" s="706"/>
      <c r="NER81" s="706"/>
      <c r="NES81" s="706"/>
      <c r="NET81" s="706"/>
      <c r="NEU81" s="706"/>
      <c r="NEV81" s="706"/>
      <c r="NEW81" s="706"/>
      <c r="NEX81" s="706"/>
      <c r="NEY81" s="706"/>
      <c r="NEZ81" s="706"/>
      <c r="NFA81" s="706"/>
      <c r="NFB81" s="706"/>
      <c r="NFC81" s="706"/>
      <c r="NFD81" s="706"/>
      <c r="NFE81" s="706"/>
      <c r="NFF81" s="706"/>
      <c r="NFG81" s="706"/>
      <c r="NFH81" s="706"/>
      <c r="NFI81" s="706"/>
      <c r="NFJ81" s="706"/>
      <c r="NFK81" s="706"/>
      <c r="NFL81" s="706"/>
      <c r="NFM81" s="706"/>
      <c r="NFN81" s="706"/>
      <c r="NFO81" s="706"/>
      <c r="NFP81" s="706"/>
      <c r="NFQ81" s="706"/>
      <c r="NFR81" s="706"/>
      <c r="NFS81" s="706"/>
      <c r="NFT81" s="706"/>
      <c r="NFU81" s="706"/>
      <c r="NFV81" s="706"/>
      <c r="NFW81" s="706"/>
      <c r="NFX81" s="706"/>
      <c r="NFY81" s="706"/>
      <c r="NFZ81" s="706"/>
      <c r="NGA81" s="706"/>
      <c r="NGB81" s="706"/>
      <c r="NGC81" s="706"/>
      <c r="NGD81" s="706"/>
      <c r="NGE81" s="706"/>
      <c r="NGF81" s="706"/>
      <c r="NGG81" s="706"/>
      <c r="NGH81" s="706"/>
      <c r="NGI81" s="706"/>
      <c r="NGJ81" s="706"/>
      <c r="NGK81" s="706"/>
      <c r="NGL81" s="706"/>
      <c r="NGM81" s="706"/>
      <c r="NGN81" s="706"/>
      <c r="NGO81" s="706"/>
      <c r="NGP81" s="706"/>
      <c r="NGQ81" s="706"/>
      <c r="NGR81" s="706"/>
      <c r="NGS81" s="706"/>
      <c r="NGT81" s="706"/>
      <c r="NGU81" s="706"/>
      <c r="NGV81" s="706"/>
      <c r="NGW81" s="706"/>
      <c r="NGX81" s="706"/>
      <c r="NGY81" s="706"/>
      <c r="NGZ81" s="706"/>
      <c r="NHA81" s="706"/>
      <c r="NHB81" s="706"/>
      <c r="NHC81" s="706"/>
      <c r="NHD81" s="706"/>
      <c r="NHE81" s="706"/>
      <c r="NHF81" s="706"/>
      <c r="NHG81" s="706"/>
      <c r="NHH81" s="706"/>
      <c r="NHI81" s="706"/>
      <c r="NHJ81" s="706"/>
      <c r="NHK81" s="706"/>
      <c r="NHL81" s="706"/>
      <c r="NHM81" s="706"/>
      <c r="NHN81" s="706"/>
      <c r="NHO81" s="706"/>
      <c r="NHP81" s="706"/>
      <c r="NHQ81" s="706"/>
      <c r="NHR81" s="706"/>
      <c r="NHS81" s="706"/>
      <c r="NHT81" s="706"/>
      <c r="NHU81" s="706"/>
      <c r="NHV81" s="706"/>
      <c r="NHW81" s="706"/>
      <c r="NHX81" s="706"/>
      <c r="NHY81" s="706"/>
      <c r="NHZ81" s="706"/>
      <c r="NIA81" s="706"/>
      <c r="NIB81" s="706"/>
      <c r="NIC81" s="706"/>
      <c r="NID81" s="706"/>
      <c r="NIE81" s="706"/>
      <c r="NIF81" s="706"/>
      <c r="NIG81" s="706"/>
      <c r="NIH81" s="706"/>
      <c r="NII81" s="706"/>
      <c r="NIJ81" s="706"/>
      <c r="NIK81" s="706"/>
      <c r="NIL81" s="706"/>
      <c r="NIM81" s="706"/>
      <c r="NIN81" s="706"/>
      <c r="NIO81" s="706"/>
      <c r="NIP81" s="706"/>
      <c r="NIQ81" s="706"/>
      <c r="NIR81" s="706"/>
      <c r="NIS81" s="706"/>
      <c r="NIT81" s="706"/>
      <c r="NIU81" s="706"/>
      <c r="NIV81" s="706"/>
      <c r="NIW81" s="706"/>
      <c r="NIX81" s="706"/>
      <c r="NIY81" s="706"/>
      <c r="NIZ81" s="706"/>
      <c r="NJA81" s="706"/>
      <c r="NJB81" s="706"/>
      <c r="NJC81" s="706"/>
      <c r="NJD81" s="706"/>
      <c r="NJE81" s="706"/>
      <c r="NJF81" s="706"/>
      <c r="NJG81" s="706"/>
      <c r="NJH81" s="706"/>
      <c r="NJI81" s="706"/>
      <c r="NJJ81" s="706"/>
      <c r="NJK81" s="706"/>
      <c r="NJL81" s="706"/>
      <c r="NJM81" s="706"/>
      <c r="NJN81" s="706"/>
      <c r="NJO81" s="706"/>
      <c r="NJP81" s="706"/>
      <c r="NJQ81" s="706"/>
      <c r="NJR81" s="706"/>
      <c r="NJS81" s="706"/>
      <c r="NJT81" s="706"/>
      <c r="NJU81" s="706"/>
      <c r="NJV81" s="706"/>
      <c r="NJW81" s="706"/>
      <c r="NJX81" s="706"/>
      <c r="NJY81" s="706"/>
      <c r="NJZ81" s="706"/>
      <c r="NKA81" s="706"/>
      <c r="NKB81" s="706"/>
      <c r="NKC81" s="706"/>
      <c r="NKD81" s="706"/>
      <c r="NKE81" s="706"/>
      <c r="NKF81" s="706"/>
      <c r="NKG81" s="706"/>
      <c r="NKH81" s="706"/>
      <c r="NKI81" s="706"/>
      <c r="NKJ81" s="706"/>
      <c r="NKK81" s="706"/>
      <c r="NKL81" s="706"/>
      <c r="NKM81" s="706"/>
      <c r="NKN81" s="706"/>
      <c r="NKO81" s="706"/>
      <c r="NKP81" s="706"/>
      <c r="NKQ81" s="706"/>
      <c r="NKR81" s="706"/>
      <c r="NKS81" s="706"/>
      <c r="NKT81" s="706"/>
      <c r="NKU81" s="706"/>
      <c r="NKV81" s="706"/>
      <c r="NKW81" s="706"/>
      <c r="NKX81" s="706"/>
      <c r="NKY81" s="706"/>
      <c r="NKZ81" s="706"/>
      <c r="NLA81" s="706"/>
      <c r="NLB81" s="706"/>
      <c r="NLC81" s="706"/>
      <c r="NLD81" s="706"/>
      <c r="NLE81" s="706"/>
      <c r="NLF81" s="706"/>
      <c r="NLG81" s="706"/>
      <c r="NLH81" s="706"/>
      <c r="NLI81" s="706"/>
      <c r="NLJ81" s="706"/>
      <c r="NLK81" s="706"/>
      <c r="NLL81" s="706"/>
      <c r="NLM81" s="706"/>
      <c r="NLN81" s="706"/>
      <c r="NLO81" s="706"/>
      <c r="NLP81" s="706"/>
      <c r="NLQ81" s="706"/>
      <c r="NLR81" s="706"/>
      <c r="NLS81" s="706"/>
      <c r="NLT81" s="706"/>
      <c r="NLU81" s="706"/>
      <c r="NLV81" s="706"/>
      <c r="NLW81" s="706"/>
      <c r="NLX81" s="706"/>
      <c r="NLY81" s="706"/>
      <c r="NLZ81" s="706"/>
      <c r="NMA81" s="706"/>
      <c r="NMB81" s="706"/>
      <c r="NMC81" s="706"/>
      <c r="NMD81" s="706"/>
      <c r="NME81" s="706"/>
      <c r="NMF81" s="706"/>
      <c r="NMG81" s="706"/>
      <c r="NMH81" s="706"/>
      <c r="NMI81" s="706"/>
      <c r="NMJ81" s="706"/>
      <c r="NMK81" s="706"/>
      <c r="NML81" s="706"/>
      <c r="NMM81" s="706"/>
      <c r="NMN81" s="706"/>
      <c r="NMO81" s="706"/>
      <c r="NMP81" s="706"/>
      <c r="NMQ81" s="706"/>
      <c r="NMR81" s="706"/>
      <c r="NMS81" s="706"/>
      <c r="NMT81" s="706"/>
      <c r="NMU81" s="706"/>
      <c r="NMV81" s="706"/>
      <c r="NMW81" s="706"/>
      <c r="NMX81" s="706"/>
      <c r="NMY81" s="706"/>
      <c r="NMZ81" s="706"/>
      <c r="NNA81" s="706"/>
      <c r="NNB81" s="706"/>
      <c r="NNC81" s="706"/>
      <c r="NND81" s="706"/>
      <c r="NNE81" s="706"/>
      <c r="NNF81" s="706"/>
      <c r="NNG81" s="706"/>
      <c r="NNH81" s="706"/>
      <c r="NNI81" s="706"/>
      <c r="NNJ81" s="706"/>
      <c r="NNK81" s="706"/>
      <c r="NNL81" s="706"/>
      <c r="NNM81" s="706"/>
      <c r="NNN81" s="706"/>
      <c r="NNO81" s="706"/>
      <c r="NNP81" s="706"/>
      <c r="NNQ81" s="706"/>
      <c r="NNR81" s="706"/>
      <c r="NNS81" s="706"/>
      <c r="NNT81" s="706"/>
      <c r="NNU81" s="706"/>
      <c r="NNV81" s="706"/>
      <c r="NNW81" s="706"/>
      <c r="NNX81" s="706"/>
      <c r="NNY81" s="706"/>
      <c r="NNZ81" s="706"/>
      <c r="NOA81" s="706"/>
      <c r="NOB81" s="706"/>
      <c r="NOC81" s="706"/>
      <c r="NOD81" s="706"/>
      <c r="NOE81" s="706"/>
      <c r="NOF81" s="706"/>
      <c r="NOG81" s="706"/>
      <c r="NOH81" s="706"/>
      <c r="NOI81" s="706"/>
      <c r="NOJ81" s="706"/>
      <c r="NOK81" s="706"/>
      <c r="NOL81" s="706"/>
      <c r="NOM81" s="706"/>
      <c r="NON81" s="706"/>
      <c r="NOO81" s="706"/>
      <c r="NOP81" s="706"/>
      <c r="NOQ81" s="706"/>
      <c r="NOR81" s="706"/>
      <c r="NOS81" s="706"/>
      <c r="NOT81" s="706"/>
      <c r="NOU81" s="706"/>
      <c r="NOV81" s="706"/>
      <c r="NOW81" s="706"/>
      <c r="NOX81" s="706"/>
      <c r="NOY81" s="706"/>
      <c r="NOZ81" s="706"/>
      <c r="NPA81" s="706"/>
      <c r="NPB81" s="706"/>
      <c r="NPC81" s="706"/>
      <c r="NPD81" s="706"/>
      <c r="NPE81" s="706"/>
      <c r="NPF81" s="706"/>
      <c r="NPG81" s="706"/>
      <c r="NPH81" s="706"/>
      <c r="NPI81" s="706"/>
      <c r="NPJ81" s="706"/>
      <c r="NPK81" s="706"/>
      <c r="NPL81" s="706"/>
      <c r="NPM81" s="706"/>
      <c r="NPN81" s="706"/>
      <c r="NPO81" s="706"/>
      <c r="NPP81" s="706"/>
      <c r="NPQ81" s="706"/>
      <c r="NPR81" s="706"/>
      <c r="NPS81" s="706"/>
      <c r="NPT81" s="706"/>
      <c r="NPU81" s="706"/>
      <c r="NPV81" s="706"/>
      <c r="NPW81" s="706"/>
      <c r="NPX81" s="706"/>
      <c r="NPY81" s="706"/>
      <c r="NPZ81" s="706"/>
      <c r="NQA81" s="706"/>
      <c r="NQB81" s="706"/>
      <c r="NQC81" s="706"/>
      <c r="NQD81" s="706"/>
      <c r="NQE81" s="706"/>
      <c r="NQF81" s="706"/>
      <c r="NQG81" s="706"/>
      <c r="NQH81" s="706"/>
      <c r="NQI81" s="706"/>
      <c r="NQJ81" s="706"/>
      <c r="NQK81" s="706"/>
      <c r="NQL81" s="706"/>
      <c r="NQM81" s="706"/>
      <c r="NQN81" s="706"/>
      <c r="NQO81" s="706"/>
      <c r="NQP81" s="706"/>
      <c r="NQQ81" s="706"/>
      <c r="NQR81" s="706"/>
      <c r="NQS81" s="706"/>
      <c r="NQT81" s="706"/>
      <c r="NQU81" s="706"/>
      <c r="NQV81" s="706"/>
      <c r="NQW81" s="706"/>
      <c r="NQX81" s="706"/>
      <c r="NQY81" s="706"/>
      <c r="NQZ81" s="706"/>
      <c r="NRA81" s="706"/>
      <c r="NRB81" s="706"/>
      <c r="NRC81" s="706"/>
      <c r="NRD81" s="706"/>
      <c r="NRE81" s="706"/>
      <c r="NRF81" s="706"/>
      <c r="NRG81" s="706"/>
      <c r="NRH81" s="706"/>
      <c r="NRI81" s="706"/>
      <c r="NRJ81" s="706"/>
      <c r="NRK81" s="706"/>
      <c r="NRL81" s="706"/>
      <c r="NRM81" s="706"/>
      <c r="NRN81" s="706"/>
      <c r="NRO81" s="706"/>
      <c r="NRP81" s="706"/>
      <c r="NRQ81" s="706"/>
      <c r="NRR81" s="706"/>
      <c r="NRS81" s="706"/>
      <c r="NRT81" s="706"/>
      <c r="NRU81" s="706"/>
      <c r="NRV81" s="706"/>
      <c r="NRW81" s="706"/>
      <c r="NRX81" s="706"/>
      <c r="NRY81" s="706"/>
      <c r="NRZ81" s="706"/>
      <c r="NSA81" s="706"/>
      <c r="NSB81" s="706"/>
      <c r="NSC81" s="706"/>
      <c r="NSD81" s="706"/>
      <c r="NSE81" s="706"/>
      <c r="NSF81" s="706"/>
      <c r="NSG81" s="706"/>
      <c r="NSH81" s="706"/>
      <c r="NSI81" s="706"/>
      <c r="NSJ81" s="706"/>
      <c r="NSK81" s="706"/>
      <c r="NSL81" s="706"/>
      <c r="NSM81" s="706"/>
      <c r="NSN81" s="706"/>
      <c r="NSO81" s="706"/>
      <c r="NSP81" s="706"/>
      <c r="NSQ81" s="706"/>
      <c r="NSR81" s="706"/>
      <c r="NSS81" s="706"/>
      <c r="NST81" s="706"/>
      <c r="NSU81" s="706"/>
      <c r="NSV81" s="706"/>
      <c r="NSW81" s="706"/>
      <c r="NSX81" s="706"/>
      <c r="NSY81" s="706"/>
      <c r="NSZ81" s="706"/>
      <c r="NTA81" s="706"/>
      <c r="NTB81" s="706"/>
      <c r="NTC81" s="706"/>
      <c r="NTD81" s="706"/>
      <c r="NTE81" s="706"/>
      <c r="NTF81" s="706"/>
      <c r="NTG81" s="706"/>
      <c r="NTH81" s="706"/>
      <c r="NTI81" s="706"/>
      <c r="NTJ81" s="706"/>
      <c r="NTK81" s="706"/>
      <c r="NTL81" s="706"/>
      <c r="NTM81" s="706"/>
      <c r="NTN81" s="706"/>
      <c r="NTO81" s="706"/>
      <c r="NTP81" s="706"/>
      <c r="NTQ81" s="706"/>
      <c r="NTR81" s="706"/>
      <c r="NTS81" s="706"/>
      <c r="NTT81" s="706"/>
      <c r="NTU81" s="706"/>
      <c r="NTV81" s="706"/>
      <c r="NTW81" s="706"/>
      <c r="NTX81" s="706"/>
      <c r="NTY81" s="706"/>
      <c r="NTZ81" s="706"/>
      <c r="NUA81" s="706"/>
      <c r="NUB81" s="706"/>
      <c r="NUC81" s="706"/>
      <c r="NUD81" s="706"/>
      <c r="NUE81" s="706"/>
      <c r="NUF81" s="706"/>
      <c r="NUG81" s="706"/>
      <c r="NUH81" s="706"/>
      <c r="NUI81" s="706"/>
      <c r="NUJ81" s="706"/>
      <c r="NUK81" s="706"/>
      <c r="NUL81" s="706"/>
      <c r="NUM81" s="706"/>
      <c r="NUN81" s="706"/>
      <c r="NUO81" s="706"/>
      <c r="NUP81" s="706"/>
      <c r="NUQ81" s="706"/>
      <c r="NUR81" s="706"/>
      <c r="NUS81" s="706"/>
      <c r="NUT81" s="706"/>
      <c r="NUU81" s="706"/>
      <c r="NUV81" s="706"/>
      <c r="NUW81" s="706"/>
      <c r="NUX81" s="706"/>
      <c r="NUY81" s="706"/>
      <c r="NUZ81" s="706"/>
      <c r="NVA81" s="706"/>
      <c r="NVB81" s="706"/>
      <c r="NVC81" s="706"/>
      <c r="NVD81" s="706"/>
      <c r="NVE81" s="706"/>
      <c r="NVF81" s="706"/>
      <c r="NVG81" s="706"/>
      <c r="NVH81" s="706"/>
      <c r="NVI81" s="706"/>
      <c r="NVJ81" s="706"/>
      <c r="NVK81" s="706"/>
      <c r="NVL81" s="706"/>
      <c r="NVM81" s="706"/>
      <c r="NVN81" s="706"/>
      <c r="NVO81" s="706"/>
      <c r="NVP81" s="706"/>
      <c r="NVQ81" s="706"/>
      <c r="NVR81" s="706"/>
      <c r="NVS81" s="706"/>
      <c r="NVT81" s="706"/>
      <c r="NVU81" s="706"/>
      <c r="NVV81" s="706"/>
      <c r="NVW81" s="706"/>
      <c r="NVX81" s="706"/>
      <c r="NVY81" s="706"/>
      <c r="NVZ81" s="706"/>
      <c r="NWA81" s="706"/>
      <c r="NWB81" s="706"/>
      <c r="NWC81" s="706"/>
      <c r="NWD81" s="706"/>
      <c r="NWE81" s="706"/>
      <c r="NWF81" s="706"/>
      <c r="NWG81" s="706"/>
      <c r="NWH81" s="706"/>
      <c r="NWI81" s="706"/>
      <c r="NWJ81" s="706"/>
      <c r="NWK81" s="706"/>
      <c r="NWL81" s="706"/>
      <c r="NWM81" s="706"/>
      <c r="NWN81" s="706"/>
      <c r="NWO81" s="706"/>
      <c r="NWP81" s="706"/>
      <c r="NWQ81" s="706"/>
      <c r="NWR81" s="706"/>
      <c r="NWS81" s="706"/>
      <c r="NWT81" s="706"/>
      <c r="NWU81" s="706"/>
      <c r="NWV81" s="706"/>
      <c r="NWW81" s="706"/>
      <c r="NWX81" s="706"/>
      <c r="NWY81" s="706"/>
      <c r="NWZ81" s="706"/>
      <c r="NXA81" s="706"/>
      <c r="NXB81" s="706"/>
      <c r="NXC81" s="706"/>
      <c r="NXD81" s="706"/>
      <c r="NXE81" s="706"/>
      <c r="NXF81" s="706"/>
      <c r="NXG81" s="706"/>
      <c r="NXH81" s="706"/>
      <c r="NXI81" s="706"/>
      <c r="NXJ81" s="706"/>
      <c r="NXK81" s="706"/>
      <c r="NXL81" s="706"/>
      <c r="NXM81" s="706"/>
      <c r="NXN81" s="706"/>
      <c r="NXO81" s="706"/>
      <c r="NXP81" s="706"/>
      <c r="NXQ81" s="706"/>
      <c r="NXR81" s="706"/>
      <c r="NXS81" s="706"/>
      <c r="NXT81" s="706"/>
      <c r="NXU81" s="706"/>
      <c r="NXV81" s="706"/>
      <c r="NXW81" s="706"/>
      <c r="NXX81" s="706"/>
      <c r="NXY81" s="706"/>
      <c r="NXZ81" s="706"/>
      <c r="NYA81" s="706"/>
      <c r="NYB81" s="706"/>
      <c r="NYC81" s="706"/>
      <c r="NYD81" s="706"/>
      <c r="NYE81" s="706"/>
      <c r="NYF81" s="706"/>
      <c r="NYG81" s="706"/>
      <c r="NYH81" s="706"/>
      <c r="NYI81" s="706"/>
      <c r="NYJ81" s="706"/>
      <c r="NYK81" s="706"/>
      <c r="NYL81" s="706"/>
      <c r="NYM81" s="706"/>
      <c r="NYN81" s="706"/>
      <c r="NYO81" s="706"/>
      <c r="NYP81" s="706"/>
      <c r="NYQ81" s="706"/>
      <c r="NYR81" s="706"/>
      <c r="NYS81" s="706"/>
      <c r="NYT81" s="706"/>
      <c r="NYU81" s="706"/>
      <c r="NYV81" s="706"/>
      <c r="NYW81" s="706"/>
      <c r="NYX81" s="706"/>
      <c r="NYY81" s="706"/>
      <c r="NYZ81" s="706"/>
      <c r="NZA81" s="706"/>
      <c r="NZB81" s="706"/>
      <c r="NZC81" s="706"/>
      <c r="NZD81" s="706"/>
      <c r="NZE81" s="706"/>
      <c r="NZF81" s="706"/>
      <c r="NZG81" s="706"/>
      <c r="NZH81" s="706"/>
      <c r="NZI81" s="706"/>
      <c r="NZJ81" s="706"/>
      <c r="NZK81" s="706"/>
      <c r="NZL81" s="706"/>
      <c r="NZM81" s="706"/>
      <c r="NZN81" s="706"/>
      <c r="NZO81" s="706"/>
      <c r="NZP81" s="706"/>
      <c r="NZQ81" s="706"/>
      <c r="NZR81" s="706"/>
      <c r="NZS81" s="706"/>
      <c r="NZT81" s="706"/>
      <c r="NZU81" s="706"/>
      <c r="NZV81" s="706"/>
      <c r="NZW81" s="706"/>
      <c r="NZX81" s="706"/>
      <c r="NZY81" s="706"/>
      <c r="NZZ81" s="706"/>
      <c r="OAA81" s="706"/>
      <c r="OAB81" s="706"/>
      <c r="OAC81" s="706"/>
      <c r="OAD81" s="706"/>
      <c r="OAE81" s="706"/>
      <c r="OAF81" s="706"/>
      <c r="OAG81" s="706"/>
      <c r="OAH81" s="706"/>
      <c r="OAI81" s="706"/>
      <c r="OAJ81" s="706"/>
      <c r="OAK81" s="706"/>
      <c r="OAL81" s="706"/>
      <c r="OAM81" s="706"/>
      <c r="OAN81" s="706"/>
      <c r="OAO81" s="706"/>
      <c r="OAP81" s="706"/>
      <c r="OAQ81" s="706"/>
      <c r="OAR81" s="706"/>
      <c r="OAS81" s="706"/>
      <c r="OAT81" s="706"/>
      <c r="OAU81" s="706"/>
      <c r="OAV81" s="706"/>
      <c r="OAW81" s="706"/>
      <c r="OAX81" s="706"/>
      <c r="OAY81" s="706"/>
      <c r="OAZ81" s="706"/>
      <c r="OBA81" s="706"/>
      <c r="OBB81" s="706"/>
      <c r="OBC81" s="706"/>
      <c r="OBD81" s="706"/>
      <c r="OBE81" s="706"/>
      <c r="OBF81" s="706"/>
      <c r="OBG81" s="706"/>
      <c r="OBH81" s="706"/>
      <c r="OBI81" s="706"/>
      <c r="OBJ81" s="706"/>
      <c r="OBK81" s="706"/>
      <c r="OBL81" s="706"/>
      <c r="OBM81" s="706"/>
      <c r="OBN81" s="706"/>
      <c r="OBO81" s="706"/>
      <c r="OBP81" s="706"/>
      <c r="OBQ81" s="706"/>
      <c r="OBR81" s="706"/>
      <c r="OBS81" s="706"/>
      <c r="OBT81" s="706"/>
      <c r="OBU81" s="706"/>
      <c r="OBV81" s="706"/>
      <c r="OBW81" s="706"/>
      <c r="OBX81" s="706"/>
      <c r="OBY81" s="706"/>
      <c r="OBZ81" s="706"/>
      <c r="OCA81" s="706"/>
      <c r="OCB81" s="706"/>
      <c r="OCC81" s="706"/>
      <c r="OCD81" s="706"/>
      <c r="OCE81" s="706"/>
      <c r="OCF81" s="706"/>
      <c r="OCG81" s="706"/>
      <c r="OCH81" s="706"/>
      <c r="OCI81" s="706"/>
      <c r="OCJ81" s="706"/>
      <c r="OCK81" s="706"/>
      <c r="OCL81" s="706"/>
      <c r="OCM81" s="706"/>
      <c r="OCN81" s="706"/>
      <c r="OCO81" s="706"/>
      <c r="OCP81" s="706"/>
      <c r="OCQ81" s="706"/>
      <c r="OCR81" s="706"/>
      <c r="OCS81" s="706"/>
      <c r="OCT81" s="706"/>
      <c r="OCU81" s="706"/>
      <c r="OCV81" s="706"/>
      <c r="OCW81" s="706"/>
      <c r="OCX81" s="706"/>
      <c r="OCY81" s="706"/>
      <c r="OCZ81" s="706"/>
      <c r="ODA81" s="706"/>
      <c r="ODB81" s="706"/>
      <c r="ODC81" s="706"/>
      <c r="ODD81" s="706"/>
      <c r="ODE81" s="706"/>
      <c r="ODF81" s="706"/>
      <c r="ODG81" s="706"/>
      <c r="ODH81" s="706"/>
      <c r="ODI81" s="706"/>
      <c r="ODJ81" s="706"/>
      <c r="ODK81" s="706"/>
      <c r="ODL81" s="706"/>
      <c r="ODM81" s="706"/>
      <c r="ODN81" s="706"/>
      <c r="ODO81" s="706"/>
      <c r="ODP81" s="706"/>
      <c r="ODQ81" s="706"/>
      <c r="ODR81" s="706"/>
      <c r="ODS81" s="706"/>
      <c r="ODT81" s="706"/>
      <c r="ODU81" s="706"/>
      <c r="ODV81" s="706"/>
      <c r="ODW81" s="706"/>
      <c r="ODX81" s="706"/>
      <c r="ODY81" s="706"/>
      <c r="ODZ81" s="706"/>
      <c r="OEA81" s="706"/>
      <c r="OEB81" s="706"/>
      <c r="OEC81" s="706"/>
      <c r="OED81" s="706"/>
      <c r="OEE81" s="706"/>
      <c r="OEF81" s="706"/>
      <c r="OEG81" s="706"/>
      <c r="OEH81" s="706"/>
      <c r="OEI81" s="706"/>
      <c r="OEJ81" s="706"/>
      <c r="OEK81" s="706"/>
      <c r="OEL81" s="706"/>
      <c r="OEM81" s="706"/>
      <c r="OEN81" s="706"/>
      <c r="OEO81" s="706"/>
      <c r="OEP81" s="706"/>
      <c r="OEQ81" s="706"/>
      <c r="OER81" s="706"/>
      <c r="OES81" s="706"/>
      <c r="OET81" s="706"/>
      <c r="OEU81" s="706"/>
      <c r="OEV81" s="706"/>
      <c r="OEW81" s="706"/>
      <c r="OEX81" s="706"/>
      <c r="OEY81" s="706"/>
      <c r="OEZ81" s="706"/>
      <c r="OFA81" s="706"/>
      <c r="OFB81" s="706"/>
      <c r="OFC81" s="706"/>
      <c r="OFD81" s="706"/>
      <c r="OFE81" s="706"/>
      <c r="OFF81" s="706"/>
      <c r="OFG81" s="706"/>
      <c r="OFH81" s="706"/>
      <c r="OFI81" s="706"/>
      <c r="OFJ81" s="706"/>
      <c r="OFK81" s="706"/>
      <c r="OFL81" s="706"/>
      <c r="OFM81" s="706"/>
      <c r="OFN81" s="706"/>
      <c r="OFO81" s="706"/>
      <c r="OFP81" s="706"/>
      <c r="OFQ81" s="706"/>
      <c r="OFR81" s="706"/>
      <c r="OFS81" s="706"/>
      <c r="OFT81" s="706"/>
      <c r="OFU81" s="706"/>
      <c r="OFV81" s="706"/>
      <c r="OFW81" s="706"/>
      <c r="OFX81" s="706"/>
      <c r="OFY81" s="706"/>
      <c r="OFZ81" s="706"/>
      <c r="OGA81" s="706"/>
      <c r="OGB81" s="706"/>
      <c r="OGC81" s="706"/>
      <c r="OGD81" s="706"/>
      <c r="OGE81" s="706"/>
      <c r="OGF81" s="706"/>
      <c r="OGG81" s="706"/>
      <c r="OGH81" s="706"/>
      <c r="OGI81" s="706"/>
      <c r="OGJ81" s="706"/>
      <c r="OGK81" s="706"/>
      <c r="OGL81" s="706"/>
      <c r="OGM81" s="706"/>
      <c r="OGN81" s="706"/>
      <c r="OGO81" s="706"/>
      <c r="OGP81" s="706"/>
      <c r="OGQ81" s="706"/>
      <c r="OGR81" s="706"/>
      <c r="OGS81" s="706"/>
      <c r="OGT81" s="706"/>
      <c r="OGU81" s="706"/>
      <c r="OGV81" s="706"/>
      <c r="OGW81" s="706"/>
      <c r="OGX81" s="706"/>
      <c r="OGY81" s="706"/>
      <c r="OGZ81" s="706"/>
      <c r="OHA81" s="706"/>
      <c r="OHB81" s="706"/>
      <c r="OHC81" s="706"/>
      <c r="OHD81" s="706"/>
      <c r="OHE81" s="706"/>
      <c r="OHF81" s="706"/>
      <c r="OHG81" s="706"/>
      <c r="OHH81" s="706"/>
      <c r="OHI81" s="706"/>
      <c r="OHJ81" s="706"/>
      <c r="OHK81" s="706"/>
      <c r="OHL81" s="706"/>
      <c r="OHM81" s="706"/>
      <c r="OHN81" s="706"/>
      <c r="OHO81" s="706"/>
      <c r="OHP81" s="706"/>
      <c r="OHQ81" s="706"/>
      <c r="OHR81" s="706"/>
      <c r="OHS81" s="706"/>
      <c r="OHT81" s="706"/>
      <c r="OHU81" s="706"/>
      <c r="OHV81" s="706"/>
      <c r="OHW81" s="706"/>
      <c r="OHX81" s="706"/>
      <c r="OHY81" s="706"/>
      <c r="OHZ81" s="706"/>
      <c r="OIA81" s="706"/>
      <c r="OIB81" s="706"/>
      <c r="OIC81" s="706"/>
      <c r="OID81" s="706"/>
      <c r="OIE81" s="706"/>
      <c r="OIF81" s="706"/>
      <c r="OIG81" s="706"/>
      <c r="OIH81" s="706"/>
      <c r="OII81" s="706"/>
      <c r="OIJ81" s="706"/>
      <c r="OIK81" s="706"/>
      <c r="OIL81" s="706"/>
      <c r="OIM81" s="706"/>
      <c r="OIN81" s="706"/>
      <c r="OIO81" s="706"/>
      <c r="OIP81" s="706"/>
      <c r="OIQ81" s="706"/>
      <c r="OIR81" s="706"/>
      <c r="OIS81" s="706"/>
      <c r="OIT81" s="706"/>
      <c r="OIU81" s="706"/>
      <c r="OIV81" s="706"/>
      <c r="OIW81" s="706"/>
      <c r="OIX81" s="706"/>
      <c r="OIY81" s="706"/>
      <c r="OIZ81" s="706"/>
      <c r="OJA81" s="706"/>
      <c r="OJB81" s="706"/>
      <c r="OJC81" s="706"/>
      <c r="OJD81" s="706"/>
      <c r="OJE81" s="706"/>
      <c r="OJF81" s="706"/>
      <c r="OJG81" s="706"/>
      <c r="OJH81" s="706"/>
      <c r="OJI81" s="706"/>
      <c r="OJJ81" s="706"/>
      <c r="OJK81" s="706"/>
      <c r="OJL81" s="706"/>
      <c r="OJM81" s="706"/>
      <c r="OJN81" s="706"/>
      <c r="OJO81" s="706"/>
      <c r="OJP81" s="706"/>
      <c r="OJQ81" s="706"/>
      <c r="OJR81" s="706"/>
      <c r="OJS81" s="706"/>
      <c r="OJT81" s="706"/>
      <c r="OJU81" s="706"/>
      <c r="OJV81" s="706"/>
      <c r="OJW81" s="706"/>
      <c r="OJX81" s="706"/>
      <c r="OJY81" s="706"/>
      <c r="OJZ81" s="706"/>
      <c r="OKA81" s="706"/>
      <c r="OKB81" s="706"/>
      <c r="OKC81" s="706"/>
      <c r="OKD81" s="706"/>
      <c r="OKE81" s="706"/>
      <c r="OKF81" s="706"/>
      <c r="OKG81" s="706"/>
      <c r="OKH81" s="706"/>
      <c r="OKI81" s="706"/>
      <c r="OKJ81" s="706"/>
      <c r="OKK81" s="706"/>
      <c r="OKL81" s="706"/>
      <c r="OKM81" s="706"/>
      <c r="OKN81" s="706"/>
      <c r="OKO81" s="706"/>
      <c r="OKP81" s="706"/>
      <c r="OKQ81" s="706"/>
      <c r="OKR81" s="706"/>
      <c r="OKS81" s="706"/>
      <c r="OKT81" s="706"/>
      <c r="OKU81" s="706"/>
      <c r="OKV81" s="706"/>
      <c r="OKW81" s="706"/>
      <c r="OKX81" s="706"/>
      <c r="OKY81" s="706"/>
      <c r="OKZ81" s="706"/>
      <c r="OLA81" s="706"/>
      <c r="OLB81" s="706"/>
      <c r="OLC81" s="706"/>
      <c r="OLD81" s="706"/>
      <c r="OLE81" s="706"/>
      <c r="OLF81" s="706"/>
      <c r="OLG81" s="706"/>
      <c r="OLH81" s="706"/>
      <c r="OLI81" s="706"/>
      <c r="OLJ81" s="706"/>
      <c r="OLK81" s="706"/>
      <c r="OLL81" s="706"/>
      <c r="OLM81" s="706"/>
      <c r="OLN81" s="706"/>
      <c r="OLO81" s="706"/>
      <c r="OLP81" s="706"/>
      <c r="OLQ81" s="706"/>
      <c r="OLR81" s="706"/>
      <c r="OLS81" s="706"/>
      <c r="OLT81" s="706"/>
      <c r="OLU81" s="706"/>
      <c r="OLV81" s="706"/>
      <c r="OLW81" s="706"/>
      <c r="OLX81" s="706"/>
      <c r="OLY81" s="706"/>
      <c r="OLZ81" s="706"/>
      <c r="OMA81" s="706"/>
      <c r="OMB81" s="706"/>
      <c r="OMC81" s="706"/>
      <c r="OMD81" s="706"/>
      <c r="OME81" s="706"/>
      <c r="OMF81" s="706"/>
      <c r="OMG81" s="706"/>
      <c r="OMH81" s="706"/>
      <c r="OMI81" s="706"/>
      <c r="OMJ81" s="706"/>
      <c r="OMK81" s="706"/>
      <c r="OML81" s="706"/>
      <c r="OMM81" s="706"/>
      <c r="OMN81" s="706"/>
      <c r="OMO81" s="706"/>
      <c r="OMP81" s="706"/>
      <c r="OMQ81" s="706"/>
      <c r="OMR81" s="706"/>
      <c r="OMS81" s="706"/>
      <c r="OMT81" s="706"/>
      <c r="OMU81" s="706"/>
      <c r="OMV81" s="706"/>
      <c r="OMW81" s="706"/>
      <c r="OMX81" s="706"/>
      <c r="OMY81" s="706"/>
      <c r="OMZ81" s="706"/>
      <c r="ONA81" s="706"/>
      <c r="ONB81" s="706"/>
      <c r="ONC81" s="706"/>
      <c r="OND81" s="706"/>
      <c r="ONE81" s="706"/>
      <c r="ONF81" s="706"/>
      <c r="ONG81" s="706"/>
      <c r="ONH81" s="706"/>
      <c r="ONI81" s="706"/>
      <c r="ONJ81" s="706"/>
      <c r="ONK81" s="706"/>
      <c r="ONL81" s="706"/>
      <c r="ONM81" s="706"/>
      <c r="ONN81" s="706"/>
      <c r="ONO81" s="706"/>
      <c r="ONP81" s="706"/>
      <c r="ONQ81" s="706"/>
      <c r="ONR81" s="706"/>
      <c r="ONS81" s="706"/>
      <c r="ONT81" s="706"/>
      <c r="ONU81" s="706"/>
      <c r="ONV81" s="706"/>
      <c r="ONW81" s="706"/>
      <c r="ONX81" s="706"/>
      <c r="ONY81" s="706"/>
      <c r="ONZ81" s="706"/>
      <c r="OOA81" s="706"/>
      <c r="OOB81" s="706"/>
      <c r="OOC81" s="706"/>
      <c r="OOD81" s="706"/>
      <c r="OOE81" s="706"/>
      <c r="OOF81" s="706"/>
      <c r="OOG81" s="706"/>
      <c r="OOH81" s="706"/>
      <c r="OOI81" s="706"/>
      <c r="OOJ81" s="706"/>
      <c r="OOK81" s="706"/>
      <c r="OOL81" s="706"/>
      <c r="OOM81" s="706"/>
      <c r="OON81" s="706"/>
      <c r="OOO81" s="706"/>
      <c r="OOP81" s="706"/>
      <c r="OOQ81" s="706"/>
      <c r="OOR81" s="706"/>
      <c r="OOS81" s="706"/>
      <c r="OOT81" s="706"/>
      <c r="OOU81" s="706"/>
      <c r="OOV81" s="706"/>
      <c r="OOW81" s="706"/>
      <c r="OOX81" s="706"/>
      <c r="OOY81" s="706"/>
      <c r="OOZ81" s="706"/>
      <c r="OPA81" s="706"/>
      <c r="OPB81" s="706"/>
      <c r="OPC81" s="706"/>
      <c r="OPD81" s="706"/>
      <c r="OPE81" s="706"/>
      <c r="OPF81" s="706"/>
      <c r="OPG81" s="706"/>
      <c r="OPH81" s="706"/>
      <c r="OPI81" s="706"/>
      <c r="OPJ81" s="706"/>
      <c r="OPK81" s="706"/>
      <c r="OPL81" s="706"/>
      <c r="OPM81" s="706"/>
      <c r="OPN81" s="706"/>
      <c r="OPO81" s="706"/>
      <c r="OPP81" s="706"/>
      <c r="OPQ81" s="706"/>
      <c r="OPR81" s="706"/>
      <c r="OPS81" s="706"/>
      <c r="OPT81" s="706"/>
      <c r="OPU81" s="706"/>
      <c r="OPV81" s="706"/>
      <c r="OPW81" s="706"/>
      <c r="OPX81" s="706"/>
      <c r="OPY81" s="706"/>
      <c r="OPZ81" s="706"/>
      <c r="OQA81" s="706"/>
      <c r="OQB81" s="706"/>
      <c r="OQC81" s="706"/>
      <c r="OQD81" s="706"/>
      <c r="OQE81" s="706"/>
      <c r="OQF81" s="706"/>
      <c r="OQG81" s="706"/>
      <c r="OQH81" s="706"/>
      <c r="OQI81" s="706"/>
      <c r="OQJ81" s="706"/>
      <c r="OQK81" s="706"/>
      <c r="OQL81" s="706"/>
      <c r="OQM81" s="706"/>
      <c r="OQN81" s="706"/>
      <c r="OQO81" s="706"/>
      <c r="OQP81" s="706"/>
      <c r="OQQ81" s="706"/>
      <c r="OQR81" s="706"/>
      <c r="OQS81" s="706"/>
      <c r="OQT81" s="706"/>
      <c r="OQU81" s="706"/>
      <c r="OQV81" s="706"/>
      <c r="OQW81" s="706"/>
      <c r="OQX81" s="706"/>
      <c r="OQY81" s="706"/>
      <c r="OQZ81" s="706"/>
      <c r="ORA81" s="706"/>
      <c r="ORB81" s="706"/>
      <c r="ORC81" s="706"/>
      <c r="ORD81" s="706"/>
      <c r="ORE81" s="706"/>
      <c r="ORF81" s="706"/>
      <c r="ORG81" s="706"/>
      <c r="ORH81" s="706"/>
      <c r="ORI81" s="706"/>
      <c r="ORJ81" s="706"/>
      <c r="ORK81" s="706"/>
      <c r="ORL81" s="706"/>
      <c r="ORM81" s="706"/>
      <c r="ORN81" s="706"/>
      <c r="ORO81" s="706"/>
      <c r="ORP81" s="706"/>
      <c r="ORQ81" s="706"/>
      <c r="ORR81" s="706"/>
      <c r="ORS81" s="706"/>
      <c r="ORT81" s="706"/>
      <c r="ORU81" s="706"/>
      <c r="ORV81" s="706"/>
      <c r="ORW81" s="706"/>
      <c r="ORX81" s="706"/>
      <c r="ORY81" s="706"/>
      <c r="ORZ81" s="706"/>
      <c r="OSA81" s="706"/>
      <c r="OSB81" s="706"/>
      <c r="OSC81" s="706"/>
      <c r="OSD81" s="706"/>
      <c r="OSE81" s="706"/>
      <c r="OSF81" s="706"/>
      <c r="OSG81" s="706"/>
      <c r="OSH81" s="706"/>
      <c r="OSI81" s="706"/>
      <c r="OSJ81" s="706"/>
      <c r="OSK81" s="706"/>
      <c r="OSL81" s="706"/>
      <c r="OSM81" s="706"/>
      <c r="OSN81" s="706"/>
      <c r="OSO81" s="706"/>
      <c r="OSP81" s="706"/>
      <c r="OSQ81" s="706"/>
      <c r="OSR81" s="706"/>
      <c r="OSS81" s="706"/>
      <c r="OST81" s="706"/>
      <c r="OSU81" s="706"/>
      <c r="OSV81" s="706"/>
      <c r="OSW81" s="706"/>
      <c r="OSX81" s="706"/>
      <c r="OSY81" s="706"/>
      <c r="OSZ81" s="706"/>
      <c r="OTA81" s="706"/>
      <c r="OTB81" s="706"/>
      <c r="OTC81" s="706"/>
      <c r="OTD81" s="706"/>
      <c r="OTE81" s="706"/>
      <c r="OTF81" s="706"/>
      <c r="OTG81" s="706"/>
      <c r="OTH81" s="706"/>
      <c r="OTI81" s="706"/>
      <c r="OTJ81" s="706"/>
      <c r="OTK81" s="706"/>
      <c r="OTL81" s="706"/>
      <c r="OTM81" s="706"/>
      <c r="OTN81" s="706"/>
      <c r="OTO81" s="706"/>
      <c r="OTP81" s="706"/>
      <c r="OTQ81" s="706"/>
      <c r="OTR81" s="706"/>
      <c r="OTS81" s="706"/>
      <c r="OTT81" s="706"/>
      <c r="OTU81" s="706"/>
      <c r="OTV81" s="706"/>
      <c r="OTW81" s="706"/>
      <c r="OTX81" s="706"/>
      <c r="OTY81" s="706"/>
      <c r="OTZ81" s="706"/>
      <c r="OUA81" s="706"/>
      <c r="OUB81" s="706"/>
      <c r="OUC81" s="706"/>
      <c r="OUD81" s="706"/>
      <c r="OUE81" s="706"/>
      <c r="OUF81" s="706"/>
      <c r="OUG81" s="706"/>
      <c r="OUH81" s="706"/>
      <c r="OUI81" s="706"/>
      <c r="OUJ81" s="706"/>
      <c r="OUK81" s="706"/>
      <c r="OUL81" s="706"/>
      <c r="OUM81" s="706"/>
      <c r="OUN81" s="706"/>
      <c r="OUO81" s="706"/>
      <c r="OUP81" s="706"/>
      <c r="OUQ81" s="706"/>
      <c r="OUR81" s="706"/>
      <c r="OUS81" s="706"/>
      <c r="OUT81" s="706"/>
      <c r="OUU81" s="706"/>
      <c r="OUV81" s="706"/>
      <c r="OUW81" s="706"/>
      <c r="OUX81" s="706"/>
      <c r="OUY81" s="706"/>
      <c r="OUZ81" s="706"/>
      <c r="OVA81" s="706"/>
      <c r="OVB81" s="706"/>
      <c r="OVC81" s="706"/>
      <c r="OVD81" s="706"/>
      <c r="OVE81" s="706"/>
      <c r="OVF81" s="706"/>
      <c r="OVG81" s="706"/>
      <c r="OVH81" s="706"/>
      <c r="OVI81" s="706"/>
      <c r="OVJ81" s="706"/>
      <c r="OVK81" s="706"/>
      <c r="OVL81" s="706"/>
      <c r="OVM81" s="706"/>
      <c r="OVN81" s="706"/>
      <c r="OVO81" s="706"/>
      <c r="OVP81" s="706"/>
      <c r="OVQ81" s="706"/>
      <c r="OVR81" s="706"/>
      <c r="OVS81" s="706"/>
      <c r="OVT81" s="706"/>
      <c r="OVU81" s="706"/>
      <c r="OVV81" s="706"/>
      <c r="OVW81" s="706"/>
      <c r="OVX81" s="706"/>
      <c r="OVY81" s="706"/>
      <c r="OVZ81" s="706"/>
      <c r="OWA81" s="706"/>
      <c r="OWB81" s="706"/>
      <c r="OWC81" s="706"/>
      <c r="OWD81" s="706"/>
      <c r="OWE81" s="706"/>
      <c r="OWF81" s="706"/>
      <c r="OWG81" s="706"/>
      <c r="OWH81" s="706"/>
      <c r="OWI81" s="706"/>
      <c r="OWJ81" s="706"/>
      <c r="OWK81" s="706"/>
      <c r="OWL81" s="706"/>
      <c r="OWM81" s="706"/>
      <c r="OWN81" s="706"/>
      <c r="OWO81" s="706"/>
      <c r="OWP81" s="706"/>
      <c r="OWQ81" s="706"/>
      <c r="OWR81" s="706"/>
      <c r="OWS81" s="706"/>
      <c r="OWT81" s="706"/>
      <c r="OWU81" s="706"/>
      <c r="OWV81" s="706"/>
      <c r="OWW81" s="706"/>
      <c r="OWX81" s="706"/>
      <c r="OWY81" s="706"/>
      <c r="OWZ81" s="706"/>
      <c r="OXA81" s="706"/>
      <c r="OXB81" s="706"/>
      <c r="OXC81" s="706"/>
      <c r="OXD81" s="706"/>
      <c r="OXE81" s="706"/>
      <c r="OXF81" s="706"/>
      <c r="OXG81" s="706"/>
      <c r="OXH81" s="706"/>
      <c r="OXI81" s="706"/>
      <c r="OXJ81" s="706"/>
      <c r="OXK81" s="706"/>
      <c r="OXL81" s="706"/>
      <c r="OXM81" s="706"/>
      <c r="OXN81" s="706"/>
      <c r="OXO81" s="706"/>
      <c r="OXP81" s="706"/>
      <c r="OXQ81" s="706"/>
      <c r="OXR81" s="706"/>
      <c r="OXS81" s="706"/>
      <c r="OXT81" s="706"/>
      <c r="OXU81" s="706"/>
      <c r="OXV81" s="706"/>
      <c r="OXW81" s="706"/>
      <c r="OXX81" s="706"/>
      <c r="OXY81" s="706"/>
      <c r="OXZ81" s="706"/>
      <c r="OYA81" s="706"/>
      <c r="OYB81" s="706"/>
      <c r="OYC81" s="706"/>
      <c r="OYD81" s="706"/>
      <c r="OYE81" s="706"/>
      <c r="OYF81" s="706"/>
      <c r="OYG81" s="706"/>
      <c r="OYH81" s="706"/>
      <c r="OYI81" s="706"/>
      <c r="OYJ81" s="706"/>
      <c r="OYK81" s="706"/>
      <c r="OYL81" s="706"/>
      <c r="OYM81" s="706"/>
      <c r="OYN81" s="706"/>
      <c r="OYO81" s="706"/>
      <c r="OYP81" s="706"/>
      <c r="OYQ81" s="706"/>
      <c r="OYR81" s="706"/>
      <c r="OYS81" s="706"/>
      <c r="OYT81" s="706"/>
      <c r="OYU81" s="706"/>
      <c r="OYV81" s="706"/>
      <c r="OYW81" s="706"/>
      <c r="OYX81" s="706"/>
      <c r="OYY81" s="706"/>
      <c r="OYZ81" s="706"/>
      <c r="OZA81" s="706"/>
      <c r="OZB81" s="706"/>
      <c r="OZC81" s="706"/>
      <c r="OZD81" s="706"/>
      <c r="OZE81" s="706"/>
      <c r="OZF81" s="706"/>
      <c r="OZG81" s="706"/>
      <c r="OZH81" s="706"/>
      <c r="OZI81" s="706"/>
      <c r="OZJ81" s="706"/>
      <c r="OZK81" s="706"/>
      <c r="OZL81" s="706"/>
      <c r="OZM81" s="706"/>
      <c r="OZN81" s="706"/>
      <c r="OZO81" s="706"/>
      <c r="OZP81" s="706"/>
      <c r="OZQ81" s="706"/>
      <c r="OZR81" s="706"/>
      <c r="OZS81" s="706"/>
      <c r="OZT81" s="706"/>
      <c r="OZU81" s="706"/>
      <c r="OZV81" s="706"/>
      <c r="OZW81" s="706"/>
      <c r="OZX81" s="706"/>
      <c r="OZY81" s="706"/>
      <c r="OZZ81" s="706"/>
      <c r="PAA81" s="706"/>
      <c r="PAB81" s="706"/>
      <c r="PAC81" s="706"/>
      <c r="PAD81" s="706"/>
      <c r="PAE81" s="706"/>
      <c r="PAF81" s="706"/>
      <c r="PAG81" s="706"/>
      <c r="PAH81" s="706"/>
      <c r="PAI81" s="706"/>
      <c r="PAJ81" s="706"/>
      <c r="PAK81" s="706"/>
      <c r="PAL81" s="706"/>
      <c r="PAM81" s="706"/>
      <c r="PAN81" s="706"/>
      <c r="PAO81" s="706"/>
      <c r="PAP81" s="706"/>
      <c r="PAQ81" s="706"/>
      <c r="PAR81" s="706"/>
      <c r="PAS81" s="706"/>
      <c r="PAT81" s="706"/>
      <c r="PAU81" s="706"/>
      <c r="PAV81" s="706"/>
      <c r="PAW81" s="706"/>
      <c r="PAX81" s="706"/>
      <c r="PAY81" s="706"/>
      <c r="PAZ81" s="706"/>
      <c r="PBA81" s="706"/>
      <c r="PBB81" s="706"/>
      <c r="PBC81" s="706"/>
      <c r="PBD81" s="706"/>
      <c r="PBE81" s="706"/>
      <c r="PBF81" s="706"/>
      <c r="PBG81" s="706"/>
      <c r="PBH81" s="706"/>
      <c r="PBI81" s="706"/>
      <c r="PBJ81" s="706"/>
      <c r="PBK81" s="706"/>
      <c r="PBL81" s="706"/>
      <c r="PBM81" s="706"/>
      <c r="PBN81" s="706"/>
      <c r="PBO81" s="706"/>
      <c r="PBP81" s="706"/>
      <c r="PBQ81" s="706"/>
      <c r="PBR81" s="706"/>
      <c r="PBS81" s="706"/>
      <c r="PBT81" s="706"/>
      <c r="PBU81" s="706"/>
      <c r="PBV81" s="706"/>
      <c r="PBW81" s="706"/>
      <c r="PBX81" s="706"/>
      <c r="PBY81" s="706"/>
      <c r="PBZ81" s="706"/>
      <c r="PCA81" s="706"/>
      <c r="PCB81" s="706"/>
      <c r="PCC81" s="706"/>
      <c r="PCD81" s="706"/>
      <c r="PCE81" s="706"/>
      <c r="PCF81" s="706"/>
      <c r="PCG81" s="706"/>
      <c r="PCH81" s="706"/>
      <c r="PCI81" s="706"/>
      <c r="PCJ81" s="706"/>
      <c r="PCK81" s="706"/>
      <c r="PCL81" s="706"/>
      <c r="PCM81" s="706"/>
      <c r="PCN81" s="706"/>
      <c r="PCO81" s="706"/>
      <c r="PCP81" s="706"/>
      <c r="PCQ81" s="706"/>
      <c r="PCR81" s="706"/>
      <c r="PCS81" s="706"/>
      <c r="PCT81" s="706"/>
      <c r="PCU81" s="706"/>
      <c r="PCV81" s="706"/>
      <c r="PCW81" s="706"/>
      <c r="PCX81" s="706"/>
      <c r="PCY81" s="706"/>
      <c r="PCZ81" s="706"/>
      <c r="PDA81" s="706"/>
      <c r="PDB81" s="706"/>
      <c r="PDC81" s="706"/>
      <c r="PDD81" s="706"/>
      <c r="PDE81" s="706"/>
      <c r="PDF81" s="706"/>
      <c r="PDG81" s="706"/>
      <c r="PDH81" s="706"/>
      <c r="PDI81" s="706"/>
      <c r="PDJ81" s="706"/>
      <c r="PDK81" s="706"/>
      <c r="PDL81" s="706"/>
      <c r="PDM81" s="706"/>
      <c r="PDN81" s="706"/>
      <c r="PDO81" s="706"/>
      <c r="PDP81" s="706"/>
      <c r="PDQ81" s="706"/>
      <c r="PDR81" s="706"/>
      <c r="PDS81" s="706"/>
      <c r="PDT81" s="706"/>
      <c r="PDU81" s="706"/>
      <c r="PDV81" s="706"/>
      <c r="PDW81" s="706"/>
      <c r="PDX81" s="706"/>
      <c r="PDY81" s="706"/>
      <c r="PDZ81" s="706"/>
      <c r="PEA81" s="706"/>
      <c r="PEB81" s="706"/>
      <c r="PEC81" s="706"/>
      <c r="PED81" s="706"/>
      <c r="PEE81" s="706"/>
      <c r="PEF81" s="706"/>
      <c r="PEG81" s="706"/>
      <c r="PEH81" s="706"/>
      <c r="PEI81" s="706"/>
      <c r="PEJ81" s="706"/>
      <c r="PEK81" s="706"/>
      <c r="PEL81" s="706"/>
      <c r="PEM81" s="706"/>
      <c r="PEN81" s="706"/>
      <c r="PEO81" s="706"/>
      <c r="PEP81" s="706"/>
      <c r="PEQ81" s="706"/>
      <c r="PER81" s="706"/>
      <c r="PES81" s="706"/>
      <c r="PET81" s="706"/>
      <c r="PEU81" s="706"/>
      <c r="PEV81" s="706"/>
      <c r="PEW81" s="706"/>
      <c r="PEX81" s="706"/>
      <c r="PEY81" s="706"/>
      <c r="PEZ81" s="706"/>
      <c r="PFA81" s="706"/>
      <c r="PFB81" s="706"/>
      <c r="PFC81" s="706"/>
      <c r="PFD81" s="706"/>
      <c r="PFE81" s="706"/>
      <c r="PFF81" s="706"/>
      <c r="PFG81" s="706"/>
      <c r="PFH81" s="706"/>
      <c r="PFI81" s="706"/>
      <c r="PFJ81" s="706"/>
      <c r="PFK81" s="706"/>
      <c r="PFL81" s="706"/>
      <c r="PFM81" s="706"/>
      <c r="PFN81" s="706"/>
      <c r="PFO81" s="706"/>
      <c r="PFP81" s="706"/>
      <c r="PFQ81" s="706"/>
      <c r="PFR81" s="706"/>
      <c r="PFS81" s="706"/>
      <c r="PFT81" s="706"/>
      <c r="PFU81" s="706"/>
      <c r="PFV81" s="706"/>
      <c r="PFW81" s="706"/>
      <c r="PFX81" s="706"/>
      <c r="PFY81" s="706"/>
      <c r="PFZ81" s="706"/>
      <c r="PGA81" s="706"/>
      <c r="PGB81" s="706"/>
      <c r="PGC81" s="706"/>
      <c r="PGD81" s="706"/>
      <c r="PGE81" s="706"/>
      <c r="PGF81" s="706"/>
      <c r="PGG81" s="706"/>
      <c r="PGH81" s="706"/>
      <c r="PGI81" s="706"/>
      <c r="PGJ81" s="706"/>
      <c r="PGK81" s="706"/>
      <c r="PGL81" s="706"/>
      <c r="PGM81" s="706"/>
      <c r="PGN81" s="706"/>
      <c r="PGO81" s="706"/>
      <c r="PGP81" s="706"/>
      <c r="PGQ81" s="706"/>
      <c r="PGR81" s="706"/>
      <c r="PGS81" s="706"/>
      <c r="PGT81" s="706"/>
      <c r="PGU81" s="706"/>
      <c r="PGV81" s="706"/>
      <c r="PGW81" s="706"/>
      <c r="PGX81" s="706"/>
      <c r="PGY81" s="706"/>
      <c r="PGZ81" s="706"/>
      <c r="PHA81" s="706"/>
      <c r="PHB81" s="706"/>
      <c r="PHC81" s="706"/>
      <c r="PHD81" s="706"/>
      <c r="PHE81" s="706"/>
      <c r="PHF81" s="706"/>
      <c r="PHG81" s="706"/>
      <c r="PHH81" s="706"/>
      <c r="PHI81" s="706"/>
      <c r="PHJ81" s="706"/>
      <c r="PHK81" s="706"/>
      <c r="PHL81" s="706"/>
      <c r="PHM81" s="706"/>
      <c r="PHN81" s="706"/>
      <c r="PHO81" s="706"/>
      <c r="PHP81" s="706"/>
      <c r="PHQ81" s="706"/>
      <c r="PHR81" s="706"/>
      <c r="PHS81" s="706"/>
      <c r="PHT81" s="706"/>
      <c r="PHU81" s="706"/>
      <c r="PHV81" s="706"/>
      <c r="PHW81" s="706"/>
      <c r="PHX81" s="706"/>
      <c r="PHY81" s="706"/>
      <c r="PHZ81" s="706"/>
      <c r="PIA81" s="706"/>
      <c r="PIB81" s="706"/>
      <c r="PIC81" s="706"/>
      <c r="PID81" s="706"/>
      <c r="PIE81" s="706"/>
      <c r="PIF81" s="706"/>
      <c r="PIG81" s="706"/>
      <c r="PIH81" s="706"/>
      <c r="PII81" s="706"/>
      <c r="PIJ81" s="706"/>
      <c r="PIK81" s="706"/>
      <c r="PIL81" s="706"/>
      <c r="PIM81" s="706"/>
      <c r="PIN81" s="706"/>
      <c r="PIO81" s="706"/>
      <c r="PIP81" s="706"/>
      <c r="PIQ81" s="706"/>
      <c r="PIR81" s="706"/>
      <c r="PIS81" s="706"/>
      <c r="PIT81" s="706"/>
      <c r="PIU81" s="706"/>
      <c r="PIV81" s="706"/>
      <c r="PIW81" s="706"/>
      <c r="PIX81" s="706"/>
      <c r="PIY81" s="706"/>
      <c r="PIZ81" s="706"/>
      <c r="PJA81" s="706"/>
      <c r="PJB81" s="706"/>
      <c r="PJC81" s="706"/>
      <c r="PJD81" s="706"/>
      <c r="PJE81" s="706"/>
      <c r="PJF81" s="706"/>
      <c r="PJG81" s="706"/>
      <c r="PJH81" s="706"/>
      <c r="PJI81" s="706"/>
      <c r="PJJ81" s="706"/>
      <c r="PJK81" s="706"/>
      <c r="PJL81" s="706"/>
      <c r="PJM81" s="706"/>
      <c r="PJN81" s="706"/>
      <c r="PJO81" s="706"/>
      <c r="PJP81" s="706"/>
      <c r="PJQ81" s="706"/>
      <c r="PJR81" s="706"/>
      <c r="PJS81" s="706"/>
      <c r="PJT81" s="706"/>
      <c r="PJU81" s="706"/>
      <c r="PJV81" s="706"/>
      <c r="PJW81" s="706"/>
      <c r="PJX81" s="706"/>
      <c r="PJY81" s="706"/>
      <c r="PJZ81" s="706"/>
      <c r="PKA81" s="706"/>
      <c r="PKB81" s="706"/>
      <c r="PKC81" s="706"/>
      <c r="PKD81" s="706"/>
      <c r="PKE81" s="706"/>
      <c r="PKF81" s="706"/>
      <c r="PKG81" s="706"/>
      <c r="PKH81" s="706"/>
      <c r="PKI81" s="706"/>
      <c r="PKJ81" s="706"/>
      <c r="PKK81" s="706"/>
      <c r="PKL81" s="706"/>
      <c r="PKM81" s="706"/>
      <c r="PKN81" s="706"/>
      <c r="PKO81" s="706"/>
      <c r="PKP81" s="706"/>
      <c r="PKQ81" s="706"/>
      <c r="PKR81" s="706"/>
      <c r="PKS81" s="706"/>
      <c r="PKT81" s="706"/>
      <c r="PKU81" s="706"/>
      <c r="PKV81" s="706"/>
      <c r="PKW81" s="706"/>
      <c r="PKX81" s="706"/>
      <c r="PKY81" s="706"/>
      <c r="PKZ81" s="706"/>
      <c r="PLA81" s="706"/>
      <c r="PLB81" s="706"/>
      <c r="PLC81" s="706"/>
      <c r="PLD81" s="706"/>
      <c r="PLE81" s="706"/>
      <c r="PLF81" s="706"/>
      <c r="PLG81" s="706"/>
      <c r="PLH81" s="706"/>
      <c r="PLI81" s="706"/>
      <c r="PLJ81" s="706"/>
      <c r="PLK81" s="706"/>
      <c r="PLL81" s="706"/>
      <c r="PLM81" s="706"/>
      <c r="PLN81" s="706"/>
      <c r="PLO81" s="706"/>
      <c r="PLP81" s="706"/>
      <c r="PLQ81" s="706"/>
      <c r="PLR81" s="706"/>
      <c r="PLS81" s="706"/>
      <c r="PLT81" s="706"/>
      <c r="PLU81" s="706"/>
      <c r="PLV81" s="706"/>
      <c r="PLW81" s="706"/>
      <c r="PLX81" s="706"/>
      <c r="PLY81" s="706"/>
      <c r="PLZ81" s="706"/>
      <c r="PMA81" s="706"/>
      <c r="PMB81" s="706"/>
      <c r="PMC81" s="706"/>
      <c r="PMD81" s="706"/>
      <c r="PME81" s="706"/>
      <c r="PMF81" s="706"/>
      <c r="PMG81" s="706"/>
      <c r="PMH81" s="706"/>
      <c r="PMI81" s="706"/>
      <c r="PMJ81" s="706"/>
      <c r="PMK81" s="706"/>
      <c r="PML81" s="706"/>
      <c r="PMM81" s="706"/>
      <c r="PMN81" s="706"/>
      <c r="PMO81" s="706"/>
      <c r="PMP81" s="706"/>
      <c r="PMQ81" s="706"/>
      <c r="PMR81" s="706"/>
      <c r="PMS81" s="706"/>
      <c r="PMT81" s="706"/>
      <c r="PMU81" s="706"/>
      <c r="PMV81" s="706"/>
      <c r="PMW81" s="706"/>
      <c r="PMX81" s="706"/>
      <c r="PMY81" s="706"/>
      <c r="PMZ81" s="706"/>
      <c r="PNA81" s="706"/>
      <c r="PNB81" s="706"/>
      <c r="PNC81" s="706"/>
      <c r="PND81" s="706"/>
      <c r="PNE81" s="706"/>
      <c r="PNF81" s="706"/>
      <c r="PNG81" s="706"/>
      <c r="PNH81" s="706"/>
      <c r="PNI81" s="706"/>
      <c r="PNJ81" s="706"/>
      <c r="PNK81" s="706"/>
      <c r="PNL81" s="706"/>
      <c r="PNM81" s="706"/>
      <c r="PNN81" s="706"/>
      <c r="PNO81" s="706"/>
      <c r="PNP81" s="706"/>
      <c r="PNQ81" s="706"/>
      <c r="PNR81" s="706"/>
      <c r="PNS81" s="706"/>
      <c r="PNT81" s="706"/>
      <c r="PNU81" s="706"/>
      <c r="PNV81" s="706"/>
      <c r="PNW81" s="706"/>
      <c r="PNX81" s="706"/>
      <c r="PNY81" s="706"/>
      <c r="PNZ81" s="706"/>
      <c r="POA81" s="706"/>
      <c r="POB81" s="706"/>
      <c r="POC81" s="706"/>
      <c r="POD81" s="706"/>
      <c r="POE81" s="706"/>
      <c r="POF81" s="706"/>
      <c r="POG81" s="706"/>
      <c r="POH81" s="706"/>
      <c r="POI81" s="706"/>
      <c r="POJ81" s="706"/>
      <c r="POK81" s="706"/>
      <c r="POL81" s="706"/>
      <c r="POM81" s="706"/>
      <c r="PON81" s="706"/>
      <c r="POO81" s="706"/>
      <c r="POP81" s="706"/>
      <c r="POQ81" s="706"/>
      <c r="POR81" s="706"/>
      <c r="POS81" s="706"/>
      <c r="POT81" s="706"/>
      <c r="POU81" s="706"/>
      <c r="POV81" s="706"/>
      <c r="POW81" s="706"/>
      <c r="POX81" s="706"/>
      <c r="POY81" s="706"/>
      <c r="POZ81" s="706"/>
      <c r="PPA81" s="706"/>
      <c r="PPB81" s="706"/>
      <c r="PPC81" s="706"/>
      <c r="PPD81" s="706"/>
      <c r="PPE81" s="706"/>
      <c r="PPF81" s="706"/>
      <c r="PPG81" s="706"/>
      <c r="PPH81" s="706"/>
      <c r="PPI81" s="706"/>
      <c r="PPJ81" s="706"/>
      <c r="PPK81" s="706"/>
      <c r="PPL81" s="706"/>
      <c r="PPM81" s="706"/>
      <c r="PPN81" s="706"/>
      <c r="PPO81" s="706"/>
      <c r="PPP81" s="706"/>
      <c r="PPQ81" s="706"/>
      <c r="PPR81" s="706"/>
      <c r="PPS81" s="706"/>
      <c r="PPT81" s="706"/>
      <c r="PPU81" s="706"/>
      <c r="PPV81" s="706"/>
      <c r="PPW81" s="706"/>
      <c r="PPX81" s="706"/>
      <c r="PPY81" s="706"/>
      <c r="PPZ81" s="706"/>
      <c r="PQA81" s="706"/>
      <c r="PQB81" s="706"/>
      <c r="PQC81" s="706"/>
      <c r="PQD81" s="706"/>
      <c r="PQE81" s="706"/>
      <c r="PQF81" s="706"/>
      <c r="PQG81" s="706"/>
      <c r="PQH81" s="706"/>
      <c r="PQI81" s="706"/>
      <c r="PQJ81" s="706"/>
      <c r="PQK81" s="706"/>
      <c r="PQL81" s="706"/>
      <c r="PQM81" s="706"/>
      <c r="PQN81" s="706"/>
      <c r="PQO81" s="706"/>
      <c r="PQP81" s="706"/>
      <c r="PQQ81" s="706"/>
      <c r="PQR81" s="706"/>
      <c r="PQS81" s="706"/>
      <c r="PQT81" s="706"/>
      <c r="PQU81" s="706"/>
      <c r="PQV81" s="706"/>
      <c r="PQW81" s="706"/>
      <c r="PQX81" s="706"/>
      <c r="PQY81" s="706"/>
      <c r="PQZ81" s="706"/>
      <c r="PRA81" s="706"/>
      <c r="PRB81" s="706"/>
      <c r="PRC81" s="706"/>
      <c r="PRD81" s="706"/>
      <c r="PRE81" s="706"/>
      <c r="PRF81" s="706"/>
      <c r="PRG81" s="706"/>
      <c r="PRH81" s="706"/>
      <c r="PRI81" s="706"/>
      <c r="PRJ81" s="706"/>
      <c r="PRK81" s="706"/>
      <c r="PRL81" s="706"/>
      <c r="PRM81" s="706"/>
      <c r="PRN81" s="706"/>
      <c r="PRO81" s="706"/>
      <c r="PRP81" s="706"/>
      <c r="PRQ81" s="706"/>
      <c r="PRR81" s="706"/>
      <c r="PRS81" s="706"/>
      <c r="PRT81" s="706"/>
      <c r="PRU81" s="706"/>
      <c r="PRV81" s="706"/>
      <c r="PRW81" s="706"/>
      <c r="PRX81" s="706"/>
      <c r="PRY81" s="706"/>
      <c r="PRZ81" s="706"/>
      <c r="PSA81" s="706"/>
      <c r="PSB81" s="706"/>
      <c r="PSC81" s="706"/>
      <c r="PSD81" s="706"/>
      <c r="PSE81" s="706"/>
      <c r="PSF81" s="706"/>
      <c r="PSG81" s="706"/>
      <c r="PSH81" s="706"/>
      <c r="PSI81" s="706"/>
      <c r="PSJ81" s="706"/>
      <c r="PSK81" s="706"/>
      <c r="PSL81" s="706"/>
      <c r="PSM81" s="706"/>
      <c r="PSN81" s="706"/>
      <c r="PSO81" s="706"/>
      <c r="PSP81" s="706"/>
      <c r="PSQ81" s="706"/>
      <c r="PSR81" s="706"/>
      <c r="PSS81" s="706"/>
      <c r="PST81" s="706"/>
      <c r="PSU81" s="706"/>
      <c r="PSV81" s="706"/>
      <c r="PSW81" s="706"/>
      <c r="PSX81" s="706"/>
      <c r="PSY81" s="706"/>
      <c r="PSZ81" s="706"/>
      <c r="PTA81" s="706"/>
      <c r="PTB81" s="706"/>
      <c r="PTC81" s="706"/>
      <c r="PTD81" s="706"/>
      <c r="PTE81" s="706"/>
      <c r="PTF81" s="706"/>
      <c r="PTG81" s="706"/>
      <c r="PTH81" s="706"/>
      <c r="PTI81" s="706"/>
      <c r="PTJ81" s="706"/>
      <c r="PTK81" s="706"/>
      <c r="PTL81" s="706"/>
      <c r="PTM81" s="706"/>
      <c r="PTN81" s="706"/>
      <c r="PTO81" s="706"/>
      <c r="PTP81" s="706"/>
      <c r="PTQ81" s="706"/>
      <c r="PTR81" s="706"/>
      <c r="PTS81" s="706"/>
      <c r="PTT81" s="706"/>
      <c r="PTU81" s="706"/>
      <c r="PTV81" s="706"/>
      <c r="PTW81" s="706"/>
      <c r="PTX81" s="706"/>
      <c r="PTY81" s="706"/>
      <c r="PTZ81" s="706"/>
      <c r="PUA81" s="706"/>
      <c r="PUB81" s="706"/>
      <c r="PUC81" s="706"/>
      <c r="PUD81" s="706"/>
      <c r="PUE81" s="706"/>
      <c r="PUF81" s="706"/>
      <c r="PUG81" s="706"/>
      <c r="PUH81" s="706"/>
      <c r="PUI81" s="706"/>
      <c r="PUJ81" s="706"/>
      <c r="PUK81" s="706"/>
      <c r="PUL81" s="706"/>
      <c r="PUM81" s="706"/>
      <c r="PUN81" s="706"/>
      <c r="PUO81" s="706"/>
      <c r="PUP81" s="706"/>
      <c r="PUQ81" s="706"/>
      <c r="PUR81" s="706"/>
      <c r="PUS81" s="706"/>
      <c r="PUT81" s="706"/>
      <c r="PUU81" s="706"/>
      <c r="PUV81" s="706"/>
      <c r="PUW81" s="706"/>
      <c r="PUX81" s="706"/>
      <c r="PUY81" s="706"/>
      <c r="PUZ81" s="706"/>
      <c r="PVA81" s="706"/>
      <c r="PVB81" s="706"/>
      <c r="PVC81" s="706"/>
      <c r="PVD81" s="706"/>
      <c r="PVE81" s="706"/>
      <c r="PVF81" s="706"/>
      <c r="PVG81" s="706"/>
      <c r="PVH81" s="706"/>
      <c r="PVI81" s="706"/>
      <c r="PVJ81" s="706"/>
      <c r="PVK81" s="706"/>
      <c r="PVL81" s="706"/>
      <c r="PVM81" s="706"/>
      <c r="PVN81" s="706"/>
      <c r="PVO81" s="706"/>
      <c r="PVP81" s="706"/>
      <c r="PVQ81" s="706"/>
      <c r="PVR81" s="706"/>
      <c r="PVS81" s="706"/>
      <c r="PVT81" s="706"/>
      <c r="PVU81" s="706"/>
      <c r="PVV81" s="706"/>
      <c r="PVW81" s="706"/>
      <c r="PVX81" s="706"/>
      <c r="PVY81" s="706"/>
      <c r="PVZ81" s="706"/>
      <c r="PWA81" s="706"/>
      <c r="PWB81" s="706"/>
      <c r="PWC81" s="706"/>
      <c r="PWD81" s="706"/>
      <c r="PWE81" s="706"/>
      <c r="PWF81" s="706"/>
      <c r="PWG81" s="706"/>
      <c r="PWH81" s="706"/>
      <c r="PWI81" s="706"/>
      <c r="PWJ81" s="706"/>
      <c r="PWK81" s="706"/>
      <c r="PWL81" s="706"/>
      <c r="PWM81" s="706"/>
      <c r="PWN81" s="706"/>
      <c r="PWO81" s="706"/>
      <c r="PWP81" s="706"/>
      <c r="PWQ81" s="706"/>
      <c r="PWR81" s="706"/>
      <c r="PWS81" s="706"/>
      <c r="PWT81" s="706"/>
      <c r="PWU81" s="706"/>
      <c r="PWV81" s="706"/>
      <c r="PWW81" s="706"/>
      <c r="PWX81" s="706"/>
      <c r="PWY81" s="706"/>
      <c r="PWZ81" s="706"/>
      <c r="PXA81" s="706"/>
      <c r="PXB81" s="706"/>
      <c r="PXC81" s="706"/>
      <c r="PXD81" s="706"/>
      <c r="PXE81" s="706"/>
      <c r="PXF81" s="706"/>
      <c r="PXG81" s="706"/>
      <c r="PXH81" s="706"/>
      <c r="PXI81" s="706"/>
      <c r="PXJ81" s="706"/>
      <c r="PXK81" s="706"/>
      <c r="PXL81" s="706"/>
      <c r="PXM81" s="706"/>
      <c r="PXN81" s="706"/>
      <c r="PXO81" s="706"/>
      <c r="PXP81" s="706"/>
      <c r="PXQ81" s="706"/>
      <c r="PXR81" s="706"/>
      <c r="PXS81" s="706"/>
      <c r="PXT81" s="706"/>
      <c r="PXU81" s="706"/>
      <c r="PXV81" s="706"/>
      <c r="PXW81" s="706"/>
      <c r="PXX81" s="706"/>
      <c r="PXY81" s="706"/>
      <c r="PXZ81" s="706"/>
      <c r="PYA81" s="706"/>
      <c r="PYB81" s="706"/>
      <c r="PYC81" s="706"/>
      <c r="PYD81" s="706"/>
      <c r="PYE81" s="706"/>
      <c r="PYF81" s="706"/>
      <c r="PYG81" s="706"/>
      <c r="PYH81" s="706"/>
      <c r="PYI81" s="706"/>
      <c r="PYJ81" s="706"/>
      <c r="PYK81" s="706"/>
      <c r="PYL81" s="706"/>
      <c r="PYM81" s="706"/>
      <c r="PYN81" s="706"/>
      <c r="PYO81" s="706"/>
      <c r="PYP81" s="706"/>
      <c r="PYQ81" s="706"/>
      <c r="PYR81" s="706"/>
      <c r="PYS81" s="706"/>
      <c r="PYT81" s="706"/>
      <c r="PYU81" s="706"/>
      <c r="PYV81" s="706"/>
      <c r="PYW81" s="706"/>
      <c r="PYX81" s="706"/>
      <c r="PYY81" s="706"/>
      <c r="PYZ81" s="706"/>
      <c r="PZA81" s="706"/>
      <c r="PZB81" s="706"/>
      <c r="PZC81" s="706"/>
      <c r="PZD81" s="706"/>
      <c r="PZE81" s="706"/>
      <c r="PZF81" s="706"/>
      <c r="PZG81" s="706"/>
      <c r="PZH81" s="706"/>
      <c r="PZI81" s="706"/>
      <c r="PZJ81" s="706"/>
      <c r="PZK81" s="706"/>
      <c r="PZL81" s="706"/>
      <c r="PZM81" s="706"/>
      <c r="PZN81" s="706"/>
      <c r="PZO81" s="706"/>
      <c r="PZP81" s="706"/>
      <c r="PZQ81" s="706"/>
      <c r="PZR81" s="706"/>
      <c r="PZS81" s="706"/>
      <c r="PZT81" s="706"/>
      <c r="PZU81" s="706"/>
      <c r="PZV81" s="706"/>
      <c r="PZW81" s="706"/>
      <c r="PZX81" s="706"/>
      <c r="PZY81" s="706"/>
      <c r="PZZ81" s="706"/>
      <c r="QAA81" s="706"/>
      <c r="QAB81" s="706"/>
      <c r="QAC81" s="706"/>
      <c r="QAD81" s="706"/>
      <c r="QAE81" s="706"/>
      <c r="QAF81" s="706"/>
      <c r="QAG81" s="706"/>
      <c r="QAH81" s="706"/>
      <c r="QAI81" s="706"/>
      <c r="QAJ81" s="706"/>
      <c r="QAK81" s="706"/>
      <c r="QAL81" s="706"/>
      <c r="QAM81" s="706"/>
      <c r="QAN81" s="706"/>
      <c r="QAO81" s="706"/>
      <c r="QAP81" s="706"/>
      <c r="QAQ81" s="706"/>
      <c r="QAR81" s="706"/>
      <c r="QAS81" s="706"/>
      <c r="QAT81" s="706"/>
      <c r="QAU81" s="706"/>
      <c r="QAV81" s="706"/>
      <c r="QAW81" s="706"/>
      <c r="QAX81" s="706"/>
      <c r="QAY81" s="706"/>
      <c r="QAZ81" s="706"/>
      <c r="QBA81" s="706"/>
      <c r="QBB81" s="706"/>
      <c r="QBC81" s="706"/>
      <c r="QBD81" s="706"/>
      <c r="QBE81" s="706"/>
      <c r="QBF81" s="706"/>
      <c r="QBG81" s="706"/>
      <c r="QBH81" s="706"/>
      <c r="QBI81" s="706"/>
      <c r="QBJ81" s="706"/>
      <c r="QBK81" s="706"/>
      <c r="QBL81" s="706"/>
      <c r="QBM81" s="706"/>
      <c r="QBN81" s="706"/>
      <c r="QBO81" s="706"/>
      <c r="QBP81" s="706"/>
      <c r="QBQ81" s="706"/>
      <c r="QBR81" s="706"/>
      <c r="QBS81" s="706"/>
      <c r="QBT81" s="706"/>
      <c r="QBU81" s="706"/>
      <c r="QBV81" s="706"/>
      <c r="QBW81" s="706"/>
      <c r="QBX81" s="706"/>
      <c r="QBY81" s="706"/>
      <c r="QBZ81" s="706"/>
      <c r="QCA81" s="706"/>
      <c r="QCB81" s="706"/>
      <c r="QCC81" s="706"/>
      <c r="QCD81" s="706"/>
      <c r="QCE81" s="706"/>
      <c r="QCF81" s="706"/>
      <c r="QCG81" s="706"/>
      <c r="QCH81" s="706"/>
      <c r="QCI81" s="706"/>
      <c r="QCJ81" s="706"/>
      <c r="QCK81" s="706"/>
      <c r="QCL81" s="706"/>
      <c r="QCM81" s="706"/>
      <c r="QCN81" s="706"/>
      <c r="QCO81" s="706"/>
      <c r="QCP81" s="706"/>
      <c r="QCQ81" s="706"/>
      <c r="QCR81" s="706"/>
      <c r="QCS81" s="706"/>
      <c r="QCT81" s="706"/>
      <c r="QCU81" s="706"/>
      <c r="QCV81" s="706"/>
      <c r="QCW81" s="706"/>
      <c r="QCX81" s="706"/>
      <c r="QCY81" s="706"/>
      <c r="QCZ81" s="706"/>
      <c r="QDA81" s="706"/>
      <c r="QDB81" s="706"/>
      <c r="QDC81" s="706"/>
      <c r="QDD81" s="706"/>
      <c r="QDE81" s="706"/>
      <c r="QDF81" s="706"/>
      <c r="QDG81" s="706"/>
      <c r="QDH81" s="706"/>
      <c r="QDI81" s="706"/>
      <c r="QDJ81" s="706"/>
      <c r="QDK81" s="706"/>
      <c r="QDL81" s="706"/>
      <c r="QDM81" s="706"/>
      <c r="QDN81" s="706"/>
      <c r="QDO81" s="706"/>
      <c r="QDP81" s="706"/>
      <c r="QDQ81" s="706"/>
      <c r="QDR81" s="706"/>
      <c r="QDS81" s="706"/>
      <c r="QDT81" s="706"/>
      <c r="QDU81" s="706"/>
      <c r="QDV81" s="706"/>
      <c r="QDW81" s="706"/>
      <c r="QDX81" s="706"/>
      <c r="QDY81" s="706"/>
      <c r="QDZ81" s="706"/>
      <c r="QEA81" s="706"/>
      <c r="QEB81" s="706"/>
      <c r="QEC81" s="706"/>
      <c r="QED81" s="706"/>
      <c r="QEE81" s="706"/>
      <c r="QEF81" s="706"/>
      <c r="QEG81" s="706"/>
      <c r="QEH81" s="706"/>
      <c r="QEI81" s="706"/>
      <c r="QEJ81" s="706"/>
      <c r="QEK81" s="706"/>
      <c r="QEL81" s="706"/>
      <c r="QEM81" s="706"/>
      <c r="QEN81" s="706"/>
      <c r="QEO81" s="706"/>
      <c r="QEP81" s="706"/>
      <c r="QEQ81" s="706"/>
      <c r="QER81" s="706"/>
      <c r="QES81" s="706"/>
      <c r="QET81" s="706"/>
      <c r="QEU81" s="706"/>
      <c r="QEV81" s="706"/>
      <c r="QEW81" s="706"/>
      <c r="QEX81" s="706"/>
      <c r="QEY81" s="706"/>
      <c r="QEZ81" s="706"/>
      <c r="QFA81" s="706"/>
      <c r="QFB81" s="706"/>
      <c r="QFC81" s="706"/>
      <c r="QFD81" s="706"/>
      <c r="QFE81" s="706"/>
      <c r="QFF81" s="706"/>
      <c r="QFG81" s="706"/>
      <c r="QFH81" s="706"/>
      <c r="QFI81" s="706"/>
      <c r="QFJ81" s="706"/>
      <c r="QFK81" s="706"/>
      <c r="QFL81" s="706"/>
      <c r="QFM81" s="706"/>
      <c r="QFN81" s="706"/>
      <c r="QFO81" s="706"/>
      <c r="QFP81" s="706"/>
      <c r="QFQ81" s="706"/>
      <c r="QFR81" s="706"/>
      <c r="QFS81" s="706"/>
      <c r="QFT81" s="706"/>
      <c r="QFU81" s="706"/>
      <c r="QFV81" s="706"/>
      <c r="QFW81" s="706"/>
      <c r="QFX81" s="706"/>
      <c r="QFY81" s="706"/>
      <c r="QFZ81" s="706"/>
      <c r="QGA81" s="706"/>
      <c r="QGB81" s="706"/>
      <c r="QGC81" s="706"/>
      <c r="QGD81" s="706"/>
      <c r="QGE81" s="706"/>
      <c r="QGF81" s="706"/>
      <c r="QGG81" s="706"/>
      <c r="QGH81" s="706"/>
      <c r="QGI81" s="706"/>
      <c r="QGJ81" s="706"/>
      <c r="QGK81" s="706"/>
      <c r="QGL81" s="706"/>
      <c r="QGM81" s="706"/>
      <c r="QGN81" s="706"/>
      <c r="QGO81" s="706"/>
      <c r="QGP81" s="706"/>
      <c r="QGQ81" s="706"/>
      <c r="QGR81" s="706"/>
      <c r="QGS81" s="706"/>
      <c r="QGT81" s="706"/>
      <c r="QGU81" s="706"/>
      <c r="QGV81" s="706"/>
      <c r="QGW81" s="706"/>
      <c r="QGX81" s="706"/>
      <c r="QGY81" s="706"/>
      <c r="QGZ81" s="706"/>
      <c r="QHA81" s="706"/>
      <c r="QHB81" s="706"/>
      <c r="QHC81" s="706"/>
      <c r="QHD81" s="706"/>
      <c r="QHE81" s="706"/>
      <c r="QHF81" s="706"/>
      <c r="QHG81" s="706"/>
      <c r="QHH81" s="706"/>
      <c r="QHI81" s="706"/>
      <c r="QHJ81" s="706"/>
      <c r="QHK81" s="706"/>
      <c r="QHL81" s="706"/>
      <c r="QHM81" s="706"/>
      <c r="QHN81" s="706"/>
      <c r="QHO81" s="706"/>
      <c r="QHP81" s="706"/>
      <c r="QHQ81" s="706"/>
      <c r="QHR81" s="706"/>
      <c r="QHS81" s="706"/>
      <c r="QHT81" s="706"/>
      <c r="QHU81" s="706"/>
      <c r="QHV81" s="706"/>
      <c r="QHW81" s="706"/>
      <c r="QHX81" s="706"/>
      <c r="QHY81" s="706"/>
      <c r="QHZ81" s="706"/>
      <c r="QIA81" s="706"/>
      <c r="QIB81" s="706"/>
      <c r="QIC81" s="706"/>
      <c r="QID81" s="706"/>
      <c r="QIE81" s="706"/>
      <c r="QIF81" s="706"/>
      <c r="QIG81" s="706"/>
      <c r="QIH81" s="706"/>
      <c r="QII81" s="706"/>
      <c r="QIJ81" s="706"/>
      <c r="QIK81" s="706"/>
      <c r="QIL81" s="706"/>
      <c r="QIM81" s="706"/>
      <c r="QIN81" s="706"/>
      <c r="QIO81" s="706"/>
      <c r="QIP81" s="706"/>
      <c r="QIQ81" s="706"/>
      <c r="QIR81" s="706"/>
      <c r="QIS81" s="706"/>
      <c r="QIT81" s="706"/>
      <c r="QIU81" s="706"/>
      <c r="QIV81" s="706"/>
      <c r="QIW81" s="706"/>
      <c r="QIX81" s="706"/>
      <c r="QIY81" s="706"/>
      <c r="QIZ81" s="706"/>
      <c r="QJA81" s="706"/>
      <c r="QJB81" s="706"/>
      <c r="QJC81" s="706"/>
      <c r="QJD81" s="706"/>
      <c r="QJE81" s="706"/>
      <c r="QJF81" s="706"/>
      <c r="QJG81" s="706"/>
      <c r="QJH81" s="706"/>
      <c r="QJI81" s="706"/>
      <c r="QJJ81" s="706"/>
      <c r="QJK81" s="706"/>
      <c r="QJL81" s="706"/>
      <c r="QJM81" s="706"/>
      <c r="QJN81" s="706"/>
      <c r="QJO81" s="706"/>
      <c r="QJP81" s="706"/>
      <c r="QJQ81" s="706"/>
      <c r="QJR81" s="706"/>
      <c r="QJS81" s="706"/>
      <c r="QJT81" s="706"/>
      <c r="QJU81" s="706"/>
      <c r="QJV81" s="706"/>
      <c r="QJW81" s="706"/>
      <c r="QJX81" s="706"/>
      <c r="QJY81" s="706"/>
      <c r="QJZ81" s="706"/>
      <c r="QKA81" s="706"/>
      <c r="QKB81" s="706"/>
      <c r="QKC81" s="706"/>
      <c r="QKD81" s="706"/>
      <c r="QKE81" s="706"/>
      <c r="QKF81" s="706"/>
      <c r="QKG81" s="706"/>
      <c r="QKH81" s="706"/>
      <c r="QKI81" s="706"/>
      <c r="QKJ81" s="706"/>
      <c r="QKK81" s="706"/>
      <c r="QKL81" s="706"/>
      <c r="QKM81" s="706"/>
      <c r="QKN81" s="706"/>
      <c r="QKO81" s="706"/>
      <c r="QKP81" s="706"/>
      <c r="QKQ81" s="706"/>
      <c r="QKR81" s="706"/>
      <c r="QKS81" s="706"/>
      <c r="QKT81" s="706"/>
      <c r="QKU81" s="706"/>
      <c r="QKV81" s="706"/>
      <c r="QKW81" s="706"/>
      <c r="QKX81" s="706"/>
      <c r="QKY81" s="706"/>
      <c r="QKZ81" s="706"/>
      <c r="QLA81" s="706"/>
      <c r="QLB81" s="706"/>
      <c r="QLC81" s="706"/>
      <c r="QLD81" s="706"/>
      <c r="QLE81" s="706"/>
      <c r="QLF81" s="706"/>
      <c r="QLG81" s="706"/>
      <c r="QLH81" s="706"/>
      <c r="QLI81" s="706"/>
      <c r="QLJ81" s="706"/>
      <c r="QLK81" s="706"/>
      <c r="QLL81" s="706"/>
      <c r="QLM81" s="706"/>
      <c r="QLN81" s="706"/>
      <c r="QLO81" s="706"/>
      <c r="QLP81" s="706"/>
      <c r="QLQ81" s="706"/>
      <c r="QLR81" s="706"/>
      <c r="QLS81" s="706"/>
      <c r="QLT81" s="706"/>
      <c r="QLU81" s="706"/>
      <c r="QLV81" s="706"/>
      <c r="QLW81" s="706"/>
      <c r="QLX81" s="706"/>
      <c r="QLY81" s="706"/>
      <c r="QLZ81" s="706"/>
      <c r="QMA81" s="706"/>
      <c r="QMB81" s="706"/>
      <c r="QMC81" s="706"/>
      <c r="QMD81" s="706"/>
      <c r="QME81" s="706"/>
      <c r="QMF81" s="706"/>
      <c r="QMG81" s="706"/>
      <c r="QMH81" s="706"/>
      <c r="QMI81" s="706"/>
      <c r="QMJ81" s="706"/>
      <c r="QMK81" s="706"/>
      <c r="QML81" s="706"/>
      <c r="QMM81" s="706"/>
      <c r="QMN81" s="706"/>
      <c r="QMO81" s="706"/>
      <c r="QMP81" s="706"/>
      <c r="QMQ81" s="706"/>
      <c r="QMR81" s="706"/>
      <c r="QMS81" s="706"/>
      <c r="QMT81" s="706"/>
      <c r="QMU81" s="706"/>
      <c r="QMV81" s="706"/>
      <c r="QMW81" s="706"/>
      <c r="QMX81" s="706"/>
      <c r="QMY81" s="706"/>
      <c r="QMZ81" s="706"/>
      <c r="QNA81" s="706"/>
      <c r="QNB81" s="706"/>
      <c r="QNC81" s="706"/>
      <c r="QND81" s="706"/>
      <c r="QNE81" s="706"/>
      <c r="QNF81" s="706"/>
      <c r="QNG81" s="706"/>
      <c r="QNH81" s="706"/>
      <c r="QNI81" s="706"/>
      <c r="QNJ81" s="706"/>
      <c r="QNK81" s="706"/>
      <c r="QNL81" s="706"/>
      <c r="QNM81" s="706"/>
      <c r="QNN81" s="706"/>
      <c r="QNO81" s="706"/>
      <c r="QNP81" s="706"/>
      <c r="QNQ81" s="706"/>
      <c r="QNR81" s="706"/>
      <c r="QNS81" s="706"/>
      <c r="QNT81" s="706"/>
      <c r="QNU81" s="706"/>
      <c r="QNV81" s="706"/>
      <c r="QNW81" s="706"/>
      <c r="QNX81" s="706"/>
      <c r="QNY81" s="706"/>
      <c r="QNZ81" s="706"/>
      <c r="QOA81" s="706"/>
      <c r="QOB81" s="706"/>
      <c r="QOC81" s="706"/>
      <c r="QOD81" s="706"/>
      <c r="QOE81" s="706"/>
      <c r="QOF81" s="706"/>
      <c r="QOG81" s="706"/>
      <c r="QOH81" s="706"/>
      <c r="QOI81" s="706"/>
      <c r="QOJ81" s="706"/>
      <c r="QOK81" s="706"/>
      <c r="QOL81" s="706"/>
      <c r="QOM81" s="706"/>
      <c r="QON81" s="706"/>
      <c r="QOO81" s="706"/>
      <c r="QOP81" s="706"/>
      <c r="QOQ81" s="706"/>
      <c r="QOR81" s="706"/>
      <c r="QOS81" s="706"/>
      <c r="QOT81" s="706"/>
      <c r="QOU81" s="706"/>
      <c r="QOV81" s="706"/>
      <c r="QOW81" s="706"/>
      <c r="QOX81" s="706"/>
      <c r="QOY81" s="706"/>
      <c r="QOZ81" s="706"/>
      <c r="QPA81" s="706"/>
      <c r="QPB81" s="706"/>
      <c r="QPC81" s="706"/>
      <c r="QPD81" s="706"/>
      <c r="QPE81" s="706"/>
      <c r="QPF81" s="706"/>
      <c r="QPG81" s="706"/>
      <c r="QPH81" s="706"/>
      <c r="QPI81" s="706"/>
      <c r="QPJ81" s="706"/>
      <c r="QPK81" s="706"/>
      <c r="QPL81" s="706"/>
      <c r="QPM81" s="706"/>
      <c r="QPN81" s="706"/>
      <c r="QPO81" s="706"/>
      <c r="QPP81" s="706"/>
      <c r="QPQ81" s="706"/>
      <c r="QPR81" s="706"/>
      <c r="QPS81" s="706"/>
      <c r="QPT81" s="706"/>
      <c r="QPU81" s="706"/>
      <c r="QPV81" s="706"/>
      <c r="QPW81" s="706"/>
      <c r="QPX81" s="706"/>
      <c r="QPY81" s="706"/>
      <c r="QPZ81" s="706"/>
      <c r="QQA81" s="706"/>
      <c r="QQB81" s="706"/>
      <c r="QQC81" s="706"/>
      <c r="QQD81" s="706"/>
      <c r="QQE81" s="706"/>
      <c r="QQF81" s="706"/>
      <c r="QQG81" s="706"/>
      <c r="QQH81" s="706"/>
      <c r="QQI81" s="706"/>
      <c r="QQJ81" s="706"/>
      <c r="QQK81" s="706"/>
      <c r="QQL81" s="706"/>
      <c r="QQM81" s="706"/>
      <c r="QQN81" s="706"/>
      <c r="QQO81" s="706"/>
      <c r="QQP81" s="706"/>
      <c r="QQQ81" s="706"/>
      <c r="QQR81" s="706"/>
      <c r="QQS81" s="706"/>
      <c r="QQT81" s="706"/>
      <c r="QQU81" s="706"/>
      <c r="QQV81" s="706"/>
      <c r="QQW81" s="706"/>
      <c r="QQX81" s="706"/>
      <c r="QQY81" s="706"/>
      <c r="QQZ81" s="706"/>
      <c r="QRA81" s="706"/>
      <c r="QRB81" s="706"/>
      <c r="QRC81" s="706"/>
      <c r="QRD81" s="706"/>
      <c r="QRE81" s="706"/>
      <c r="QRF81" s="706"/>
      <c r="QRG81" s="706"/>
      <c r="QRH81" s="706"/>
      <c r="QRI81" s="706"/>
      <c r="QRJ81" s="706"/>
      <c r="QRK81" s="706"/>
      <c r="QRL81" s="706"/>
      <c r="QRM81" s="706"/>
      <c r="QRN81" s="706"/>
      <c r="QRO81" s="706"/>
      <c r="QRP81" s="706"/>
      <c r="QRQ81" s="706"/>
      <c r="QRR81" s="706"/>
      <c r="QRS81" s="706"/>
      <c r="QRT81" s="706"/>
      <c r="QRU81" s="706"/>
      <c r="QRV81" s="706"/>
      <c r="QRW81" s="706"/>
      <c r="QRX81" s="706"/>
      <c r="QRY81" s="706"/>
      <c r="QRZ81" s="706"/>
      <c r="QSA81" s="706"/>
      <c r="QSB81" s="706"/>
      <c r="QSC81" s="706"/>
      <c r="QSD81" s="706"/>
      <c r="QSE81" s="706"/>
      <c r="QSF81" s="706"/>
      <c r="QSG81" s="706"/>
      <c r="QSH81" s="706"/>
      <c r="QSI81" s="706"/>
      <c r="QSJ81" s="706"/>
      <c r="QSK81" s="706"/>
      <c r="QSL81" s="706"/>
      <c r="QSM81" s="706"/>
      <c r="QSN81" s="706"/>
      <c r="QSO81" s="706"/>
      <c r="QSP81" s="706"/>
      <c r="QSQ81" s="706"/>
      <c r="QSR81" s="706"/>
      <c r="QSS81" s="706"/>
      <c r="QST81" s="706"/>
      <c r="QSU81" s="706"/>
      <c r="QSV81" s="706"/>
      <c r="QSW81" s="706"/>
      <c r="QSX81" s="706"/>
      <c r="QSY81" s="706"/>
      <c r="QSZ81" s="706"/>
      <c r="QTA81" s="706"/>
      <c r="QTB81" s="706"/>
      <c r="QTC81" s="706"/>
      <c r="QTD81" s="706"/>
      <c r="QTE81" s="706"/>
      <c r="QTF81" s="706"/>
      <c r="QTG81" s="706"/>
      <c r="QTH81" s="706"/>
      <c r="QTI81" s="706"/>
      <c r="QTJ81" s="706"/>
      <c r="QTK81" s="706"/>
      <c r="QTL81" s="706"/>
      <c r="QTM81" s="706"/>
      <c r="QTN81" s="706"/>
      <c r="QTO81" s="706"/>
      <c r="QTP81" s="706"/>
      <c r="QTQ81" s="706"/>
      <c r="QTR81" s="706"/>
      <c r="QTS81" s="706"/>
      <c r="QTT81" s="706"/>
      <c r="QTU81" s="706"/>
      <c r="QTV81" s="706"/>
      <c r="QTW81" s="706"/>
      <c r="QTX81" s="706"/>
      <c r="QTY81" s="706"/>
      <c r="QTZ81" s="706"/>
      <c r="QUA81" s="706"/>
      <c r="QUB81" s="706"/>
      <c r="QUC81" s="706"/>
      <c r="QUD81" s="706"/>
      <c r="QUE81" s="706"/>
      <c r="QUF81" s="706"/>
      <c r="QUG81" s="706"/>
      <c r="QUH81" s="706"/>
      <c r="QUI81" s="706"/>
      <c r="QUJ81" s="706"/>
      <c r="QUK81" s="706"/>
      <c r="QUL81" s="706"/>
      <c r="QUM81" s="706"/>
      <c r="QUN81" s="706"/>
      <c r="QUO81" s="706"/>
      <c r="QUP81" s="706"/>
      <c r="QUQ81" s="706"/>
      <c r="QUR81" s="706"/>
      <c r="QUS81" s="706"/>
      <c r="QUT81" s="706"/>
      <c r="QUU81" s="706"/>
      <c r="QUV81" s="706"/>
      <c r="QUW81" s="706"/>
      <c r="QUX81" s="706"/>
      <c r="QUY81" s="706"/>
      <c r="QUZ81" s="706"/>
      <c r="QVA81" s="706"/>
      <c r="QVB81" s="706"/>
      <c r="QVC81" s="706"/>
      <c r="QVD81" s="706"/>
      <c r="QVE81" s="706"/>
      <c r="QVF81" s="706"/>
      <c r="QVG81" s="706"/>
      <c r="QVH81" s="706"/>
      <c r="QVI81" s="706"/>
      <c r="QVJ81" s="706"/>
      <c r="QVK81" s="706"/>
      <c r="QVL81" s="706"/>
      <c r="QVM81" s="706"/>
      <c r="QVN81" s="706"/>
      <c r="QVO81" s="706"/>
      <c r="QVP81" s="706"/>
      <c r="QVQ81" s="706"/>
      <c r="QVR81" s="706"/>
      <c r="QVS81" s="706"/>
      <c r="QVT81" s="706"/>
      <c r="QVU81" s="706"/>
      <c r="QVV81" s="706"/>
      <c r="QVW81" s="706"/>
      <c r="QVX81" s="706"/>
      <c r="QVY81" s="706"/>
      <c r="QVZ81" s="706"/>
      <c r="QWA81" s="706"/>
      <c r="QWB81" s="706"/>
      <c r="QWC81" s="706"/>
      <c r="QWD81" s="706"/>
      <c r="QWE81" s="706"/>
      <c r="QWF81" s="706"/>
      <c r="QWG81" s="706"/>
      <c r="QWH81" s="706"/>
      <c r="QWI81" s="706"/>
      <c r="QWJ81" s="706"/>
      <c r="QWK81" s="706"/>
      <c r="QWL81" s="706"/>
      <c r="QWM81" s="706"/>
      <c r="QWN81" s="706"/>
      <c r="QWO81" s="706"/>
      <c r="QWP81" s="706"/>
      <c r="QWQ81" s="706"/>
      <c r="QWR81" s="706"/>
      <c r="QWS81" s="706"/>
      <c r="QWT81" s="706"/>
      <c r="QWU81" s="706"/>
      <c r="QWV81" s="706"/>
      <c r="QWW81" s="706"/>
      <c r="QWX81" s="706"/>
      <c r="QWY81" s="706"/>
      <c r="QWZ81" s="706"/>
      <c r="QXA81" s="706"/>
      <c r="QXB81" s="706"/>
      <c r="QXC81" s="706"/>
      <c r="QXD81" s="706"/>
      <c r="QXE81" s="706"/>
      <c r="QXF81" s="706"/>
      <c r="QXG81" s="706"/>
      <c r="QXH81" s="706"/>
      <c r="QXI81" s="706"/>
      <c r="QXJ81" s="706"/>
      <c r="QXK81" s="706"/>
      <c r="QXL81" s="706"/>
      <c r="QXM81" s="706"/>
      <c r="QXN81" s="706"/>
      <c r="QXO81" s="706"/>
      <c r="QXP81" s="706"/>
      <c r="QXQ81" s="706"/>
      <c r="QXR81" s="706"/>
      <c r="QXS81" s="706"/>
      <c r="QXT81" s="706"/>
      <c r="QXU81" s="706"/>
      <c r="QXV81" s="706"/>
      <c r="QXW81" s="706"/>
      <c r="QXX81" s="706"/>
      <c r="QXY81" s="706"/>
      <c r="QXZ81" s="706"/>
      <c r="QYA81" s="706"/>
      <c r="QYB81" s="706"/>
      <c r="QYC81" s="706"/>
      <c r="QYD81" s="706"/>
      <c r="QYE81" s="706"/>
      <c r="QYF81" s="706"/>
      <c r="QYG81" s="706"/>
      <c r="QYH81" s="706"/>
      <c r="QYI81" s="706"/>
      <c r="QYJ81" s="706"/>
      <c r="QYK81" s="706"/>
      <c r="QYL81" s="706"/>
      <c r="QYM81" s="706"/>
      <c r="QYN81" s="706"/>
      <c r="QYO81" s="706"/>
      <c r="QYP81" s="706"/>
      <c r="QYQ81" s="706"/>
      <c r="QYR81" s="706"/>
      <c r="QYS81" s="706"/>
      <c r="QYT81" s="706"/>
      <c r="QYU81" s="706"/>
      <c r="QYV81" s="706"/>
      <c r="QYW81" s="706"/>
      <c r="QYX81" s="706"/>
      <c r="QYY81" s="706"/>
      <c r="QYZ81" s="706"/>
      <c r="QZA81" s="706"/>
      <c r="QZB81" s="706"/>
      <c r="QZC81" s="706"/>
      <c r="QZD81" s="706"/>
      <c r="QZE81" s="706"/>
      <c r="QZF81" s="706"/>
      <c r="QZG81" s="706"/>
      <c r="QZH81" s="706"/>
      <c r="QZI81" s="706"/>
      <c r="QZJ81" s="706"/>
      <c r="QZK81" s="706"/>
      <c r="QZL81" s="706"/>
      <c r="QZM81" s="706"/>
      <c r="QZN81" s="706"/>
      <c r="QZO81" s="706"/>
      <c r="QZP81" s="706"/>
      <c r="QZQ81" s="706"/>
      <c r="QZR81" s="706"/>
      <c r="QZS81" s="706"/>
      <c r="QZT81" s="706"/>
      <c r="QZU81" s="706"/>
      <c r="QZV81" s="706"/>
      <c r="QZW81" s="706"/>
      <c r="QZX81" s="706"/>
      <c r="QZY81" s="706"/>
      <c r="QZZ81" s="706"/>
      <c r="RAA81" s="706"/>
      <c r="RAB81" s="706"/>
      <c r="RAC81" s="706"/>
      <c r="RAD81" s="706"/>
      <c r="RAE81" s="706"/>
      <c r="RAF81" s="706"/>
      <c r="RAG81" s="706"/>
      <c r="RAH81" s="706"/>
      <c r="RAI81" s="706"/>
      <c r="RAJ81" s="706"/>
      <c r="RAK81" s="706"/>
      <c r="RAL81" s="706"/>
      <c r="RAM81" s="706"/>
      <c r="RAN81" s="706"/>
      <c r="RAO81" s="706"/>
      <c r="RAP81" s="706"/>
      <c r="RAQ81" s="706"/>
      <c r="RAR81" s="706"/>
      <c r="RAS81" s="706"/>
      <c r="RAT81" s="706"/>
      <c r="RAU81" s="706"/>
      <c r="RAV81" s="706"/>
      <c r="RAW81" s="706"/>
      <c r="RAX81" s="706"/>
      <c r="RAY81" s="706"/>
      <c r="RAZ81" s="706"/>
      <c r="RBA81" s="706"/>
      <c r="RBB81" s="706"/>
      <c r="RBC81" s="706"/>
      <c r="RBD81" s="706"/>
      <c r="RBE81" s="706"/>
      <c r="RBF81" s="706"/>
      <c r="RBG81" s="706"/>
      <c r="RBH81" s="706"/>
      <c r="RBI81" s="706"/>
      <c r="RBJ81" s="706"/>
      <c r="RBK81" s="706"/>
      <c r="RBL81" s="706"/>
      <c r="RBM81" s="706"/>
      <c r="RBN81" s="706"/>
      <c r="RBO81" s="706"/>
      <c r="RBP81" s="706"/>
      <c r="RBQ81" s="706"/>
      <c r="RBR81" s="706"/>
      <c r="RBS81" s="706"/>
      <c r="RBT81" s="706"/>
      <c r="RBU81" s="706"/>
      <c r="RBV81" s="706"/>
      <c r="RBW81" s="706"/>
      <c r="RBX81" s="706"/>
      <c r="RBY81" s="706"/>
      <c r="RBZ81" s="706"/>
      <c r="RCA81" s="706"/>
      <c r="RCB81" s="706"/>
      <c r="RCC81" s="706"/>
      <c r="RCD81" s="706"/>
      <c r="RCE81" s="706"/>
      <c r="RCF81" s="706"/>
      <c r="RCG81" s="706"/>
      <c r="RCH81" s="706"/>
      <c r="RCI81" s="706"/>
      <c r="RCJ81" s="706"/>
      <c r="RCK81" s="706"/>
      <c r="RCL81" s="706"/>
      <c r="RCM81" s="706"/>
      <c r="RCN81" s="706"/>
      <c r="RCO81" s="706"/>
      <c r="RCP81" s="706"/>
      <c r="RCQ81" s="706"/>
      <c r="RCR81" s="706"/>
      <c r="RCS81" s="706"/>
      <c r="RCT81" s="706"/>
      <c r="RCU81" s="706"/>
      <c r="RCV81" s="706"/>
      <c r="RCW81" s="706"/>
      <c r="RCX81" s="706"/>
      <c r="RCY81" s="706"/>
      <c r="RCZ81" s="706"/>
      <c r="RDA81" s="706"/>
      <c r="RDB81" s="706"/>
      <c r="RDC81" s="706"/>
      <c r="RDD81" s="706"/>
      <c r="RDE81" s="706"/>
      <c r="RDF81" s="706"/>
      <c r="RDG81" s="706"/>
      <c r="RDH81" s="706"/>
      <c r="RDI81" s="706"/>
      <c r="RDJ81" s="706"/>
      <c r="RDK81" s="706"/>
      <c r="RDL81" s="706"/>
      <c r="RDM81" s="706"/>
      <c r="RDN81" s="706"/>
      <c r="RDO81" s="706"/>
      <c r="RDP81" s="706"/>
      <c r="RDQ81" s="706"/>
      <c r="RDR81" s="706"/>
      <c r="RDS81" s="706"/>
      <c r="RDT81" s="706"/>
      <c r="RDU81" s="706"/>
      <c r="RDV81" s="706"/>
      <c r="RDW81" s="706"/>
      <c r="RDX81" s="706"/>
      <c r="RDY81" s="706"/>
      <c r="RDZ81" s="706"/>
      <c r="REA81" s="706"/>
      <c r="REB81" s="706"/>
      <c r="REC81" s="706"/>
      <c r="RED81" s="706"/>
      <c r="REE81" s="706"/>
      <c r="REF81" s="706"/>
      <c r="REG81" s="706"/>
      <c r="REH81" s="706"/>
      <c r="REI81" s="706"/>
      <c r="REJ81" s="706"/>
      <c r="REK81" s="706"/>
      <c r="REL81" s="706"/>
      <c r="REM81" s="706"/>
      <c r="REN81" s="706"/>
      <c r="REO81" s="706"/>
      <c r="REP81" s="706"/>
      <c r="REQ81" s="706"/>
      <c r="RER81" s="706"/>
      <c r="RES81" s="706"/>
      <c r="RET81" s="706"/>
      <c r="REU81" s="706"/>
      <c r="REV81" s="706"/>
      <c r="REW81" s="706"/>
      <c r="REX81" s="706"/>
      <c r="REY81" s="706"/>
      <c r="REZ81" s="706"/>
      <c r="RFA81" s="706"/>
      <c r="RFB81" s="706"/>
      <c r="RFC81" s="706"/>
      <c r="RFD81" s="706"/>
      <c r="RFE81" s="706"/>
      <c r="RFF81" s="706"/>
      <c r="RFG81" s="706"/>
      <c r="RFH81" s="706"/>
      <c r="RFI81" s="706"/>
      <c r="RFJ81" s="706"/>
      <c r="RFK81" s="706"/>
      <c r="RFL81" s="706"/>
      <c r="RFM81" s="706"/>
      <c r="RFN81" s="706"/>
      <c r="RFO81" s="706"/>
      <c r="RFP81" s="706"/>
      <c r="RFQ81" s="706"/>
      <c r="RFR81" s="706"/>
      <c r="RFS81" s="706"/>
      <c r="RFT81" s="706"/>
      <c r="RFU81" s="706"/>
      <c r="RFV81" s="706"/>
      <c r="RFW81" s="706"/>
      <c r="RFX81" s="706"/>
      <c r="RFY81" s="706"/>
      <c r="RFZ81" s="706"/>
      <c r="RGA81" s="706"/>
      <c r="RGB81" s="706"/>
      <c r="RGC81" s="706"/>
      <c r="RGD81" s="706"/>
      <c r="RGE81" s="706"/>
      <c r="RGF81" s="706"/>
      <c r="RGG81" s="706"/>
      <c r="RGH81" s="706"/>
      <c r="RGI81" s="706"/>
      <c r="RGJ81" s="706"/>
      <c r="RGK81" s="706"/>
      <c r="RGL81" s="706"/>
      <c r="RGM81" s="706"/>
      <c r="RGN81" s="706"/>
      <c r="RGO81" s="706"/>
      <c r="RGP81" s="706"/>
      <c r="RGQ81" s="706"/>
      <c r="RGR81" s="706"/>
      <c r="RGS81" s="706"/>
      <c r="RGT81" s="706"/>
      <c r="RGU81" s="706"/>
      <c r="RGV81" s="706"/>
      <c r="RGW81" s="706"/>
      <c r="RGX81" s="706"/>
      <c r="RGY81" s="706"/>
      <c r="RGZ81" s="706"/>
      <c r="RHA81" s="706"/>
      <c r="RHB81" s="706"/>
      <c r="RHC81" s="706"/>
      <c r="RHD81" s="706"/>
      <c r="RHE81" s="706"/>
      <c r="RHF81" s="706"/>
      <c r="RHG81" s="706"/>
      <c r="RHH81" s="706"/>
      <c r="RHI81" s="706"/>
      <c r="RHJ81" s="706"/>
      <c r="RHK81" s="706"/>
      <c r="RHL81" s="706"/>
      <c r="RHM81" s="706"/>
      <c r="RHN81" s="706"/>
      <c r="RHO81" s="706"/>
      <c r="RHP81" s="706"/>
      <c r="RHQ81" s="706"/>
      <c r="RHR81" s="706"/>
      <c r="RHS81" s="706"/>
      <c r="RHT81" s="706"/>
      <c r="RHU81" s="706"/>
      <c r="RHV81" s="706"/>
      <c r="RHW81" s="706"/>
      <c r="RHX81" s="706"/>
      <c r="RHY81" s="706"/>
      <c r="RHZ81" s="706"/>
      <c r="RIA81" s="706"/>
      <c r="RIB81" s="706"/>
      <c r="RIC81" s="706"/>
      <c r="RID81" s="706"/>
      <c r="RIE81" s="706"/>
      <c r="RIF81" s="706"/>
      <c r="RIG81" s="706"/>
      <c r="RIH81" s="706"/>
      <c r="RII81" s="706"/>
      <c r="RIJ81" s="706"/>
      <c r="RIK81" s="706"/>
      <c r="RIL81" s="706"/>
      <c r="RIM81" s="706"/>
      <c r="RIN81" s="706"/>
      <c r="RIO81" s="706"/>
      <c r="RIP81" s="706"/>
      <c r="RIQ81" s="706"/>
      <c r="RIR81" s="706"/>
      <c r="RIS81" s="706"/>
      <c r="RIT81" s="706"/>
      <c r="RIU81" s="706"/>
      <c r="RIV81" s="706"/>
      <c r="RIW81" s="706"/>
      <c r="RIX81" s="706"/>
      <c r="RIY81" s="706"/>
      <c r="RIZ81" s="706"/>
      <c r="RJA81" s="706"/>
      <c r="RJB81" s="706"/>
      <c r="RJC81" s="706"/>
      <c r="RJD81" s="706"/>
      <c r="RJE81" s="706"/>
      <c r="RJF81" s="706"/>
      <c r="RJG81" s="706"/>
      <c r="RJH81" s="706"/>
      <c r="RJI81" s="706"/>
      <c r="RJJ81" s="706"/>
      <c r="RJK81" s="706"/>
      <c r="RJL81" s="706"/>
      <c r="RJM81" s="706"/>
      <c r="RJN81" s="706"/>
      <c r="RJO81" s="706"/>
      <c r="RJP81" s="706"/>
      <c r="RJQ81" s="706"/>
      <c r="RJR81" s="706"/>
      <c r="RJS81" s="706"/>
      <c r="RJT81" s="706"/>
      <c r="RJU81" s="706"/>
      <c r="RJV81" s="706"/>
      <c r="RJW81" s="706"/>
      <c r="RJX81" s="706"/>
      <c r="RJY81" s="706"/>
      <c r="RJZ81" s="706"/>
      <c r="RKA81" s="706"/>
      <c r="RKB81" s="706"/>
      <c r="RKC81" s="706"/>
      <c r="RKD81" s="706"/>
      <c r="RKE81" s="706"/>
      <c r="RKF81" s="706"/>
      <c r="RKG81" s="706"/>
      <c r="RKH81" s="706"/>
      <c r="RKI81" s="706"/>
      <c r="RKJ81" s="706"/>
      <c r="RKK81" s="706"/>
      <c r="RKL81" s="706"/>
      <c r="RKM81" s="706"/>
      <c r="RKN81" s="706"/>
      <c r="RKO81" s="706"/>
      <c r="RKP81" s="706"/>
      <c r="RKQ81" s="706"/>
      <c r="RKR81" s="706"/>
      <c r="RKS81" s="706"/>
      <c r="RKT81" s="706"/>
      <c r="RKU81" s="706"/>
      <c r="RKV81" s="706"/>
      <c r="RKW81" s="706"/>
      <c r="RKX81" s="706"/>
      <c r="RKY81" s="706"/>
      <c r="RKZ81" s="706"/>
      <c r="RLA81" s="706"/>
      <c r="RLB81" s="706"/>
      <c r="RLC81" s="706"/>
      <c r="RLD81" s="706"/>
      <c r="RLE81" s="706"/>
      <c r="RLF81" s="706"/>
      <c r="RLG81" s="706"/>
      <c r="RLH81" s="706"/>
      <c r="RLI81" s="706"/>
      <c r="RLJ81" s="706"/>
      <c r="RLK81" s="706"/>
      <c r="RLL81" s="706"/>
      <c r="RLM81" s="706"/>
      <c r="RLN81" s="706"/>
      <c r="RLO81" s="706"/>
      <c r="RLP81" s="706"/>
      <c r="RLQ81" s="706"/>
      <c r="RLR81" s="706"/>
      <c r="RLS81" s="706"/>
      <c r="RLT81" s="706"/>
      <c r="RLU81" s="706"/>
      <c r="RLV81" s="706"/>
      <c r="RLW81" s="706"/>
      <c r="RLX81" s="706"/>
      <c r="RLY81" s="706"/>
      <c r="RLZ81" s="706"/>
      <c r="RMA81" s="706"/>
      <c r="RMB81" s="706"/>
      <c r="RMC81" s="706"/>
      <c r="RMD81" s="706"/>
      <c r="RME81" s="706"/>
      <c r="RMF81" s="706"/>
      <c r="RMG81" s="706"/>
      <c r="RMH81" s="706"/>
      <c r="RMI81" s="706"/>
      <c r="RMJ81" s="706"/>
      <c r="RMK81" s="706"/>
      <c r="RML81" s="706"/>
      <c r="RMM81" s="706"/>
      <c r="RMN81" s="706"/>
      <c r="RMO81" s="706"/>
      <c r="RMP81" s="706"/>
      <c r="RMQ81" s="706"/>
      <c r="RMR81" s="706"/>
      <c r="RMS81" s="706"/>
      <c r="RMT81" s="706"/>
      <c r="RMU81" s="706"/>
      <c r="RMV81" s="706"/>
      <c r="RMW81" s="706"/>
      <c r="RMX81" s="706"/>
      <c r="RMY81" s="706"/>
      <c r="RMZ81" s="706"/>
      <c r="RNA81" s="706"/>
      <c r="RNB81" s="706"/>
      <c r="RNC81" s="706"/>
      <c r="RND81" s="706"/>
      <c r="RNE81" s="706"/>
      <c r="RNF81" s="706"/>
      <c r="RNG81" s="706"/>
      <c r="RNH81" s="706"/>
      <c r="RNI81" s="706"/>
      <c r="RNJ81" s="706"/>
      <c r="RNK81" s="706"/>
      <c r="RNL81" s="706"/>
      <c r="RNM81" s="706"/>
      <c r="RNN81" s="706"/>
      <c r="RNO81" s="706"/>
      <c r="RNP81" s="706"/>
      <c r="RNQ81" s="706"/>
      <c r="RNR81" s="706"/>
      <c r="RNS81" s="706"/>
      <c r="RNT81" s="706"/>
      <c r="RNU81" s="706"/>
      <c r="RNV81" s="706"/>
      <c r="RNW81" s="706"/>
      <c r="RNX81" s="706"/>
      <c r="RNY81" s="706"/>
      <c r="RNZ81" s="706"/>
      <c r="ROA81" s="706"/>
      <c r="ROB81" s="706"/>
      <c r="ROC81" s="706"/>
      <c r="ROD81" s="706"/>
      <c r="ROE81" s="706"/>
      <c r="ROF81" s="706"/>
      <c r="ROG81" s="706"/>
      <c r="ROH81" s="706"/>
      <c r="ROI81" s="706"/>
      <c r="ROJ81" s="706"/>
      <c r="ROK81" s="706"/>
      <c r="ROL81" s="706"/>
      <c r="ROM81" s="706"/>
      <c r="RON81" s="706"/>
      <c r="ROO81" s="706"/>
      <c r="ROP81" s="706"/>
      <c r="ROQ81" s="706"/>
      <c r="ROR81" s="706"/>
      <c r="ROS81" s="706"/>
      <c r="ROT81" s="706"/>
      <c r="ROU81" s="706"/>
      <c r="ROV81" s="706"/>
      <c r="ROW81" s="706"/>
      <c r="ROX81" s="706"/>
      <c r="ROY81" s="706"/>
      <c r="ROZ81" s="706"/>
      <c r="RPA81" s="706"/>
      <c r="RPB81" s="706"/>
      <c r="RPC81" s="706"/>
      <c r="RPD81" s="706"/>
      <c r="RPE81" s="706"/>
      <c r="RPF81" s="706"/>
      <c r="RPG81" s="706"/>
      <c r="RPH81" s="706"/>
      <c r="RPI81" s="706"/>
      <c r="RPJ81" s="706"/>
      <c r="RPK81" s="706"/>
      <c r="RPL81" s="706"/>
      <c r="RPM81" s="706"/>
      <c r="RPN81" s="706"/>
      <c r="RPO81" s="706"/>
      <c r="RPP81" s="706"/>
      <c r="RPQ81" s="706"/>
      <c r="RPR81" s="706"/>
      <c r="RPS81" s="706"/>
      <c r="RPT81" s="706"/>
      <c r="RPU81" s="706"/>
      <c r="RPV81" s="706"/>
      <c r="RPW81" s="706"/>
      <c r="RPX81" s="706"/>
      <c r="RPY81" s="706"/>
      <c r="RPZ81" s="706"/>
      <c r="RQA81" s="706"/>
      <c r="RQB81" s="706"/>
      <c r="RQC81" s="706"/>
      <c r="RQD81" s="706"/>
      <c r="RQE81" s="706"/>
      <c r="RQF81" s="706"/>
      <c r="RQG81" s="706"/>
      <c r="RQH81" s="706"/>
      <c r="RQI81" s="706"/>
      <c r="RQJ81" s="706"/>
      <c r="RQK81" s="706"/>
      <c r="RQL81" s="706"/>
      <c r="RQM81" s="706"/>
      <c r="RQN81" s="706"/>
      <c r="RQO81" s="706"/>
      <c r="RQP81" s="706"/>
      <c r="RQQ81" s="706"/>
      <c r="RQR81" s="706"/>
      <c r="RQS81" s="706"/>
      <c r="RQT81" s="706"/>
      <c r="RQU81" s="706"/>
      <c r="RQV81" s="706"/>
      <c r="RQW81" s="706"/>
      <c r="RQX81" s="706"/>
      <c r="RQY81" s="706"/>
      <c r="RQZ81" s="706"/>
      <c r="RRA81" s="706"/>
      <c r="RRB81" s="706"/>
      <c r="RRC81" s="706"/>
      <c r="RRD81" s="706"/>
      <c r="RRE81" s="706"/>
      <c r="RRF81" s="706"/>
      <c r="RRG81" s="706"/>
      <c r="RRH81" s="706"/>
      <c r="RRI81" s="706"/>
      <c r="RRJ81" s="706"/>
      <c r="RRK81" s="706"/>
      <c r="RRL81" s="706"/>
      <c r="RRM81" s="706"/>
      <c r="RRN81" s="706"/>
      <c r="RRO81" s="706"/>
      <c r="RRP81" s="706"/>
      <c r="RRQ81" s="706"/>
      <c r="RRR81" s="706"/>
      <c r="RRS81" s="706"/>
      <c r="RRT81" s="706"/>
      <c r="RRU81" s="706"/>
      <c r="RRV81" s="706"/>
      <c r="RRW81" s="706"/>
      <c r="RRX81" s="706"/>
      <c r="RRY81" s="706"/>
      <c r="RRZ81" s="706"/>
      <c r="RSA81" s="706"/>
      <c r="RSB81" s="706"/>
      <c r="RSC81" s="706"/>
      <c r="RSD81" s="706"/>
      <c r="RSE81" s="706"/>
      <c r="RSF81" s="706"/>
      <c r="RSG81" s="706"/>
      <c r="RSH81" s="706"/>
      <c r="RSI81" s="706"/>
      <c r="RSJ81" s="706"/>
      <c r="RSK81" s="706"/>
      <c r="RSL81" s="706"/>
      <c r="RSM81" s="706"/>
      <c r="RSN81" s="706"/>
      <c r="RSO81" s="706"/>
      <c r="RSP81" s="706"/>
      <c r="RSQ81" s="706"/>
      <c r="RSR81" s="706"/>
      <c r="RSS81" s="706"/>
      <c r="RST81" s="706"/>
      <c r="RSU81" s="706"/>
      <c r="RSV81" s="706"/>
      <c r="RSW81" s="706"/>
      <c r="RSX81" s="706"/>
      <c r="RSY81" s="706"/>
      <c r="RSZ81" s="706"/>
      <c r="RTA81" s="706"/>
      <c r="RTB81" s="706"/>
      <c r="RTC81" s="706"/>
      <c r="RTD81" s="706"/>
      <c r="RTE81" s="706"/>
      <c r="RTF81" s="706"/>
      <c r="RTG81" s="706"/>
      <c r="RTH81" s="706"/>
      <c r="RTI81" s="706"/>
      <c r="RTJ81" s="706"/>
      <c r="RTK81" s="706"/>
      <c r="RTL81" s="706"/>
      <c r="RTM81" s="706"/>
      <c r="RTN81" s="706"/>
      <c r="RTO81" s="706"/>
      <c r="RTP81" s="706"/>
      <c r="RTQ81" s="706"/>
      <c r="RTR81" s="706"/>
      <c r="RTS81" s="706"/>
      <c r="RTT81" s="706"/>
      <c r="RTU81" s="706"/>
      <c r="RTV81" s="706"/>
      <c r="RTW81" s="706"/>
      <c r="RTX81" s="706"/>
      <c r="RTY81" s="706"/>
      <c r="RTZ81" s="706"/>
      <c r="RUA81" s="706"/>
      <c r="RUB81" s="706"/>
      <c r="RUC81" s="706"/>
      <c r="RUD81" s="706"/>
      <c r="RUE81" s="706"/>
      <c r="RUF81" s="706"/>
      <c r="RUG81" s="706"/>
      <c r="RUH81" s="706"/>
      <c r="RUI81" s="706"/>
      <c r="RUJ81" s="706"/>
      <c r="RUK81" s="706"/>
      <c r="RUL81" s="706"/>
      <c r="RUM81" s="706"/>
      <c r="RUN81" s="706"/>
      <c r="RUO81" s="706"/>
      <c r="RUP81" s="706"/>
      <c r="RUQ81" s="706"/>
      <c r="RUR81" s="706"/>
      <c r="RUS81" s="706"/>
      <c r="RUT81" s="706"/>
      <c r="RUU81" s="706"/>
      <c r="RUV81" s="706"/>
      <c r="RUW81" s="706"/>
      <c r="RUX81" s="706"/>
      <c r="RUY81" s="706"/>
      <c r="RUZ81" s="706"/>
      <c r="RVA81" s="706"/>
      <c r="RVB81" s="706"/>
      <c r="RVC81" s="706"/>
      <c r="RVD81" s="706"/>
      <c r="RVE81" s="706"/>
      <c r="RVF81" s="706"/>
      <c r="RVG81" s="706"/>
      <c r="RVH81" s="706"/>
      <c r="RVI81" s="706"/>
      <c r="RVJ81" s="706"/>
      <c r="RVK81" s="706"/>
      <c r="RVL81" s="706"/>
      <c r="RVM81" s="706"/>
      <c r="RVN81" s="706"/>
      <c r="RVO81" s="706"/>
      <c r="RVP81" s="706"/>
      <c r="RVQ81" s="706"/>
      <c r="RVR81" s="706"/>
      <c r="RVS81" s="706"/>
      <c r="RVT81" s="706"/>
      <c r="RVU81" s="706"/>
      <c r="RVV81" s="706"/>
      <c r="RVW81" s="706"/>
      <c r="RVX81" s="706"/>
      <c r="RVY81" s="706"/>
      <c r="RVZ81" s="706"/>
      <c r="RWA81" s="706"/>
      <c r="RWB81" s="706"/>
      <c r="RWC81" s="706"/>
      <c r="RWD81" s="706"/>
      <c r="RWE81" s="706"/>
      <c r="RWF81" s="706"/>
      <c r="RWG81" s="706"/>
      <c r="RWH81" s="706"/>
      <c r="RWI81" s="706"/>
      <c r="RWJ81" s="706"/>
      <c r="RWK81" s="706"/>
      <c r="RWL81" s="706"/>
      <c r="RWM81" s="706"/>
      <c r="RWN81" s="706"/>
      <c r="RWO81" s="706"/>
      <c r="RWP81" s="706"/>
      <c r="RWQ81" s="706"/>
      <c r="RWR81" s="706"/>
      <c r="RWS81" s="706"/>
      <c r="RWT81" s="706"/>
      <c r="RWU81" s="706"/>
      <c r="RWV81" s="706"/>
      <c r="RWW81" s="706"/>
      <c r="RWX81" s="706"/>
      <c r="RWY81" s="706"/>
      <c r="RWZ81" s="706"/>
      <c r="RXA81" s="706"/>
      <c r="RXB81" s="706"/>
      <c r="RXC81" s="706"/>
      <c r="RXD81" s="706"/>
      <c r="RXE81" s="706"/>
      <c r="RXF81" s="706"/>
      <c r="RXG81" s="706"/>
      <c r="RXH81" s="706"/>
      <c r="RXI81" s="706"/>
      <c r="RXJ81" s="706"/>
      <c r="RXK81" s="706"/>
      <c r="RXL81" s="706"/>
      <c r="RXM81" s="706"/>
      <c r="RXN81" s="706"/>
      <c r="RXO81" s="706"/>
      <c r="RXP81" s="706"/>
      <c r="RXQ81" s="706"/>
      <c r="RXR81" s="706"/>
      <c r="RXS81" s="706"/>
      <c r="RXT81" s="706"/>
      <c r="RXU81" s="706"/>
      <c r="RXV81" s="706"/>
      <c r="RXW81" s="706"/>
      <c r="RXX81" s="706"/>
      <c r="RXY81" s="706"/>
      <c r="RXZ81" s="706"/>
      <c r="RYA81" s="706"/>
      <c r="RYB81" s="706"/>
      <c r="RYC81" s="706"/>
      <c r="RYD81" s="706"/>
      <c r="RYE81" s="706"/>
      <c r="RYF81" s="706"/>
      <c r="RYG81" s="706"/>
      <c r="RYH81" s="706"/>
      <c r="RYI81" s="706"/>
      <c r="RYJ81" s="706"/>
      <c r="RYK81" s="706"/>
      <c r="RYL81" s="706"/>
      <c r="RYM81" s="706"/>
      <c r="RYN81" s="706"/>
      <c r="RYO81" s="706"/>
      <c r="RYP81" s="706"/>
      <c r="RYQ81" s="706"/>
      <c r="RYR81" s="706"/>
      <c r="RYS81" s="706"/>
      <c r="RYT81" s="706"/>
      <c r="RYU81" s="706"/>
      <c r="RYV81" s="706"/>
      <c r="RYW81" s="706"/>
      <c r="RYX81" s="706"/>
      <c r="RYY81" s="706"/>
      <c r="RYZ81" s="706"/>
      <c r="RZA81" s="706"/>
      <c r="RZB81" s="706"/>
      <c r="RZC81" s="706"/>
      <c r="RZD81" s="706"/>
      <c r="RZE81" s="706"/>
      <c r="RZF81" s="706"/>
      <c r="RZG81" s="706"/>
      <c r="RZH81" s="706"/>
      <c r="RZI81" s="706"/>
      <c r="RZJ81" s="706"/>
      <c r="RZK81" s="706"/>
      <c r="RZL81" s="706"/>
      <c r="RZM81" s="706"/>
      <c r="RZN81" s="706"/>
      <c r="RZO81" s="706"/>
      <c r="RZP81" s="706"/>
      <c r="RZQ81" s="706"/>
      <c r="RZR81" s="706"/>
      <c r="RZS81" s="706"/>
      <c r="RZT81" s="706"/>
      <c r="RZU81" s="706"/>
      <c r="RZV81" s="706"/>
      <c r="RZW81" s="706"/>
      <c r="RZX81" s="706"/>
      <c r="RZY81" s="706"/>
      <c r="RZZ81" s="706"/>
      <c r="SAA81" s="706"/>
      <c r="SAB81" s="706"/>
      <c r="SAC81" s="706"/>
      <c r="SAD81" s="706"/>
      <c r="SAE81" s="706"/>
      <c r="SAF81" s="706"/>
      <c r="SAG81" s="706"/>
      <c r="SAH81" s="706"/>
      <c r="SAI81" s="706"/>
      <c r="SAJ81" s="706"/>
      <c r="SAK81" s="706"/>
      <c r="SAL81" s="706"/>
      <c r="SAM81" s="706"/>
      <c r="SAN81" s="706"/>
      <c r="SAO81" s="706"/>
      <c r="SAP81" s="706"/>
      <c r="SAQ81" s="706"/>
      <c r="SAR81" s="706"/>
      <c r="SAS81" s="706"/>
      <c r="SAT81" s="706"/>
      <c r="SAU81" s="706"/>
      <c r="SAV81" s="706"/>
      <c r="SAW81" s="706"/>
      <c r="SAX81" s="706"/>
      <c r="SAY81" s="706"/>
      <c r="SAZ81" s="706"/>
      <c r="SBA81" s="706"/>
      <c r="SBB81" s="706"/>
      <c r="SBC81" s="706"/>
      <c r="SBD81" s="706"/>
      <c r="SBE81" s="706"/>
      <c r="SBF81" s="706"/>
      <c r="SBG81" s="706"/>
      <c r="SBH81" s="706"/>
      <c r="SBI81" s="706"/>
      <c r="SBJ81" s="706"/>
      <c r="SBK81" s="706"/>
      <c r="SBL81" s="706"/>
      <c r="SBM81" s="706"/>
      <c r="SBN81" s="706"/>
      <c r="SBO81" s="706"/>
      <c r="SBP81" s="706"/>
      <c r="SBQ81" s="706"/>
      <c r="SBR81" s="706"/>
      <c r="SBS81" s="706"/>
      <c r="SBT81" s="706"/>
      <c r="SBU81" s="706"/>
      <c r="SBV81" s="706"/>
      <c r="SBW81" s="706"/>
      <c r="SBX81" s="706"/>
      <c r="SBY81" s="706"/>
      <c r="SBZ81" s="706"/>
      <c r="SCA81" s="706"/>
      <c r="SCB81" s="706"/>
      <c r="SCC81" s="706"/>
      <c r="SCD81" s="706"/>
      <c r="SCE81" s="706"/>
      <c r="SCF81" s="706"/>
      <c r="SCG81" s="706"/>
      <c r="SCH81" s="706"/>
      <c r="SCI81" s="706"/>
      <c r="SCJ81" s="706"/>
      <c r="SCK81" s="706"/>
      <c r="SCL81" s="706"/>
      <c r="SCM81" s="706"/>
      <c r="SCN81" s="706"/>
      <c r="SCO81" s="706"/>
      <c r="SCP81" s="706"/>
      <c r="SCQ81" s="706"/>
      <c r="SCR81" s="706"/>
      <c r="SCS81" s="706"/>
      <c r="SCT81" s="706"/>
      <c r="SCU81" s="706"/>
      <c r="SCV81" s="706"/>
      <c r="SCW81" s="706"/>
      <c r="SCX81" s="706"/>
      <c r="SCY81" s="706"/>
      <c r="SCZ81" s="706"/>
      <c r="SDA81" s="706"/>
      <c r="SDB81" s="706"/>
      <c r="SDC81" s="706"/>
      <c r="SDD81" s="706"/>
      <c r="SDE81" s="706"/>
      <c r="SDF81" s="706"/>
      <c r="SDG81" s="706"/>
      <c r="SDH81" s="706"/>
      <c r="SDI81" s="706"/>
      <c r="SDJ81" s="706"/>
      <c r="SDK81" s="706"/>
      <c r="SDL81" s="706"/>
      <c r="SDM81" s="706"/>
      <c r="SDN81" s="706"/>
      <c r="SDO81" s="706"/>
      <c r="SDP81" s="706"/>
      <c r="SDQ81" s="706"/>
      <c r="SDR81" s="706"/>
      <c r="SDS81" s="706"/>
      <c r="SDT81" s="706"/>
      <c r="SDU81" s="706"/>
      <c r="SDV81" s="706"/>
      <c r="SDW81" s="706"/>
      <c r="SDX81" s="706"/>
      <c r="SDY81" s="706"/>
      <c r="SDZ81" s="706"/>
      <c r="SEA81" s="706"/>
      <c r="SEB81" s="706"/>
      <c r="SEC81" s="706"/>
      <c r="SED81" s="706"/>
      <c r="SEE81" s="706"/>
      <c r="SEF81" s="706"/>
      <c r="SEG81" s="706"/>
      <c r="SEH81" s="706"/>
      <c r="SEI81" s="706"/>
      <c r="SEJ81" s="706"/>
      <c r="SEK81" s="706"/>
      <c r="SEL81" s="706"/>
      <c r="SEM81" s="706"/>
      <c r="SEN81" s="706"/>
      <c r="SEO81" s="706"/>
      <c r="SEP81" s="706"/>
      <c r="SEQ81" s="706"/>
      <c r="SER81" s="706"/>
      <c r="SES81" s="706"/>
      <c r="SET81" s="706"/>
      <c r="SEU81" s="706"/>
      <c r="SEV81" s="706"/>
      <c r="SEW81" s="706"/>
      <c r="SEX81" s="706"/>
      <c r="SEY81" s="706"/>
      <c r="SEZ81" s="706"/>
      <c r="SFA81" s="706"/>
      <c r="SFB81" s="706"/>
      <c r="SFC81" s="706"/>
      <c r="SFD81" s="706"/>
      <c r="SFE81" s="706"/>
      <c r="SFF81" s="706"/>
      <c r="SFG81" s="706"/>
      <c r="SFH81" s="706"/>
      <c r="SFI81" s="706"/>
      <c r="SFJ81" s="706"/>
      <c r="SFK81" s="706"/>
      <c r="SFL81" s="706"/>
      <c r="SFM81" s="706"/>
      <c r="SFN81" s="706"/>
      <c r="SFO81" s="706"/>
      <c r="SFP81" s="706"/>
      <c r="SFQ81" s="706"/>
      <c r="SFR81" s="706"/>
      <c r="SFS81" s="706"/>
      <c r="SFT81" s="706"/>
      <c r="SFU81" s="706"/>
      <c r="SFV81" s="706"/>
      <c r="SFW81" s="706"/>
      <c r="SFX81" s="706"/>
      <c r="SFY81" s="706"/>
      <c r="SFZ81" s="706"/>
      <c r="SGA81" s="706"/>
      <c r="SGB81" s="706"/>
      <c r="SGC81" s="706"/>
      <c r="SGD81" s="706"/>
      <c r="SGE81" s="706"/>
      <c r="SGF81" s="706"/>
      <c r="SGG81" s="706"/>
      <c r="SGH81" s="706"/>
      <c r="SGI81" s="706"/>
      <c r="SGJ81" s="706"/>
      <c r="SGK81" s="706"/>
      <c r="SGL81" s="706"/>
      <c r="SGM81" s="706"/>
      <c r="SGN81" s="706"/>
      <c r="SGO81" s="706"/>
      <c r="SGP81" s="706"/>
      <c r="SGQ81" s="706"/>
      <c r="SGR81" s="706"/>
      <c r="SGS81" s="706"/>
      <c r="SGT81" s="706"/>
      <c r="SGU81" s="706"/>
      <c r="SGV81" s="706"/>
      <c r="SGW81" s="706"/>
      <c r="SGX81" s="706"/>
      <c r="SGY81" s="706"/>
      <c r="SGZ81" s="706"/>
      <c r="SHA81" s="706"/>
      <c r="SHB81" s="706"/>
      <c r="SHC81" s="706"/>
      <c r="SHD81" s="706"/>
      <c r="SHE81" s="706"/>
      <c r="SHF81" s="706"/>
      <c r="SHG81" s="706"/>
      <c r="SHH81" s="706"/>
      <c r="SHI81" s="706"/>
      <c r="SHJ81" s="706"/>
      <c r="SHK81" s="706"/>
      <c r="SHL81" s="706"/>
      <c r="SHM81" s="706"/>
      <c r="SHN81" s="706"/>
      <c r="SHO81" s="706"/>
      <c r="SHP81" s="706"/>
      <c r="SHQ81" s="706"/>
      <c r="SHR81" s="706"/>
      <c r="SHS81" s="706"/>
      <c r="SHT81" s="706"/>
      <c r="SHU81" s="706"/>
      <c r="SHV81" s="706"/>
      <c r="SHW81" s="706"/>
      <c r="SHX81" s="706"/>
      <c r="SHY81" s="706"/>
      <c r="SHZ81" s="706"/>
      <c r="SIA81" s="706"/>
      <c r="SIB81" s="706"/>
      <c r="SIC81" s="706"/>
      <c r="SID81" s="706"/>
      <c r="SIE81" s="706"/>
      <c r="SIF81" s="706"/>
      <c r="SIG81" s="706"/>
      <c r="SIH81" s="706"/>
      <c r="SII81" s="706"/>
      <c r="SIJ81" s="706"/>
      <c r="SIK81" s="706"/>
      <c r="SIL81" s="706"/>
      <c r="SIM81" s="706"/>
      <c r="SIN81" s="706"/>
      <c r="SIO81" s="706"/>
      <c r="SIP81" s="706"/>
      <c r="SIQ81" s="706"/>
      <c r="SIR81" s="706"/>
      <c r="SIS81" s="706"/>
      <c r="SIT81" s="706"/>
      <c r="SIU81" s="706"/>
      <c r="SIV81" s="706"/>
      <c r="SIW81" s="706"/>
      <c r="SIX81" s="706"/>
      <c r="SIY81" s="706"/>
      <c r="SIZ81" s="706"/>
      <c r="SJA81" s="706"/>
      <c r="SJB81" s="706"/>
      <c r="SJC81" s="706"/>
      <c r="SJD81" s="706"/>
      <c r="SJE81" s="706"/>
      <c r="SJF81" s="706"/>
      <c r="SJG81" s="706"/>
      <c r="SJH81" s="706"/>
      <c r="SJI81" s="706"/>
      <c r="SJJ81" s="706"/>
      <c r="SJK81" s="706"/>
      <c r="SJL81" s="706"/>
      <c r="SJM81" s="706"/>
      <c r="SJN81" s="706"/>
      <c r="SJO81" s="706"/>
      <c r="SJP81" s="706"/>
      <c r="SJQ81" s="706"/>
      <c r="SJR81" s="706"/>
      <c r="SJS81" s="706"/>
      <c r="SJT81" s="706"/>
      <c r="SJU81" s="706"/>
      <c r="SJV81" s="706"/>
      <c r="SJW81" s="706"/>
      <c r="SJX81" s="706"/>
      <c r="SJY81" s="706"/>
      <c r="SJZ81" s="706"/>
      <c r="SKA81" s="706"/>
      <c r="SKB81" s="706"/>
      <c r="SKC81" s="706"/>
      <c r="SKD81" s="706"/>
      <c r="SKE81" s="706"/>
      <c r="SKF81" s="706"/>
      <c r="SKG81" s="706"/>
      <c r="SKH81" s="706"/>
      <c r="SKI81" s="706"/>
      <c r="SKJ81" s="706"/>
      <c r="SKK81" s="706"/>
      <c r="SKL81" s="706"/>
      <c r="SKM81" s="706"/>
      <c r="SKN81" s="706"/>
      <c r="SKO81" s="706"/>
      <c r="SKP81" s="706"/>
      <c r="SKQ81" s="706"/>
      <c r="SKR81" s="706"/>
      <c r="SKS81" s="706"/>
      <c r="SKT81" s="706"/>
      <c r="SKU81" s="706"/>
      <c r="SKV81" s="706"/>
      <c r="SKW81" s="706"/>
      <c r="SKX81" s="706"/>
      <c r="SKY81" s="706"/>
      <c r="SKZ81" s="706"/>
      <c r="SLA81" s="706"/>
      <c r="SLB81" s="706"/>
      <c r="SLC81" s="706"/>
      <c r="SLD81" s="706"/>
      <c r="SLE81" s="706"/>
      <c r="SLF81" s="706"/>
      <c r="SLG81" s="706"/>
      <c r="SLH81" s="706"/>
      <c r="SLI81" s="706"/>
      <c r="SLJ81" s="706"/>
      <c r="SLK81" s="706"/>
      <c r="SLL81" s="706"/>
      <c r="SLM81" s="706"/>
      <c r="SLN81" s="706"/>
      <c r="SLO81" s="706"/>
      <c r="SLP81" s="706"/>
      <c r="SLQ81" s="706"/>
      <c r="SLR81" s="706"/>
      <c r="SLS81" s="706"/>
      <c r="SLT81" s="706"/>
      <c r="SLU81" s="706"/>
      <c r="SLV81" s="706"/>
      <c r="SLW81" s="706"/>
      <c r="SLX81" s="706"/>
      <c r="SLY81" s="706"/>
      <c r="SLZ81" s="706"/>
      <c r="SMA81" s="706"/>
      <c r="SMB81" s="706"/>
      <c r="SMC81" s="706"/>
      <c r="SMD81" s="706"/>
      <c r="SME81" s="706"/>
      <c r="SMF81" s="706"/>
      <c r="SMG81" s="706"/>
      <c r="SMH81" s="706"/>
      <c r="SMI81" s="706"/>
      <c r="SMJ81" s="706"/>
      <c r="SMK81" s="706"/>
      <c r="SML81" s="706"/>
      <c r="SMM81" s="706"/>
      <c r="SMN81" s="706"/>
      <c r="SMO81" s="706"/>
      <c r="SMP81" s="706"/>
      <c r="SMQ81" s="706"/>
      <c r="SMR81" s="706"/>
      <c r="SMS81" s="706"/>
      <c r="SMT81" s="706"/>
      <c r="SMU81" s="706"/>
      <c r="SMV81" s="706"/>
      <c r="SMW81" s="706"/>
      <c r="SMX81" s="706"/>
      <c r="SMY81" s="706"/>
      <c r="SMZ81" s="706"/>
      <c r="SNA81" s="706"/>
      <c r="SNB81" s="706"/>
      <c r="SNC81" s="706"/>
      <c r="SND81" s="706"/>
      <c r="SNE81" s="706"/>
      <c r="SNF81" s="706"/>
      <c r="SNG81" s="706"/>
      <c r="SNH81" s="706"/>
      <c r="SNI81" s="706"/>
      <c r="SNJ81" s="706"/>
      <c r="SNK81" s="706"/>
      <c r="SNL81" s="706"/>
      <c r="SNM81" s="706"/>
      <c r="SNN81" s="706"/>
      <c r="SNO81" s="706"/>
      <c r="SNP81" s="706"/>
      <c r="SNQ81" s="706"/>
      <c r="SNR81" s="706"/>
      <c r="SNS81" s="706"/>
      <c r="SNT81" s="706"/>
      <c r="SNU81" s="706"/>
      <c r="SNV81" s="706"/>
      <c r="SNW81" s="706"/>
      <c r="SNX81" s="706"/>
      <c r="SNY81" s="706"/>
      <c r="SNZ81" s="706"/>
      <c r="SOA81" s="706"/>
      <c r="SOB81" s="706"/>
      <c r="SOC81" s="706"/>
      <c r="SOD81" s="706"/>
      <c r="SOE81" s="706"/>
      <c r="SOF81" s="706"/>
      <c r="SOG81" s="706"/>
      <c r="SOH81" s="706"/>
      <c r="SOI81" s="706"/>
      <c r="SOJ81" s="706"/>
      <c r="SOK81" s="706"/>
      <c r="SOL81" s="706"/>
      <c r="SOM81" s="706"/>
      <c r="SON81" s="706"/>
      <c r="SOO81" s="706"/>
      <c r="SOP81" s="706"/>
      <c r="SOQ81" s="706"/>
      <c r="SOR81" s="706"/>
      <c r="SOS81" s="706"/>
      <c r="SOT81" s="706"/>
      <c r="SOU81" s="706"/>
      <c r="SOV81" s="706"/>
      <c r="SOW81" s="706"/>
      <c r="SOX81" s="706"/>
      <c r="SOY81" s="706"/>
      <c r="SOZ81" s="706"/>
      <c r="SPA81" s="706"/>
      <c r="SPB81" s="706"/>
      <c r="SPC81" s="706"/>
      <c r="SPD81" s="706"/>
      <c r="SPE81" s="706"/>
      <c r="SPF81" s="706"/>
      <c r="SPG81" s="706"/>
      <c r="SPH81" s="706"/>
      <c r="SPI81" s="706"/>
      <c r="SPJ81" s="706"/>
      <c r="SPK81" s="706"/>
      <c r="SPL81" s="706"/>
      <c r="SPM81" s="706"/>
      <c r="SPN81" s="706"/>
      <c r="SPO81" s="706"/>
      <c r="SPP81" s="706"/>
      <c r="SPQ81" s="706"/>
      <c r="SPR81" s="706"/>
      <c r="SPS81" s="706"/>
      <c r="SPT81" s="706"/>
      <c r="SPU81" s="706"/>
      <c r="SPV81" s="706"/>
      <c r="SPW81" s="706"/>
      <c r="SPX81" s="706"/>
      <c r="SPY81" s="706"/>
      <c r="SPZ81" s="706"/>
      <c r="SQA81" s="706"/>
      <c r="SQB81" s="706"/>
      <c r="SQC81" s="706"/>
      <c r="SQD81" s="706"/>
      <c r="SQE81" s="706"/>
      <c r="SQF81" s="706"/>
      <c r="SQG81" s="706"/>
      <c r="SQH81" s="706"/>
      <c r="SQI81" s="706"/>
      <c r="SQJ81" s="706"/>
      <c r="SQK81" s="706"/>
      <c r="SQL81" s="706"/>
      <c r="SQM81" s="706"/>
      <c r="SQN81" s="706"/>
      <c r="SQO81" s="706"/>
      <c r="SQP81" s="706"/>
      <c r="SQQ81" s="706"/>
      <c r="SQR81" s="706"/>
      <c r="SQS81" s="706"/>
      <c r="SQT81" s="706"/>
      <c r="SQU81" s="706"/>
      <c r="SQV81" s="706"/>
      <c r="SQW81" s="706"/>
      <c r="SQX81" s="706"/>
      <c r="SQY81" s="706"/>
      <c r="SQZ81" s="706"/>
      <c r="SRA81" s="706"/>
      <c r="SRB81" s="706"/>
      <c r="SRC81" s="706"/>
      <c r="SRD81" s="706"/>
      <c r="SRE81" s="706"/>
      <c r="SRF81" s="706"/>
      <c r="SRG81" s="706"/>
      <c r="SRH81" s="706"/>
      <c r="SRI81" s="706"/>
      <c r="SRJ81" s="706"/>
      <c r="SRK81" s="706"/>
      <c r="SRL81" s="706"/>
      <c r="SRM81" s="706"/>
      <c r="SRN81" s="706"/>
      <c r="SRO81" s="706"/>
      <c r="SRP81" s="706"/>
      <c r="SRQ81" s="706"/>
      <c r="SRR81" s="706"/>
      <c r="SRS81" s="706"/>
      <c r="SRT81" s="706"/>
      <c r="SRU81" s="706"/>
      <c r="SRV81" s="706"/>
      <c r="SRW81" s="706"/>
      <c r="SRX81" s="706"/>
      <c r="SRY81" s="706"/>
      <c r="SRZ81" s="706"/>
      <c r="SSA81" s="706"/>
      <c r="SSB81" s="706"/>
      <c r="SSC81" s="706"/>
      <c r="SSD81" s="706"/>
      <c r="SSE81" s="706"/>
      <c r="SSF81" s="706"/>
      <c r="SSG81" s="706"/>
      <c r="SSH81" s="706"/>
      <c r="SSI81" s="706"/>
      <c r="SSJ81" s="706"/>
      <c r="SSK81" s="706"/>
      <c r="SSL81" s="706"/>
      <c r="SSM81" s="706"/>
      <c r="SSN81" s="706"/>
      <c r="SSO81" s="706"/>
      <c r="SSP81" s="706"/>
      <c r="SSQ81" s="706"/>
      <c r="SSR81" s="706"/>
      <c r="SSS81" s="706"/>
      <c r="SST81" s="706"/>
      <c r="SSU81" s="706"/>
      <c r="SSV81" s="706"/>
      <c r="SSW81" s="706"/>
      <c r="SSX81" s="706"/>
      <c r="SSY81" s="706"/>
      <c r="SSZ81" s="706"/>
      <c r="STA81" s="706"/>
      <c r="STB81" s="706"/>
      <c r="STC81" s="706"/>
      <c r="STD81" s="706"/>
      <c r="STE81" s="706"/>
      <c r="STF81" s="706"/>
      <c r="STG81" s="706"/>
      <c r="STH81" s="706"/>
      <c r="STI81" s="706"/>
      <c r="STJ81" s="706"/>
      <c r="STK81" s="706"/>
      <c r="STL81" s="706"/>
      <c r="STM81" s="706"/>
      <c r="STN81" s="706"/>
      <c r="STO81" s="706"/>
      <c r="STP81" s="706"/>
      <c r="STQ81" s="706"/>
      <c r="STR81" s="706"/>
      <c r="STS81" s="706"/>
      <c r="STT81" s="706"/>
      <c r="STU81" s="706"/>
      <c r="STV81" s="706"/>
      <c r="STW81" s="706"/>
      <c r="STX81" s="706"/>
      <c r="STY81" s="706"/>
      <c r="STZ81" s="706"/>
      <c r="SUA81" s="706"/>
      <c r="SUB81" s="706"/>
      <c r="SUC81" s="706"/>
      <c r="SUD81" s="706"/>
      <c r="SUE81" s="706"/>
      <c r="SUF81" s="706"/>
      <c r="SUG81" s="706"/>
      <c r="SUH81" s="706"/>
      <c r="SUI81" s="706"/>
      <c r="SUJ81" s="706"/>
      <c r="SUK81" s="706"/>
      <c r="SUL81" s="706"/>
      <c r="SUM81" s="706"/>
      <c r="SUN81" s="706"/>
      <c r="SUO81" s="706"/>
      <c r="SUP81" s="706"/>
      <c r="SUQ81" s="706"/>
      <c r="SUR81" s="706"/>
      <c r="SUS81" s="706"/>
      <c r="SUT81" s="706"/>
      <c r="SUU81" s="706"/>
      <c r="SUV81" s="706"/>
      <c r="SUW81" s="706"/>
      <c r="SUX81" s="706"/>
      <c r="SUY81" s="706"/>
      <c r="SUZ81" s="706"/>
      <c r="SVA81" s="706"/>
      <c r="SVB81" s="706"/>
      <c r="SVC81" s="706"/>
      <c r="SVD81" s="706"/>
      <c r="SVE81" s="706"/>
      <c r="SVF81" s="706"/>
      <c r="SVG81" s="706"/>
      <c r="SVH81" s="706"/>
      <c r="SVI81" s="706"/>
      <c r="SVJ81" s="706"/>
      <c r="SVK81" s="706"/>
      <c r="SVL81" s="706"/>
      <c r="SVM81" s="706"/>
      <c r="SVN81" s="706"/>
      <c r="SVO81" s="706"/>
      <c r="SVP81" s="706"/>
      <c r="SVQ81" s="706"/>
      <c r="SVR81" s="706"/>
      <c r="SVS81" s="706"/>
      <c r="SVT81" s="706"/>
      <c r="SVU81" s="706"/>
      <c r="SVV81" s="706"/>
      <c r="SVW81" s="706"/>
      <c r="SVX81" s="706"/>
      <c r="SVY81" s="706"/>
      <c r="SVZ81" s="706"/>
      <c r="SWA81" s="706"/>
      <c r="SWB81" s="706"/>
      <c r="SWC81" s="706"/>
      <c r="SWD81" s="706"/>
      <c r="SWE81" s="706"/>
      <c r="SWF81" s="706"/>
      <c r="SWG81" s="706"/>
      <c r="SWH81" s="706"/>
      <c r="SWI81" s="706"/>
      <c r="SWJ81" s="706"/>
      <c r="SWK81" s="706"/>
      <c r="SWL81" s="706"/>
      <c r="SWM81" s="706"/>
      <c r="SWN81" s="706"/>
      <c r="SWO81" s="706"/>
      <c r="SWP81" s="706"/>
      <c r="SWQ81" s="706"/>
      <c r="SWR81" s="706"/>
      <c r="SWS81" s="706"/>
      <c r="SWT81" s="706"/>
      <c r="SWU81" s="706"/>
      <c r="SWV81" s="706"/>
      <c r="SWW81" s="706"/>
      <c r="SWX81" s="706"/>
      <c r="SWY81" s="706"/>
      <c r="SWZ81" s="706"/>
      <c r="SXA81" s="706"/>
      <c r="SXB81" s="706"/>
      <c r="SXC81" s="706"/>
      <c r="SXD81" s="706"/>
      <c r="SXE81" s="706"/>
      <c r="SXF81" s="706"/>
      <c r="SXG81" s="706"/>
      <c r="SXH81" s="706"/>
      <c r="SXI81" s="706"/>
      <c r="SXJ81" s="706"/>
      <c r="SXK81" s="706"/>
      <c r="SXL81" s="706"/>
      <c r="SXM81" s="706"/>
      <c r="SXN81" s="706"/>
      <c r="SXO81" s="706"/>
      <c r="SXP81" s="706"/>
      <c r="SXQ81" s="706"/>
      <c r="SXR81" s="706"/>
      <c r="SXS81" s="706"/>
      <c r="SXT81" s="706"/>
      <c r="SXU81" s="706"/>
      <c r="SXV81" s="706"/>
      <c r="SXW81" s="706"/>
      <c r="SXX81" s="706"/>
      <c r="SXY81" s="706"/>
      <c r="SXZ81" s="706"/>
      <c r="SYA81" s="706"/>
      <c r="SYB81" s="706"/>
      <c r="SYC81" s="706"/>
      <c r="SYD81" s="706"/>
      <c r="SYE81" s="706"/>
      <c r="SYF81" s="706"/>
      <c r="SYG81" s="706"/>
      <c r="SYH81" s="706"/>
      <c r="SYI81" s="706"/>
      <c r="SYJ81" s="706"/>
      <c r="SYK81" s="706"/>
      <c r="SYL81" s="706"/>
      <c r="SYM81" s="706"/>
      <c r="SYN81" s="706"/>
      <c r="SYO81" s="706"/>
      <c r="SYP81" s="706"/>
      <c r="SYQ81" s="706"/>
      <c r="SYR81" s="706"/>
      <c r="SYS81" s="706"/>
      <c r="SYT81" s="706"/>
      <c r="SYU81" s="706"/>
      <c r="SYV81" s="706"/>
      <c r="SYW81" s="706"/>
      <c r="SYX81" s="706"/>
      <c r="SYY81" s="706"/>
      <c r="SYZ81" s="706"/>
      <c r="SZA81" s="706"/>
      <c r="SZB81" s="706"/>
      <c r="SZC81" s="706"/>
      <c r="SZD81" s="706"/>
      <c r="SZE81" s="706"/>
      <c r="SZF81" s="706"/>
      <c r="SZG81" s="706"/>
      <c r="SZH81" s="706"/>
      <c r="SZI81" s="706"/>
      <c r="SZJ81" s="706"/>
      <c r="SZK81" s="706"/>
      <c r="SZL81" s="706"/>
      <c r="SZM81" s="706"/>
      <c r="SZN81" s="706"/>
      <c r="SZO81" s="706"/>
      <c r="SZP81" s="706"/>
      <c r="SZQ81" s="706"/>
      <c r="SZR81" s="706"/>
      <c r="SZS81" s="706"/>
      <c r="SZT81" s="706"/>
      <c r="SZU81" s="706"/>
      <c r="SZV81" s="706"/>
      <c r="SZW81" s="706"/>
      <c r="SZX81" s="706"/>
      <c r="SZY81" s="706"/>
      <c r="SZZ81" s="706"/>
      <c r="TAA81" s="706"/>
      <c r="TAB81" s="706"/>
      <c r="TAC81" s="706"/>
      <c r="TAD81" s="706"/>
      <c r="TAE81" s="706"/>
      <c r="TAF81" s="706"/>
      <c r="TAG81" s="706"/>
      <c r="TAH81" s="706"/>
      <c r="TAI81" s="706"/>
      <c r="TAJ81" s="706"/>
      <c r="TAK81" s="706"/>
      <c r="TAL81" s="706"/>
      <c r="TAM81" s="706"/>
      <c r="TAN81" s="706"/>
      <c r="TAO81" s="706"/>
      <c r="TAP81" s="706"/>
      <c r="TAQ81" s="706"/>
      <c r="TAR81" s="706"/>
      <c r="TAS81" s="706"/>
      <c r="TAT81" s="706"/>
      <c r="TAU81" s="706"/>
      <c r="TAV81" s="706"/>
      <c r="TAW81" s="706"/>
      <c r="TAX81" s="706"/>
      <c r="TAY81" s="706"/>
      <c r="TAZ81" s="706"/>
      <c r="TBA81" s="706"/>
      <c r="TBB81" s="706"/>
      <c r="TBC81" s="706"/>
      <c r="TBD81" s="706"/>
      <c r="TBE81" s="706"/>
      <c r="TBF81" s="706"/>
      <c r="TBG81" s="706"/>
      <c r="TBH81" s="706"/>
      <c r="TBI81" s="706"/>
      <c r="TBJ81" s="706"/>
      <c r="TBK81" s="706"/>
      <c r="TBL81" s="706"/>
      <c r="TBM81" s="706"/>
      <c r="TBN81" s="706"/>
      <c r="TBO81" s="706"/>
      <c r="TBP81" s="706"/>
      <c r="TBQ81" s="706"/>
      <c r="TBR81" s="706"/>
      <c r="TBS81" s="706"/>
      <c r="TBT81" s="706"/>
      <c r="TBU81" s="706"/>
      <c r="TBV81" s="706"/>
      <c r="TBW81" s="706"/>
      <c r="TBX81" s="706"/>
      <c r="TBY81" s="706"/>
      <c r="TBZ81" s="706"/>
      <c r="TCA81" s="706"/>
      <c r="TCB81" s="706"/>
      <c r="TCC81" s="706"/>
      <c r="TCD81" s="706"/>
      <c r="TCE81" s="706"/>
      <c r="TCF81" s="706"/>
      <c r="TCG81" s="706"/>
      <c r="TCH81" s="706"/>
      <c r="TCI81" s="706"/>
      <c r="TCJ81" s="706"/>
      <c r="TCK81" s="706"/>
      <c r="TCL81" s="706"/>
      <c r="TCM81" s="706"/>
      <c r="TCN81" s="706"/>
      <c r="TCO81" s="706"/>
      <c r="TCP81" s="706"/>
      <c r="TCQ81" s="706"/>
      <c r="TCR81" s="706"/>
      <c r="TCS81" s="706"/>
      <c r="TCT81" s="706"/>
      <c r="TCU81" s="706"/>
      <c r="TCV81" s="706"/>
      <c r="TCW81" s="706"/>
      <c r="TCX81" s="706"/>
      <c r="TCY81" s="706"/>
      <c r="TCZ81" s="706"/>
      <c r="TDA81" s="706"/>
      <c r="TDB81" s="706"/>
      <c r="TDC81" s="706"/>
      <c r="TDD81" s="706"/>
      <c r="TDE81" s="706"/>
      <c r="TDF81" s="706"/>
      <c r="TDG81" s="706"/>
      <c r="TDH81" s="706"/>
      <c r="TDI81" s="706"/>
      <c r="TDJ81" s="706"/>
      <c r="TDK81" s="706"/>
      <c r="TDL81" s="706"/>
      <c r="TDM81" s="706"/>
      <c r="TDN81" s="706"/>
      <c r="TDO81" s="706"/>
      <c r="TDP81" s="706"/>
      <c r="TDQ81" s="706"/>
      <c r="TDR81" s="706"/>
      <c r="TDS81" s="706"/>
      <c r="TDT81" s="706"/>
      <c r="TDU81" s="706"/>
      <c r="TDV81" s="706"/>
      <c r="TDW81" s="706"/>
      <c r="TDX81" s="706"/>
      <c r="TDY81" s="706"/>
      <c r="TDZ81" s="706"/>
      <c r="TEA81" s="706"/>
      <c r="TEB81" s="706"/>
      <c r="TEC81" s="706"/>
      <c r="TED81" s="706"/>
      <c r="TEE81" s="706"/>
      <c r="TEF81" s="706"/>
      <c r="TEG81" s="706"/>
      <c r="TEH81" s="706"/>
      <c r="TEI81" s="706"/>
      <c r="TEJ81" s="706"/>
      <c r="TEK81" s="706"/>
      <c r="TEL81" s="706"/>
      <c r="TEM81" s="706"/>
      <c r="TEN81" s="706"/>
      <c r="TEO81" s="706"/>
      <c r="TEP81" s="706"/>
      <c r="TEQ81" s="706"/>
      <c r="TER81" s="706"/>
      <c r="TES81" s="706"/>
      <c r="TET81" s="706"/>
      <c r="TEU81" s="706"/>
      <c r="TEV81" s="706"/>
      <c r="TEW81" s="706"/>
      <c r="TEX81" s="706"/>
      <c r="TEY81" s="706"/>
      <c r="TEZ81" s="706"/>
      <c r="TFA81" s="706"/>
      <c r="TFB81" s="706"/>
      <c r="TFC81" s="706"/>
      <c r="TFD81" s="706"/>
      <c r="TFE81" s="706"/>
      <c r="TFF81" s="706"/>
      <c r="TFG81" s="706"/>
      <c r="TFH81" s="706"/>
      <c r="TFI81" s="706"/>
      <c r="TFJ81" s="706"/>
      <c r="TFK81" s="706"/>
      <c r="TFL81" s="706"/>
      <c r="TFM81" s="706"/>
      <c r="TFN81" s="706"/>
      <c r="TFO81" s="706"/>
      <c r="TFP81" s="706"/>
      <c r="TFQ81" s="706"/>
      <c r="TFR81" s="706"/>
      <c r="TFS81" s="706"/>
      <c r="TFT81" s="706"/>
      <c r="TFU81" s="706"/>
      <c r="TFV81" s="706"/>
      <c r="TFW81" s="706"/>
      <c r="TFX81" s="706"/>
      <c r="TFY81" s="706"/>
      <c r="TFZ81" s="706"/>
      <c r="TGA81" s="706"/>
      <c r="TGB81" s="706"/>
      <c r="TGC81" s="706"/>
      <c r="TGD81" s="706"/>
      <c r="TGE81" s="706"/>
      <c r="TGF81" s="706"/>
      <c r="TGG81" s="706"/>
      <c r="TGH81" s="706"/>
      <c r="TGI81" s="706"/>
      <c r="TGJ81" s="706"/>
      <c r="TGK81" s="706"/>
      <c r="TGL81" s="706"/>
      <c r="TGM81" s="706"/>
      <c r="TGN81" s="706"/>
      <c r="TGO81" s="706"/>
      <c r="TGP81" s="706"/>
      <c r="TGQ81" s="706"/>
      <c r="TGR81" s="706"/>
      <c r="TGS81" s="706"/>
      <c r="TGT81" s="706"/>
      <c r="TGU81" s="706"/>
      <c r="TGV81" s="706"/>
      <c r="TGW81" s="706"/>
      <c r="TGX81" s="706"/>
      <c r="TGY81" s="706"/>
      <c r="TGZ81" s="706"/>
      <c r="THA81" s="706"/>
      <c r="THB81" s="706"/>
      <c r="THC81" s="706"/>
      <c r="THD81" s="706"/>
      <c r="THE81" s="706"/>
      <c r="THF81" s="706"/>
      <c r="THG81" s="706"/>
      <c r="THH81" s="706"/>
      <c r="THI81" s="706"/>
      <c r="THJ81" s="706"/>
      <c r="THK81" s="706"/>
      <c r="THL81" s="706"/>
      <c r="THM81" s="706"/>
      <c r="THN81" s="706"/>
      <c r="THO81" s="706"/>
      <c r="THP81" s="706"/>
      <c r="THQ81" s="706"/>
      <c r="THR81" s="706"/>
      <c r="THS81" s="706"/>
      <c r="THT81" s="706"/>
      <c r="THU81" s="706"/>
      <c r="THV81" s="706"/>
      <c r="THW81" s="706"/>
      <c r="THX81" s="706"/>
      <c r="THY81" s="706"/>
      <c r="THZ81" s="706"/>
      <c r="TIA81" s="706"/>
      <c r="TIB81" s="706"/>
      <c r="TIC81" s="706"/>
      <c r="TID81" s="706"/>
      <c r="TIE81" s="706"/>
      <c r="TIF81" s="706"/>
      <c r="TIG81" s="706"/>
      <c r="TIH81" s="706"/>
      <c r="TII81" s="706"/>
      <c r="TIJ81" s="706"/>
      <c r="TIK81" s="706"/>
      <c r="TIL81" s="706"/>
      <c r="TIM81" s="706"/>
      <c r="TIN81" s="706"/>
      <c r="TIO81" s="706"/>
      <c r="TIP81" s="706"/>
      <c r="TIQ81" s="706"/>
      <c r="TIR81" s="706"/>
      <c r="TIS81" s="706"/>
      <c r="TIT81" s="706"/>
      <c r="TIU81" s="706"/>
      <c r="TIV81" s="706"/>
      <c r="TIW81" s="706"/>
      <c r="TIX81" s="706"/>
      <c r="TIY81" s="706"/>
      <c r="TIZ81" s="706"/>
      <c r="TJA81" s="706"/>
      <c r="TJB81" s="706"/>
      <c r="TJC81" s="706"/>
      <c r="TJD81" s="706"/>
      <c r="TJE81" s="706"/>
      <c r="TJF81" s="706"/>
      <c r="TJG81" s="706"/>
      <c r="TJH81" s="706"/>
      <c r="TJI81" s="706"/>
      <c r="TJJ81" s="706"/>
      <c r="TJK81" s="706"/>
      <c r="TJL81" s="706"/>
      <c r="TJM81" s="706"/>
      <c r="TJN81" s="706"/>
      <c r="TJO81" s="706"/>
      <c r="TJP81" s="706"/>
      <c r="TJQ81" s="706"/>
      <c r="TJR81" s="706"/>
      <c r="TJS81" s="706"/>
      <c r="TJT81" s="706"/>
      <c r="TJU81" s="706"/>
      <c r="TJV81" s="706"/>
      <c r="TJW81" s="706"/>
      <c r="TJX81" s="706"/>
      <c r="TJY81" s="706"/>
      <c r="TJZ81" s="706"/>
      <c r="TKA81" s="706"/>
      <c r="TKB81" s="706"/>
      <c r="TKC81" s="706"/>
      <c r="TKD81" s="706"/>
      <c r="TKE81" s="706"/>
      <c r="TKF81" s="706"/>
      <c r="TKG81" s="706"/>
      <c r="TKH81" s="706"/>
      <c r="TKI81" s="706"/>
      <c r="TKJ81" s="706"/>
      <c r="TKK81" s="706"/>
      <c r="TKL81" s="706"/>
      <c r="TKM81" s="706"/>
      <c r="TKN81" s="706"/>
      <c r="TKO81" s="706"/>
      <c r="TKP81" s="706"/>
      <c r="TKQ81" s="706"/>
      <c r="TKR81" s="706"/>
      <c r="TKS81" s="706"/>
      <c r="TKT81" s="706"/>
      <c r="TKU81" s="706"/>
      <c r="TKV81" s="706"/>
      <c r="TKW81" s="706"/>
      <c r="TKX81" s="706"/>
      <c r="TKY81" s="706"/>
      <c r="TKZ81" s="706"/>
      <c r="TLA81" s="706"/>
      <c r="TLB81" s="706"/>
      <c r="TLC81" s="706"/>
      <c r="TLD81" s="706"/>
      <c r="TLE81" s="706"/>
      <c r="TLF81" s="706"/>
      <c r="TLG81" s="706"/>
      <c r="TLH81" s="706"/>
      <c r="TLI81" s="706"/>
      <c r="TLJ81" s="706"/>
      <c r="TLK81" s="706"/>
      <c r="TLL81" s="706"/>
      <c r="TLM81" s="706"/>
      <c r="TLN81" s="706"/>
      <c r="TLO81" s="706"/>
      <c r="TLP81" s="706"/>
      <c r="TLQ81" s="706"/>
      <c r="TLR81" s="706"/>
      <c r="TLS81" s="706"/>
      <c r="TLT81" s="706"/>
      <c r="TLU81" s="706"/>
      <c r="TLV81" s="706"/>
      <c r="TLW81" s="706"/>
      <c r="TLX81" s="706"/>
      <c r="TLY81" s="706"/>
      <c r="TLZ81" s="706"/>
      <c r="TMA81" s="706"/>
      <c r="TMB81" s="706"/>
      <c r="TMC81" s="706"/>
      <c r="TMD81" s="706"/>
      <c r="TME81" s="706"/>
      <c r="TMF81" s="706"/>
      <c r="TMG81" s="706"/>
      <c r="TMH81" s="706"/>
      <c r="TMI81" s="706"/>
      <c r="TMJ81" s="706"/>
      <c r="TMK81" s="706"/>
      <c r="TML81" s="706"/>
      <c r="TMM81" s="706"/>
      <c r="TMN81" s="706"/>
      <c r="TMO81" s="706"/>
      <c r="TMP81" s="706"/>
      <c r="TMQ81" s="706"/>
      <c r="TMR81" s="706"/>
      <c r="TMS81" s="706"/>
      <c r="TMT81" s="706"/>
      <c r="TMU81" s="706"/>
      <c r="TMV81" s="706"/>
      <c r="TMW81" s="706"/>
      <c r="TMX81" s="706"/>
      <c r="TMY81" s="706"/>
      <c r="TMZ81" s="706"/>
      <c r="TNA81" s="706"/>
      <c r="TNB81" s="706"/>
      <c r="TNC81" s="706"/>
      <c r="TND81" s="706"/>
      <c r="TNE81" s="706"/>
      <c r="TNF81" s="706"/>
      <c r="TNG81" s="706"/>
      <c r="TNH81" s="706"/>
      <c r="TNI81" s="706"/>
      <c r="TNJ81" s="706"/>
      <c r="TNK81" s="706"/>
      <c r="TNL81" s="706"/>
      <c r="TNM81" s="706"/>
      <c r="TNN81" s="706"/>
      <c r="TNO81" s="706"/>
      <c r="TNP81" s="706"/>
      <c r="TNQ81" s="706"/>
      <c r="TNR81" s="706"/>
      <c r="TNS81" s="706"/>
      <c r="TNT81" s="706"/>
      <c r="TNU81" s="706"/>
      <c r="TNV81" s="706"/>
      <c r="TNW81" s="706"/>
      <c r="TNX81" s="706"/>
      <c r="TNY81" s="706"/>
      <c r="TNZ81" s="706"/>
      <c r="TOA81" s="706"/>
      <c r="TOB81" s="706"/>
      <c r="TOC81" s="706"/>
      <c r="TOD81" s="706"/>
      <c r="TOE81" s="706"/>
      <c r="TOF81" s="706"/>
      <c r="TOG81" s="706"/>
      <c r="TOH81" s="706"/>
      <c r="TOI81" s="706"/>
      <c r="TOJ81" s="706"/>
      <c r="TOK81" s="706"/>
      <c r="TOL81" s="706"/>
      <c r="TOM81" s="706"/>
      <c r="TON81" s="706"/>
      <c r="TOO81" s="706"/>
      <c r="TOP81" s="706"/>
      <c r="TOQ81" s="706"/>
      <c r="TOR81" s="706"/>
      <c r="TOS81" s="706"/>
      <c r="TOT81" s="706"/>
      <c r="TOU81" s="706"/>
      <c r="TOV81" s="706"/>
      <c r="TOW81" s="706"/>
      <c r="TOX81" s="706"/>
      <c r="TOY81" s="706"/>
      <c r="TOZ81" s="706"/>
      <c r="TPA81" s="706"/>
      <c r="TPB81" s="706"/>
      <c r="TPC81" s="706"/>
      <c r="TPD81" s="706"/>
      <c r="TPE81" s="706"/>
      <c r="TPF81" s="706"/>
      <c r="TPG81" s="706"/>
      <c r="TPH81" s="706"/>
      <c r="TPI81" s="706"/>
      <c r="TPJ81" s="706"/>
      <c r="TPK81" s="706"/>
      <c r="TPL81" s="706"/>
      <c r="TPM81" s="706"/>
      <c r="TPN81" s="706"/>
      <c r="TPO81" s="706"/>
      <c r="TPP81" s="706"/>
      <c r="TPQ81" s="706"/>
      <c r="TPR81" s="706"/>
      <c r="TPS81" s="706"/>
      <c r="TPT81" s="706"/>
      <c r="TPU81" s="706"/>
      <c r="TPV81" s="706"/>
      <c r="TPW81" s="706"/>
      <c r="TPX81" s="706"/>
      <c r="TPY81" s="706"/>
      <c r="TPZ81" s="706"/>
      <c r="TQA81" s="706"/>
      <c r="TQB81" s="706"/>
      <c r="TQC81" s="706"/>
      <c r="TQD81" s="706"/>
      <c r="TQE81" s="706"/>
      <c r="TQF81" s="706"/>
      <c r="TQG81" s="706"/>
      <c r="TQH81" s="706"/>
      <c r="TQI81" s="706"/>
      <c r="TQJ81" s="706"/>
      <c r="TQK81" s="706"/>
      <c r="TQL81" s="706"/>
      <c r="TQM81" s="706"/>
      <c r="TQN81" s="706"/>
      <c r="TQO81" s="706"/>
      <c r="TQP81" s="706"/>
      <c r="TQQ81" s="706"/>
      <c r="TQR81" s="706"/>
      <c r="TQS81" s="706"/>
      <c r="TQT81" s="706"/>
      <c r="TQU81" s="706"/>
      <c r="TQV81" s="706"/>
      <c r="TQW81" s="706"/>
      <c r="TQX81" s="706"/>
      <c r="TQY81" s="706"/>
      <c r="TQZ81" s="706"/>
      <c r="TRA81" s="706"/>
      <c r="TRB81" s="706"/>
      <c r="TRC81" s="706"/>
      <c r="TRD81" s="706"/>
      <c r="TRE81" s="706"/>
      <c r="TRF81" s="706"/>
      <c r="TRG81" s="706"/>
      <c r="TRH81" s="706"/>
      <c r="TRI81" s="706"/>
      <c r="TRJ81" s="706"/>
      <c r="TRK81" s="706"/>
      <c r="TRL81" s="706"/>
      <c r="TRM81" s="706"/>
      <c r="TRN81" s="706"/>
      <c r="TRO81" s="706"/>
      <c r="TRP81" s="706"/>
      <c r="TRQ81" s="706"/>
      <c r="TRR81" s="706"/>
      <c r="TRS81" s="706"/>
      <c r="TRT81" s="706"/>
      <c r="TRU81" s="706"/>
      <c r="TRV81" s="706"/>
      <c r="TRW81" s="706"/>
      <c r="TRX81" s="706"/>
      <c r="TRY81" s="706"/>
      <c r="TRZ81" s="706"/>
      <c r="TSA81" s="706"/>
      <c r="TSB81" s="706"/>
      <c r="TSC81" s="706"/>
      <c r="TSD81" s="706"/>
      <c r="TSE81" s="706"/>
      <c r="TSF81" s="706"/>
      <c r="TSG81" s="706"/>
      <c r="TSH81" s="706"/>
      <c r="TSI81" s="706"/>
      <c r="TSJ81" s="706"/>
      <c r="TSK81" s="706"/>
      <c r="TSL81" s="706"/>
      <c r="TSM81" s="706"/>
      <c r="TSN81" s="706"/>
      <c r="TSO81" s="706"/>
      <c r="TSP81" s="706"/>
      <c r="TSQ81" s="706"/>
      <c r="TSR81" s="706"/>
      <c r="TSS81" s="706"/>
      <c r="TST81" s="706"/>
      <c r="TSU81" s="706"/>
      <c r="TSV81" s="706"/>
      <c r="TSW81" s="706"/>
      <c r="TSX81" s="706"/>
      <c r="TSY81" s="706"/>
      <c r="TSZ81" s="706"/>
      <c r="TTA81" s="706"/>
      <c r="TTB81" s="706"/>
      <c r="TTC81" s="706"/>
      <c r="TTD81" s="706"/>
      <c r="TTE81" s="706"/>
      <c r="TTF81" s="706"/>
      <c r="TTG81" s="706"/>
      <c r="TTH81" s="706"/>
      <c r="TTI81" s="706"/>
      <c r="TTJ81" s="706"/>
      <c r="TTK81" s="706"/>
      <c r="TTL81" s="706"/>
      <c r="TTM81" s="706"/>
      <c r="TTN81" s="706"/>
      <c r="TTO81" s="706"/>
      <c r="TTP81" s="706"/>
      <c r="TTQ81" s="706"/>
      <c r="TTR81" s="706"/>
      <c r="TTS81" s="706"/>
      <c r="TTT81" s="706"/>
      <c r="TTU81" s="706"/>
      <c r="TTV81" s="706"/>
      <c r="TTW81" s="706"/>
      <c r="TTX81" s="706"/>
      <c r="TTY81" s="706"/>
      <c r="TTZ81" s="706"/>
      <c r="TUA81" s="706"/>
      <c r="TUB81" s="706"/>
      <c r="TUC81" s="706"/>
      <c r="TUD81" s="706"/>
      <c r="TUE81" s="706"/>
      <c r="TUF81" s="706"/>
      <c r="TUG81" s="706"/>
      <c r="TUH81" s="706"/>
      <c r="TUI81" s="706"/>
      <c r="TUJ81" s="706"/>
      <c r="TUK81" s="706"/>
      <c r="TUL81" s="706"/>
      <c r="TUM81" s="706"/>
      <c r="TUN81" s="706"/>
      <c r="TUO81" s="706"/>
      <c r="TUP81" s="706"/>
      <c r="TUQ81" s="706"/>
      <c r="TUR81" s="706"/>
      <c r="TUS81" s="706"/>
      <c r="TUT81" s="706"/>
      <c r="TUU81" s="706"/>
      <c r="TUV81" s="706"/>
      <c r="TUW81" s="706"/>
      <c r="TUX81" s="706"/>
      <c r="TUY81" s="706"/>
      <c r="TUZ81" s="706"/>
      <c r="TVA81" s="706"/>
      <c r="TVB81" s="706"/>
      <c r="TVC81" s="706"/>
      <c r="TVD81" s="706"/>
      <c r="TVE81" s="706"/>
      <c r="TVF81" s="706"/>
      <c r="TVG81" s="706"/>
      <c r="TVH81" s="706"/>
      <c r="TVI81" s="706"/>
      <c r="TVJ81" s="706"/>
      <c r="TVK81" s="706"/>
      <c r="TVL81" s="706"/>
      <c r="TVM81" s="706"/>
      <c r="TVN81" s="706"/>
      <c r="TVO81" s="706"/>
      <c r="TVP81" s="706"/>
      <c r="TVQ81" s="706"/>
      <c r="TVR81" s="706"/>
      <c r="TVS81" s="706"/>
      <c r="TVT81" s="706"/>
      <c r="TVU81" s="706"/>
      <c r="TVV81" s="706"/>
      <c r="TVW81" s="706"/>
      <c r="TVX81" s="706"/>
      <c r="TVY81" s="706"/>
      <c r="TVZ81" s="706"/>
      <c r="TWA81" s="706"/>
      <c r="TWB81" s="706"/>
      <c r="TWC81" s="706"/>
      <c r="TWD81" s="706"/>
      <c r="TWE81" s="706"/>
      <c r="TWF81" s="706"/>
      <c r="TWG81" s="706"/>
      <c r="TWH81" s="706"/>
      <c r="TWI81" s="706"/>
      <c r="TWJ81" s="706"/>
      <c r="TWK81" s="706"/>
      <c r="TWL81" s="706"/>
      <c r="TWM81" s="706"/>
      <c r="TWN81" s="706"/>
      <c r="TWO81" s="706"/>
      <c r="TWP81" s="706"/>
      <c r="TWQ81" s="706"/>
      <c r="TWR81" s="706"/>
      <c r="TWS81" s="706"/>
      <c r="TWT81" s="706"/>
      <c r="TWU81" s="706"/>
      <c r="TWV81" s="706"/>
      <c r="TWW81" s="706"/>
      <c r="TWX81" s="706"/>
      <c r="TWY81" s="706"/>
      <c r="TWZ81" s="706"/>
      <c r="TXA81" s="706"/>
      <c r="TXB81" s="706"/>
      <c r="TXC81" s="706"/>
      <c r="TXD81" s="706"/>
      <c r="TXE81" s="706"/>
      <c r="TXF81" s="706"/>
      <c r="TXG81" s="706"/>
      <c r="TXH81" s="706"/>
      <c r="TXI81" s="706"/>
      <c r="TXJ81" s="706"/>
      <c r="TXK81" s="706"/>
      <c r="TXL81" s="706"/>
      <c r="TXM81" s="706"/>
      <c r="TXN81" s="706"/>
      <c r="TXO81" s="706"/>
      <c r="TXP81" s="706"/>
      <c r="TXQ81" s="706"/>
      <c r="TXR81" s="706"/>
      <c r="TXS81" s="706"/>
      <c r="TXT81" s="706"/>
      <c r="TXU81" s="706"/>
      <c r="TXV81" s="706"/>
      <c r="TXW81" s="706"/>
      <c r="TXX81" s="706"/>
      <c r="TXY81" s="706"/>
      <c r="TXZ81" s="706"/>
      <c r="TYA81" s="706"/>
      <c r="TYB81" s="706"/>
      <c r="TYC81" s="706"/>
      <c r="TYD81" s="706"/>
      <c r="TYE81" s="706"/>
      <c r="TYF81" s="706"/>
      <c r="TYG81" s="706"/>
      <c r="TYH81" s="706"/>
      <c r="TYI81" s="706"/>
      <c r="TYJ81" s="706"/>
      <c r="TYK81" s="706"/>
      <c r="TYL81" s="706"/>
      <c r="TYM81" s="706"/>
      <c r="TYN81" s="706"/>
      <c r="TYO81" s="706"/>
      <c r="TYP81" s="706"/>
      <c r="TYQ81" s="706"/>
      <c r="TYR81" s="706"/>
      <c r="TYS81" s="706"/>
      <c r="TYT81" s="706"/>
      <c r="TYU81" s="706"/>
      <c r="TYV81" s="706"/>
      <c r="TYW81" s="706"/>
      <c r="TYX81" s="706"/>
      <c r="TYY81" s="706"/>
      <c r="TYZ81" s="706"/>
      <c r="TZA81" s="706"/>
      <c r="TZB81" s="706"/>
      <c r="TZC81" s="706"/>
      <c r="TZD81" s="706"/>
      <c r="TZE81" s="706"/>
      <c r="TZF81" s="706"/>
      <c r="TZG81" s="706"/>
      <c r="TZH81" s="706"/>
      <c r="TZI81" s="706"/>
      <c r="TZJ81" s="706"/>
      <c r="TZK81" s="706"/>
      <c r="TZL81" s="706"/>
      <c r="TZM81" s="706"/>
      <c r="TZN81" s="706"/>
      <c r="TZO81" s="706"/>
      <c r="TZP81" s="706"/>
      <c r="TZQ81" s="706"/>
      <c r="TZR81" s="706"/>
      <c r="TZS81" s="706"/>
      <c r="TZT81" s="706"/>
      <c r="TZU81" s="706"/>
      <c r="TZV81" s="706"/>
      <c r="TZW81" s="706"/>
      <c r="TZX81" s="706"/>
      <c r="TZY81" s="706"/>
      <c r="TZZ81" s="706"/>
      <c r="UAA81" s="706"/>
      <c r="UAB81" s="706"/>
      <c r="UAC81" s="706"/>
      <c r="UAD81" s="706"/>
      <c r="UAE81" s="706"/>
      <c r="UAF81" s="706"/>
      <c r="UAG81" s="706"/>
      <c r="UAH81" s="706"/>
      <c r="UAI81" s="706"/>
      <c r="UAJ81" s="706"/>
      <c r="UAK81" s="706"/>
      <c r="UAL81" s="706"/>
      <c r="UAM81" s="706"/>
      <c r="UAN81" s="706"/>
      <c r="UAO81" s="706"/>
      <c r="UAP81" s="706"/>
      <c r="UAQ81" s="706"/>
      <c r="UAR81" s="706"/>
      <c r="UAS81" s="706"/>
      <c r="UAT81" s="706"/>
      <c r="UAU81" s="706"/>
      <c r="UAV81" s="706"/>
      <c r="UAW81" s="706"/>
      <c r="UAX81" s="706"/>
      <c r="UAY81" s="706"/>
      <c r="UAZ81" s="706"/>
      <c r="UBA81" s="706"/>
      <c r="UBB81" s="706"/>
      <c r="UBC81" s="706"/>
      <c r="UBD81" s="706"/>
      <c r="UBE81" s="706"/>
      <c r="UBF81" s="706"/>
      <c r="UBG81" s="706"/>
      <c r="UBH81" s="706"/>
      <c r="UBI81" s="706"/>
      <c r="UBJ81" s="706"/>
      <c r="UBK81" s="706"/>
      <c r="UBL81" s="706"/>
      <c r="UBM81" s="706"/>
      <c r="UBN81" s="706"/>
      <c r="UBO81" s="706"/>
      <c r="UBP81" s="706"/>
      <c r="UBQ81" s="706"/>
      <c r="UBR81" s="706"/>
      <c r="UBS81" s="706"/>
      <c r="UBT81" s="706"/>
      <c r="UBU81" s="706"/>
      <c r="UBV81" s="706"/>
      <c r="UBW81" s="706"/>
      <c r="UBX81" s="706"/>
      <c r="UBY81" s="706"/>
      <c r="UBZ81" s="706"/>
      <c r="UCA81" s="706"/>
      <c r="UCB81" s="706"/>
      <c r="UCC81" s="706"/>
      <c r="UCD81" s="706"/>
      <c r="UCE81" s="706"/>
      <c r="UCF81" s="706"/>
      <c r="UCG81" s="706"/>
      <c r="UCH81" s="706"/>
      <c r="UCI81" s="706"/>
      <c r="UCJ81" s="706"/>
      <c r="UCK81" s="706"/>
      <c r="UCL81" s="706"/>
      <c r="UCM81" s="706"/>
      <c r="UCN81" s="706"/>
      <c r="UCO81" s="706"/>
      <c r="UCP81" s="706"/>
      <c r="UCQ81" s="706"/>
      <c r="UCR81" s="706"/>
      <c r="UCS81" s="706"/>
      <c r="UCT81" s="706"/>
      <c r="UCU81" s="706"/>
      <c r="UCV81" s="706"/>
      <c r="UCW81" s="706"/>
      <c r="UCX81" s="706"/>
      <c r="UCY81" s="706"/>
      <c r="UCZ81" s="706"/>
      <c r="UDA81" s="706"/>
      <c r="UDB81" s="706"/>
      <c r="UDC81" s="706"/>
      <c r="UDD81" s="706"/>
      <c r="UDE81" s="706"/>
      <c r="UDF81" s="706"/>
      <c r="UDG81" s="706"/>
      <c r="UDH81" s="706"/>
      <c r="UDI81" s="706"/>
      <c r="UDJ81" s="706"/>
      <c r="UDK81" s="706"/>
      <c r="UDL81" s="706"/>
      <c r="UDM81" s="706"/>
      <c r="UDN81" s="706"/>
      <c r="UDO81" s="706"/>
      <c r="UDP81" s="706"/>
      <c r="UDQ81" s="706"/>
      <c r="UDR81" s="706"/>
      <c r="UDS81" s="706"/>
      <c r="UDT81" s="706"/>
      <c r="UDU81" s="706"/>
      <c r="UDV81" s="706"/>
      <c r="UDW81" s="706"/>
      <c r="UDX81" s="706"/>
      <c r="UDY81" s="706"/>
      <c r="UDZ81" s="706"/>
      <c r="UEA81" s="706"/>
      <c r="UEB81" s="706"/>
      <c r="UEC81" s="706"/>
      <c r="UED81" s="706"/>
      <c r="UEE81" s="706"/>
      <c r="UEF81" s="706"/>
      <c r="UEG81" s="706"/>
      <c r="UEH81" s="706"/>
      <c r="UEI81" s="706"/>
      <c r="UEJ81" s="706"/>
      <c r="UEK81" s="706"/>
      <c r="UEL81" s="706"/>
      <c r="UEM81" s="706"/>
      <c r="UEN81" s="706"/>
      <c r="UEO81" s="706"/>
      <c r="UEP81" s="706"/>
      <c r="UEQ81" s="706"/>
      <c r="UER81" s="706"/>
      <c r="UES81" s="706"/>
      <c r="UET81" s="706"/>
      <c r="UEU81" s="706"/>
      <c r="UEV81" s="706"/>
      <c r="UEW81" s="706"/>
      <c r="UEX81" s="706"/>
      <c r="UEY81" s="706"/>
      <c r="UEZ81" s="706"/>
      <c r="UFA81" s="706"/>
      <c r="UFB81" s="706"/>
      <c r="UFC81" s="706"/>
      <c r="UFD81" s="706"/>
      <c r="UFE81" s="706"/>
      <c r="UFF81" s="706"/>
      <c r="UFG81" s="706"/>
      <c r="UFH81" s="706"/>
      <c r="UFI81" s="706"/>
      <c r="UFJ81" s="706"/>
      <c r="UFK81" s="706"/>
      <c r="UFL81" s="706"/>
      <c r="UFM81" s="706"/>
      <c r="UFN81" s="706"/>
      <c r="UFO81" s="706"/>
      <c r="UFP81" s="706"/>
      <c r="UFQ81" s="706"/>
      <c r="UFR81" s="706"/>
      <c r="UFS81" s="706"/>
      <c r="UFT81" s="706"/>
      <c r="UFU81" s="706"/>
      <c r="UFV81" s="706"/>
      <c r="UFW81" s="706"/>
      <c r="UFX81" s="706"/>
      <c r="UFY81" s="706"/>
      <c r="UFZ81" s="706"/>
      <c r="UGA81" s="706"/>
      <c r="UGB81" s="706"/>
      <c r="UGC81" s="706"/>
      <c r="UGD81" s="706"/>
      <c r="UGE81" s="706"/>
      <c r="UGF81" s="706"/>
      <c r="UGG81" s="706"/>
      <c r="UGH81" s="706"/>
      <c r="UGI81" s="706"/>
      <c r="UGJ81" s="706"/>
      <c r="UGK81" s="706"/>
      <c r="UGL81" s="706"/>
      <c r="UGM81" s="706"/>
      <c r="UGN81" s="706"/>
      <c r="UGO81" s="706"/>
      <c r="UGP81" s="706"/>
      <c r="UGQ81" s="706"/>
      <c r="UGR81" s="706"/>
      <c r="UGS81" s="706"/>
      <c r="UGT81" s="706"/>
      <c r="UGU81" s="706"/>
      <c r="UGV81" s="706"/>
      <c r="UGW81" s="706"/>
      <c r="UGX81" s="706"/>
      <c r="UGY81" s="706"/>
      <c r="UGZ81" s="706"/>
      <c r="UHA81" s="706"/>
      <c r="UHB81" s="706"/>
      <c r="UHC81" s="706"/>
      <c r="UHD81" s="706"/>
      <c r="UHE81" s="706"/>
      <c r="UHF81" s="706"/>
      <c r="UHG81" s="706"/>
      <c r="UHH81" s="706"/>
      <c r="UHI81" s="706"/>
      <c r="UHJ81" s="706"/>
      <c r="UHK81" s="706"/>
      <c r="UHL81" s="706"/>
      <c r="UHM81" s="706"/>
      <c r="UHN81" s="706"/>
      <c r="UHO81" s="706"/>
      <c r="UHP81" s="706"/>
      <c r="UHQ81" s="706"/>
      <c r="UHR81" s="706"/>
      <c r="UHS81" s="706"/>
      <c r="UHT81" s="706"/>
      <c r="UHU81" s="706"/>
      <c r="UHV81" s="706"/>
      <c r="UHW81" s="706"/>
      <c r="UHX81" s="706"/>
      <c r="UHY81" s="706"/>
      <c r="UHZ81" s="706"/>
      <c r="UIA81" s="706"/>
      <c r="UIB81" s="706"/>
      <c r="UIC81" s="706"/>
      <c r="UID81" s="706"/>
      <c r="UIE81" s="706"/>
      <c r="UIF81" s="706"/>
      <c r="UIG81" s="706"/>
      <c r="UIH81" s="706"/>
      <c r="UII81" s="706"/>
      <c r="UIJ81" s="706"/>
      <c r="UIK81" s="706"/>
      <c r="UIL81" s="706"/>
      <c r="UIM81" s="706"/>
      <c r="UIN81" s="706"/>
      <c r="UIO81" s="706"/>
      <c r="UIP81" s="706"/>
      <c r="UIQ81" s="706"/>
      <c r="UIR81" s="706"/>
      <c r="UIS81" s="706"/>
      <c r="UIT81" s="706"/>
      <c r="UIU81" s="706"/>
      <c r="UIV81" s="706"/>
      <c r="UIW81" s="706"/>
      <c r="UIX81" s="706"/>
      <c r="UIY81" s="706"/>
      <c r="UIZ81" s="706"/>
      <c r="UJA81" s="706"/>
      <c r="UJB81" s="706"/>
      <c r="UJC81" s="706"/>
      <c r="UJD81" s="706"/>
      <c r="UJE81" s="706"/>
      <c r="UJF81" s="706"/>
      <c r="UJG81" s="706"/>
      <c r="UJH81" s="706"/>
      <c r="UJI81" s="706"/>
      <c r="UJJ81" s="706"/>
      <c r="UJK81" s="706"/>
      <c r="UJL81" s="706"/>
      <c r="UJM81" s="706"/>
      <c r="UJN81" s="706"/>
      <c r="UJO81" s="706"/>
      <c r="UJP81" s="706"/>
      <c r="UJQ81" s="706"/>
      <c r="UJR81" s="706"/>
      <c r="UJS81" s="706"/>
      <c r="UJT81" s="706"/>
      <c r="UJU81" s="706"/>
      <c r="UJV81" s="706"/>
      <c r="UJW81" s="706"/>
      <c r="UJX81" s="706"/>
      <c r="UJY81" s="706"/>
      <c r="UJZ81" s="706"/>
      <c r="UKA81" s="706"/>
      <c r="UKB81" s="706"/>
      <c r="UKC81" s="706"/>
      <c r="UKD81" s="706"/>
      <c r="UKE81" s="706"/>
      <c r="UKF81" s="706"/>
      <c r="UKG81" s="706"/>
      <c r="UKH81" s="706"/>
      <c r="UKI81" s="706"/>
      <c r="UKJ81" s="706"/>
      <c r="UKK81" s="706"/>
      <c r="UKL81" s="706"/>
      <c r="UKM81" s="706"/>
      <c r="UKN81" s="706"/>
      <c r="UKO81" s="706"/>
      <c r="UKP81" s="706"/>
      <c r="UKQ81" s="706"/>
      <c r="UKR81" s="706"/>
      <c r="UKS81" s="706"/>
      <c r="UKT81" s="706"/>
      <c r="UKU81" s="706"/>
      <c r="UKV81" s="706"/>
      <c r="UKW81" s="706"/>
      <c r="UKX81" s="706"/>
      <c r="UKY81" s="706"/>
      <c r="UKZ81" s="706"/>
      <c r="ULA81" s="706"/>
      <c r="ULB81" s="706"/>
      <c r="ULC81" s="706"/>
      <c r="ULD81" s="706"/>
      <c r="ULE81" s="706"/>
      <c r="ULF81" s="706"/>
      <c r="ULG81" s="706"/>
      <c r="ULH81" s="706"/>
      <c r="ULI81" s="706"/>
      <c r="ULJ81" s="706"/>
      <c r="ULK81" s="706"/>
      <c r="ULL81" s="706"/>
      <c r="ULM81" s="706"/>
      <c r="ULN81" s="706"/>
      <c r="ULO81" s="706"/>
      <c r="ULP81" s="706"/>
      <c r="ULQ81" s="706"/>
      <c r="ULR81" s="706"/>
      <c r="ULS81" s="706"/>
      <c r="ULT81" s="706"/>
      <c r="ULU81" s="706"/>
      <c r="ULV81" s="706"/>
      <c r="ULW81" s="706"/>
      <c r="ULX81" s="706"/>
      <c r="ULY81" s="706"/>
      <c r="ULZ81" s="706"/>
      <c r="UMA81" s="706"/>
      <c r="UMB81" s="706"/>
      <c r="UMC81" s="706"/>
      <c r="UMD81" s="706"/>
      <c r="UME81" s="706"/>
      <c r="UMF81" s="706"/>
      <c r="UMG81" s="706"/>
      <c r="UMH81" s="706"/>
      <c r="UMI81" s="706"/>
      <c r="UMJ81" s="706"/>
      <c r="UMK81" s="706"/>
      <c r="UML81" s="706"/>
      <c r="UMM81" s="706"/>
      <c r="UMN81" s="706"/>
      <c r="UMO81" s="706"/>
      <c r="UMP81" s="706"/>
      <c r="UMQ81" s="706"/>
      <c r="UMR81" s="706"/>
      <c r="UMS81" s="706"/>
      <c r="UMT81" s="706"/>
      <c r="UMU81" s="706"/>
      <c r="UMV81" s="706"/>
      <c r="UMW81" s="706"/>
      <c r="UMX81" s="706"/>
      <c r="UMY81" s="706"/>
      <c r="UMZ81" s="706"/>
      <c r="UNA81" s="706"/>
      <c r="UNB81" s="706"/>
      <c r="UNC81" s="706"/>
      <c r="UND81" s="706"/>
      <c r="UNE81" s="706"/>
      <c r="UNF81" s="706"/>
      <c r="UNG81" s="706"/>
      <c r="UNH81" s="706"/>
      <c r="UNI81" s="706"/>
      <c r="UNJ81" s="706"/>
      <c r="UNK81" s="706"/>
      <c r="UNL81" s="706"/>
      <c r="UNM81" s="706"/>
      <c r="UNN81" s="706"/>
      <c r="UNO81" s="706"/>
      <c r="UNP81" s="706"/>
      <c r="UNQ81" s="706"/>
      <c r="UNR81" s="706"/>
      <c r="UNS81" s="706"/>
      <c r="UNT81" s="706"/>
      <c r="UNU81" s="706"/>
      <c r="UNV81" s="706"/>
      <c r="UNW81" s="706"/>
      <c r="UNX81" s="706"/>
      <c r="UNY81" s="706"/>
      <c r="UNZ81" s="706"/>
      <c r="UOA81" s="706"/>
      <c r="UOB81" s="706"/>
      <c r="UOC81" s="706"/>
      <c r="UOD81" s="706"/>
      <c r="UOE81" s="706"/>
      <c r="UOF81" s="706"/>
      <c r="UOG81" s="706"/>
      <c r="UOH81" s="706"/>
      <c r="UOI81" s="706"/>
      <c r="UOJ81" s="706"/>
      <c r="UOK81" s="706"/>
      <c r="UOL81" s="706"/>
      <c r="UOM81" s="706"/>
      <c r="UON81" s="706"/>
      <c r="UOO81" s="706"/>
      <c r="UOP81" s="706"/>
      <c r="UOQ81" s="706"/>
      <c r="UOR81" s="706"/>
      <c r="UOS81" s="706"/>
      <c r="UOT81" s="706"/>
      <c r="UOU81" s="706"/>
      <c r="UOV81" s="706"/>
      <c r="UOW81" s="706"/>
      <c r="UOX81" s="706"/>
      <c r="UOY81" s="706"/>
      <c r="UOZ81" s="706"/>
      <c r="UPA81" s="706"/>
      <c r="UPB81" s="706"/>
      <c r="UPC81" s="706"/>
      <c r="UPD81" s="706"/>
      <c r="UPE81" s="706"/>
      <c r="UPF81" s="706"/>
      <c r="UPG81" s="706"/>
      <c r="UPH81" s="706"/>
      <c r="UPI81" s="706"/>
      <c r="UPJ81" s="706"/>
      <c r="UPK81" s="706"/>
      <c r="UPL81" s="706"/>
      <c r="UPM81" s="706"/>
      <c r="UPN81" s="706"/>
      <c r="UPO81" s="706"/>
      <c r="UPP81" s="706"/>
      <c r="UPQ81" s="706"/>
      <c r="UPR81" s="706"/>
      <c r="UPS81" s="706"/>
      <c r="UPT81" s="706"/>
      <c r="UPU81" s="706"/>
      <c r="UPV81" s="706"/>
      <c r="UPW81" s="706"/>
      <c r="UPX81" s="706"/>
      <c r="UPY81" s="706"/>
      <c r="UPZ81" s="706"/>
      <c r="UQA81" s="706"/>
      <c r="UQB81" s="706"/>
      <c r="UQC81" s="706"/>
      <c r="UQD81" s="706"/>
      <c r="UQE81" s="706"/>
      <c r="UQF81" s="706"/>
      <c r="UQG81" s="706"/>
      <c r="UQH81" s="706"/>
      <c r="UQI81" s="706"/>
      <c r="UQJ81" s="706"/>
      <c r="UQK81" s="706"/>
      <c r="UQL81" s="706"/>
      <c r="UQM81" s="706"/>
      <c r="UQN81" s="706"/>
      <c r="UQO81" s="706"/>
      <c r="UQP81" s="706"/>
      <c r="UQQ81" s="706"/>
      <c r="UQR81" s="706"/>
      <c r="UQS81" s="706"/>
      <c r="UQT81" s="706"/>
      <c r="UQU81" s="706"/>
      <c r="UQV81" s="706"/>
      <c r="UQW81" s="706"/>
      <c r="UQX81" s="706"/>
      <c r="UQY81" s="706"/>
      <c r="UQZ81" s="706"/>
      <c r="URA81" s="706"/>
      <c r="URB81" s="706"/>
      <c r="URC81" s="706"/>
      <c r="URD81" s="706"/>
      <c r="URE81" s="706"/>
      <c r="URF81" s="706"/>
      <c r="URG81" s="706"/>
      <c r="URH81" s="706"/>
      <c r="URI81" s="706"/>
      <c r="URJ81" s="706"/>
      <c r="URK81" s="706"/>
      <c r="URL81" s="706"/>
      <c r="URM81" s="706"/>
      <c r="URN81" s="706"/>
      <c r="URO81" s="706"/>
      <c r="URP81" s="706"/>
      <c r="URQ81" s="706"/>
      <c r="URR81" s="706"/>
      <c r="URS81" s="706"/>
      <c r="URT81" s="706"/>
      <c r="URU81" s="706"/>
      <c r="URV81" s="706"/>
      <c r="URW81" s="706"/>
      <c r="URX81" s="706"/>
      <c r="URY81" s="706"/>
      <c r="URZ81" s="706"/>
      <c r="USA81" s="706"/>
      <c r="USB81" s="706"/>
      <c r="USC81" s="706"/>
      <c r="USD81" s="706"/>
      <c r="USE81" s="706"/>
      <c r="USF81" s="706"/>
      <c r="USG81" s="706"/>
      <c r="USH81" s="706"/>
      <c r="USI81" s="706"/>
      <c r="USJ81" s="706"/>
      <c r="USK81" s="706"/>
      <c r="USL81" s="706"/>
      <c r="USM81" s="706"/>
      <c r="USN81" s="706"/>
      <c r="USO81" s="706"/>
      <c r="USP81" s="706"/>
      <c r="USQ81" s="706"/>
      <c r="USR81" s="706"/>
      <c r="USS81" s="706"/>
      <c r="UST81" s="706"/>
      <c r="USU81" s="706"/>
      <c r="USV81" s="706"/>
      <c r="USW81" s="706"/>
      <c r="USX81" s="706"/>
      <c r="USY81" s="706"/>
      <c r="USZ81" s="706"/>
      <c r="UTA81" s="706"/>
      <c r="UTB81" s="706"/>
      <c r="UTC81" s="706"/>
      <c r="UTD81" s="706"/>
      <c r="UTE81" s="706"/>
      <c r="UTF81" s="706"/>
      <c r="UTG81" s="706"/>
      <c r="UTH81" s="706"/>
      <c r="UTI81" s="706"/>
      <c r="UTJ81" s="706"/>
      <c r="UTK81" s="706"/>
      <c r="UTL81" s="706"/>
      <c r="UTM81" s="706"/>
      <c r="UTN81" s="706"/>
      <c r="UTO81" s="706"/>
      <c r="UTP81" s="706"/>
      <c r="UTQ81" s="706"/>
      <c r="UTR81" s="706"/>
      <c r="UTS81" s="706"/>
      <c r="UTT81" s="706"/>
      <c r="UTU81" s="706"/>
      <c r="UTV81" s="706"/>
      <c r="UTW81" s="706"/>
      <c r="UTX81" s="706"/>
      <c r="UTY81" s="706"/>
      <c r="UTZ81" s="706"/>
      <c r="UUA81" s="706"/>
      <c r="UUB81" s="706"/>
      <c r="UUC81" s="706"/>
      <c r="UUD81" s="706"/>
      <c r="UUE81" s="706"/>
      <c r="UUF81" s="706"/>
      <c r="UUG81" s="706"/>
      <c r="UUH81" s="706"/>
      <c r="UUI81" s="706"/>
      <c r="UUJ81" s="706"/>
      <c r="UUK81" s="706"/>
      <c r="UUL81" s="706"/>
      <c r="UUM81" s="706"/>
      <c r="UUN81" s="706"/>
      <c r="UUO81" s="706"/>
      <c r="UUP81" s="706"/>
      <c r="UUQ81" s="706"/>
      <c r="UUR81" s="706"/>
      <c r="UUS81" s="706"/>
      <c r="UUT81" s="706"/>
      <c r="UUU81" s="706"/>
      <c r="UUV81" s="706"/>
      <c r="UUW81" s="706"/>
      <c r="UUX81" s="706"/>
      <c r="UUY81" s="706"/>
      <c r="UUZ81" s="706"/>
      <c r="UVA81" s="706"/>
      <c r="UVB81" s="706"/>
      <c r="UVC81" s="706"/>
      <c r="UVD81" s="706"/>
      <c r="UVE81" s="706"/>
      <c r="UVF81" s="706"/>
      <c r="UVG81" s="706"/>
      <c r="UVH81" s="706"/>
      <c r="UVI81" s="706"/>
      <c r="UVJ81" s="706"/>
      <c r="UVK81" s="706"/>
      <c r="UVL81" s="706"/>
      <c r="UVM81" s="706"/>
      <c r="UVN81" s="706"/>
      <c r="UVO81" s="706"/>
      <c r="UVP81" s="706"/>
      <c r="UVQ81" s="706"/>
      <c r="UVR81" s="706"/>
      <c r="UVS81" s="706"/>
      <c r="UVT81" s="706"/>
      <c r="UVU81" s="706"/>
      <c r="UVV81" s="706"/>
      <c r="UVW81" s="706"/>
      <c r="UVX81" s="706"/>
      <c r="UVY81" s="706"/>
      <c r="UVZ81" s="706"/>
      <c r="UWA81" s="706"/>
      <c r="UWB81" s="706"/>
      <c r="UWC81" s="706"/>
      <c r="UWD81" s="706"/>
      <c r="UWE81" s="706"/>
      <c r="UWF81" s="706"/>
      <c r="UWG81" s="706"/>
      <c r="UWH81" s="706"/>
      <c r="UWI81" s="706"/>
      <c r="UWJ81" s="706"/>
      <c r="UWK81" s="706"/>
      <c r="UWL81" s="706"/>
      <c r="UWM81" s="706"/>
      <c r="UWN81" s="706"/>
      <c r="UWO81" s="706"/>
      <c r="UWP81" s="706"/>
      <c r="UWQ81" s="706"/>
      <c r="UWR81" s="706"/>
      <c r="UWS81" s="706"/>
      <c r="UWT81" s="706"/>
      <c r="UWU81" s="706"/>
      <c r="UWV81" s="706"/>
      <c r="UWW81" s="706"/>
      <c r="UWX81" s="706"/>
      <c r="UWY81" s="706"/>
      <c r="UWZ81" s="706"/>
      <c r="UXA81" s="706"/>
      <c r="UXB81" s="706"/>
      <c r="UXC81" s="706"/>
      <c r="UXD81" s="706"/>
      <c r="UXE81" s="706"/>
      <c r="UXF81" s="706"/>
      <c r="UXG81" s="706"/>
      <c r="UXH81" s="706"/>
      <c r="UXI81" s="706"/>
      <c r="UXJ81" s="706"/>
      <c r="UXK81" s="706"/>
      <c r="UXL81" s="706"/>
      <c r="UXM81" s="706"/>
      <c r="UXN81" s="706"/>
      <c r="UXO81" s="706"/>
      <c r="UXP81" s="706"/>
      <c r="UXQ81" s="706"/>
      <c r="UXR81" s="706"/>
      <c r="UXS81" s="706"/>
      <c r="UXT81" s="706"/>
      <c r="UXU81" s="706"/>
      <c r="UXV81" s="706"/>
      <c r="UXW81" s="706"/>
      <c r="UXX81" s="706"/>
      <c r="UXY81" s="706"/>
      <c r="UXZ81" s="706"/>
      <c r="UYA81" s="706"/>
      <c r="UYB81" s="706"/>
      <c r="UYC81" s="706"/>
      <c r="UYD81" s="706"/>
      <c r="UYE81" s="706"/>
      <c r="UYF81" s="706"/>
      <c r="UYG81" s="706"/>
      <c r="UYH81" s="706"/>
      <c r="UYI81" s="706"/>
      <c r="UYJ81" s="706"/>
      <c r="UYK81" s="706"/>
      <c r="UYL81" s="706"/>
      <c r="UYM81" s="706"/>
      <c r="UYN81" s="706"/>
      <c r="UYO81" s="706"/>
      <c r="UYP81" s="706"/>
      <c r="UYQ81" s="706"/>
      <c r="UYR81" s="706"/>
      <c r="UYS81" s="706"/>
      <c r="UYT81" s="706"/>
      <c r="UYU81" s="706"/>
      <c r="UYV81" s="706"/>
      <c r="UYW81" s="706"/>
      <c r="UYX81" s="706"/>
      <c r="UYY81" s="706"/>
      <c r="UYZ81" s="706"/>
      <c r="UZA81" s="706"/>
      <c r="UZB81" s="706"/>
      <c r="UZC81" s="706"/>
      <c r="UZD81" s="706"/>
      <c r="UZE81" s="706"/>
      <c r="UZF81" s="706"/>
      <c r="UZG81" s="706"/>
      <c r="UZH81" s="706"/>
      <c r="UZI81" s="706"/>
      <c r="UZJ81" s="706"/>
      <c r="UZK81" s="706"/>
      <c r="UZL81" s="706"/>
      <c r="UZM81" s="706"/>
      <c r="UZN81" s="706"/>
      <c r="UZO81" s="706"/>
      <c r="UZP81" s="706"/>
      <c r="UZQ81" s="706"/>
      <c r="UZR81" s="706"/>
      <c r="UZS81" s="706"/>
      <c r="UZT81" s="706"/>
      <c r="UZU81" s="706"/>
      <c r="UZV81" s="706"/>
      <c r="UZW81" s="706"/>
      <c r="UZX81" s="706"/>
      <c r="UZY81" s="706"/>
      <c r="UZZ81" s="706"/>
      <c r="VAA81" s="706"/>
      <c r="VAB81" s="706"/>
      <c r="VAC81" s="706"/>
      <c r="VAD81" s="706"/>
      <c r="VAE81" s="706"/>
      <c r="VAF81" s="706"/>
      <c r="VAG81" s="706"/>
      <c r="VAH81" s="706"/>
      <c r="VAI81" s="706"/>
      <c r="VAJ81" s="706"/>
      <c r="VAK81" s="706"/>
      <c r="VAL81" s="706"/>
      <c r="VAM81" s="706"/>
      <c r="VAN81" s="706"/>
      <c r="VAO81" s="706"/>
      <c r="VAP81" s="706"/>
      <c r="VAQ81" s="706"/>
      <c r="VAR81" s="706"/>
      <c r="VAS81" s="706"/>
      <c r="VAT81" s="706"/>
      <c r="VAU81" s="706"/>
      <c r="VAV81" s="706"/>
      <c r="VAW81" s="706"/>
      <c r="VAX81" s="706"/>
      <c r="VAY81" s="706"/>
      <c r="VAZ81" s="706"/>
      <c r="VBA81" s="706"/>
      <c r="VBB81" s="706"/>
      <c r="VBC81" s="706"/>
      <c r="VBD81" s="706"/>
      <c r="VBE81" s="706"/>
      <c r="VBF81" s="706"/>
      <c r="VBG81" s="706"/>
      <c r="VBH81" s="706"/>
      <c r="VBI81" s="706"/>
      <c r="VBJ81" s="706"/>
      <c r="VBK81" s="706"/>
      <c r="VBL81" s="706"/>
      <c r="VBM81" s="706"/>
      <c r="VBN81" s="706"/>
      <c r="VBO81" s="706"/>
      <c r="VBP81" s="706"/>
      <c r="VBQ81" s="706"/>
      <c r="VBR81" s="706"/>
      <c r="VBS81" s="706"/>
      <c r="VBT81" s="706"/>
      <c r="VBU81" s="706"/>
      <c r="VBV81" s="706"/>
      <c r="VBW81" s="706"/>
      <c r="VBX81" s="706"/>
      <c r="VBY81" s="706"/>
      <c r="VBZ81" s="706"/>
      <c r="VCA81" s="706"/>
      <c r="VCB81" s="706"/>
      <c r="VCC81" s="706"/>
      <c r="VCD81" s="706"/>
      <c r="VCE81" s="706"/>
      <c r="VCF81" s="706"/>
      <c r="VCG81" s="706"/>
      <c r="VCH81" s="706"/>
      <c r="VCI81" s="706"/>
      <c r="VCJ81" s="706"/>
      <c r="VCK81" s="706"/>
      <c r="VCL81" s="706"/>
      <c r="VCM81" s="706"/>
      <c r="VCN81" s="706"/>
      <c r="VCO81" s="706"/>
      <c r="VCP81" s="706"/>
      <c r="VCQ81" s="706"/>
      <c r="VCR81" s="706"/>
      <c r="VCS81" s="706"/>
      <c r="VCT81" s="706"/>
      <c r="VCU81" s="706"/>
      <c r="VCV81" s="706"/>
      <c r="VCW81" s="706"/>
      <c r="VCX81" s="706"/>
      <c r="VCY81" s="706"/>
      <c r="VCZ81" s="706"/>
      <c r="VDA81" s="706"/>
      <c r="VDB81" s="706"/>
      <c r="VDC81" s="706"/>
      <c r="VDD81" s="706"/>
      <c r="VDE81" s="706"/>
      <c r="VDF81" s="706"/>
      <c r="VDG81" s="706"/>
      <c r="VDH81" s="706"/>
      <c r="VDI81" s="706"/>
      <c r="VDJ81" s="706"/>
      <c r="VDK81" s="706"/>
      <c r="VDL81" s="706"/>
      <c r="VDM81" s="706"/>
      <c r="VDN81" s="706"/>
      <c r="VDO81" s="706"/>
      <c r="VDP81" s="706"/>
      <c r="VDQ81" s="706"/>
      <c r="VDR81" s="706"/>
      <c r="VDS81" s="706"/>
      <c r="VDT81" s="706"/>
      <c r="VDU81" s="706"/>
      <c r="VDV81" s="706"/>
      <c r="VDW81" s="706"/>
      <c r="VDX81" s="706"/>
      <c r="VDY81" s="706"/>
      <c r="VDZ81" s="706"/>
      <c r="VEA81" s="706"/>
      <c r="VEB81" s="706"/>
      <c r="VEC81" s="706"/>
      <c r="VED81" s="706"/>
      <c r="VEE81" s="706"/>
      <c r="VEF81" s="706"/>
      <c r="VEG81" s="706"/>
      <c r="VEH81" s="706"/>
      <c r="VEI81" s="706"/>
      <c r="VEJ81" s="706"/>
      <c r="VEK81" s="706"/>
      <c r="VEL81" s="706"/>
      <c r="VEM81" s="706"/>
      <c r="VEN81" s="706"/>
      <c r="VEO81" s="706"/>
      <c r="VEP81" s="706"/>
      <c r="VEQ81" s="706"/>
      <c r="VER81" s="706"/>
      <c r="VES81" s="706"/>
      <c r="VET81" s="706"/>
      <c r="VEU81" s="706"/>
      <c r="VEV81" s="706"/>
      <c r="VEW81" s="706"/>
      <c r="VEX81" s="706"/>
      <c r="VEY81" s="706"/>
      <c r="VEZ81" s="706"/>
      <c r="VFA81" s="706"/>
      <c r="VFB81" s="706"/>
      <c r="VFC81" s="706"/>
      <c r="VFD81" s="706"/>
      <c r="VFE81" s="706"/>
      <c r="VFF81" s="706"/>
      <c r="VFG81" s="706"/>
      <c r="VFH81" s="706"/>
      <c r="VFI81" s="706"/>
      <c r="VFJ81" s="706"/>
      <c r="VFK81" s="706"/>
      <c r="VFL81" s="706"/>
      <c r="VFM81" s="706"/>
      <c r="VFN81" s="706"/>
      <c r="VFO81" s="706"/>
      <c r="VFP81" s="706"/>
      <c r="VFQ81" s="706"/>
      <c r="VFR81" s="706"/>
      <c r="VFS81" s="706"/>
      <c r="VFT81" s="706"/>
      <c r="VFU81" s="706"/>
      <c r="VFV81" s="706"/>
      <c r="VFW81" s="706"/>
      <c r="VFX81" s="706"/>
      <c r="VFY81" s="706"/>
      <c r="VFZ81" s="706"/>
      <c r="VGA81" s="706"/>
      <c r="VGB81" s="706"/>
      <c r="VGC81" s="706"/>
      <c r="VGD81" s="706"/>
      <c r="VGE81" s="706"/>
      <c r="VGF81" s="706"/>
      <c r="VGG81" s="706"/>
      <c r="VGH81" s="706"/>
      <c r="VGI81" s="706"/>
      <c r="VGJ81" s="706"/>
      <c r="VGK81" s="706"/>
      <c r="VGL81" s="706"/>
      <c r="VGM81" s="706"/>
      <c r="VGN81" s="706"/>
      <c r="VGO81" s="706"/>
      <c r="VGP81" s="706"/>
      <c r="VGQ81" s="706"/>
      <c r="VGR81" s="706"/>
      <c r="VGS81" s="706"/>
      <c r="VGT81" s="706"/>
      <c r="VGU81" s="706"/>
      <c r="VGV81" s="706"/>
      <c r="VGW81" s="706"/>
      <c r="VGX81" s="706"/>
      <c r="VGY81" s="706"/>
      <c r="VGZ81" s="706"/>
      <c r="VHA81" s="706"/>
      <c r="VHB81" s="706"/>
      <c r="VHC81" s="706"/>
      <c r="VHD81" s="706"/>
      <c r="VHE81" s="706"/>
      <c r="VHF81" s="706"/>
      <c r="VHG81" s="706"/>
      <c r="VHH81" s="706"/>
      <c r="VHI81" s="706"/>
      <c r="VHJ81" s="706"/>
      <c r="VHK81" s="706"/>
      <c r="VHL81" s="706"/>
      <c r="VHM81" s="706"/>
      <c r="VHN81" s="706"/>
      <c r="VHO81" s="706"/>
      <c r="VHP81" s="706"/>
      <c r="VHQ81" s="706"/>
      <c r="VHR81" s="706"/>
      <c r="VHS81" s="706"/>
      <c r="VHT81" s="706"/>
      <c r="VHU81" s="706"/>
      <c r="VHV81" s="706"/>
      <c r="VHW81" s="706"/>
      <c r="VHX81" s="706"/>
      <c r="VHY81" s="706"/>
      <c r="VHZ81" s="706"/>
      <c r="VIA81" s="706"/>
      <c r="VIB81" s="706"/>
      <c r="VIC81" s="706"/>
      <c r="VID81" s="706"/>
      <c r="VIE81" s="706"/>
      <c r="VIF81" s="706"/>
      <c r="VIG81" s="706"/>
      <c r="VIH81" s="706"/>
      <c r="VII81" s="706"/>
      <c r="VIJ81" s="706"/>
      <c r="VIK81" s="706"/>
      <c r="VIL81" s="706"/>
      <c r="VIM81" s="706"/>
      <c r="VIN81" s="706"/>
      <c r="VIO81" s="706"/>
      <c r="VIP81" s="706"/>
      <c r="VIQ81" s="706"/>
      <c r="VIR81" s="706"/>
      <c r="VIS81" s="706"/>
      <c r="VIT81" s="706"/>
      <c r="VIU81" s="706"/>
      <c r="VIV81" s="706"/>
      <c r="VIW81" s="706"/>
      <c r="VIX81" s="706"/>
      <c r="VIY81" s="706"/>
      <c r="VIZ81" s="706"/>
      <c r="VJA81" s="706"/>
      <c r="VJB81" s="706"/>
      <c r="VJC81" s="706"/>
      <c r="VJD81" s="706"/>
      <c r="VJE81" s="706"/>
      <c r="VJF81" s="706"/>
      <c r="VJG81" s="706"/>
      <c r="VJH81" s="706"/>
      <c r="VJI81" s="706"/>
      <c r="VJJ81" s="706"/>
      <c r="VJK81" s="706"/>
      <c r="VJL81" s="706"/>
      <c r="VJM81" s="706"/>
      <c r="VJN81" s="706"/>
      <c r="VJO81" s="706"/>
      <c r="VJP81" s="706"/>
      <c r="VJQ81" s="706"/>
      <c r="VJR81" s="706"/>
      <c r="VJS81" s="706"/>
      <c r="VJT81" s="706"/>
      <c r="VJU81" s="706"/>
      <c r="VJV81" s="706"/>
      <c r="VJW81" s="706"/>
      <c r="VJX81" s="706"/>
      <c r="VJY81" s="706"/>
      <c r="VJZ81" s="706"/>
      <c r="VKA81" s="706"/>
      <c r="VKB81" s="706"/>
      <c r="VKC81" s="706"/>
      <c r="VKD81" s="706"/>
      <c r="VKE81" s="706"/>
      <c r="VKF81" s="706"/>
      <c r="VKG81" s="706"/>
      <c r="VKH81" s="706"/>
      <c r="VKI81" s="706"/>
      <c r="VKJ81" s="706"/>
      <c r="VKK81" s="706"/>
      <c r="VKL81" s="706"/>
      <c r="VKM81" s="706"/>
      <c r="VKN81" s="706"/>
      <c r="VKO81" s="706"/>
      <c r="VKP81" s="706"/>
      <c r="VKQ81" s="706"/>
      <c r="VKR81" s="706"/>
      <c r="VKS81" s="706"/>
      <c r="VKT81" s="706"/>
      <c r="VKU81" s="706"/>
      <c r="VKV81" s="706"/>
      <c r="VKW81" s="706"/>
      <c r="VKX81" s="706"/>
      <c r="VKY81" s="706"/>
      <c r="VKZ81" s="706"/>
      <c r="VLA81" s="706"/>
      <c r="VLB81" s="706"/>
      <c r="VLC81" s="706"/>
      <c r="VLD81" s="706"/>
      <c r="VLE81" s="706"/>
      <c r="VLF81" s="706"/>
      <c r="VLG81" s="706"/>
      <c r="VLH81" s="706"/>
      <c r="VLI81" s="706"/>
      <c r="VLJ81" s="706"/>
      <c r="VLK81" s="706"/>
      <c r="VLL81" s="706"/>
      <c r="VLM81" s="706"/>
      <c r="VLN81" s="706"/>
      <c r="VLO81" s="706"/>
      <c r="VLP81" s="706"/>
      <c r="VLQ81" s="706"/>
      <c r="VLR81" s="706"/>
      <c r="VLS81" s="706"/>
      <c r="VLT81" s="706"/>
      <c r="VLU81" s="706"/>
      <c r="VLV81" s="706"/>
      <c r="VLW81" s="706"/>
      <c r="VLX81" s="706"/>
      <c r="VLY81" s="706"/>
      <c r="VLZ81" s="706"/>
      <c r="VMA81" s="706"/>
      <c r="VMB81" s="706"/>
      <c r="VMC81" s="706"/>
      <c r="VMD81" s="706"/>
      <c r="VME81" s="706"/>
      <c r="VMF81" s="706"/>
      <c r="VMG81" s="706"/>
      <c r="VMH81" s="706"/>
      <c r="VMI81" s="706"/>
      <c r="VMJ81" s="706"/>
      <c r="VMK81" s="706"/>
      <c r="VML81" s="706"/>
      <c r="VMM81" s="706"/>
      <c r="VMN81" s="706"/>
      <c r="VMO81" s="706"/>
      <c r="VMP81" s="706"/>
      <c r="VMQ81" s="706"/>
      <c r="VMR81" s="706"/>
      <c r="VMS81" s="706"/>
      <c r="VMT81" s="706"/>
      <c r="VMU81" s="706"/>
      <c r="VMV81" s="706"/>
      <c r="VMW81" s="706"/>
      <c r="VMX81" s="706"/>
      <c r="VMY81" s="706"/>
      <c r="VMZ81" s="706"/>
      <c r="VNA81" s="706"/>
      <c r="VNB81" s="706"/>
      <c r="VNC81" s="706"/>
      <c r="VND81" s="706"/>
      <c r="VNE81" s="706"/>
      <c r="VNF81" s="706"/>
      <c r="VNG81" s="706"/>
      <c r="VNH81" s="706"/>
      <c r="VNI81" s="706"/>
      <c r="VNJ81" s="706"/>
      <c r="VNK81" s="706"/>
      <c r="VNL81" s="706"/>
      <c r="VNM81" s="706"/>
      <c r="VNN81" s="706"/>
      <c r="VNO81" s="706"/>
      <c r="VNP81" s="706"/>
      <c r="VNQ81" s="706"/>
      <c r="VNR81" s="706"/>
      <c r="VNS81" s="706"/>
      <c r="VNT81" s="706"/>
      <c r="VNU81" s="706"/>
      <c r="VNV81" s="706"/>
      <c r="VNW81" s="706"/>
      <c r="VNX81" s="706"/>
      <c r="VNY81" s="706"/>
      <c r="VNZ81" s="706"/>
      <c r="VOA81" s="706"/>
      <c r="VOB81" s="706"/>
      <c r="VOC81" s="706"/>
      <c r="VOD81" s="706"/>
      <c r="VOE81" s="706"/>
      <c r="VOF81" s="706"/>
      <c r="VOG81" s="706"/>
      <c r="VOH81" s="706"/>
      <c r="VOI81" s="706"/>
      <c r="VOJ81" s="706"/>
      <c r="VOK81" s="706"/>
      <c r="VOL81" s="706"/>
      <c r="VOM81" s="706"/>
      <c r="VON81" s="706"/>
      <c r="VOO81" s="706"/>
      <c r="VOP81" s="706"/>
      <c r="VOQ81" s="706"/>
      <c r="VOR81" s="706"/>
      <c r="VOS81" s="706"/>
      <c r="VOT81" s="706"/>
      <c r="VOU81" s="706"/>
      <c r="VOV81" s="706"/>
      <c r="VOW81" s="706"/>
      <c r="VOX81" s="706"/>
      <c r="VOY81" s="706"/>
      <c r="VOZ81" s="706"/>
      <c r="VPA81" s="706"/>
      <c r="VPB81" s="706"/>
      <c r="VPC81" s="706"/>
      <c r="VPD81" s="706"/>
      <c r="VPE81" s="706"/>
      <c r="VPF81" s="706"/>
      <c r="VPG81" s="706"/>
      <c r="VPH81" s="706"/>
      <c r="VPI81" s="706"/>
      <c r="VPJ81" s="706"/>
      <c r="VPK81" s="706"/>
      <c r="VPL81" s="706"/>
      <c r="VPM81" s="706"/>
      <c r="VPN81" s="706"/>
      <c r="VPO81" s="706"/>
      <c r="VPP81" s="706"/>
      <c r="VPQ81" s="706"/>
      <c r="VPR81" s="706"/>
      <c r="VPS81" s="706"/>
      <c r="VPT81" s="706"/>
      <c r="VPU81" s="706"/>
      <c r="VPV81" s="706"/>
      <c r="VPW81" s="706"/>
      <c r="VPX81" s="706"/>
      <c r="VPY81" s="706"/>
      <c r="VPZ81" s="706"/>
      <c r="VQA81" s="706"/>
      <c r="VQB81" s="706"/>
      <c r="VQC81" s="706"/>
      <c r="VQD81" s="706"/>
      <c r="VQE81" s="706"/>
      <c r="VQF81" s="706"/>
      <c r="VQG81" s="706"/>
      <c r="VQH81" s="706"/>
      <c r="VQI81" s="706"/>
      <c r="VQJ81" s="706"/>
      <c r="VQK81" s="706"/>
      <c r="VQL81" s="706"/>
      <c r="VQM81" s="706"/>
      <c r="VQN81" s="706"/>
      <c r="VQO81" s="706"/>
      <c r="VQP81" s="706"/>
      <c r="VQQ81" s="706"/>
      <c r="VQR81" s="706"/>
      <c r="VQS81" s="706"/>
      <c r="VQT81" s="706"/>
      <c r="VQU81" s="706"/>
      <c r="VQV81" s="706"/>
      <c r="VQW81" s="706"/>
      <c r="VQX81" s="706"/>
      <c r="VQY81" s="706"/>
      <c r="VQZ81" s="706"/>
      <c r="VRA81" s="706"/>
      <c r="VRB81" s="706"/>
      <c r="VRC81" s="706"/>
      <c r="VRD81" s="706"/>
      <c r="VRE81" s="706"/>
      <c r="VRF81" s="706"/>
      <c r="VRG81" s="706"/>
      <c r="VRH81" s="706"/>
      <c r="VRI81" s="706"/>
      <c r="VRJ81" s="706"/>
      <c r="VRK81" s="706"/>
      <c r="VRL81" s="706"/>
      <c r="VRM81" s="706"/>
      <c r="VRN81" s="706"/>
      <c r="VRO81" s="706"/>
      <c r="VRP81" s="706"/>
      <c r="VRQ81" s="706"/>
      <c r="VRR81" s="706"/>
      <c r="VRS81" s="706"/>
      <c r="VRT81" s="706"/>
      <c r="VRU81" s="706"/>
      <c r="VRV81" s="706"/>
      <c r="VRW81" s="706"/>
      <c r="VRX81" s="706"/>
      <c r="VRY81" s="706"/>
      <c r="VRZ81" s="706"/>
      <c r="VSA81" s="706"/>
      <c r="VSB81" s="706"/>
      <c r="VSC81" s="706"/>
      <c r="VSD81" s="706"/>
      <c r="VSE81" s="706"/>
      <c r="VSF81" s="706"/>
      <c r="VSG81" s="706"/>
      <c r="VSH81" s="706"/>
      <c r="VSI81" s="706"/>
      <c r="VSJ81" s="706"/>
      <c r="VSK81" s="706"/>
      <c r="VSL81" s="706"/>
      <c r="VSM81" s="706"/>
      <c r="VSN81" s="706"/>
      <c r="VSO81" s="706"/>
      <c r="VSP81" s="706"/>
      <c r="VSQ81" s="706"/>
      <c r="VSR81" s="706"/>
      <c r="VSS81" s="706"/>
      <c r="VST81" s="706"/>
      <c r="VSU81" s="706"/>
      <c r="VSV81" s="706"/>
      <c r="VSW81" s="706"/>
      <c r="VSX81" s="706"/>
      <c r="VSY81" s="706"/>
      <c r="VSZ81" s="706"/>
      <c r="VTA81" s="706"/>
      <c r="VTB81" s="706"/>
      <c r="VTC81" s="706"/>
      <c r="VTD81" s="706"/>
      <c r="VTE81" s="706"/>
      <c r="VTF81" s="706"/>
      <c r="VTG81" s="706"/>
      <c r="VTH81" s="706"/>
      <c r="VTI81" s="706"/>
      <c r="VTJ81" s="706"/>
      <c r="VTK81" s="706"/>
      <c r="VTL81" s="706"/>
      <c r="VTM81" s="706"/>
      <c r="VTN81" s="706"/>
      <c r="VTO81" s="706"/>
      <c r="VTP81" s="706"/>
      <c r="VTQ81" s="706"/>
      <c r="VTR81" s="706"/>
      <c r="VTS81" s="706"/>
      <c r="VTT81" s="706"/>
      <c r="VTU81" s="706"/>
      <c r="VTV81" s="706"/>
      <c r="VTW81" s="706"/>
      <c r="VTX81" s="706"/>
      <c r="VTY81" s="706"/>
      <c r="VTZ81" s="706"/>
      <c r="VUA81" s="706"/>
      <c r="VUB81" s="706"/>
      <c r="VUC81" s="706"/>
      <c r="VUD81" s="706"/>
      <c r="VUE81" s="706"/>
      <c r="VUF81" s="706"/>
      <c r="VUG81" s="706"/>
      <c r="VUH81" s="706"/>
      <c r="VUI81" s="706"/>
      <c r="VUJ81" s="706"/>
      <c r="VUK81" s="706"/>
      <c r="VUL81" s="706"/>
      <c r="VUM81" s="706"/>
      <c r="VUN81" s="706"/>
      <c r="VUO81" s="706"/>
      <c r="VUP81" s="706"/>
      <c r="VUQ81" s="706"/>
      <c r="VUR81" s="706"/>
      <c r="VUS81" s="706"/>
      <c r="VUT81" s="706"/>
      <c r="VUU81" s="706"/>
      <c r="VUV81" s="706"/>
      <c r="VUW81" s="706"/>
      <c r="VUX81" s="706"/>
      <c r="VUY81" s="706"/>
      <c r="VUZ81" s="706"/>
      <c r="VVA81" s="706"/>
      <c r="VVB81" s="706"/>
      <c r="VVC81" s="706"/>
      <c r="VVD81" s="706"/>
      <c r="VVE81" s="706"/>
      <c r="VVF81" s="706"/>
      <c r="VVG81" s="706"/>
      <c r="VVH81" s="706"/>
      <c r="VVI81" s="706"/>
      <c r="VVJ81" s="706"/>
      <c r="VVK81" s="706"/>
      <c r="VVL81" s="706"/>
      <c r="VVM81" s="706"/>
      <c r="VVN81" s="706"/>
      <c r="VVO81" s="706"/>
      <c r="VVP81" s="706"/>
      <c r="VVQ81" s="706"/>
      <c r="VVR81" s="706"/>
      <c r="VVS81" s="706"/>
      <c r="VVT81" s="706"/>
      <c r="VVU81" s="706"/>
      <c r="VVV81" s="706"/>
      <c r="VVW81" s="706"/>
      <c r="VVX81" s="706"/>
      <c r="VVY81" s="706"/>
      <c r="VVZ81" s="706"/>
      <c r="VWA81" s="706"/>
      <c r="VWB81" s="706"/>
      <c r="VWC81" s="706"/>
      <c r="VWD81" s="706"/>
      <c r="VWE81" s="706"/>
      <c r="VWF81" s="706"/>
      <c r="VWG81" s="706"/>
      <c r="VWH81" s="706"/>
      <c r="VWI81" s="706"/>
      <c r="VWJ81" s="706"/>
      <c r="VWK81" s="706"/>
      <c r="VWL81" s="706"/>
      <c r="VWM81" s="706"/>
      <c r="VWN81" s="706"/>
      <c r="VWO81" s="706"/>
      <c r="VWP81" s="706"/>
      <c r="VWQ81" s="706"/>
      <c r="VWR81" s="706"/>
      <c r="VWS81" s="706"/>
      <c r="VWT81" s="706"/>
      <c r="VWU81" s="706"/>
      <c r="VWV81" s="706"/>
      <c r="VWW81" s="706"/>
      <c r="VWX81" s="706"/>
      <c r="VWY81" s="706"/>
      <c r="VWZ81" s="706"/>
      <c r="VXA81" s="706"/>
      <c r="VXB81" s="706"/>
      <c r="VXC81" s="706"/>
      <c r="VXD81" s="706"/>
      <c r="VXE81" s="706"/>
      <c r="VXF81" s="706"/>
      <c r="VXG81" s="706"/>
      <c r="VXH81" s="706"/>
      <c r="VXI81" s="706"/>
      <c r="VXJ81" s="706"/>
      <c r="VXK81" s="706"/>
      <c r="VXL81" s="706"/>
      <c r="VXM81" s="706"/>
      <c r="VXN81" s="706"/>
      <c r="VXO81" s="706"/>
      <c r="VXP81" s="706"/>
      <c r="VXQ81" s="706"/>
      <c r="VXR81" s="706"/>
      <c r="VXS81" s="706"/>
      <c r="VXT81" s="706"/>
      <c r="VXU81" s="706"/>
      <c r="VXV81" s="706"/>
      <c r="VXW81" s="706"/>
      <c r="VXX81" s="706"/>
      <c r="VXY81" s="706"/>
      <c r="VXZ81" s="706"/>
      <c r="VYA81" s="706"/>
      <c r="VYB81" s="706"/>
      <c r="VYC81" s="706"/>
      <c r="VYD81" s="706"/>
      <c r="VYE81" s="706"/>
      <c r="VYF81" s="706"/>
      <c r="VYG81" s="706"/>
      <c r="VYH81" s="706"/>
      <c r="VYI81" s="706"/>
      <c r="VYJ81" s="706"/>
      <c r="VYK81" s="706"/>
      <c r="VYL81" s="706"/>
      <c r="VYM81" s="706"/>
      <c r="VYN81" s="706"/>
      <c r="VYO81" s="706"/>
      <c r="VYP81" s="706"/>
      <c r="VYQ81" s="706"/>
      <c r="VYR81" s="706"/>
      <c r="VYS81" s="706"/>
      <c r="VYT81" s="706"/>
      <c r="VYU81" s="706"/>
      <c r="VYV81" s="706"/>
      <c r="VYW81" s="706"/>
      <c r="VYX81" s="706"/>
      <c r="VYY81" s="706"/>
      <c r="VYZ81" s="706"/>
      <c r="VZA81" s="706"/>
      <c r="VZB81" s="706"/>
      <c r="VZC81" s="706"/>
      <c r="VZD81" s="706"/>
      <c r="VZE81" s="706"/>
      <c r="VZF81" s="706"/>
      <c r="VZG81" s="706"/>
      <c r="VZH81" s="706"/>
      <c r="VZI81" s="706"/>
      <c r="VZJ81" s="706"/>
      <c r="VZK81" s="706"/>
      <c r="VZL81" s="706"/>
      <c r="VZM81" s="706"/>
      <c r="VZN81" s="706"/>
      <c r="VZO81" s="706"/>
      <c r="VZP81" s="706"/>
      <c r="VZQ81" s="706"/>
      <c r="VZR81" s="706"/>
      <c r="VZS81" s="706"/>
      <c r="VZT81" s="706"/>
      <c r="VZU81" s="706"/>
      <c r="VZV81" s="706"/>
      <c r="VZW81" s="706"/>
      <c r="VZX81" s="706"/>
      <c r="VZY81" s="706"/>
      <c r="VZZ81" s="706"/>
      <c r="WAA81" s="706"/>
      <c r="WAB81" s="706"/>
      <c r="WAC81" s="706"/>
      <c r="WAD81" s="706"/>
      <c r="WAE81" s="706"/>
      <c r="WAF81" s="706"/>
      <c r="WAG81" s="706"/>
      <c r="WAH81" s="706"/>
      <c r="WAI81" s="706"/>
      <c r="WAJ81" s="706"/>
      <c r="WAK81" s="706"/>
      <c r="WAL81" s="706"/>
      <c r="WAM81" s="706"/>
      <c r="WAN81" s="706"/>
      <c r="WAO81" s="706"/>
      <c r="WAP81" s="706"/>
      <c r="WAQ81" s="706"/>
      <c r="WAR81" s="706"/>
      <c r="WAS81" s="706"/>
      <c r="WAT81" s="706"/>
      <c r="WAU81" s="706"/>
      <c r="WAV81" s="706"/>
      <c r="WAW81" s="706"/>
      <c r="WAX81" s="706"/>
      <c r="WAY81" s="706"/>
      <c r="WAZ81" s="706"/>
      <c r="WBA81" s="706"/>
      <c r="WBB81" s="706"/>
      <c r="WBC81" s="706"/>
      <c r="WBD81" s="706"/>
      <c r="WBE81" s="706"/>
      <c r="WBF81" s="706"/>
      <c r="WBG81" s="706"/>
      <c r="WBH81" s="706"/>
      <c r="WBI81" s="706"/>
      <c r="WBJ81" s="706"/>
      <c r="WBK81" s="706"/>
      <c r="WBL81" s="706"/>
      <c r="WBM81" s="706"/>
      <c r="WBN81" s="706"/>
      <c r="WBO81" s="706"/>
      <c r="WBP81" s="706"/>
      <c r="WBQ81" s="706"/>
      <c r="WBR81" s="706"/>
      <c r="WBS81" s="706"/>
      <c r="WBT81" s="706"/>
      <c r="WBU81" s="706"/>
      <c r="WBV81" s="706"/>
      <c r="WBW81" s="706"/>
      <c r="WBX81" s="706"/>
      <c r="WBY81" s="706"/>
      <c r="WBZ81" s="706"/>
      <c r="WCA81" s="706"/>
      <c r="WCB81" s="706"/>
      <c r="WCC81" s="706"/>
      <c r="WCD81" s="706"/>
      <c r="WCE81" s="706"/>
      <c r="WCF81" s="706"/>
      <c r="WCG81" s="706"/>
      <c r="WCH81" s="706"/>
      <c r="WCI81" s="706"/>
      <c r="WCJ81" s="706"/>
      <c r="WCK81" s="706"/>
      <c r="WCL81" s="706"/>
      <c r="WCM81" s="706"/>
      <c r="WCN81" s="706"/>
      <c r="WCO81" s="706"/>
      <c r="WCP81" s="706"/>
      <c r="WCQ81" s="706"/>
      <c r="WCR81" s="706"/>
      <c r="WCS81" s="706"/>
      <c r="WCT81" s="706"/>
      <c r="WCU81" s="706"/>
      <c r="WCV81" s="706"/>
      <c r="WCW81" s="706"/>
      <c r="WCX81" s="706"/>
      <c r="WCY81" s="706"/>
      <c r="WCZ81" s="706"/>
      <c r="WDA81" s="706"/>
      <c r="WDB81" s="706"/>
      <c r="WDC81" s="706"/>
      <c r="WDD81" s="706"/>
      <c r="WDE81" s="706"/>
      <c r="WDF81" s="706"/>
      <c r="WDG81" s="706"/>
      <c r="WDH81" s="706"/>
      <c r="WDI81" s="706"/>
      <c r="WDJ81" s="706"/>
      <c r="WDK81" s="706"/>
      <c r="WDL81" s="706"/>
      <c r="WDM81" s="706"/>
      <c r="WDN81" s="706"/>
      <c r="WDO81" s="706"/>
      <c r="WDP81" s="706"/>
      <c r="WDQ81" s="706"/>
      <c r="WDR81" s="706"/>
      <c r="WDS81" s="706"/>
      <c r="WDT81" s="706"/>
      <c r="WDU81" s="706"/>
      <c r="WDV81" s="706"/>
      <c r="WDW81" s="706"/>
      <c r="WDX81" s="706"/>
      <c r="WDY81" s="706"/>
      <c r="WDZ81" s="706"/>
      <c r="WEA81" s="706"/>
      <c r="WEB81" s="706"/>
      <c r="WEC81" s="706"/>
      <c r="WED81" s="706"/>
      <c r="WEE81" s="706"/>
      <c r="WEF81" s="706"/>
      <c r="WEG81" s="706"/>
      <c r="WEH81" s="706"/>
      <c r="WEI81" s="706"/>
      <c r="WEJ81" s="706"/>
      <c r="WEK81" s="706"/>
      <c r="WEL81" s="706"/>
      <c r="WEM81" s="706"/>
      <c r="WEN81" s="706"/>
      <c r="WEO81" s="706"/>
      <c r="WEP81" s="706"/>
      <c r="WEQ81" s="706"/>
      <c r="WER81" s="706"/>
      <c r="WES81" s="706"/>
      <c r="WET81" s="706"/>
      <c r="WEU81" s="706"/>
      <c r="WEV81" s="706"/>
      <c r="WEW81" s="706"/>
      <c r="WEX81" s="706"/>
      <c r="WEY81" s="706"/>
      <c r="WEZ81" s="706"/>
      <c r="WFA81" s="706"/>
      <c r="WFB81" s="706"/>
      <c r="WFC81" s="706"/>
      <c r="WFD81" s="706"/>
      <c r="WFE81" s="706"/>
      <c r="WFF81" s="706"/>
      <c r="WFG81" s="706"/>
      <c r="WFH81" s="706"/>
      <c r="WFI81" s="706"/>
      <c r="WFJ81" s="706"/>
      <c r="WFK81" s="706"/>
      <c r="WFL81" s="706"/>
      <c r="WFM81" s="706"/>
      <c r="WFN81" s="706"/>
      <c r="WFO81" s="706"/>
      <c r="WFP81" s="706"/>
      <c r="WFQ81" s="706"/>
      <c r="WFR81" s="706"/>
      <c r="WFS81" s="706"/>
      <c r="WFT81" s="706"/>
      <c r="WFU81" s="706"/>
      <c r="WFV81" s="706"/>
      <c r="WFW81" s="706"/>
      <c r="WFX81" s="706"/>
      <c r="WFY81" s="706"/>
      <c r="WFZ81" s="706"/>
      <c r="WGA81" s="706"/>
      <c r="WGB81" s="706"/>
      <c r="WGC81" s="706"/>
      <c r="WGD81" s="706"/>
      <c r="WGE81" s="706"/>
      <c r="WGF81" s="706"/>
      <c r="WGG81" s="706"/>
      <c r="WGH81" s="706"/>
      <c r="WGI81" s="706"/>
      <c r="WGJ81" s="706"/>
      <c r="WGK81" s="706"/>
      <c r="WGL81" s="706"/>
      <c r="WGM81" s="706"/>
      <c r="WGN81" s="706"/>
      <c r="WGO81" s="706"/>
      <c r="WGP81" s="706"/>
      <c r="WGQ81" s="706"/>
      <c r="WGR81" s="706"/>
      <c r="WGS81" s="706"/>
      <c r="WGT81" s="706"/>
      <c r="WGU81" s="706"/>
      <c r="WGV81" s="706"/>
      <c r="WGW81" s="706"/>
      <c r="WGX81" s="706"/>
      <c r="WGY81" s="706"/>
      <c r="WGZ81" s="706"/>
      <c r="WHA81" s="706"/>
      <c r="WHB81" s="706"/>
      <c r="WHC81" s="706"/>
      <c r="WHD81" s="706"/>
      <c r="WHE81" s="706"/>
      <c r="WHF81" s="706"/>
      <c r="WHG81" s="706"/>
      <c r="WHH81" s="706"/>
      <c r="WHI81" s="706"/>
      <c r="WHJ81" s="706"/>
      <c r="WHK81" s="706"/>
      <c r="WHL81" s="706"/>
      <c r="WHM81" s="706"/>
      <c r="WHN81" s="706"/>
      <c r="WHO81" s="706"/>
      <c r="WHP81" s="706"/>
      <c r="WHQ81" s="706"/>
      <c r="WHR81" s="706"/>
      <c r="WHS81" s="706"/>
      <c r="WHT81" s="706"/>
      <c r="WHU81" s="706"/>
      <c r="WHV81" s="706"/>
      <c r="WHW81" s="706"/>
      <c r="WHX81" s="706"/>
      <c r="WHY81" s="706"/>
      <c r="WHZ81" s="706"/>
      <c r="WIA81" s="706"/>
      <c r="WIB81" s="706"/>
      <c r="WIC81" s="706"/>
      <c r="WID81" s="706"/>
      <c r="WIE81" s="706"/>
      <c r="WIF81" s="706"/>
      <c r="WIG81" s="706"/>
      <c r="WIH81" s="706"/>
      <c r="WII81" s="706"/>
      <c r="WIJ81" s="706"/>
      <c r="WIK81" s="706"/>
      <c r="WIL81" s="706"/>
      <c r="WIM81" s="706"/>
      <c r="WIN81" s="706"/>
      <c r="WIO81" s="706"/>
      <c r="WIP81" s="706"/>
      <c r="WIQ81" s="706"/>
      <c r="WIR81" s="706"/>
      <c r="WIS81" s="706"/>
      <c r="WIT81" s="706"/>
      <c r="WIU81" s="706"/>
      <c r="WIV81" s="706"/>
      <c r="WIW81" s="706"/>
      <c r="WIX81" s="706"/>
      <c r="WIY81" s="706"/>
      <c r="WIZ81" s="706"/>
      <c r="WJA81" s="706"/>
      <c r="WJB81" s="706"/>
      <c r="WJC81" s="706"/>
      <c r="WJD81" s="706"/>
      <c r="WJE81" s="706"/>
      <c r="WJF81" s="706"/>
      <c r="WJG81" s="706"/>
      <c r="WJH81" s="706"/>
      <c r="WJI81" s="706"/>
      <c r="WJJ81" s="706"/>
      <c r="WJK81" s="706"/>
      <c r="WJL81" s="706"/>
      <c r="WJM81" s="706"/>
      <c r="WJN81" s="706"/>
      <c r="WJO81" s="706"/>
      <c r="WJP81" s="706"/>
      <c r="WJQ81" s="706"/>
      <c r="WJR81" s="706"/>
      <c r="WJS81" s="706"/>
      <c r="WJT81" s="706"/>
      <c r="WJU81" s="706"/>
      <c r="WJV81" s="706"/>
      <c r="WJW81" s="706"/>
      <c r="WJX81" s="706"/>
      <c r="WJY81" s="706"/>
      <c r="WJZ81" s="706"/>
      <c r="WKA81" s="706"/>
      <c r="WKB81" s="706"/>
      <c r="WKC81" s="706"/>
      <c r="WKD81" s="706"/>
      <c r="WKE81" s="706"/>
      <c r="WKF81" s="706"/>
      <c r="WKG81" s="706"/>
      <c r="WKH81" s="706"/>
      <c r="WKI81" s="706"/>
      <c r="WKJ81" s="706"/>
      <c r="WKK81" s="706"/>
      <c r="WKL81" s="706"/>
      <c r="WKM81" s="706"/>
      <c r="WKN81" s="706"/>
      <c r="WKO81" s="706"/>
      <c r="WKP81" s="706"/>
      <c r="WKQ81" s="706"/>
      <c r="WKR81" s="706"/>
      <c r="WKS81" s="706"/>
      <c r="WKT81" s="706"/>
      <c r="WKU81" s="706"/>
      <c r="WKV81" s="706"/>
      <c r="WKW81" s="706"/>
      <c r="WKX81" s="706"/>
      <c r="WKY81" s="706"/>
      <c r="WKZ81" s="706"/>
      <c r="WLA81" s="706"/>
      <c r="WLB81" s="706"/>
      <c r="WLC81" s="706"/>
      <c r="WLD81" s="706"/>
      <c r="WLE81" s="706"/>
      <c r="WLF81" s="706"/>
      <c r="WLG81" s="706"/>
      <c r="WLH81" s="706"/>
      <c r="WLI81" s="706"/>
      <c r="WLJ81" s="706"/>
      <c r="WLK81" s="706"/>
      <c r="WLL81" s="706"/>
      <c r="WLM81" s="706"/>
      <c r="WLN81" s="706"/>
      <c r="WLO81" s="706"/>
      <c r="WLP81" s="706"/>
      <c r="WLQ81" s="706"/>
      <c r="WLR81" s="706"/>
      <c r="WLS81" s="706"/>
      <c r="WLT81" s="706"/>
      <c r="WLU81" s="706"/>
      <c r="WLV81" s="706"/>
      <c r="WLW81" s="706"/>
      <c r="WLX81" s="706"/>
      <c r="WLY81" s="706"/>
      <c r="WLZ81" s="706"/>
      <c r="WMA81" s="706"/>
      <c r="WMB81" s="706"/>
      <c r="WMC81" s="706"/>
      <c r="WMD81" s="706"/>
      <c r="WME81" s="706"/>
      <c r="WMF81" s="706"/>
      <c r="WMG81" s="706"/>
      <c r="WMH81" s="706"/>
      <c r="WMI81" s="706"/>
      <c r="WMJ81" s="706"/>
      <c r="WMK81" s="706"/>
      <c r="WML81" s="706"/>
      <c r="WMM81" s="706"/>
      <c r="WMN81" s="706"/>
      <c r="WMO81" s="706"/>
      <c r="WMP81" s="706"/>
      <c r="WMQ81" s="706"/>
      <c r="WMR81" s="706"/>
      <c r="WMS81" s="706"/>
      <c r="WMT81" s="706"/>
      <c r="WMU81" s="706"/>
      <c r="WMV81" s="706"/>
      <c r="WMW81" s="706"/>
      <c r="WMX81" s="706"/>
      <c r="WMY81" s="706"/>
      <c r="WMZ81" s="706"/>
      <c r="WNA81" s="706"/>
      <c r="WNB81" s="706"/>
      <c r="WNC81" s="706"/>
      <c r="WND81" s="706"/>
      <c r="WNE81" s="706"/>
      <c r="WNF81" s="706"/>
      <c r="WNG81" s="706"/>
      <c r="WNH81" s="706"/>
      <c r="WNI81" s="706"/>
      <c r="WNJ81" s="706"/>
      <c r="WNK81" s="706"/>
      <c r="WNL81" s="706"/>
      <c r="WNM81" s="706"/>
      <c r="WNN81" s="706"/>
      <c r="WNO81" s="706"/>
      <c r="WNP81" s="706"/>
      <c r="WNQ81" s="706"/>
      <c r="WNR81" s="706"/>
      <c r="WNS81" s="706"/>
      <c r="WNT81" s="706"/>
      <c r="WNU81" s="706"/>
      <c r="WNV81" s="706"/>
      <c r="WNW81" s="706"/>
      <c r="WNX81" s="706"/>
      <c r="WNY81" s="706"/>
      <c r="WNZ81" s="706"/>
      <c r="WOA81" s="706"/>
      <c r="WOB81" s="706"/>
      <c r="WOC81" s="706"/>
      <c r="WOD81" s="706"/>
      <c r="WOE81" s="706"/>
      <c r="WOF81" s="706"/>
      <c r="WOG81" s="706"/>
      <c r="WOH81" s="706"/>
      <c r="WOI81" s="706"/>
      <c r="WOJ81" s="706"/>
      <c r="WOK81" s="706"/>
      <c r="WOL81" s="706"/>
      <c r="WOM81" s="706"/>
      <c r="WON81" s="706"/>
      <c r="WOO81" s="706"/>
      <c r="WOP81" s="706"/>
      <c r="WOQ81" s="706"/>
      <c r="WOR81" s="706"/>
      <c r="WOS81" s="706"/>
      <c r="WOT81" s="706"/>
      <c r="WOU81" s="706"/>
      <c r="WOV81" s="706"/>
      <c r="WOW81" s="706"/>
      <c r="WOX81" s="706"/>
      <c r="WOY81" s="706"/>
      <c r="WOZ81" s="706"/>
      <c r="WPA81" s="706"/>
      <c r="WPB81" s="706"/>
      <c r="WPC81" s="706"/>
      <c r="WPD81" s="706"/>
      <c r="WPE81" s="706"/>
      <c r="WPF81" s="706"/>
      <c r="WPG81" s="706"/>
      <c r="WPH81" s="706"/>
      <c r="WPI81" s="706"/>
      <c r="WPJ81" s="706"/>
      <c r="WPK81" s="706"/>
      <c r="WPL81" s="706"/>
      <c r="WPM81" s="706"/>
      <c r="WPN81" s="706"/>
      <c r="WPO81" s="706"/>
      <c r="WPP81" s="706"/>
      <c r="WPQ81" s="706"/>
      <c r="WPR81" s="706"/>
      <c r="WPS81" s="706"/>
      <c r="WPT81" s="706"/>
      <c r="WPU81" s="706"/>
      <c r="WPV81" s="706"/>
      <c r="WPW81" s="706"/>
      <c r="WPX81" s="706"/>
      <c r="WPY81" s="706"/>
      <c r="WPZ81" s="706"/>
      <c r="WQA81" s="706"/>
      <c r="WQB81" s="706"/>
      <c r="WQC81" s="706"/>
      <c r="WQD81" s="706"/>
      <c r="WQE81" s="706"/>
      <c r="WQF81" s="706"/>
      <c r="WQG81" s="706"/>
      <c r="WQH81" s="706"/>
      <c r="WQI81" s="706"/>
      <c r="WQJ81" s="706"/>
      <c r="WQK81" s="706"/>
      <c r="WQL81" s="706"/>
      <c r="WQM81" s="706"/>
      <c r="WQN81" s="706"/>
      <c r="WQO81" s="706"/>
      <c r="WQP81" s="706"/>
      <c r="WQQ81" s="706"/>
      <c r="WQR81" s="706"/>
      <c r="WQS81" s="706"/>
      <c r="WQT81" s="706"/>
      <c r="WQU81" s="706"/>
      <c r="WQV81" s="706"/>
      <c r="WQW81" s="706"/>
      <c r="WQX81" s="706"/>
      <c r="WQY81" s="706"/>
      <c r="WQZ81" s="706"/>
      <c r="WRA81" s="706"/>
      <c r="WRB81" s="706"/>
      <c r="WRC81" s="706"/>
      <c r="WRD81" s="706"/>
      <c r="WRE81" s="706"/>
      <c r="WRF81" s="706"/>
      <c r="WRG81" s="706"/>
      <c r="WRH81" s="706"/>
      <c r="WRI81" s="706"/>
      <c r="WRJ81" s="706"/>
      <c r="WRK81" s="706"/>
      <c r="WRL81" s="706"/>
      <c r="WRM81" s="706"/>
      <c r="WRN81" s="706"/>
      <c r="WRO81" s="706"/>
      <c r="WRP81" s="706"/>
      <c r="WRQ81" s="706"/>
      <c r="WRR81" s="706"/>
      <c r="WRS81" s="706"/>
      <c r="WRT81" s="706"/>
      <c r="WRU81" s="706"/>
      <c r="WRV81" s="706"/>
      <c r="WRW81" s="706"/>
      <c r="WRX81" s="706"/>
      <c r="WRY81" s="706"/>
      <c r="WRZ81" s="706"/>
      <c r="WSA81" s="706"/>
      <c r="WSB81" s="706"/>
      <c r="WSC81" s="706"/>
      <c r="WSD81" s="706"/>
      <c r="WSE81" s="706"/>
      <c r="WSF81" s="706"/>
      <c r="WSG81" s="706"/>
      <c r="WSH81" s="706"/>
      <c r="WSI81" s="706"/>
      <c r="WSJ81" s="706"/>
      <c r="WSK81" s="706"/>
      <c r="WSL81" s="706"/>
      <c r="WSM81" s="706"/>
      <c r="WSN81" s="706"/>
      <c r="WSO81" s="706"/>
      <c r="WSP81" s="706"/>
      <c r="WSQ81" s="706"/>
      <c r="WSR81" s="706"/>
      <c r="WSS81" s="706"/>
      <c r="WST81" s="706"/>
      <c r="WSU81" s="706"/>
      <c r="WSV81" s="706"/>
      <c r="WSW81" s="706"/>
      <c r="WSX81" s="706"/>
      <c r="WSY81" s="706"/>
      <c r="WSZ81" s="706"/>
      <c r="WTA81" s="706"/>
      <c r="WTB81" s="706"/>
      <c r="WTC81" s="706"/>
      <c r="WTD81" s="706"/>
      <c r="WTE81" s="706"/>
      <c r="WTF81" s="706"/>
      <c r="WTG81" s="706"/>
      <c r="WTH81" s="706"/>
      <c r="WTI81" s="706"/>
      <c r="WTJ81" s="706"/>
      <c r="WTK81" s="706"/>
      <c r="WTL81" s="706"/>
      <c r="WTM81" s="706"/>
      <c r="WTN81" s="706"/>
      <c r="WTO81" s="706"/>
      <c r="WTP81" s="706"/>
      <c r="WTQ81" s="706"/>
      <c r="WTR81" s="706"/>
      <c r="WTS81" s="706"/>
      <c r="WTT81" s="706"/>
      <c r="WTU81" s="706"/>
      <c r="WTV81" s="706"/>
      <c r="WTW81" s="706"/>
      <c r="WTX81" s="706"/>
      <c r="WTY81" s="706"/>
      <c r="WTZ81" s="706"/>
      <c r="WUA81" s="706"/>
      <c r="WUB81" s="706"/>
      <c r="WUC81" s="706"/>
      <c r="WUD81" s="706"/>
      <c r="WUE81" s="706"/>
      <c r="WUF81" s="706"/>
      <c r="WUG81" s="706"/>
      <c r="WUH81" s="706"/>
      <c r="WUI81" s="706"/>
      <c r="WUJ81" s="706"/>
      <c r="WUK81" s="706"/>
      <c r="WUL81" s="706"/>
      <c r="WUM81" s="706"/>
      <c r="WUN81" s="706"/>
      <c r="WUO81" s="706"/>
      <c r="WUP81" s="706"/>
      <c r="WUQ81" s="706"/>
      <c r="WUR81" s="706"/>
      <c r="WUS81" s="706"/>
      <c r="WUT81" s="706"/>
      <c r="WUU81" s="706"/>
      <c r="WUV81" s="706"/>
      <c r="WUW81" s="706"/>
      <c r="WUX81" s="706"/>
      <c r="WUY81" s="706"/>
      <c r="WUZ81" s="706"/>
      <c r="WVA81" s="706"/>
      <c r="WVB81" s="706"/>
      <c r="WVC81" s="706"/>
      <c r="WVD81" s="706"/>
      <c r="WVE81" s="706"/>
      <c r="WVF81" s="706"/>
      <c r="WVG81" s="706"/>
      <c r="WVH81" s="706"/>
      <c r="WVI81" s="706"/>
      <c r="WVJ81" s="706"/>
    </row>
    <row r="82" spans="2:16130" s="704" customFormat="1" ht="9" hidden="1" customHeight="1">
      <c r="B82" s="705"/>
      <c r="C82" s="706"/>
      <c r="D82" s="706"/>
      <c r="E82" s="706"/>
      <c r="F82" s="706"/>
      <c r="G82" s="706"/>
      <c r="H82" s="706"/>
      <c r="I82" s="706"/>
      <c r="J82" s="706"/>
      <c r="K82" s="706"/>
      <c r="L82" s="706"/>
      <c r="M82" s="706"/>
      <c r="N82" s="706"/>
      <c r="O82" s="706"/>
      <c r="P82" s="706"/>
      <c r="Q82" s="706"/>
      <c r="R82" s="706"/>
      <c r="S82" s="706"/>
      <c r="T82" s="706"/>
      <c r="U82" s="706"/>
      <c r="V82" s="706"/>
      <c r="W82" s="706"/>
      <c r="X82" s="706"/>
      <c r="Y82" s="706"/>
      <c r="Z82" s="706"/>
      <c r="AA82" s="706"/>
      <c r="AB82" s="706"/>
      <c r="AC82" s="706"/>
      <c r="AD82" s="706"/>
      <c r="AE82" s="706"/>
      <c r="AF82" s="706"/>
      <c r="AG82" s="706"/>
      <c r="AH82" s="706"/>
      <c r="AI82" s="706"/>
      <c r="AJ82" s="706"/>
      <c r="AK82" s="706"/>
      <c r="AL82" s="706"/>
      <c r="AM82" s="706"/>
      <c r="AN82" s="706"/>
      <c r="AO82" s="706"/>
      <c r="AP82" s="706"/>
      <c r="AQ82" s="706"/>
      <c r="AR82" s="706"/>
      <c r="AS82" s="706"/>
      <c r="AT82" s="706"/>
      <c r="AU82" s="706"/>
      <c r="AV82" s="706"/>
      <c r="AW82" s="706"/>
      <c r="AX82" s="706"/>
      <c r="AY82" s="706"/>
      <c r="AZ82" s="706"/>
      <c r="BA82" s="706"/>
      <c r="BB82" s="706"/>
      <c r="BC82" s="706"/>
      <c r="BD82" s="706"/>
      <c r="BE82" s="706"/>
      <c r="BF82" s="706"/>
      <c r="BG82" s="706"/>
      <c r="BH82" s="706"/>
      <c r="BI82" s="706"/>
      <c r="BJ82" s="706"/>
      <c r="BK82" s="706"/>
      <c r="BL82" s="706"/>
      <c r="BM82" s="706"/>
      <c r="BN82" s="706"/>
      <c r="BO82" s="706"/>
      <c r="BP82" s="706"/>
      <c r="BQ82" s="706"/>
      <c r="BR82" s="706"/>
      <c r="BS82" s="706"/>
      <c r="BT82" s="706"/>
      <c r="BU82" s="706"/>
      <c r="BV82" s="706"/>
      <c r="BW82" s="706"/>
      <c r="BX82" s="706"/>
      <c r="BY82" s="706"/>
      <c r="BZ82" s="706"/>
      <c r="CA82" s="706"/>
      <c r="CB82" s="706"/>
      <c r="CC82" s="706"/>
      <c r="CD82" s="706"/>
      <c r="CE82" s="706"/>
      <c r="CF82" s="706"/>
      <c r="CG82" s="706"/>
      <c r="CH82" s="706"/>
      <c r="CI82" s="706"/>
      <c r="CJ82" s="706"/>
      <c r="CK82" s="706"/>
      <c r="CL82" s="706"/>
      <c r="CM82" s="706"/>
      <c r="CN82" s="706"/>
      <c r="CO82" s="706"/>
      <c r="CP82" s="706"/>
      <c r="CQ82" s="706"/>
      <c r="CR82" s="706"/>
      <c r="CS82" s="706"/>
      <c r="CT82" s="706"/>
      <c r="CU82" s="706"/>
      <c r="CV82" s="706"/>
      <c r="CW82" s="706"/>
      <c r="CX82" s="706"/>
      <c r="CY82" s="706"/>
      <c r="CZ82" s="706"/>
      <c r="DA82" s="706"/>
      <c r="DB82" s="706"/>
      <c r="DC82" s="706"/>
      <c r="DD82" s="706"/>
      <c r="DE82" s="706"/>
      <c r="DF82" s="706"/>
      <c r="DG82" s="706"/>
      <c r="DH82" s="706"/>
      <c r="DI82" s="706"/>
      <c r="DJ82" s="706"/>
      <c r="DK82" s="706"/>
      <c r="DL82" s="706"/>
      <c r="DM82" s="706"/>
      <c r="DN82" s="706"/>
      <c r="DO82" s="706"/>
      <c r="DP82" s="706"/>
      <c r="DQ82" s="706"/>
      <c r="DR82" s="706"/>
      <c r="DS82" s="706"/>
      <c r="DT82" s="706"/>
      <c r="DU82" s="706"/>
      <c r="DV82" s="706"/>
      <c r="DW82" s="706"/>
      <c r="DX82" s="706"/>
      <c r="DY82" s="706"/>
      <c r="DZ82" s="706"/>
      <c r="EA82" s="706"/>
      <c r="EB82" s="706"/>
      <c r="EC82" s="706"/>
      <c r="ED82" s="706"/>
      <c r="EE82" s="706"/>
      <c r="EF82" s="706"/>
      <c r="EG82" s="706"/>
      <c r="EH82" s="706"/>
      <c r="EI82" s="706"/>
      <c r="EJ82" s="706"/>
      <c r="EK82" s="706"/>
      <c r="EL82" s="706"/>
      <c r="EM82" s="706"/>
      <c r="EN82" s="706"/>
      <c r="EO82" s="706"/>
      <c r="EP82" s="706"/>
      <c r="EQ82" s="706"/>
      <c r="ER82" s="706"/>
      <c r="ES82" s="706"/>
      <c r="ET82" s="706"/>
      <c r="EU82" s="706"/>
      <c r="EV82" s="706"/>
      <c r="EW82" s="706"/>
      <c r="EX82" s="706"/>
      <c r="EY82" s="706"/>
      <c r="EZ82" s="706"/>
      <c r="FA82" s="706"/>
      <c r="FB82" s="706"/>
      <c r="FC82" s="706"/>
      <c r="FD82" s="706"/>
      <c r="FE82" s="706"/>
      <c r="FF82" s="706"/>
      <c r="FG82" s="706"/>
      <c r="FH82" s="706"/>
      <c r="FI82" s="706"/>
      <c r="FJ82" s="706"/>
      <c r="FK82" s="706"/>
      <c r="FL82" s="706"/>
      <c r="FM82" s="706"/>
      <c r="FN82" s="706"/>
      <c r="FO82" s="706"/>
      <c r="FP82" s="706"/>
      <c r="FQ82" s="706"/>
      <c r="FR82" s="706"/>
      <c r="FS82" s="706"/>
      <c r="FT82" s="706"/>
      <c r="FU82" s="706"/>
      <c r="FV82" s="706"/>
      <c r="FW82" s="706"/>
      <c r="FX82" s="706"/>
      <c r="FY82" s="706"/>
      <c r="FZ82" s="706"/>
      <c r="GA82" s="706"/>
      <c r="GB82" s="706"/>
      <c r="GC82" s="706"/>
      <c r="GD82" s="706"/>
      <c r="GE82" s="706"/>
      <c r="GF82" s="706"/>
      <c r="GG82" s="706"/>
      <c r="GH82" s="706"/>
      <c r="GI82" s="706"/>
      <c r="GJ82" s="706"/>
      <c r="GK82" s="706"/>
      <c r="GL82" s="706"/>
      <c r="GM82" s="706"/>
      <c r="GN82" s="706"/>
      <c r="GO82" s="706"/>
      <c r="GP82" s="706"/>
      <c r="GQ82" s="706"/>
      <c r="GR82" s="706"/>
      <c r="GS82" s="706"/>
      <c r="GT82" s="706"/>
      <c r="GU82" s="706"/>
      <c r="GV82" s="706"/>
      <c r="GW82" s="706"/>
      <c r="GX82" s="706"/>
      <c r="GY82" s="706"/>
      <c r="GZ82" s="706"/>
      <c r="HA82" s="706"/>
      <c r="HB82" s="706"/>
      <c r="HC82" s="706"/>
      <c r="HD82" s="706"/>
      <c r="HE82" s="706"/>
      <c r="HF82" s="706"/>
      <c r="HG82" s="706"/>
      <c r="HH82" s="706"/>
      <c r="HI82" s="706"/>
      <c r="HJ82" s="706"/>
      <c r="HK82" s="706"/>
      <c r="HL82" s="706"/>
      <c r="HM82" s="706"/>
      <c r="HN82" s="706"/>
      <c r="HO82" s="706"/>
      <c r="HP82" s="706"/>
      <c r="HQ82" s="706"/>
      <c r="HR82" s="706"/>
      <c r="HS82" s="706"/>
      <c r="HT82" s="706"/>
      <c r="HU82" s="706"/>
      <c r="HV82" s="706"/>
      <c r="HW82" s="706"/>
      <c r="HX82" s="706"/>
      <c r="HY82" s="706"/>
      <c r="HZ82" s="706"/>
      <c r="IA82" s="706"/>
      <c r="IB82" s="706"/>
      <c r="IC82" s="706"/>
      <c r="ID82" s="706"/>
      <c r="IE82" s="706"/>
      <c r="IF82" s="706"/>
      <c r="IG82" s="706"/>
      <c r="IH82" s="706"/>
      <c r="II82" s="706"/>
      <c r="IJ82" s="706"/>
      <c r="IK82" s="706"/>
      <c r="IL82" s="706"/>
      <c r="IM82" s="706"/>
      <c r="IN82" s="706"/>
      <c r="IO82" s="706"/>
      <c r="IP82" s="706"/>
      <c r="IQ82" s="706"/>
      <c r="IR82" s="706"/>
      <c r="IS82" s="706"/>
      <c r="IT82" s="706"/>
      <c r="IU82" s="706"/>
      <c r="IV82" s="706"/>
      <c r="IW82" s="706"/>
      <c r="IX82" s="706"/>
      <c r="IY82" s="706"/>
      <c r="IZ82" s="706"/>
      <c r="JA82" s="706"/>
      <c r="JB82" s="706"/>
      <c r="JC82" s="706"/>
      <c r="JD82" s="706"/>
      <c r="JE82" s="706"/>
      <c r="JF82" s="706"/>
      <c r="JG82" s="706"/>
      <c r="JH82" s="706"/>
      <c r="JI82" s="706"/>
      <c r="JJ82" s="706"/>
      <c r="JK82" s="706"/>
      <c r="JL82" s="706"/>
      <c r="JM82" s="706"/>
      <c r="JN82" s="706"/>
      <c r="JO82" s="706"/>
      <c r="JP82" s="706"/>
      <c r="JQ82" s="706"/>
      <c r="JR82" s="706"/>
      <c r="JS82" s="706"/>
      <c r="JT82" s="706"/>
      <c r="JU82" s="706"/>
      <c r="JV82" s="706"/>
      <c r="JW82" s="706"/>
      <c r="JX82" s="706"/>
      <c r="JY82" s="706"/>
      <c r="JZ82" s="706"/>
      <c r="KA82" s="706"/>
      <c r="KB82" s="706"/>
      <c r="KC82" s="706"/>
      <c r="KD82" s="706"/>
      <c r="KE82" s="706"/>
      <c r="KF82" s="706"/>
      <c r="KG82" s="706"/>
      <c r="KH82" s="706"/>
      <c r="KI82" s="706"/>
      <c r="KJ82" s="706"/>
      <c r="KK82" s="706"/>
      <c r="KL82" s="706"/>
      <c r="KM82" s="706"/>
      <c r="KN82" s="706"/>
      <c r="KO82" s="706"/>
      <c r="KP82" s="706"/>
      <c r="KQ82" s="706"/>
      <c r="KR82" s="706"/>
      <c r="KS82" s="706"/>
      <c r="KT82" s="706"/>
      <c r="KU82" s="706"/>
      <c r="KV82" s="706"/>
      <c r="KW82" s="706"/>
      <c r="KX82" s="706"/>
      <c r="KY82" s="706"/>
      <c r="KZ82" s="706"/>
      <c r="LA82" s="706"/>
      <c r="LB82" s="706"/>
      <c r="LC82" s="706"/>
      <c r="LD82" s="706"/>
      <c r="LE82" s="706"/>
      <c r="LF82" s="706"/>
      <c r="LG82" s="706"/>
      <c r="LH82" s="706"/>
      <c r="LI82" s="706"/>
      <c r="LJ82" s="706"/>
      <c r="LK82" s="706"/>
      <c r="LL82" s="706"/>
      <c r="LM82" s="706"/>
      <c r="LN82" s="706"/>
      <c r="LO82" s="706"/>
      <c r="LP82" s="706"/>
      <c r="LQ82" s="706"/>
      <c r="LR82" s="706"/>
      <c r="LS82" s="706"/>
      <c r="LT82" s="706"/>
      <c r="LU82" s="706"/>
      <c r="LV82" s="706"/>
      <c r="LW82" s="706"/>
      <c r="LX82" s="706"/>
      <c r="LY82" s="706"/>
      <c r="LZ82" s="706"/>
      <c r="MA82" s="706"/>
      <c r="MB82" s="706"/>
      <c r="MC82" s="706"/>
      <c r="MD82" s="706"/>
      <c r="ME82" s="706"/>
      <c r="MF82" s="706"/>
      <c r="MG82" s="706"/>
      <c r="MH82" s="706"/>
      <c r="MI82" s="706"/>
      <c r="MJ82" s="706"/>
      <c r="MK82" s="706"/>
      <c r="ML82" s="706"/>
      <c r="MM82" s="706"/>
      <c r="MN82" s="706"/>
      <c r="MO82" s="706"/>
      <c r="MP82" s="706"/>
      <c r="MQ82" s="706"/>
      <c r="MR82" s="706"/>
      <c r="MS82" s="706"/>
      <c r="MT82" s="706"/>
      <c r="MU82" s="706"/>
      <c r="MV82" s="706"/>
      <c r="MW82" s="706"/>
      <c r="MX82" s="706"/>
      <c r="MY82" s="706"/>
      <c r="MZ82" s="706"/>
      <c r="NA82" s="706"/>
      <c r="NB82" s="706"/>
      <c r="NC82" s="706"/>
      <c r="ND82" s="706"/>
      <c r="NE82" s="706"/>
      <c r="NF82" s="706"/>
      <c r="NG82" s="706"/>
      <c r="NH82" s="706"/>
      <c r="NI82" s="706"/>
      <c r="NJ82" s="706"/>
      <c r="NK82" s="706"/>
      <c r="NL82" s="706"/>
      <c r="NM82" s="706"/>
      <c r="NN82" s="706"/>
      <c r="NO82" s="706"/>
      <c r="NP82" s="706"/>
      <c r="NQ82" s="706"/>
      <c r="NR82" s="706"/>
      <c r="NS82" s="706"/>
      <c r="NT82" s="706"/>
      <c r="NU82" s="706"/>
      <c r="NV82" s="706"/>
      <c r="NW82" s="706"/>
      <c r="NX82" s="706"/>
      <c r="NY82" s="706"/>
      <c r="NZ82" s="706"/>
      <c r="OA82" s="706"/>
      <c r="OB82" s="706"/>
      <c r="OC82" s="706"/>
      <c r="OD82" s="706"/>
      <c r="OE82" s="706"/>
      <c r="OF82" s="706"/>
      <c r="OG82" s="706"/>
      <c r="OH82" s="706"/>
      <c r="OI82" s="706"/>
      <c r="OJ82" s="706"/>
      <c r="OK82" s="706"/>
      <c r="OL82" s="706"/>
      <c r="OM82" s="706"/>
      <c r="ON82" s="706"/>
      <c r="OO82" s="706"/>
      <c r="OP82" s="706"/>
      <c r="OQ82" s="706"/>
      <c r="OR82" s="706"/>
      <c r="OS82" s="706"/>
      <c r="OT82" s="706"/>
      <c r="OU82" s="706"/>
      <c r="OV82" s="706"/>
      <c r="OW82" s="706"/>
      <c r="OX82" s="706"/>
      <c r="OY82" s="706"/>
      <c r="OZ82" s="706"/>
      <c r="PA82" s="706"/>
      <c r="PB82" s="706"/>
      <c r="PC82" s="706"/>
      <c r="PD82" s="706"/>
      <c r="PE82" s="706"/>
      <c r="PF82" s="706"/>
      <c r="PG82" s="706"/>
      <c r="PH82" s="706"/>
      <c r="PI82" s="706"/>
      <c r="PJ82" s="706"/>
      <c r="PK82" s="706"/>
      <c r="PL82" s="706"/>
      <c r="PM82" s="706"/>
      <c r="PN82" s="706"/>
      <c r="PO82" s="706"/>
      <c r="PP82" s="706"/>
      <c r="PQ82" s="706"/>
      <c r="PR82" s="706"/>
      <c r="PS82" s="706"/>
      <c r="PT82" s="706"/>
      <c r="PU82" s="706"/>
      <c r="PV82" s="706"/>
      <c r="PW82" s="706"/>
      <c r="PX82" s="706"/>
      <c r="PY82" s="706"/>
      <c r="PZ82" s="706"/>
      <c r="QA82" s="706"/>
      <c r="QB82" s="706"/>
      <c r="QC82" s="706"/>
      <c r="QD82" s="706"/>
      <c r="QE82" s="706"/>
      <c r="QF82" s="706"/>
      <c r="QG82" s="706"/>
      <c r="QH82" s="706"/>
      <c r="QI82" s="706"/>
      <c r="QJ82" s="706"/>
      <c r="QK82" s="706"/>
      <c r="QL82" s="706"/>
      <c r="QM82" s="706"/>
      <c r="QN82" s="706"/>
      <c r="QO82" s="706"/>
      <c r="QP82" s="706"/>
      <c r="QQ82" s="706"/>
      <c r="QR82" s="706"/>
      <c r="QS82" s="706"/>
      <c r="QT82" s="706"/>
      <c r="QU82" s="706"/>
      <c r="QV82" s="706"/>
      <c r="QW82" s="706"/>
      <c r="QX82" s="706"/>
      <c r="QY82" s="706"/>
      <c r="QZ82" s="706"/>
      <c r="RA82" s="706"/>
      <c r="RB82" s="706"/>
      <c r="RC82" s="706"/>
      <c r="RD82" s="706"/>
      <c r="RE82" s="706"/>
      <c r="RF82" s="706"/>
      <c r="RG82" s="706"/>
      <c r="RH82" s="706"/>
      <c r="RI82" s="706"/>
      <c r="RJ82" s="706"/>
      <c r="RK82" s="706"/>
      <c r="RL82" s="706"/>
      <c r="RM82" s="706"/>
      <c r="RN82" s="706"/>
      <c r="RO82" s="706"/>
      <c r="RP82" s="706"/>
      <c r="RQ82" s="706"/>
      <c r="RR82" s="706"/>
      <c r="RS82" s="706"/>
      <c r="RT82" s="706"/>
      <c r="RU82" s="706"/>
      <c r="RV82" s="706"/>
      <c r="RW82" s="706"/>
      <c r="RX82" s="706"/>
      <c r="RY82" s="706"/>
      <c r="RZ82" s="706"/>
      <c r="SA82" s="706"/>
      <c r="SB82" s="706"/>
      <c r="SC82" s="706"/>
      <c r="SD82" s="706"/>
      <c r="SE82" s="706"/>
      <c r="SF82" s="706"/>
      <c r="SG82" s="706"/>
      <c r="SH82" s="706"/>
      <c r="SI82" s="706"/>
      <c r="SJ82" s="706"/>
      <c r="SK82" s="706"/>
      <c r="SL82" s="706"/>
      <c r="SM82" s="706"/>
      <c r="SN82" s="706"/>
      <c r="SO82" s="706"/>
      <c r="SP82" s="706"/>
      <c r="SQ82" s="706"/>
      <c r="SR82" s="706"/>
      <c r="SS82" s="706"/>
      <c r="ST82" s="706"/>
      <c r="SU82" s="706"/>
      <c r="SV82" s="706"/>
      <c r="SW82" s="706"/>
      <c r="SX82" s="706"/>
      <c r="SY82" s="706"/>
      <c r="SZ82" s="706"/>
      <c r="TA82" s="706"/>
      <c r="TB82" s="706"/>
      <c r="TC82" s="706"/>
      <c r="TD82" s="706"/>
      <c r="TE82" s="706"/>
      <c r="TF82" s="706"/>
      <c r="TG82" s="706"/>
      <c r="TH82" s="706"/>
      <c r="TI82" s="706"/>
      <c r="TJ82" s="706"/>
      <c r="TK82" s="706"/>
      <c r="TL82" s="706"/>
      <c r="TM82" s="706"/>
      <c r="TN82" s="706"/>
      <c r="TO82" s="706"/>
      <c r="TP82" s="706"/>
      <c r="TQ82" s="706"/>
      <c r="TR82" s="706"/>
      <c r="TS82" s="706"/>
      <c r="TT82" s="706"/>
      <c r="TU82" s="706"/>
      <c r="TV82" s="706"/>
      <c r="TW82" s="706"/>
      <c r="TX82" s="706"/>
      <c r="TY82" s="706"/>
      <c r="TZ82" s="706"/>
      <c r="UA82" s="706"/>
      <c r="UB82" s="706"/>
      <c r="UC82" s="706"/>
      <c r="UD82" s="706"/>
      <c r="UE82" s="706"/>
      <c r="UF82" s="706"/>
      <c r="UG82" s="706"/>
      <c r="UH82" s="706"/>
      <c r="UI82" s="706"/>
      <c r="UJ82" s="706"/>
      <c r="UK82" s="706"/>
      <c r="UL82" s="706"/>
      <c r="UM82" s="706"/>
      <c r="UN82" s="706"/>
      <c r="UO82" s="706"/>
      <c r="UP82" s="706"/>
      <c r="UQ82" s="706"/>
      <c r="UR82" s="706"/>
      <c r="US82" s="706"/>
      <c r="UT82" s="706"/>
      <c r="UU82" s="706"/>
      <c r="UV82" s="706"/>
      <c r="UW82" s="706"/>
      <c r="UX82" s="706"/>
      <c r="UY82" s="706"/>
      <c r="UZ82" s="706"/>
      <c r="VA82" s="706"/>
      <c r="VB82" s="706"/>
      <c r="VC82" s="706"/>
      <c r="VD82" s="706"/>
      <c r="VE82" s="706"/>
      <c r="VF82" s="706"/>
      <c r="VG82" s="706"/>
      <c r="VH82" s="706"/>
      <c r="VI82" s="706"/>
      <c r="VJ82" s="706"/>
      <c r="VK82" s="706"/>
      <c r="VL82" s="706"/>
      <c r="VM82" s="706"/>
      <c r="VN82" s="706"/>
      <c r="VO82" s="706"/>
      <c r="VP82" s="706"/>
      <c r="VQ82" s="706"/>
      <c r="VR82" s="706"/>
      <c r="VS82" s="706"/>
      <c r="VT82" s="706"/>
      <c r="VU82" s="706"/>
      <c r="VV82" s="706"/>
      <c r="VW82" s="706"/>
      <c r="VX82" s="706"/>
      <c r="VY82" s="706"/>
      <c r="VZ82" s="706"/>
      <c r="WA82" s="706"/>
      <c r="WB82" s="706"/>
      <c r="WC82" s="706"/>
      <c r="WD82" s="706"/>
      <c r="WE82" s="706"/>
      <c r="WF82" s="706"/>
      <c r="WG82" s="706"/>
      <c r="WH82" s="706"/>
      <c r="WI82" s="706"/>
      <c r="WJ82" s="706"/>
      <c r="WK82" s="706"/>
      <c r="WL82" s="706"/>
      <c r="WM82" s="706"/>
      <c r="WN82" s="706"/>
      <c r="WO82" s="706"/>
      <c r="WP82" s="706"/>
      <c r="WQ82" s="706"/>
      <c r="WR82" s="706"/>
      <c r="WS82" s="706"/>
      <c r="WT82" s="706"/>
      <c r="WU82" s="706"/>
      <c r="WV82" s="706"/>
      <c r="WW82" s="706"/>
      <c r="WX82" s="706"/>
      <c r="WY82" s="706"/>
      <c r="WZ82" s="706"/>
      <c r="XA82" s="706"/>
      <c r="XB82" s="706"/>
      <c r="XC82" s="706"/>
      <c r="XD82" s="706"/>
      <c r="XE82" s="706"/>
      <c r="XF82" s="706"/>
      <c r="XG82" s="706"/>
      <c r="XH82" s="706"/>
      <c r="XI82" s="706"/>
      <c r="XJ82" s="706"/>
      <c r="XK82" s="706"/>
      <c r="XL82" s="706"/>
      <c r="XM82" s="706"/>
      <c r="XN82" s="706"/>
      <c r="XO82" s="706"/>
      <c r="XP82" s="706"/>
      <c r="XQ82" s="706"/>
      <c r="XR82" s="706"/>
      <c r="XS82" s="706"/>
      <c r="XT82" s="706"/>
      <c r="XU82" s="706"/>
      <c r="XV82" s="706"/>
      <c r="XW82" s="706"/>
      <c r="XX82" s="706"/>
      <c r="XY82" s="706"/>
      <c r="XZ82" s="706"/>
      <c r="YA82" s="706"/>
      <c r="YB82" s="706"/>
      <c r="YC82" s="706"/>
      <c r="YD82" s="706"/>
      <c r="YE82" s="706"/>
      <c r="YF82" s="706"/>
      <c r="YG82" s="706"/>
      <c r="YH82" s="706"/>
      <c r="YI82" s="706"/>
      <c r="YJ82" s="706"/>
      <c r="YK82" s="706"/>
      <c r="YL82" s="706"/>
      <c r="YM82" s="706"/>
      <c r="YN82" s="706"/>
      <c r="YO82" s="706"/>
      <c r="YP82" s="706"/>
      <c r="YQ82" s="706"/>
      <c r="YR82" s="706"/>
      <c r="YS82" s="706"/>
      <c r="YT82" s="706"/>
      <c r="YU82" s="706"/>
      <c r="YV82" s="706"/>
      <c r="YW82" s="706"/>
      <c r="YX82" s="706"/>
      <c r="YY82" s="706"/>
      <c r="YZ82" s="706"/>
      <c r="ZA82" s="706"/>
      <c r="ZB82" s="706"/>
      <c r="ZC82" s="706"/>
      <c r="ZD82" s="706"/>
      <c r="ZE82" s="706"/>
      <c r="ZF82" s="706"/>
      <c r="ZG82" s="706"/>
      <c r="ZH82" s="706"/>
      <c r="ZI82" s="706"/>
      <c r="ZJ82" s="706"/>
      <c r="ZK82" s="706"/>
      <c r="ZL82" s="706"/>
      <c r="ZM82" s="706"/>
      <c r="ZN82" s="706"/>
      <c r="ZO82" s="706"/>
      <c r="ZP82" s="706"/>
      <c r="ZQ82" s="706"/>
      <c r="ZR82" s="706"/>
      <c r="ZS82" s="706"/>
      <c r="ZT82" s="706"/>
      <c r="ZU82" s="706"/>
      <c r="ZV82" s="706"/>
      <c r="ZW82" s="706"/>
      <c r="ZX82" s="706"/>
      <c r="ZY82" s="706"/>
      <c r="ZZ82" s="706"/>
      <c r="AAA82" s="706"/>
      <c r="AAB82" s="706"/>
      <c r="AAC82" s="706"/>
      <c r="AAD82" s="706"/>
      <c r="AAE82" s="706"/>
      <c r="AAF82" s="706"/>
      <c r="AAG82" s="706"/>
      <c r="AAH82" s="706"/>
      <c r="AAI82" s="706"/>
      <c r="AAJ82" s="706"/>
      <c r="AAK82" s="706"/>
      <c r="AAL82" s="706"/>
      <c r="AAM82" s="706"/>
      <c r="AAN82" s="706"/>
      <c r="AAO82" s="706"/>
      <c r="AAP82" s="706"/>
      <c r="AAQ82" s="706"/>
      <c r="AAR82" s="706"/>
      <c r="AAS82" s="706"/>
      <c r="AAT82" s="706"/>
      <c r="AAU82" s="706"/>
      <c r="AAV82" s="706"/>
      <c r="AAW82" s="706"/>
      <c r="AAX82" s="706"/>
      <c r="AAY82" s="706"/>
      <c r="AAZ82" s="706"/>
      <c r="ABA82" s="706"/>
      <c r="ABB82" s="706"/>
      <c r="ABC82" s="706"/>
      <c r="ABD82" s="706"/>
      <c r="ABE82" s="706"/>
      <c r="ABF82" s="706"/>
      <c r="ABG82" s="706"/>
      <c r="ABH82" s="706"/>
      <c r="ABI82" s="706"/>
      <c r="ABJ82" s="706"/>
      <c r="ABK82" s="706"/>
      <c r="ABL82" s="706"/>
      <c r="ABM82" s="706"/>
      <c r="ABN82" s="706"/>
      <c r="ABO82" s="706"/>
      <c r="ABP82" s="706"/>
      <c r="ABQ82" s="706"/>
      <c r="ABR82" s="706"/>
      <c r="ABS82" s="706"/>
      <c r="ABT82" s="706"/>
      <c r="ABU82" s="706"/>
      <c r="ABV82" s="706"/>
      <c r="ABW82" s="706"/>
      <c r="ABX82" s="706"/>
      <c r="ABY82" s="706"/>
      <c r="ABZ82" s="706"/>
      <c r="ACA82" s="706"/>
      <c r="ACB82" s="706"/>
      <c r="ACC82" s="706"/>
      <c r="ACD82" s="706"/>
      <c r="ACE82" s="706"/>
      <c r="ACF82" s="706"/>
      <c r="ACG82" s="706"/>
      <c r="ACH82" s="706"/>
      <c r="ACI82" s="706"/>
      <c r="ACJ82" s="706"/>
      <c r="ACK82" s="706"/>
      <c r="ACL82" s="706"/>
      <c r="ACM82" s="706"/>
      <c r="ACN82" s="706"/>
      <c r="ACO82" s="706"/>
      <c r="ACP82" s="706"/>
      <c r="ACQ82" s="706"/>
      <c r="ACR82" s="706"/>
      <c r="ACS82" s="706"/>
      <c r="ACT82" s="706"/>
      <c r="ACU82" s="706"/>
      <c r="ACV82" s="706"/>
      <c r="ACW82" s="706"/>
      <c r="ACX82" s="706"/>
      <c r="ACY82" s="706"/>
      <c r="ACZ82" s="706"/>
      <c r="ADA82" s="706"/>
      <c r="ADB82" s="706"/>
      <c r="ADC82" s="706"/>
      <c r="ADD82" s="706"/>
      <c r="ADE82" s="706"/>
      <c r="ADF82" s="706"/>
      <c r="ADG82" s="706"/>
      <c r="ADH82" s="706"/>
      <c r="ADI82" s="706"/>
      <c r="ADJ82" s="706"/>
      <c r="ADK82" s="706"/>
      <c r="ADL82" s="706"/>
      <c r="ADM82" s="706"/>
      <c r="ADN82" s="706"/>
      <c r="ADO82" s="706"/>
      <c r="ADP82" s="706"/>
      <c r="ADQ82" s="706"/>
      <c r="ADR82" s="706"/>
      <c r="ADS82" s="706"/>
      <c r="ADT82" s="706"/>
      <c r="ADU82" s="706"/>
      <c r="ADV82" s="706"/>
      <c r="ADW82" s="706"/>
      <c r="ADX82" s="706"/>
      <c r="ADY82" s="706"/>
      <c r="ADZ82" s="706"/>
      <c r="AEA82" s="706"/>
      <c r="AEB82" s="706"/>
      <c r="AEC82" s="706"/>
      <c r="AED82" s="706"/>
      <c r="AEE82" s="706"/>
      <c r="AEF82" s="706"/>
      <c r="AEG82" s="706"/>
      <c r="AEH82" s="706"/>
      <c r="AEI82" s="706"/>
      <c r="AEJ82" s="706"/>
      <c r="AEK82" s="706"/>
      <c r="AEL82" s="706"/>
      <c r="AEM82" s="706"/>
      <c r="AEN82" s="706"/>
      <c r="AEO82" s="706"/>
      <c r="AEP82" s="706"/>
      <c r="AEQ82" s="706"/>
      <c r="AER82" s="706"/>
      <c r="AES82" s="706"/>
      <c r="AET82" s="706"/>
      <c r="AEU82" s="706"/>
      <c r="AEV82" s="706"/>
      <c r="AEW82" s="706"/>
      <c r="AEX82" s="706"/>
      <c r="AEY82" s="706"/>
      <c r="AEZ82" s="706"/>
      <c r="AFA82" s="706"/>
      <c r="AFB82" s="706"/>
      <c r="AFC82" s="706"/>
      <c r="AFD82" s="706"/>
      <c r="AFE82" s="706"/>
      <c r="AFF82" s="706"/>
      <c r="AFG82" s="706"/>
      <c r="AFH82" s="706"/>
      <c r="AFI82" s="706"/>
      <c r="AFJ82" s="706"/>
      <c r="AFK82" s="706"/>
      <c r="AFL82" s="706"/>
      <c r="AFM82" s="706"/>
      <c r="AFN82" s="706"/>
      <c r="AFO82" s="706"/>
      <c r="AFP82" s="706"/>
      <c r="AFQ82" s="706"/>
      <c r="AFR82" s="706"/>
      <c r="AFS82" s="706"/>
      <c r="AFT82" s="706"/>
      <c r="AFU82" s="706"/>
      <c r="AFV82" s="706"/>
      <c r="AFW82" s="706"/>
      <c r="AFX82" s="706"/>
      <c r="AFY82" s="706"/>
      <c r="AFZ82" s="706"/>
      <c r="AGA82" s="706"/>
      <c r="AGB82" s="706"/>
      <c r="AGC82" s="706"/>
      <c r="AGD82" s="706"/>
      <c r="AGE82" s="706"/>
      <c r="AGF82" s="706"/>
      <c r="AGG82" s="706"/>
      <c r="AGH82" s="706"/>
      <c r="AGI82" s="706"/>
      <c r="AGJ82" s="706"/>
      <c r="AGK82" s="706"/>
      <c r="AGL82" s="706"/>
      <c r="AGM82" s="706"/>
      <c r="AGN82" s="706"/>
      <c r="AGO82" s="706"/>
      <c r="AGP82" s="706"/>
      <c r="AGQ82" s="706"/>
      <c r="AGR82" s="706"/>
      <c r="AGS82" s="706"/>
      <c r="AGT82" s="706"/>
      <c r="AGU82" s="706"/>
      <c r="AGV82" s="706"/>
      <c r="AGW82" s="706"/>
      <c r="AGX82" s="706"/>
      <c r="AGY82" s="706"/>
      <c r="AGZ82" s="706"/>
      <c r="AHA82" s="706"/>
      <c r="AHB82" s="706"/>
      <c r="AHC82" s="706"/>
      <c r="AHD82" s="706"/>
      <c r="AHE82" s="706"/>
      <c r="AHF82" s="706"/>
      <c r="AHG82" s="706"/>
      <c r="AHH82" s="706"/>
      <c r="AHI82" s="706"/>
      <c r="AHJ82" s="706"/>
      <c r="AHK82" s="706"/>
      <c r="AHL82" s="706"/>
      <c r="AHM82" s="706"/>
      <c r="AHN82" s="706"/>
      <c r="AHO82" s="706"/>
      <c r="AHP82" s="706"/>
      <c r="AHQ82" s="706"/>
      <c r="AHR82" s="706"/>
      <c r="AHS82" s="706"/>
      <c r="AHT82" s="706"/>
      <c r="AHU82" s="706"/>
      <c r="AHV82" s="706"/>
      <c r="AHW82" s="706"/>
      <c r="AHX82" s="706"/>
      <c r="AHY82" s="706"/>
      <c r="AHZ82" s="706"/>
      <c r="AIA82" s="706"/>
      <c r="AIB82" s="706"/>
      <c r="AIC82" s="706"/>
      <c r="AID82" s="706"/>
      <c r="AIE82" s="706"/>
      <c r="AIF82" s="706"/>
      <c r="AIG82" s="706"/>
      <c r="AIH82" s="706"/>
      <c r="AII82" s="706"/>
      <c r="AIJ82" s="706"/>
      <c r="AIK82" s="706"/>
      <c r="AIL82" s="706"/>
      <c r="AIM82" s="706"/>
      <c r="AIN82" s="706"/>
      <c r="AIO82" s="706"/>
      <c r="AIP82" s="706"/>
      <c r="AIQ82" s="706"/>
      <c r="AIR82" s="706"/>
      <c r="AIS82" s="706"/>
      <c r="AIT82" s="706"/>
      <c r="AIU82" s="706"/>
      <c r="AIV82" s="706"/>
      <c r="AIW82" s="706"/>
      <c r="AIX82" s="706"/>
      <c r="AIY82" s="706"/>
      <c r="AIZ82" s="706"/>
      <c r="AJA82" s="706"/>
      <c r="AJB82" s="706"/>
      <c r="AJC82" s="706"/>
      <c r="AJD82" s="706"/>
      <c r="AJE82" s="706"/>
      <c r="AJF82" s="706"/>
      <c r="AJG82" s="706"/>
      <c r="AJH82" s="706"/>
      <c r="AJI82" s="706"/>
      <c r="AJJ82" s="706"/>
      <c r="AJK82" s="706"/>
      <c r="AJL82" s="706"/>
      <c r="AJM82" s="706"/>
      <c r="AJN82" s="706"/>
      <c r="AJO82" s="706"/>
      <c r="AJP82" s="706"/>
      <c r="AJQ82" s="706"/>
      <c r="AJR82" s="706"/>
      <c r="AJS82" s="706"/>
      <c r="AJT82" s="706"/>
      <c r="AJU82" s="706"/>
      <c r="AJV82" s="706"/>
      <c r="AJW82" s="706"/>
      <c r="AJX82" s="706"/>
      <c r="AJY82" s="706"/>
      <c r="AJZ82" s="706"/>
      <c r="AKA82" s="706"/>
      <c r="AKB82" s="706"/>
      <c r="AKC82" s="706"/>
      <c r="AKD82" s="706"/>
      <c r="AKE82" s="706"/>
      <c r="AKF82" s="706"/>
      <c r="AKG82" s="706"/>
      <c r="AKH82" s="706"/>
      <c r="AKI82" s="706"/>
      <c r="AKJ82" s="706"/>
      <c r="AKK82" s="706"/>
      <c r="AKL82" s="706"/>
      <c r="AKM82" s="706"/>
      <c r="AKN82" s="706"/>
      <c r="AKO82" s="706"/>
      <c r="AKP82" s="706"/>
      <c r="AKQ82" s="706"/>
      <c r="AKR82" s="706"/>
      <c r="AKS82" s="706"/>
      <c r="AKT82" s="706"/>
      <c r="AKU82" s="706"/>
      <c r="AKV82" s="706"/>
      <c r="AKW82" s="706"/>
      <c r="AKX82" s="706"/>
      <c r="AKY82" s="706"/>
      <c r="AKZ82" s="706"/>
      <c r="ALA82" s="706"/>
      <c r="ALB82" s="706"/>
      <c r="ALC82" s="706"/>
      <c r="ALD82" s="706"/>
      <c r="ALE82" s="706"/>
      <c r="ALF82" s="706"/>
      <c r="ALG82" s="706"/>
      <c r="ALH82" s="706"/>
      <c r="ALI82" s="706"/>
      <c r="ALJ82" s="706"/>
      <c r="ALK82" s="706"/>
      <c r="ALL82" s="706"/>
      <c r="ALM82" s="706"/>
      <c r="ALN82" s="706"/>
      <c r="ALO82" s="706"/>
      <c r="ALP82" s="706"/>
      <c r="ALQ82" s="706"/>
      <c r="ALR82" s="706"/>
      <c r="ALS82" s="706"/>
      <c r="ALT82" s="706"/>
      <c r="ALU82" s="706"/>
      <c r="ALV82" s="706"/>
      <c r="ALW82" s="706"/>
      <c r="ALX82" s="706"/>
      <c r="ALY82" s="706"/>
      <c r="ALZ82" s="706"/>
      <c r="AMA82" s="706"/>
      <c r="AMB82" s="706"/>
      <c r="AMC82" s="706"/>
      <c r="AMD82" s="706"/>
      <c r="AME82" s="706"/>
      <c r="AMF82" s="706"/>
      <c r="AMG82" s="706"/>
      <c r="AMH82" s="706"/>
      <c r="AMI82" s="706"/>
      <c r="AMJ82" s="706"/>
      <c r="AMK82" s="706"/>
      <c r="AML82" s="706"/>
      <c r="AMM82" s="706"/>
      <c r="AMN82" s="706"/>
      <c r="AMO82" s="706"/>
      <c r="AMP82" s="706"/>
      <c r="AMQ82" s="706"/>
      <c r="AMR82" s="706"/>
      <c r="AMS82" s="706"/>
      <c r="AMT82" s="706"/>
      <c r="AMU82" s="706"/>
      <c r="AMV82" s="706"/>
      <c r="AMW82" s="706"/>
      <c r="AMX82" s="706"/>
      <c r="AMY82" s="706"/>
      <c r="AMZ82" s="706"/>
      <c r="ANA82" s="706"/>
      <c r="ANB82" s="706"/>
      <c r="ANC82" s="706"/>
      <c r="AND82" s="706"/>
      <c r="ANE82" s="706"/>
      <c r="ANF82" s="706"/>
      <c r="ANG82" s="706"/>
      <c r="ANH82" s="706"/>
      <c r="ANI82" s="706"/>
      <c r="ANJ82" s="706"/>
      <c r="ANK82" s="706"/>
      <c r="ANL82" s="706"/>
      <c r="ANM82" s="706"/>
      <c r="ANN82" s="706"/>
      <c r="ANO82" s="706"/>
      <c r="ANP82" s="706"/>
      <c r="ANQ82" s="706"/>
      <c r="ANR82" s="706"/>
      <c r="ANS82" s="706"/>
      <c r="ANT82" s="706"/>
      <c r="ANU82" s="706"/>
      <c r="ANV82" s="706"/>
      <c r="ANW82" s="706"/>
      <c r="ANX82" s="706"/>
      <c r="ANY82" s="706"/>
      <c r="ANZ82" s="706"/>
      <c r="AOA82" s="706"/>
      <c r="AOB82" s="706"/>
      <c r="AOC82" s="706"/>
      <c r="AOD82" s="706"/>
      <c r="AOE82" s="706"/>
      <c r="AOF82" s="706"/>
      <c r="AOG82" s="706"/>
      <c r="AOH82" s="706"/>
      <c r="AOI82" s="706"/>
      <c r="AOJ82" s="706"/>
      <c r="AOK82" s="706"/>
      <c r="AOL82" s="706"/>
      <c r="AOM82" s="706"/>
      <c r="AON82" s="706"/>
      <c r="AOO82" s="706"/>
      <c r="AOP82" s="706"/>
      <c r="AOQ82" s="706"/>
      <c r="AOR82" s="706"/>
      <c r="AOS82" s="706"/>
      <c r="AOT82" s="706"/>
      <c r="AOU82" s="706"/>
      <c r="AOV82" s="706"/>
      <c r="AOW82" s="706"/>
      <c r="AOX82" s="706"/>
      <c r="AOY82" s="706"/>
      <c r="AOZ82" s="706"/>
      <c r="APA82" s="706"/>
      <c r="APB82" s="706"/>
      <c r="APC82" s="706"/>
      <c r="APD82" s="706"/>
      <c r="APE82" s="706"/>
      <c r="APF82" s="706"/>
      <c r="APG82" s="706"/>
      <c r="APH82" s="706"/>
      <c r="API82" s="706"/>
      <c r="APJ82" s="706"/>
      <c r="APK82" s="706"/>
      <c r="APL82" s="706"/>
      <c r="APM82" s="706"/>
      <c r="APN82" s="706"/>
      <c r="APO82" s="706"/>
      <c r="APP82" s="706"/>
      <c r="APQ82" s="706"/>
      <c r="APR82" s="706"/>
      <c r="APS82" s="706"/>
      <c r="APT82" s="706"/>
      <c r="APU82" s="706"/>
      <c r="APV82" s="706"/>
      <c r="APW82" s="706"/>
      <c r="APX82" s="706"/>
      <c r="APY82" s="706"/>
      <c r="APZ82" s="706"/>
      <c r="AQA82" s="706"/>
      <c r="AQB82" s="706"/>
      <c r="AQC82" s="706"/>
      <c r="AQD82" s="706"/>
      <c r="AQE82" s="706"/>
      <c r="AQF82" s="706"/>
      <c r="AQG82" s="706"/>
      <c r="AQH82" s="706"/>
      <c r="AQI82" s="706"/>
      <c r="AQJ82" s="706"/>
      <c r="AQK82" s="706"/>
      <c r="AQL82" s="706"/>
      <c r="AQM82" s="706"/>
      <c r="AQN82" s="706"/>
      <c r="AQO82" s="706"/>
      <c r="AQP82" s="706"/>
      <c r="AQQ82" s="706"/>
      <c r="AQR82" s="706"/>
      <c r="AQS82" s="706"/>
      <c r="AQT82" s="706"/>
      <c r="AQU82" s="706"/>
      <c r="AQV82" s="706"/>
      <c r="AQW82" s="706"/>
      <c r="AQX82" s="706"/>
      <c r="AQY82" s="706"/>
      <c r="AQZ82" s="706"/>
      <c r="ARA82" s="706"/>
      <c r="ARB82" s="706"/>
      <c r="ARC82" s="706"/>
      <c r="ARD82" s="706"/>
      <c r="ARE82" s="706"/>
      <c r="ARF82" s="706"/>
      <c r="ARG82" s="706"/>
      <c r="ARH82" s="706"/>
      <c r="ARI82" s="706"/>
      <c r="ARJ82" s="706"/>
      <c r="ARK82" s="706"/>
      <c r="ARL82" s="706"/>
      <c r="ARM82" s="706"/>
      <c r="ARN82" s="706"/>
      <c r="ARO82" s="706"/>
      <c r="ARP82" s="706"/>
      <c r="ARQ82" s="706"/>
      <c r="ARR82" s="706"/>
      <c r="ARS82" s="706"/>
      <c r="ART82" s="706"/>
      <c r="ARU82" s="706"/>
      <c r="ARV82" s="706"/>
      <c r="ARW82" s="706"/>
      <c r="ARX82" s="706"/>
      <c r="ARY82" s="706"/>
      <c r="ARZ82" s="706"/>
      <c r="ASA82" s="706"/>
      <c r="ASB82" s="706"/>
      <c r="ASC82" s="706"/>
      <c r="ASD82" s="706"/>
      <c r="ASE82" s="706"/>
      <c r="ASF82" s="706"/>
      <c r="ASG82" s="706"/>
      <c r="ASH82" s="706"/>
      <c r="ASI82" s="706"/>
      <c r="ASJ82" s="706"/>
      <c r="ASK82" s="706"/>
      <c r="ASL82" s="706"/>
      <c r="ASM82" s="706"/>
      <c r="ASN82" s="706"/>
      <c r="ASO82" s="706"/>
      <c r="ASP82" s="706"/>
      <c r="ASQ82" s="706"/>
      <c r="ASR82" s="706"/>
      <c r="ASS82" s="706"/>
      <c r="AST82" s="706"/>
      <c r="ASU82" s="706"/>
      <c r="ASV82" s="706"/>
      <c r="ASW82" s="706"/>
      <c r="ASX82" s="706"/>
      <c r="ASY82" s="706"/>
      <c r="ASZ82" s="706"/>
      <c r="ATA82" s="706"/>
      <c r="ATB82" s="706"/>
      <c r="ATC82" s="706"/>
      <c r="ATD82" s="706"/>
      <c r="ATE82" s="706"/>
      <c r="ATF82" s="706"/>
      <c r="ATG82" s="706"/>
      <c r="ATH82" s="706"/>
      <c r="ATI82" s="706"/>
      <c r="ATJ82" s="706"/>
      <c r="ATK82" s="706"/>
      <c r="ATL82" s="706"/>
      <c r="ATM82" s="706"/>
      <c r="ATN82" s="706"/>
      <c r="ATO82" s="706"/>
      <c r="ATP82" s="706"/>
      <c r="ATQ82" s="706"/>
      <c r="ATR82" s="706"/>
      <c r="ATS82" s="706"/>
      <c r="ATT82" s="706"/>
      <c r="ATU82" s="706"/>
      <c r="ATV82" s="706"/>
      <c r="ATW82" s="706"/>
      <c r="ATX82" s="706"/>
      <c r="ATY82" s="706"/>
      <c r="ATZ82" s="706"/>
      <c r="AUA82" s="706"/>
      <c r="AUB82" s="706"/>
      <c r="AUC82" s="706"/>
      <c r="AUD82" s="706"/>
      <c r="AUE82" s="706"/>
      <c r="AUF82" s="706"/>
      <c r="AUG82" s="706"/>
      <c r="AUH82" s="706"/>
      <c r="AUI82" s="706"/>
      <c r="AUJ82" s="706"/>
      <c r="AUK82" s="706"/>
      <c r="AUL82" s="706"/>
      <c r="AUM82" s="706"/>
      <c r="AUN82" s="706"/>
      <c r="AUO82" s="706"/>
      <c r="AUP82" s="706"/>
      <c r="AUQ82" s="706"/>
      <c r="AUR82" s="706"/>
      <c r="AUS82" s="706"/>
      <c r="AUT82" s="706"/>
      <c r="AUU82" s="706"/>
      <c r="AUV82" s="706"/>
      <c r="AUW82" s="706"/>
      <c r="AUX82" s="706"/>
      <c r="AUY82" s="706"/>
      <c r="AUZ82" s="706"/>
      <c r="AVA82" s="706"/>
      <c r="AVB82" s="706"/>
      <c r="AVC82" s="706"/>
      <c r="AVD82" s="706"/>
      <c r="AVE82" s="706"/>
      <c r="AVF82" s="706"/>
      <c r="AVG82" s="706"/>
      <c r="AVH82" s="706"/>
      <c r="AVI82" s="706"/>
      <c r="AVJ82" s="706"/>
      <c r="AVK82" s="706"/>
      <c r="AVL82" s="706"/>
      <c r="AVM82" s="706"/>
      <c r="AVN82" s="706"/>
      <c r="AVO82" s="706"/>
      <c r="AVP82" s="706"/>
      <c r="AVQ82" s="706"/>
      <c r="AVR82" s="706"/>
      <c r="AVS82" s="706"/>
      <c r="AVT82" s="706"/>
      <c r="AVU82" s="706"/>
      <c r="AVV82" s="706"/>
      <c r="AVW82" s="706"/>
      <c r="AVX82" s="706"/>
      <c r="AVY82" s="706"/>
      <c r="AVZ82" s="706"/>
      <c r="AWA82" s="706"/>
      <c r="AWB82" s="706"/>
      <c r="AWC82" s="706"/>
      <c r="AWD82" s="706"/>
      <c r="AWE82" s="706"/>
      <c r="AWF82" s="706"/>
      <c r="AWG82" s="706"/>
      <c r="AWH82" s="706"/>
      <c r="AWI82" s="706"/>
      <c r="AWJ82" s="706"/>
      <c r="AWK82" s="706"/>
      <c r="AWL82" s="706"/>
      <c r="AWM82" s="706"/>
      <c r="AWN82" s="706"/>
      <c r="AWO82" s="706"/>
      <c r="AWP82" s="706"/>
      <c r="AWQ82" s="706"/>
      <c r="AWR82" s="706"/>
      <c r="AWS82" s="706"/>
      <c r="AWT82" s="706"/>
      <c r="AWU82" s="706"/>
      <c r="AWV82" s="706"/>
      <c r="AWW82" s="706"/>
      <c r="AWX82" s="706"/>
      <c r="AWY82" s="706"/>
      <c r="AWZ82" s="706"/>
      <c r="AXA82" s="706"/>
      <c r="AXB82" s="706"/>
      <c r="AXC82" s="706"/>
      <c r="AXD82" s="706"/>
      <c r="AXE82" s="706"/>
      <c r="AXF82" s="706"/>
      <c r="AXG82" s="706"/>
      <c r="AXH82" s="706"/>
      <c r="AXI82" s="706"/>
      <c r="AXJ82" s="706"/>
      <c r="AXK82" s="706"/>
      <c r="AXL82" s="706"/>
      <c r="AXM82" s="706"/>
      <c r="AXN82" s="706"/>
      <c r="AXO82" s="706"/>
      <c r="AXP82" s="706"/>
      <c r="AXQ82" s="706"/>
      <c r="AXR82" s="706"/>
      <c r="AXS82" s="706"/>
      <c r="AXT82" s="706"/>
      <c r="AXU82" s="706"/>
      <c r="AXV82" s="706"/>
      <c r="AXW82" s="706"/>
      <c r="AXX82" s="706"/>
      <c r="AXY82" s="706"/>
      <c r="AXZ82" s="706"/>
      <c r="AYA82" s="706"/>
      <c r="AYB82" s="706"/>
      <c r="AYC82" s="706"/>
      <c r="AYD82" s="706"/>
      <c r="AYE82" s="706"/>
      <c r="AYF82" s="706"/>
      <c r="AYG82" s="706"/>
      <c r="AYH82" s="706"/>
      <c r="AYI82" s="706"/>
      <c r="AYJ82" s="706"/>
      <c r="AYK82" s="706"/>
      <c r="AYL82" s="706"/>
      <c r="AYM82" s="706"/>
      <c r="AYN82" s="706"/>
      <c r="AYO82" s="706"/>
      <c r="AYP82" s="706"/>
      <c r="AYQ82" s="706"/>
      <c r="AYR82" s="706"/>
      <c r="AYS82" s="706"/>
      <c r="AYT82" s="706"/>
      <c r="AYU82" s="706"/>
      <c r="AYV82" s="706"/>
      <c r="AYW82" s="706"/>
      <c r="AYX82" s="706"/>
      <c r="AYY82" s="706"/>
      <c r="AYZ82" s="706"/>
      <c r="AZA82" s="706"/>
      <c r="AZB82" s="706"/>
      <c r="AZC82" s="706"/>
      <c r="AZD82" s="706"/>
      <c r="AZE82" s="706"/>
      <c r="AZF82" s="706"/>
      <c r="AZG82" s="706"/>
      <c r="AZH82" s="706"/>
      <c r="AZI82" s="706"/>
      <c r="AZJ82" s="706"/>
      <c r="AZK82" s="706"/>
      <c r="AZL82" s="706"/>
      <c r="AZM82" s="706"/>
      <c r="AZN82" s="706"/>
      <c r="AZO82" s="706"/>
      <c r="AZP82" s="706"/>
      <c r="AZQ82" s="706"/>
      <c r="AZR82" s="706"/>
      <c r="AZS82" s="706"/>
      <c r="AZT82" s="706"/>
      <c r="AZU82" s="706"/>
      <c r="AZV82" s="706"/>
      <c r="AZW82" s="706"/>
      <c r="AZX82" s="706"/>
      <c r="AZY82" s="706"/>
      <c r="AZZ82" s="706"/>
      <c r="BAA82" s="706"/>
      <c r="BAB82" s="706"/>
      <c r="BAC82" s="706"/>
      <c r="BAD82" s="706"/>
      <c r="BAE82" s="706"/>
      <c r="BAF82" s="706"/>
      <c r="BAG82" s="706"/>
      <c r="BAH82" s="706"/>
      <c r="BAI82" s="706"/>
      <c r="BAJ82" s="706"/>
      <c r="BAK82" s="706"/>
      <c r="BAL82" s="706"/>
      <c r="BAM82" s="706"/>
      <c r="BAN82" s="706"/>
      <c r="BAO82" s="706"/>
      <c r="BAP82" s="706"/>
      <c r="BAQ82" s="706"/>
      <c r="BAR82" s="706"/>
      <c r="BAS82" s="706"/>
      <c r="BAT82" s="706"/>
      <c r="BAU82" s="706"/>
      <c r="BAV82" s="706"/>
      <c r="BAW82" s="706"/>
      <c r="BAX82" s="706"/>
      <c r="BAY82" s="706"/>
      <c r="BAZ82" s="706"/>
      <c r="BBA82" s="706"/>
      <c r="BBB82" s="706"/>
      <c r="BBC82" s="706"/>
      <c r="BBD82" s="706"/>
      <c r="BBE82" s="706"/>
      <c r="BBF82" s="706"/>
      <c r="BBG82" s="706"/>
      <c r="BBH82" s="706"/>
      <c r="BBI82" s="706"/>
      <c r="BBJ82" s="706"/>
      <c r="BBK82" s="706"/>
      <c r="BBL82" s="706"/>
      <c r="BBM82" s="706"/>
      <c r="BBN82" s="706"/>
      <c r="BBO82" s="706"/>
      <c r="BBP82" s="706"/>
      <c r="BBQ82" s="706"/>
      <c r="BBR82" s="706"/>
      <c r="BBS82" s="706"/>
      <c r="BBT82" s="706"/>
      <c r="BBU82" s="706"/>
      <c r="BBV82" s="706"/>
      <c r="BBW82" s="706"/>
      <c r="BBX82" s="706"/>
      <c r="BBY82" s="706"/>
      <c r="BBZ82" s="706"/>
      <c r="BCA82" s="706"/>
      <c r="BCB82" s="706"/>
      <c r="BCC82" s="706"/>
      <c r="BCD82" s="706"/>
      <c r="BCE82" s="706"/>
      <c r="BCF82" s="706"/>
      <c r="BCG82" s="706"/>
      <c r="BCH82" s="706"/>
      <c r="BCI82" s="706"/>
      <c r="BCJ82" s="706"/>
      <c r="BCK82" s="706"/>
      <c r="BCL82" s="706"/>
      <c r="BCM82" s="706"/>
      <c r="BCN82" s="706"/>
      <c r="BCO82" s="706"/>
      <c r="BCP82" s="706"/>
      <c r="BCQ82" s="706"/>
      <c r="BCR82" s="706"/>
      <c r="BCS82" s="706"/>
      <c r="BCT82" s="706"/>
      <c r="BCU82" s="706"/>
      <c r="BCV82" s="706"/>
      <c r="BCW82" s="706"/>
      <c r="BCX82" s="706"/>
      <c r="BCY82" s="706"/>
      <c r="BCZ82" s="706"/>
      <c r="BDA82" s="706"/>
      <c r="BDB82" s="706"/>
      <c r="BDC82" s="706"/>
      <c r="BDD82" s="706"/>
      <c r="BDE82" s="706"/>
      <c r="BDF82" s="706"/>
      <c r="BDG82" s="706"/>
      <c r="BDH82" s="706"/>
      <c r="BDI82" s="706"/>
      <c r="BDJ82" s="706"/>
      <c r="BDK82" s="706"/>
      <c r="BDL82" s="706"/>
      <c r="BDM82" s="706"/>
      <c r="BDN82" s="706"/>
      <c r="BDO82" s="706"/>
      <c r="BDP82" s="706"/>
      <c r="BDQ82" s="706"/>
      <c r="BDR82" s="706"/>
      <c r="BDS82" s="706"/>
      <c r="BDT82" s="706"/>
      <c r="BDU82" s="706"/>
      <c r="BDV82" s="706"/>
      <c r="BDW82" s="706"/>
      <c r="BDX82" s="706"/>
      <c r="BDY82" s="706"/>
      <c r="BDZ82" s="706"/>
      <c r="BEA82" s="706"/>
      <c r="BEB82" s="706"/>
      <c r="BEC82" s="706"/>
      <c r="BED82" s="706"/>
      <c r="BEE82" s="706"/>
      <c r="BEF82" s="706"/>
      <c r="BEG82" s="706"/>
      <c r="BEH82" s="706"/>
      <c r="BEI82" s="706"/>
      <c r="BEJ82" s="706"/>
      <c r="BEK82" s="706"/>
      <c r="BEL82" s="706"/>
      <c r="BEM82" s="706"/>
      <c r="BEN82" s="706"/>
      <c r="BEO82" s="706"/>
      <c r="BEP82" s="706"/>
      <c r="BEQ82" s="706"/>
      <c r="BER82" s="706"/>
      <c r="BES82" s="706"/>
      <c r="BET82" s="706"/>
      <c r="BEU82" s="706"/>
      <c r="BEV82" s="706"/>
      <c r="BEW82" s="706"/>
      <c r="BEX82" s="706"/>
      <c r="BEY82" s="706"/>
      <c r="BEZ82" s="706"/>
      <c r="BFA82" s="706"/>
      <c r="BFB82" s="706"/>
      <c r="BFC82" s="706"/>
      <c r="BFD82" s="706"/>
      <c r="BFE82" s="706"/>
      <c r="BFF82" s="706"/>
      <c r="BFG82" s="706"/>
      <c r="BFH82" s="706"/>
      <c r="BFI82" s="706"/>
      <c r="BFJ82" s="706"/>
      <c r="BFK82" s="706"/>
      <c r="BFL82" s="706"/>
      <c r="BFM82" s="706"/>
      <c r="BFN82" s="706"/>
      <c r="BFO82" s="706"/>
      <c r="BFP82" s="706"/>
      <c r="BFQ82" s="706"/>
      <c r="BFR82" s="706"/>
      <c r="BFS82" s="706"/>
      <c r="BFT82" s="706"/>
      <c r="BFU82" s="706"/>
      <c r="BFV82" s="706"/>
      <c r="BFW82" s="706"/>
      <c r="BFX82" s="706"/>
      <c r="BFY82" s="706"/>
      <c r="BFZ82" s="706"/>
      <c r="BGA82" s="706"/>
      <c r="BGB82" s="706"/>
      <c r="BGC82" s="706"/>
      <c r="BGD82" s="706"/>
      <c r="BGE82" s="706"/>
      <c r="BGF82" s="706"/>
      <c r="BGG82" s="706"/>
      <c r="BGH82" s="706"/>
      <c r="BGI82" s="706"/>
      <c r="BGJ82" s="706"/>
      <c r="BGK82" s="706"/>
      <c r="BGL82" s="706"/>
      <c r="BGM82" s="706"/>
      <c r="BGN82" s="706"/>
      <c r="BGO82" s="706"/>
      <c r="BGP82" s="706"/>
      <c r="BGQ82" s="706"/>
      <c r="BGR82" s="706"/>
      <c r="BGS82" s="706"/>
      <c r="BGT82" s="706"/>
      <c r="BGU82" s="706"/>
      <c r="BGV82" s="706"/>
      <c r="BGW82" s="706"/>
      <c r="BGX82" s="706"/>
      <c r="BGY82" s="706"/>
      <c r="BGZ82" s="706"/>
      <c r="BHA82" s="706"/>
      <c r="BHB82" s="706"/>
      <c r="BHC82" s="706"/>
      <c r="BHD82" s="706"/>
      <c r="BHE82" s="706"/>
      <c r="BHF82" s="706"/>
      <c r="BHG82" s="706"/>
      <c r="BHH82" s="706"/>
      <c r="BHI82" s="706"/>
      <c r="BHJ82" s="706"/>
      <c r="BHK82" s="706"/>
      <c r="BHL82" s="706"/>
      <c r="BHM82" s="706"/>
      <c r="BHN82" s="706"/>
      <c r="BHO82" s="706"/>
      <c r="BHP82" s="706"/>
      <c r="BHQ82" s="706"/>
      <c r="BHR82" s="706"/>
      <c r="BHS82" s="706"/>
      <c r="BHT82" s="706"/>
      <c r="BHU82" s="706"/>
      <c r="BHV82" s="706"/>
      <c r="BHW82" s="706"/>
      <c r="BHX82" s="706"/>
      <c r="BHY82" s="706"/>
      <c r="BHZ82" s="706"/>
      <c r="BIA82" s="706"/>
      <c r="BIB82" s="706"/>
      <c r="BIC82" s="706"/>
      <c r="BID82" s="706"/>
      <c r="BIE82" s="706"/>
      <c r="BIF82" s="706"/>
      <c r="BIG82" s="706"/>
      <c r="BIH82" s="706"/>
      <c r="BII82" s="706"/>
      <c r="BIJ82" s="706"/>
      <c r="BIK82" s="706"/>
      <c r="BIL82" s="706"/>
      <c r="BIM82" s="706"/>
      <c r="BIN82" s="706"/>
      <c r="BIO82" s="706"/>
      <c r="BIP82" s="706"/>
      <c r="BIQ82" s="706"/>
      <c r="BIR82" s="706"/>
      <c r="BIS82" s="706"/>
      <c r="BIT82" s="706"/>
      <c r="BIU82" s="706"/>
      <c r="BIV82" s="706"/>
      <c r="BIW82" s="706"/>
      <c r="BIX82" s="706"/>
      <c r="BIY82" s="706"/>
      <c r="BIZ82" s="706"/>
      <c r="BJA82" s="706"/>
      <c r="BJB82" s="706"/>
      <c r="BJC82" s="706"/>
      <c r="BJD82" s="706"/>
      <c r="BJE82" s="706"/>
      <c r="BJF82" s="706"/>
      <c r="BJG82" s="706"/>
      <c r="BJH82" s="706"/>
      <c r="BJI82" s="706"/>
      <c r="BJJ82" s="706"/>
      <c r="BJK82" s="706"/>
      <c r="BJL82" s="706"/>
      <c r="BJM82" s="706"/>
      <c r="BJN82" s="706"/>
      <c r="BJO82" s="706"/>
      <c r="BJP82" s="706"/>
      <c r="BJQ82" s="706"/>
      <c r="BJR82" s="706"/>
      <c r="BJS82" s="706"/>
      <c r="BJT82" s="706"/>
      <c r="BJU82" s="706"/>
      <c r="BJV82" s="706"/>
      <c r="BJW82" s="706"/>
      <c r="BJX82" s="706"/>
      <c r="BJY82" s="706"/>
      <c r="BJZ82" s="706"/>
      <c r="BKA82" s="706"/>
      <c r="BKB82" s="706"/>
      <c r="BKC82" s="706"/>
      <c r="BKD82" s="706"/>
      <c r="BKE82" s="706"/>
      <c r="BKF82" s="706"/>
      <c r="BKG82" s="706"/>
      <c r="BKH82" s="706"/>
      <c r="BKI82" s="706"/>
      <c r="BKJ82" s="706"/>
      <c r="BKK82" s="706"/>
      <c r="BKL82" s="706"/>
      <c r="BKM82" s="706"/>
      <c r="BKN82" s="706"/>
      <c r="BKO82" s="706"/>
      <c r="BKP82" s="706"/>
      <c r="BKQ82" s="706"/>
      <c r="BKR82" s="706"/>
      <c r="BKS82" s="706"/>
      <c r="BKT82" s="706"/>
      <c r="BKU82" s="706"/>
      <c r="BKV82" s="706"/>
      <c r="BKW82" s="706"/>
      <c r="BKX82" s="706"/>
      <c r="BKY82" s="706"/>
      <c r="BKZ82" s="706"/>
      <c r="BLA82" s="706"/>
      <c r="BLB82" s="706"/>
      <c r="BLC82" s="706"/>
      <c r="BLD82" s="706"/>
      <c r="BLE82" s="706"/>
      <c r="BLF82" s="706"/>
      <c r="BLG82" s="706"/>
      <c r="BLH82" s="706"/>
      <c r="BLI82" s="706"/>
      <c r="BLJ82" s="706"/>
      <c r="BLK82" s="706"/>
      <c r="BLL82" s="706"/>
      <c r="BLM82" s="706"/>
      <c r="BLN82" s="706"/>
      <c r="BLO82" s="706"/>
      <c r="BLP82" s="706"/>
      <c r="BLQ82" s="706"/>
      <c r="BLR82" s="706"/>
      <c r="BLS82" s="706"/>
      <c r="BLT82" s="706"/>
      <c r="BLU82" s="706"/>
      <c r="BLV82" s="706"/>
      <c r="BLW82" s="706"/>
      <c r="BLX82" s="706"/>
      <c r="BLY82" s="706"/>
      <c r="BLZ82" s="706"/>
      <c r="BMA82" s="706"/>
      <c r="BMB82" s="706"/>
      <c r="BMC82" s="706"/>
      <c r="BMD82" s="706"/>
      <c r="BME82" s="706"/>
      <c r="BMF82" s="706"/>
      <c r="BMG82" s="706"/>
      <c r="BMH82" s="706"/>
      <c r="BMI82" s="706"/>
      <c r="BMJ82" s="706"/>
      <c r="BMK82" s="706"/>
      <c r="BML82" s="706"/>
      <c r="BMM82" s="706"/>
      <c r="BMN82" s="706"/>
      <c r="BMO82" s="706"/>
      <c r="BMP82" s="706"/>
      <c r="BMQ82" s="706"/>
      <c r="BMR82" s="706"/>
      <c r="BMS82" s="706"/>
      <c r="BMT82" s="706"/>
      <c r="BMU82" s="706"/>
      <c r="BMV82" s="706"/>
      <c r="BMW82" s="706"/>
      <c r="BMX82" s="706"/>
      <c r="BMY82" s="706"/>
      <c r="BMZ82" s="706"/>
      <c r="BNA82" s="706"/>
      <c r="BNB82" s="706"/>
      <c r="BNC82" s="706"/>
      <c r="BND82" s="706"/>
      <c r="BNE82" s="706"/>
      <c r="BNF82" s="706"/>
      <c r="BNG82" s="706"/>
      <c r="BNH82" s="706"/>
      <c r="BNI82" s="706"/>
      <c r="BNJ82" s="706"/>
      <c r="BNK82" s="706"/>
      <c r="BNL82" s="706"/>
      <c r="BNM82" s="706"/>
      <c r="BNN82" s="706"/>
      <c r="BNO82" s="706"/>
      <c r="BNP82" s="706"/>
      <c r="BNQ82" s="706"/>
      <c r="BNR82" s="706"/>
      <c r="BNS82" s="706"/>
      <c r="BNT82" s="706"/>
      <c r="BNU82" s="706"/>
      <c r="BNV82" s="706"/>
      <c r="BNW82" s="706"/>
      <c r="BNX82" s="706"/>
      <c r="BNY82" s="706"/>
      <c r="BNZ82" s="706"/>
      <c r="BOA82" s="706"/>
      <c r="BOB82" s="706"/>
      <c r="BOC82" s="706"/>
      <c r="BOD82" s="706"/>
      <c r="BOE82" s="706"/>
      <c r="BOF82" s="706"/>
      <c r="BOG82" s="706"/>
      <c r="BOH82" s="706"/>
      <c r="BOI82" s="706"/>
      <c r="BOJ82" s="706"/>
      <c r="BOK82" s="706"/>
      <c r="BOL82" s="706"/>
      <c r="BOM82" s="706"/>
      <c r="BON82" s="706"/>
      <c r="BOO82" s="706"/>
      <c r="BOP82" s="706"/>
      <c r="BOQ82" s="706"/>
      <c r="BOR82" s="706"/>
      <c r="BOS82" s="706"/>
      <c r="BOT82" s="706"/>
      <c r="BOU82" s="706"/>
      <c r="BOV82" s="706"/>
      <c r="BOW82" s="706"/>
      <c r="BOX82" s="706"/>
      <c r="BOY82" s="706"/>
      <c r="BOZ82" s="706"/>
      <c r="BPA82" s="706"/>
      <c r="BPB82" s="706"/>
      <c r="BPC82" s="706"/>
      <c r="BPD82" s="706"/>
      <c r="BPE82" s="706"/>
      <c r="BPF82" s="706"/>
      <c r="BPG82" s="706"/>
      <c r="BPH82" s="706"/>
      <c r="BPI82" s="706"/>
      <c r="BPJ82" s="706"/>
      <c r="BPK82" s="706"/>
      <c r="BPL82" s="706"/>
      <c r="BPM82" s="706"/>
      <c r="BPN82" s="706"/>
      <c r="BPO82" s="706"/>
      <c r="BPP82" s="706"/>
      <c r="BPQ82" s="706"/>
      <c r="BPR82" s="706"/>
      <c r="BPS82" s="706"/>
      <c r="BPT82" s="706"/>
      <c r="BPU82" s="706"/>
      <c r="BPV82" s="706"/>
      <c r="BPW82" s="706"/>
      <c r="BPX82" s="706"/>
      <c r="BPY82" s="706"/>
      <c r="BPZ82" s="706"/>
      <c r="BQA82" s="706"/>
      <c r="BQB82" s="706"/>
      <c r="BQC82" s="706"/>
      <c r="BQD82" s="706"/>
      <c r="BQE82" s="706"/>
      <c r="BQF82" s="706"/>
      <c r="BQG82" s="706"/>
      <c r="BQH82" s="706"/>
      <c r="BQI82" s="706"/>
      <c r="BQJ82" s="706"/>
      <c r="BQK82" s="706"/>
      <c r="BQL82" s="706"/>
      <c r="BQM82" s="706"/>
      <c r="BQN82" s="706"/>
      <c r="BQO82" s="706"/>
      <c r="BQP82" s="706"/>
      <c r="BQQ82" s="706"/>
      <c r="BQR82" s="706"/>
      <c r="BQS82" s="706"/>
      <c r="BQT82" s="706"/>
      <c r="BQU82" s="706"/>
      <c r="BQV82" s="706"/>
      <c r="BQW82" s="706"/>
      <c r="BQX82" s="706"/>
      <c r="BQY82" s="706"/>
      <c r="BQZ82" s="706"/>
      <c r="BRA82" s="706"/>
      <c r="BRB82" s="706"/>
      <c r="BRC82" s="706"/>
      <c r="BRD82" s="706"/>
      <c r="BRE82" s="706"/>
      <c r="BRF82" s="706"/>
      <c r="BRG82" s="706"/>
      <c r="BRH82" s="706"/>
      <c r="BRI82" s="706"/>
      <c r="BRJ82" s="706"/>
      <c r="BRK82" s="706"/>
      <c r="BRL82" s="706"/>
      <c r="BRM82" s="706"/>
      <c r="BRN82" s="706"/>
      <c r="BRO82" s="706"/>
      <c r="BRP82" s="706"/>
      <c r="BRQ82" s="706"/>
      <c r="BRR82" s="706"/>
      <c r="BRS82" s="706"/>
      <c r="BRT82" s="706"/>
      <c r="BRU82" s="706"/>
      <c r="BRV82" s="706"/>
      <c r="BRW82" s="706"/>
      <c r="BRX82" s="706"/>
      <c r="BRY82" s="706"/>
      <c r="BRZ82" s="706"/>
      <c r="BSA82" s="706"/>
      <c r="BSB82" s="706"/>
      <c r="BSC82" s="706"/>
      <c r="BSD82" s="706"/>
      <c r="BSE82" s="706"/>
      <c r="BSF82" s="706"/>
      <c r="BSG82" s="706"/>
      <c r="BSH82" s="706"/>
      <c r="BSI82" s="706"/>
      <c r="BSJ82" s="706"/>
      <c r="BSK82" s="706"/>
      <c r="BSL82" s="706"/>
      <c r="BSM82" s="706"/>
      <c r="BSN82" s="706"/>
      <c r="BSO82" s="706"/>
      <c r="BSP82" s="706"/>
      <c r="BSQ82" s="706"/>
      <c r="BSR82" s="706"/>
      <c r="BSS82" s="706"/>
      <c r="BST82" s="706"/>
      <c r="BSU82" s="706"/>
      <c r="BSV82" s="706"/>
      <c r="BSW82" s="706"/>
      <c r="BSX82" s="706"/>
      <c r="BSY82" s="706"/>
      <c r="BSZ82" s="706"/>
      <c r="BTA82" s="706"/>
      <c r="BTB82" s="706"/>
      <c r="BTC82" s="706"/>
      <c r="BTD82" s="706"/>
      <c r="BTE82" s="706"/>
      <c r="BTF82" s="706"/>
      <c r="BTG82" s="706"/>
      <c r="BTH82" s="706"/>
      <c r="BTI82" s="706"/>
      <c r="BTJ82" s="706"/>
      <c r="BTK82" s="706"/>
      <c r="BTL82" s="706"/>
      <c r="BTM82" s="706"/>
      <c r="BTN82" s="706"/>
      <c r="BTO82" s="706"/>
      <c r="BTP82" s="706"/>
      <c r="BTQ82" s="706"/>
      <c r="BTR82" s="706"/>
      <c r="BTS82" s="706"/>
      <c r="BTT82" s="706"/>
      <c r="BTU82" s="706"/>
      <c r="BTV82" s="706"/>
      <c r="BTW82" s="706"/>
      <c r="BTX82" s="706"/>
      <c r="BTY82" s="706"/>
      <c r="BTZ82" s="706"/>
      <c r="BUA82" s="706"/>
      <c r="BUB82" s="706"/>
      <c r="BUC82" s="706"/>
      <c r="BUD82" s="706"/>
      <c r="BUE82" s="706"/>
      <c r="BUF82" s="706"/>
      <c r="BUG82" s="706"/>
      <c r="BUH82" s="706"/>
      <c r="BUI82" s="706"/>
      <c r="BUJ82" s="706"/>
      <c r="BUK82" s="706"/>
      <c r="BUL82" s="706"/>
      <c r="BUM82" s="706"/>
      <c r="BUN82" s="706"/>
      <c r="BUO82" s="706"/>
      <c r="BUP82" s="706"/>
      <c r="BUQ82" s="706"/>
      <c r="BUR82" s="706"/>
      <c r="BUS82" s="706"/>
      <c r="BUT82" s="706"/>
      <c r="BUU82" s="706"/>
      <c r="BUV82" s="706"/>
      <c r="BUW82" s="706"/>
      <c r="BUX82" s="706"/>
      <c r="BUY82" s="706"/>
      <c r="BUZ82" s="706"/>
      <c r="BVA82" s="706"/>
      <c r="BVB82" s="706"/>
      <c r="BVC82" s="706"/>
      <c r="BVD82" s="706"/>
      <c r="BVE82" s="706"/>
      <c r="BVF82" s="706"/>
      <c r="BVG82" s="706"/>
      <c r="BVH82" s="706"/>
      <c r="BVI82" s="706"/>
      <c r="BVJ82" s="706"/>
      <c r="BVK82" s="706"/>
      <c r="BVL82" s="706"/>
      <c r="BVM82" s="706"/>
      <c r="BVN82" s="706"/>
      <c r="BVO82" s="706"/>
      <c r="BVP82" s="706"/>
      <c r="BVQ82" s="706"/>
      <c r="BVR82" s="706"/>
      <c r="BVS82" s="706"/>
      <c r="BVT82" s="706"/>
      <c r="BVU82" s="706"/>
      <c r="BVV82" s="706"/>
      <c r="BVW82" s="706"/>
      <c r="BVX82" s="706"/>
      <c r="BVY82" s="706"/>
      <c r="BVZ82" s="706"/>
      <c r="BWA82" s="706"/>
      <c r="BWB82" s="706"/>
      <c r="BWC82" s="706"/>
      <c r="BWD82" s="706"/>
      <c r="BWE82" s="706"/>
      <c r="BWF82" s="706"/>
      <c r="BWG82" s="706"/>
      <c r="BWH82" s="706"/>
      <c r="BWI82" s="706"/>
      <c r="BWJ82" s="706"/>
      <c r="BWK82" s="706"/>
      <c r="BWL82" s="706"/>
      <c r="BWM82" s="706"/>
      <c r="BWN82" s="706"/>
      <c r="BWO82" s="706"/>
      <c r="BWP82" s="706"/>
      <c r="BWQ82" s="706"/>
      <c r="BWR82" s="706"/>
      <c r="BWS82" s="706"/>
      <c r="BWT82" s="706"/>
      <c r="BWU82" s="706"/>
      <c r="BWV82" s="706"/>
      <c r="BWW82" s="706"/>
      <c r="BWX82" s="706"/>
      <c r="BWY82" s="706"/>
      <c r="BWZ82" s="706"/>
      <c r="BXA82" s="706"/>
      <c r="BXB82" s="706"/>
      <c r="BXC82" s="706"/>
      <c r="BXD82" s="706"/>
      <c r="BXE82" s="706"/>
      <c r="BXF82" s="706"/>
      <c r="BXG82" s="706"/>
      <c r="BXH82" s="706"/>
      <c r="BXI82" s="706"/>
      <c r="BXJ82" s="706"/>
      <c r="BXK82" s="706"/>
      <c r="BXL82" s="706"/>
      <c r="BXM82" s="706"/>
      <c r="BXN82" s="706"/>
      <c r="BXO82" s="706"/>
      <c r="BXP82" s="706"/>
      <c r="BXQ82" s="706"/>
      <c r="BXR82" s="706"/>
      <c r="BXS82" s="706"/>
      <c r="BXT82" s="706"/>
      <c r="BXU82" s="706"/>
      <c r="BXV82" s="706"/>
      <c r="BXW82" s="706"/>
      <c r="BXX82" s="706"/>
      <c r="BXY82" s="706"/>
      <c r="BXZ82" s="706"/>
      <c r="BYA82" s="706"/>
      <c r="BYB82" s="706"/>
      <c r="BYC82" s="706"/>
      <c r="BYD82" s="706"/>
      <c r="BYE82" s="706"/>
      <c r="BYF82" s="706"/>
      <c r="BYG82" s="706"/>
      <c r="BYH82" s="706"/>
      <c r="BYI82" s="706"/>
      <c r="BYJ82" s="706"/>
      <c r="BYK82" s="706"/>
      <c r="BYL82" s="706"/>
      <c r="BYM82" s="706"/>
      <c r="BYN82" s="706"/>
      <c r="BYO82" s="706"/>
      <c r="BYP82" s="706"/>
      <c r="BYQ82" s="706"/>
      <c r="BYR82" s="706"/>
      <c r="BYS82" s="706"/>
      <c r="BYT82" s="706"/>
      <c r="BYU82" s="706"/>
      <c r="BYV82" s="706"/>
      <c r="BYW82" s="706"/>
      <c r="BYX82" s="706"/>
      <c r="BYY82" s="706"/>
      <c r="BYZ82" s="706"/>
      <c r="BZA82" s="706"/>
      <c r="BZB82" s="706"/>
      <c r="BZC82" s="706"/>
      <c r="BZD82" s="706"/>
      <c r="BZE82" s="706"/>
      <c r="BZF82" s="706"/>
      <c r="BZG82" s="706"/>
      <c r="BZH82" s="706"/>
      <c r="BZI82" s="706"/>
      <c r="BZJ82" s="706"/>
      <c r="BZK82" s="706"/>
      <c r="BZL82" s="706"/>
      <c r="BZM82" s="706"/>
      <c r="BZN82" s="706"/>
      <c r="BZO82" s="706"/>
      <c r="BZP82" s="706"/>
      <c r="BZQ82" s="706"/>
      <c r="BZR82" s="706"/>
      <c r="BZS82" s="706"/>
      <c r="BZT82" s="706"/>
      <c r="BZU82" s="706"/>
      <c r="BZV82" s="706"/>
      <c r="BZW82" s="706"/>
      <c r="BZX82" s="706"/>
      <c r="BZY82" s="706"/>
      <c r="BZZ82" s="706"/>
      <c r="CAA82" s="706"/>
      <c r="CAB82" s="706"/>
      <c r="CAC82" s="706"/>
      <c r="CAD82" s="706"/>
      <c r="CAE82" s="706"/>
      <c r="CAF82" s="706"/>
      <c r="CAG82" s="706"/>
      <c r="CAH82" s="706"/>
      <c r="CAI82" s="706"/>
      <c r="CAJ82" s="706"/>
      <c r="CAK82" s="706"/>
      <c r="CAL82" s="706"/>
      <c r="CAM82" s="706"/>
      <c r="CAN82" s="706"/>
      <c r="CAO82" s="706"/>
      <c r="CAP82" s="706"/>
      <c r="CAQ82" s="706"/>
      <c r="CAR82" s="706"/>
      <c r="CAS82" s="706"/>
      <c r="CAT82" s="706"/>
      <c r="CAU82" s="706"/>
      <c r="CAV82" s="706"/>
      <c r="CAW82" s="706"/>
      <c r="CAX82" s="706"/>
      <c r="CAY82" s="706"/>
      <c r="CAZ82" s="706"/>
      <c r="CBA82" s="706"/>
      <c r="CBB82" s="706"/>
      <c r="CBC82" s="706"/>
      <c r="CBD82" s="706"/>
      <c r="CBE82" s="706"/>
      <c r="CBF82" s="706"/>
      <c r="CBG82" s="706"/>
      <c r="CBH82" s="706"/>
      <c r="CBI82" s="706"/>
      <c r="CBJ82" s="706"/>
      <c r="CBK82" s="706"/>
      <c r="CBL82" s="706"/>
      <c r="CBM82" s="706"/>
      <c r="CBN82" s="706"/>
      <c r="CBO82" s="706"/>
      <c r="CBP82" s="706"/>
      <c r="CBQ82" s="706"/>
      <c r="CBR82" s="706"/>
      <c r="CBS82" s="706"/>
      <c r="CBT82" s="706"/>
      <c r="CBU82" s="706"/>
      <c r="CBV82" s="706"/>
      <c r="CBW82" s="706"/>
      <c r="CBX82" s="706"/>
      <c r="CBY82" s="706"/>
      <c r="CBZ82" s="706"/>
      <c r="CCA82" s="706"/>
      <c r="CCB82" s="706"/>
      <c r="CCC82" s="706"/>
      <c r="CCD82" s="706"/>
      <c r="CCE82" s="706"/>
      <c r="CCF82" s="706"/>
      <c r="CCG82" s="706"/>
      <c r="CCH82" s="706"/>
      <c r="CCI82" s="706"/>
      <c r="CCJ82" s="706"/>
      <c r="CCK82" s="706"/>
      <c r="CCL82" s="706"/>
      <c r="CCM82" s="706"/>
      <c r="CCN82" s="706"/>
      <c r="CCO82" s="706"/>
      <c r="CCP82" s="706"/>
      <c r="CCQ82" s="706"/>
      <c r="CCR82" s="706"/>
      <c r="CCS82" s="706"/>
      <c r="CCT82" s="706"/>
      <c r="CCU82" s="706"/>
      <c r="CCV82" s="706"/>
      <c r="CCW82" s="706"/>
      <c r="CCX82" s="706"/>
      <c r="CCY82" s="706"/>
      <c r="CCZ82" s="706"/>
      <c r="CDA82" s="706"/>
      <c r="CDB82" s="706"/>
      <c r="CDC82" s="706"/>
      <c r="CDD82" s="706"/>
      <c r="CDE82" s="706"/>
      <c r="CDF82" s="706"/>
      <c r="CDG82" s="706"/>
      <c r="CDH82" s="706"/>
      <c r="CDI82" s="706"/>
      <c r="CDJ82" s="706"/>
      <c r="CDK82" s="706"/>
      <c r="CDL82" s="706"/>
      <c r="CDM82" s="706"/>
      <c r="CDN82" s="706"/>
      <c r="CDO82" s="706"/>
      <c r="CDP82" s="706"/>
      <c r="CDQ82" s="706"/>
      <c r="CDR82" s="706"/>
      <c r="CDS82" s="706"/>
      <c r="CDT82" s="706"/>
      <c r="CDU82" s="706"/>
      <c r="CDV82" s="706"/>
      <c r="CDW82" s="706"/>
      <c r="CDX82" s="706"/>
      <c r="CDY82" s="706"/>
      <c r="CDZ82" s="706"/>
      <c r="CEA82" s="706"/>
      <c r="CEB82" s="706"/>
      <c r="CEC82" s="706"/>
      <c r="CED82" s="706"/>
      <c r="CEE82" s="706"/>
      <c r="CEF82" s="706"/>
      <c r="CEG82" s="706"/>
      <c r="CEH82" s="706"/>
      <c r="CEI82" s="706"/>
      <c r="CEJ82" s="706"/>
      <c r="CEK82" s="706"/>
      <c r="CEL82" s="706"/>
      <c r="CEM82" s="706"/>
      <c r="CEN82" s="706"/>
      <c r="CEO82" s="706"/>
      <c r="CEP82" s="706"/>
      <c r="CEQ82" s="706"/>
      <c r="CER82" s="706"/>
      <c r="CES82" s="706"/>
      <c r="CET82" s="706"/>
      <c r="CEU82" s="706"/>
      <c r="CEV82" s="706"/>
      <c r="CEW82" s="706"/>
      <c r="CEX82" s="706"/>
      <c r="CEY82" s="706"/>
      <c r="CEZ82" s="706"/>
      <c r="CFA82" s="706"/>
      <c r="CFB82" s="706"/>
      <c r="CFC82" s="706"/>
      <c r="CFD82" s="706"/>
      <c r="CFE82" s="706"/>
      <c r="CFF82" s="706"/>
      <c r="CFG82" s="706"/>
      <c r="CFH82" s="706"/>
      <c r="CFI82" s="706"/>
      <c r="CFJ82" s="706"/>
      <c r="CFK82" s="706"/>
      <c r="CFL82" s="706"/>
      <c r="CFM82" s="706"/>
      <c r="CFN82" s="706"/>
      <c r="CFO82" s="706"/>
      <c r="CFP82" s="706"/>
      <c r="CFQ82" s="706"/>
      <c r="CFR82" s="706"/>
      <c r="CFS82" s="706"/>
      <c r="CFT82" s="706"/>
      <c r="CFU82" s="706"/>
      <c r="CFV82" s="706"/>
      <c r="CFW82" s="706"/>
      <c r="CFX82" s="706"/>
      <c r="CFY82" s="706"/>
      <c r="CFZ82" s="706"/>
      <c r="CGA82" s="706"/>
      <c r="CGB82" s="706"/>
      <c r="CGC82" s="706"/>
      <c r="CGD82" s="706"/>
      <c r="CGE82" s="706"/>
      <c r="CGF82" s="706"/>
      <c r="CGG82" s="706"/>
      <c r="CGH82" s="706"/>
      <c r="CGI82" s="706"/>
      <c r="CGJ82" s="706"/>
      <c r="CGK82" s="706"/>
      <c r="CGL82" s="706"/>
      <c r="CGM82" s="706"/>
      <c r="CGN82" s="706"/>
      <c r="CGO82" s="706"/>
      <c r="CGP82" s="706"/>
      <c r="CGQ82" s="706"/>
      <c r="CGR82" s="706"/>
      <c r="CGS82" s="706"/>
      <c r="CGT82" s="706"/>
      <c r="CGU82" s="706"/>
      <c r="CGV82" s="706"/>
      <c r="CGW82" s="706"/>
      <c r="CGX82" s="706"/>
      <c r="CGY82" s="706"/>
      <c r="CGZ82" s="706"/>
      <c r="CHA82" s="706"/>
      <c r="CHB82" s="706"/>
      <c r="CHC82" s="706"/>
      <c r="CHD82" s="706"/>
      <c r="CHE82" s="706"/>
      <c r="CHF82" s="706"/>
      <c r="CHG82" s="706"/>
      <c r="CHH82" s="706"/>
      <c r="CHI82" s="706"/>
      <c r="CHJ82" s="706"/>
      <c r="CHK82" s="706"/>
      <c r="CHL82" s="706"/>
      <c r="CHM82" s="706"/>
      <c r="CHN82" s="706"/>
      <c r="CHO82" s="706"/>
      <c r="CHP82" s="706"/>
      <c r="CHQ82" s="706"/>
      <c r="CHR82" s="706"/>
      <c r="CHS82" s="706"/>
      <c r="CHT82" s="706"/>
      <c r="CHU82" s="706"/>
      <c r="CHV82" s="706"/>
      <c r="CHW82" s="706"/>
      <c r="CHX82" s="706"/>
      <c r="CHY82" s="706"/>
      <c r="CHZ82" s="706"/>
      <c r="CIA82" s="706"/>
      <c r="CIB82" s="706"/>
      <c r="CIC82" s="706"/>
      <c r="CID82" s="706"/>
      <c r="CIE82" s="706"/>
      <c r="CIF82" s="706"/>
      <c r="CIG82" s="706"/>
      <c r="CIH82" s="706"/>
      <c r="CII82" s="706"/>
      <c r="CIJ82" s="706"/>
      <c r="CIK82" s="706"/>
      <c r="CIL82" s="706"/>
      <c r="CIM82" s="706"/>
      <c r="CIN82" s="706"/>
      <c r="CIO82" s="706"/>
      <c r="CIP82" s="706"/>
      <c r="CIQ82" s="706"/>
      <c r="CIR82" s="706"/>
      <c r="CIS82" s="706"/>
      <c r="CIT82" s="706"/>
      <c r="CIU82" s="706"/>
      <c r="CIV82" s="706"/>
      <c r="CIW82" s="706"/>
      <c r="CIX82" s="706"/>
      <c r="CIY82" s="706"/>
      <c r="CIZ82" s="706"/>
      <c r="CJA82" s="706"/>
      <c r="CJB82" s="706"/>
      <c r="CJC82" s="706"/>
      <c r="CJD82" s="706"/>
      <c r="CJE82" s="706"/>
      <c r="CJF82" s="706"/>
      <c r="CJG82" s="706"/>
      <c r="CJH82" s="706"/>
      <c r="CJI82" s="706"/>
      <c r="CJJ82" s="706"/>
      <c r="CJK82" s="706"/>
      <c r="CJL82" s="706"/>
      <c r="CJM82" s="706"/>
      <c r="CJN82" s="706"/>
      <c r="CJO82" s="706"/>
      <c r="CJP82" s="706"/>
      <c r="CJQ82" s="706"/>
      <c r="CJR82" s="706"/>
      <c r="CJS82" s="706"/>
      <c r="CJT82" s="706"/>
      <c r="CJU82" s="706"/>
      <c r="CJV82" s="706"/>
      <c r="CJW82" s="706"/>
      <c r="CJX82" s="706"/>
      <c r="CJY82" s="706"/>
      <c r="CJZ82" s="706"/>
      <c r="CKA82" s="706"/>
      <c r="CKB82" s="706"/>
      <c r="CKC82" s="706"/>
      <c r="CKD82" s="706"/>
      <c r="CKE82" s="706"/>
      <c r="CKF82" s="706"/>
      <c r="CKG82" s="706"/>
      <c r="CKH82" s="706"/>
      <c r="CKI82" s="706"/>
      <c r="CKJ82" s="706"/>
      <c r="CKK82" s="706"/>
      <c r="CKL82" s="706"/>
      <c r="CKM82" s="706"/>
      <c r="CKN82" s="706"/>
      <c r="CKO82" s="706"/>
      <c r="CKP82" s="706"/>
      <c r="CKQ82" s="706"/>
      <c r="CKR82" s="706"/>
      <c r="CKS82" s="706"/>
      <c r="CKT82" s="706"/>
      <c r="CKU82" s="706"/>
      <c r="CKV82" s="706"/>
      <c r="CKW82" s="706"/>
      <c r="CKX82" s="706"/>
      <c r="CKY82" s="706"/>
      <c r="CKZ82" s="706"/>
      <c r="CLA82" s="706"/>
      <c r="CLB82" s="706"/>
      <c r="CLC82" s="706"/>
      <c r="CLD82" s="706"/>
      <c r="CLE82" s="706"/>
      <c r="CLF82" s="706"/>
      <c r="CLG82" s="706"/>
      <c r="CLH82" s="706"/>
      <c r="CLI82" s="706"/>
      <c r="CLJ82" s="706"/>
      <c r="CLK82" s="706"/>
      <c r="CLL82" s="706"/>
      <c r="CLM82" s="706"/>
      <c r="CLN82" s="706"/>
      <c r="CLO82" s="706"/>
      <c r="CLP82" s="706"/>
      <c r="CLQ82" s="706"/>
      <c r="CLR82" s="706"/>
      <c r="CLS82" s="706"/>
      <c r="CLT82" s="706"/>
      <c r="CLU82" s="706"/>
      <c r="CLV82" s="706"/>
      <c r="CLW82" s="706"/>
      <c r="CLX82" s="706"/>
      <c r="CLY82" s="706"/>
      <c r="CLZ82" s="706"/>
      <c r="CMA82" s="706"/>
      <c r="CMB82" s="706"/>
      <c r="CMC82" s="706"/>
      <c r="CMD82" s="706"/>
      <c r="CME82" s="706"/>
      <c r="CMF82" s="706"/>
      <c r="CMG82" s="706"/>
      <c r="CMH82" s="706"/>
      <c r="CMI82" s="706"/>
      <c r="CMJ82" s="706"/>
      <c r="CMK82" s="706"/>
      <c r="CML82" s="706"/>
      <c r="CMM82" s="706"/>
      <c r="CMN82" s="706"/>
      <c r="CMO82" s="706"/>
      <c r="CMP82" s="706"/>
      <c r="CMQ82" s="706"/>
      <c r="CMR82" s="706"/>
      <c r="CMS82" s="706"/>
      <c r="CMT82" s="706"/>
      <c r="CMU82" s="706"/>
      <c r="CMV82" s="706"/>
      <c r="CMW82" s="706"/>
      <c r="CMX82" s="706"/>
      <c r="CMY82" s="706"/>
      <c r="CMZ82" s="706"/>
      <c r="CNA82" s="706"/>
      <c r="CNB82" s="706"/>
      <c r="CNC82" s="706"/>
      <c r="CND82" s="706"/>
      <c r="CNE82" s="706"/>
      <c r="CNF82" s="706"/>
      <c r="CNG82" s="706"/>
      <c r="CNH82" s="706"/>
      <c r="CNI82" s="706"/>
      <c r="CNJ82" s="706"/>
      <c r="CNK82" s="706"/>
      <c r="CNL82" s="706"/>
      <c r="CNM82" s="706"/>
      <c r="CNN82" s="706"/>
      <c r="CNO82" s="706"/>
      <c r="CNP82" s="706"/>
      <c r="CNQ82" s="706"/>
      <c r="CNR82" s="706"/>
      <c r="CNS82" s="706"/>
      <c r="CNT82" s="706"/>
      <c r="CNU82" s="706"/>
      <c r="CNV82" s="706"/>
      <c r="CNW82" s="706"/>
      <c r="CNX82" s="706"/>
      <c r="CNY82" s="706"/>
      <c r="CNZ82" s="706"/>
      <c r="COA82" s="706"/>
      <c r="COB82" s="706"/>
      <c r="COC82" s="706"/>
      <c r="COD82" s="706"/>
      <c r="COE82" s="706"/>
      <c r="COF82" s="706"/>
      <c r="COG82" s="706"/>
      <c r="COH82" s="706"/>
      <c r="COI82" s="706"/>
      <c r="COJ82" s="706"/>
      <c r="COK82" s="706"/>
      <c r="COL82" s="706"/>
      <c r="COM82" s="706"/>
      <c r="CON82" s="706"/>
      <c r="COO82" s="706"/>
      <c r="COP82" s="706"/>
      <c r="COQ82" s="706"/>
      <c r="COR82" s="706"/>
      <c r="COS82" s="706"/>
      <c r="COT82" s="706"/>
      <c r="COU82" s="706"/>
      <c r="COV82" s="706"/>
      <c r="COW82" s="706"/>
      <c r="COX82" s="706"/>
      <c r="COY82" s="706"/>
      <c r="COZ82" s="706"/>
      <c r="CPA82" s="706"/>
      <c r="CPB82" s="706"/>
      <c r="CPC82" s="706"/>
      <c r="CPD82" s="706"/>
      <c r="CPE82" s="706"/>
      <c r="CPF82" s="706"/>
      <c r="CPG82" s="706"/>
      <c r="CPH82" s="706"/>
      <c r="CPI82" s="706"/>
      <c r="CPJ82" s="706"/>
      <c r="CPK82" s="706"/>
      <c r="CPL82" s="706"/>
      <c r="CPM82" s="706"/>
      <c r="CPN82" s="706"/>
      <c r="CPO82" s="706"/>
      <c r="CPP82" s="706"/>
      <c r="CPQ82" s="706"/>
      <c r="CPR82" s="706"/>
      <c r="CPS82" s="706"/>
      <c r="CPT82" s="706"/>
      <c r="CPU82" s="706"/>
      <c r="CPV82" s="706"/>
      <c r="CPW82" s="706"/>
      <c r="CPX82" s="706"/>
      <c r="CPY82" s="706"/>
      <c r="CPZ82" s="706"/>
      <c r="CQA82" s="706"/>
      <c r="CQB82" s="706"/>
      <c r="CQC82" s="706"/>
      <c r="CQD82" s="706"/>
      <c r="CQE82" s="706"/>
      <c r="CQF82" s="706"/>
      <c r="CQG82" s="706"/>
      <c r="CQH82" s="706"/>
      <c r="CQI82" s="706"/>
      <c r="CQJ82" s="706"/>
      <c r="CQK82" s="706"/>
      <c r="CQL82" s="706"/>
      <c r="CQM82" s="706"/>
      <c r="CQN82" s="706"/>
      <c r="CQO82" s="706"/>
      <c r="CQP82" s="706"/>
      <c r="CQQ82" s="706"/>
      <c r="CQR82" s="706"/>
      <c r="CQS82" s="706"/>
      <c r="CQT82" s="706"/>
      <c r="CQU82" s="706"/>
      <c r="CQV82" s="706"/>
      <c r="CQW82" s="706"/>
      <c r="CQX82" s="706"/>
      <c r="CQY82" s="706"/>
      <c r="CQZ82" s="706"/>
      <c r="CRA82" s="706"/>
      <c r="CRB82" s="706"/>
      <c r="CRC82" s="706"/>
      <c r="CRD82" s="706"/>
      <c r="CRE82" s="706"/>
      <c r="CRF82" s="706"/>
      <c r="CRG82" s="706"/>
      <c r="CRH82" s="706"/>
      <c r="CRI82" s="706"/>
      <c r="CRJ82" s="706"/>
      <c r="CRK82" s="706"/>
      <c r="CRL82" s="706"/>
      <c r="CRM82" s="706"/>
      <c r="CRN82" s="706"/>
      <c r="CRO82" s="706"/>
      <c r="CRP82" s="706"/>
      <c r="CRQ82" s="706"/>
      <c r="CRR82" s="706"/>
      <c r="CRS82" s="706"/>
      <c r="CRT82" s="706"/>
      <c r="CRU82" s="706"/>
      <c r="CRV82" s="706"/>
      <c r="CRW82" s="706"/>
      <c r="CRX82" s="706"/>
      <c r="CRY82" s="706"/>
      <c r="CRZ82" s="706"/>
      <c r="CSA82" s="706"/>
      <c r="CSB82" s="706"/>
      <c r="CSC82" s="706"/>
      <c r="CSD82" s="706"/>
      <c r="CSE82" s="706"/>
      <c r="CSF82" s="706"/>
      <c r="CSG82" s="706"/>
      <c r="CSH82" s="706"/>
      <c r="CSI82" s="706"/>
      <c r="CSJ82" s="706"/>
      <c r="CSK82" s="706"/>
      <c r="CSL82" s="706"/>
      <c r="CSM82" s="706"/>
      <c r="CSN82" s="706"/>
      <c r="CSO82" s="706"/>
      <c r="CSP82" s="706"/>
      <c r="CSQ82" s="706"/>
      <c r="CSR82" s="706"/>
      <c r="CSS82" s="706"/>
      <c r="CST82" s="706"/>
      <c r="CSU82" s="706"/>
      <c r="CSV82" s="706"/>
      <c r="CSW82" s="706"/>
      <c r="CSX82" s="706"/>
      <c r="CSY82" s="706"/>
      <c r="CSZ82" s="706"/>
      <c r="CTA82" s="706"/>
      <c r="CTB82" s="706"/>
      <c r="CTC82" s="706"/>
      <c r="CTD82" s="706"/>
      <c r="CTE82" s="706"/>
      <c r="CTF82" s="706"/>
      <c r="CTG82" s="706"/>
      <c r="CTH82" s="706"/>
      <c r="CTI82" s="706"/>
      <c r="CTJ82" s="706"/>
      <c r="CTK82" s="706"/>
      <c r="CTL82" s="706"/>
      <c r="CTM82" s="706"/>
      <c r="CTN82" s="706"/>
      <c r="CTO82" s="706"/>
      <c r="CTP82" s="706"/>
      <c r="CTQ82" s="706"/>
      <c r="CTR82" s="706"/>
      <c r="CTS82" s="706"/>
      <c r="CTT82" s="706"/>
      <c r="CTU82" s="706"/>
      <c r="CTV82" s="706"/>
      <c r="CTW82" s="706"/>
      <c r="CTX82" s="706"/>
      <c r="CTY82" s="706"/>
      <c r="CTZ82" s="706"/>
      <c r="CUA82" s="706"/>
      <c r="CUB82" s="706"/>
      <c r="CUC82" s="706"/>
      <c r="CUD82" s="706"/>
      <c r="CUE82" s="706"/>
      <c r="CUF82" s="706"/>
      <c r="CUG82" s="706"/>
      <c r="CUH82" s="706"/>
      <c r="CUI82" s="706"/>
      <c r="CUJ82" s="706"/>
      <c r="CUK82" s="706"/>
      <c r="CUL82" s="706"/>
      <c r="CUM82" s="706"/>
      <c r="CUN82" s="706"/>
      <c r="CUO82" s="706"/>
      <c r="CUP82" s="706"/>
      <c r="CUQ82" s="706"/>
      <c r="CUR82" s="706"/>
      <c r="CUS82" s="706"/>
      <c r="CUT82" s="706"/>
      <c r="CUU82" s="706"/>
      <c r="CUV82" s="706"/>
      <c r="CUW82" s="706"/>
      <c r="CUX82" s="706"/>
      <c r="CUY82" s="706"/>
      <c r="CUZ82" s="706"/>
      <c r="CVA82" s="706"/>
      <c r="CVB82" s="706"/>
      <c r="CVC82" s="706"/>
      <c r="CVD82" s="706"/>
      <c r="CVE82" s="706"/>
      <c r="CVF82" s="706"/>
      <c r="CVG82" s="706"/>
      <c r="CVH82" s="706"/>
      <c r="CVI82" s="706"/>
      <c r="CVJ82" s="706"/>
      <c r="CVK82" s="706"/>
      <c r="CVL82" s="706"/>
      <c r="CVM82" s="706"/>
      <c r="CVN82" s="706"/>
      <c r="CVO82" s="706"/>
      <c r="CVP82" s="706"/>
      <c r="CVQ82" s="706"/>
      <c r="CVR82" s="706"/>
      <c r="CVS82" s="706"/>
      <c r="CVT82" s="706"/>
      <c r="CVU82" s="706"/>
      <c r="CVV82" s="706"/>
      <c r="CVW82" s="706"/>
      <c r="CVX82" s="706"/>
      <c r="CVY82" s="706"/>
      <c r="CVZ82" s="706"/>
      <c r="CWA82" s="706"/>
      <c r="CWB82" s="706"/>
      <c r="CWC82" s="706"/>
      <c r="CWD82" s="706"/>
      <c r="CWE82" s="706"/>
      <c r="CWF82" s="706"/>
      <c r="CWG82" s="706"/>
      <c r="CWH82" s="706"/>
      <c r="CWI82" s="706"/>
      <c r="CWJ82" s="706"/>
      <c r="CWK82" s="706"/>
      <c r="CWL82" s="706"/>
      <c r="CWM82" s="706"/>
      <c r="CWN82" s="706"/>
      <c r="CWO82" s="706"/>
      <c r="CWP82" s="706"/>
      <c r="CWQ82" s="706"/>
      <c r="CWR82" s="706"/>
      <c r="CWS82" s="706"/>
      <c r="CWT82" s="706"/>
      <c r="CWU82" s="706"/>
      <c r="CWV82" s="706"/>
      <c r="CWW82" s="706"/>
      <c r="CWX82" s="706"/>
      <c r="CWY82" s="706"/>
      <c r="CWZ82" s="706"/>
      <c r="CXA82" s="706"/>
      <c r="CXB82" s="706"/>
      <c r="CXC82" s="706"/>
      <c r="CXD82" s="706"/>
      <c r="CXE82" s="706"/>
      <c r="CXF82" s="706"/>
      <c r="CXG82" s="706"/>
      <c r="CXH82" s="706"/>
      <c r="CXI82" s="706"/>
      <c r="CXJ82" s="706"/>
      <c r="CXK82" s="706"/>
      <c r="CXL82" s="706"/>
      <c r="CXM82" s="706"/>
      <c r="CXN82" s="706"/>
      <c r="CXO82" s="706"/>
      <c r="CXP82" s="706"/>
      <c r="CXQ82" s="706"/>
      <c r="CXR82" s="706"/>
      <c r="CXS82" s="706"/>
      <c r="CXT82" s="706"/>
      <c r="CXU82" s="706"/>
      <c r="CXV82" s="706"/>
      <c r="CXW82" s="706"/>
      <c r="CXX82" s="706"/>
      <c r="CXY82" s="706"/>
      <c r="CXZ82" s="706"/>
      <c r="CYA82" s="706"/>
      <c r="CYB82" s="706"/>
      <c r="CYC82" s="706"/>
      <c r="CYD82" s="706"/>
      <c r="CYE82" s="706"/>
      <c r="CYF82" s="706"/>
      <c r="CYG82" s="706"/>
      <c r="CYH82" s="706"/>
      <c r="CYI82" s="706"/>
      <c r="CYJ82" s="706"/>
      <c r="CYK82" s="706"/>
      <c r="CYL82" s="706"/>
      <c r="CYM82" s="706"/>
      <c r="CYN82" s="706"/>
      <c r="CYO82" s="706"/>
      <c r="CYP82" s="706"/>
      <c r="CYQ82" s="706"/>
      <c r="CYR82" s="706"/>
      <c r="CYS82" s="706"/>
      <c r="CYT82" s="706"/>
      <c r="CYU82" s="706"/>
      <c r="CYV82" s="706"/>
      <c r="CYW82" s="706"/>
      <c r="CYX82" s="706"/>
      <c r="CYY82" s="706"/>
      <c r="CYZ82" s="706"/>
      <c r="CZA82" s="706"/>
      <c r="CZB82" s="706"/>
      <c r="CZC82" s="706"/>
      <c r="CZD82" s="706"/>
      <c r="CZE82" s="706"/>
      <c r="CZF82" s="706"/>
      <c r="CZG82" s="706"/>
      <c r="CZH82" s="706"/>
      <c r="CZI82" s="706"/>
      <c r="CZJ82" s="706"/>
      <c r="CZK82" s="706"/>
      <c r="CZL82" s="706"/>
      <c r="CZM82" s="706"/>
      <c r="CZN82" s="706"/>
      <c r="CZO82" s="706"/>
      <c r="CZP82" s="706"/>
      <c r="CZQ82" s="706"/>
      <c r="CZR82" s="706"/>
      <c r="CZS82" s="706"/>
      <c r="CZT82" s="706"/>
      <c r="CZU82" s="706"/>
      <c r="CZV82" s="706"/>
      <c r="CZW82" s="706"/>
      <c r="CZX82" s="706"/>
      <c r="CZY82" s="706"/>
      <c r="CZZ82" s="706"/>
      <c r="DAA82" s="706"/>
      <c r="DAB82" s="706"/>
      <c r="DAC82" s="706"/>
      <c r="DAD82" s="706"/>
      <c r="DAE82" s="706"/>
      <c r="DAF82" s="706"/>
      <c r="DAG82" s="706"/>
      <c r="DAH82" s="706"/>
      <c r="DAI82" s="706"/>
      <c r="DAJ82" s="706"/>
      <c r="DAK82" s="706"/>
      <c r="DAL82" s="706"/>
      <c r="DAM82" s="706"/>
      <c r="DAN82" s="706"/>
      <c r="DAO82" s="706"/>
      <c r="DAP82" s="706"/>
      <c r="DAQ82" s="706"/>
      <c r="DAR82" s="706"/>
      <c r="DAS82" s="706"/>
      <c r="DAT82" s="706"/>
      <c r="DAU82" s="706"/>
      <c r="DAV82" s="706"/>
      <c r="DAW82" s="706"/>
      <c r="DAX82" s="706"/>
      <c r="DAY82" s="706"/>
      <c r="DAZ82" s="706"/>
      <c r="DBA82" s="706"/>
      <c r="DBB82" s="706"/>
      <c r="DBC82" s="706"/>
      <c r="DBD82" s="706"/>
      <c r="DBE82" s="706"/>
      <c r="DBF82" s="706"/>
      <c r="DBG82" s="706"/>
      <c r="DBH82" s="706"/>
      <c r="DBI82" s="706"/>
      <c r="DBJ82" s="706"/>
      <c r="DBK82" s="706"/>
      <c r="DBL82" s="706"/>
      <c r="DBM82" s="706"/>
      <c r="DBN82" s="706"/>
      <c r="DBO82" s="706"/>
      <c r="DBP82" s="706"/>
      <c r="DBQ82" s="706"/>
      <c r="DBR82" s="706"/>
      <c r="DBS82" s="706"/>
      <c r="DBT82" s="706"/>
      <c r="DBU82" s="706"/>
      <c r="DBV82" s="706"/>
      <c r="DBW82" s="706"/>
      <c r="DBX82" s="706"/>
      <c r="DBY82" s="706"/>
      <c r="DBZ82" s="706"/>
      <c r="DCA82" s="706"/>
      <c r="DCB82" s="706"/>
      <c r="DCC82" s="706"/>
      <c r="DCD82" s="706"/>
      <c r="DCE82" s="706"/>
      <c r="DCF82" s="706"/>
      <c r="DCG82" s="706"/>
      <c r="DCH82" s="706"/>
      <c r="DCI82" s="706"/>
      <c r="DCJ82" s="706"/>
      <c r="DCK82" s="706"/>
      <c r="DCL82" s="706"/>
      <c r="DCM82" s="706"/>
      <c r="DCN82" s="706"/>
      <c r="DCO82" s="706"/>
      <c r="DCP82" s="706"/>
      <c r="DCQ82" s="706"/>
      <c r="DCR82" s="706"/>
      <c r="DCS82" s="706"/>
      <c r="DCT82" s="706"/>
      <c r="DCU82" s="706"/>
      <c r="DCV82" s="706"/>
      <c r="DCW82" s="706"/>
      <c r="DCX82" s="706"/>
      <c r="DCY82" s="706"/>
      <c r="DCZ82" s="706"/>
      <c r="DDA82" s="706"/>
      <c r="DDB82" s="706"/>
      <c r="DDC82" s="706"/>
      <c r="DDD82" s="706"/>
      <c r="DDE82" s="706"/>
      <c r="DDF82" s="706"/>
      <c r="DDG82" s="706"/>
      <c r="DDH82" s="706"/>
      <c r="DDI82" s="706"/>
      <c r="DDJ82" s="706"/>
      <c r="DDK82" s="706"/>
      <c r="DDL82" s="706"/>
      <c r="DDM82" s="706"/>
      <c r="DDN82" s="706"/>
      <c r="DDO82" s="706"/>
      <c r="DDP82" s="706"/>
      <c r="DDQ82" s="706"/>
      <c r="DDR82" s="706"/>
      <c r="DDS82" s="706"/>
      <c r="DDT82" s="706"/>
      <c r="DDU82" s="706"/>
      <c r="DDV82" s="706"/>
      <c r="DDW82" s="706"/>
      <c r="DDX82" s="706"/>
      <c r="DDY82" s="706"/>
      <c r="DDZ82" s="706"/>
      <c r="DEA82" s="706"/>
      <c r="DEB82" s="706"/>
      <c r="DEC82" s="706"/>
      <c r="DED82" s="706"/>
      <c r="DEE82" s="706"/>
      <c r="DEF82" s="706"/>
      <c r="DEG82" s="706"/>
      <c r="DEH82" s="706"/>
      <c r="DEI82" s="706"/>
      <c r="DEJ82" s="706"/>
      <c r="DEK82" s="706"/>
      <c r="DEL82" s="706"/>
      <c r="DEM82" s="706"/>
      <c r="DEN82" s="706"/>
      <c r="DEO82" s="706"/>
      <c r="DEP82" s="706"/>
      <c r="DEQ82" s="706"/>
      <c r="DER82" s="706"/>
      <c r="DES82" s="706"/>
      <c r="DET82" s="706"/>
      <c r="DEU82" s="706"/>
      <c r="DEV82" s="706"/>
      <c r="DEW82" s="706"/>
      <c r="DEX82" s="706"/>
      <c r="DEY82" s="706"/>
      <c r="DEZ82" s="706"/>
      <c r="DFA82" s="706"/>
      <c r="DFB82" s="706"/>
      <c r="DFC82" s="706"/>
      <c r="DFD82" s="706"/>
      <c r="DFE82" s="706"/>
      <c r="DFF82" s="706"/>
      <c r="DFG82" s="706"/>
      <c r="DFH82" s="706"/>
      <c r="DFI82" s="706"/>
      <c r="DFJ82" s="706"/>
      <c r="DFK82" s="706"/>
      <c r="DFL82" s="706"/>
      <c r="DFM82" s="706"/>
      <c r="DFN82" s="706"/>
      <c r="DFO82" s="706"/>
      <c r="DFP82" s="706"/>
      <c r="DFQ82" s="706"/>
      <c r="DFR82" s="706"/>
      <c r="DFS82" s="706"/>
      <c r="DFT82" s="706"/>
      <c r="DFU82" s="706"/>
      <c r="DFV82" s="706"/>
      <c r="DFW82" s="706"/>
      <c r="DFX82" s="706"/>
      <c r="DFY82" s="706"/>
      <c r="DFZ82" s="706"/>
      <c r="DGA82" s="706"/>
      <c r="DGB82" s="706"/>
      <c r="DGC82" s="706"/>
      <c r="DGD82" s="706"/>
      <c r="DGE82" s="706"/>
      <c r="DGF82" s="706"/>
      <c r="DGG82" s="706"/>
      <c r="DGH82" s="706"/>
      <c r="DGI82" s="706"/>
      <c r="DGJ82" s="706"/>
      <c r="DGK82" s="706"/>
      <c r="DGL82" s="706"/>
      <c r="DGM82" s="706"/>
      <c r="DGN82" s="706"/>
      <c r="DGO82" s="706"/>
      <c r="DGP82" s="706"/>
      <c r="DGQ82" s="706"/>
      <c r="DGR82" s="706"/>
      <c r="DGS82" s="706"/>
      <c r="DGT82" s="706"/>
      <c r="DGU82" s="706"/>
      <c r="DGV82" s="706"/>
      <c r="DGW82" s="706"/>
      <c r="DGX82" s="706"/>
      <c r="DGY82" s="706"/>
      <c r="DGZ82" s="706"/>
      <c r="DHA82" s="706"/>
      <c r="DHB82" s="706"/>
      <c r="DHC82" s="706"/>
      <c r="DHD82" s="706"/>
      <c r="DHE82" s="706"/>
      <c r="DHF82" s="706"/>
      <c r="DHG82" s="706"/>
      <c r="DHH82" s="706"/>
      <c r="DHI82" s="706"/>
      <c r="DHJ82" s="706"/>
      <c r="DHK82" s="706"/>
      <c r="DHL82" s="706"/>
      <c r="DHM82" s="706"/>
      <c r="DHN82" s="706"/>
      <c r="DHO82" s="706"/>
      <c r="DHP82" s="706"/>
      <c r="DHQ82" s="706"/>
      <c r="DHR82" s="706"/>
      <c r="DHS82" s="706"/>
      <c r="DHT82" s="706"/>
      <c r="DHU82" s="706"/>
      <c r="DHV82" s="706"/>
      <c r="DHW82" s="706"/>
      <c r="DHX82" s="706"/>
      <c r="DHY82" s="706"/>
      <c r="DHZ82" s="706"/>
      <c r="DIA82" s="706"/>
      <c r="DIB82" s="706"/>
      <c r="DIC82" s="706"/>
      <c r="DID82" s="706"/>
      <c r="DIE82" s="706"/>
      <c r="DIF82" s="706"/>
      <c r="DIG82" s="706"/>
      <c r="DIH82" s="706"/>
      <c r="DII82" s="706"/>
      <c r="DIJ82" s="706"/>
      <c r="DIK82" s="706"/>
      <c r="DIL82" s="706"/>
      <c r="DIM82" s="706"/>
      <c r="DIN82" s="706"/>
      <c r="DIO82" s="706"/>
      <c r="DIP82" s="706"/>
      <c r="DIQ82" s="706"/>
      <c r="DIR82" s="706"/>
      <c r="DIS82" s="706"/>
      <c r="DIT82" s="706"/>
      <c r="DIU82" s="706"/>
      <c r="DIV82" s="706"/>
      <c r="DIW82" s="706"/>
      <c r="DIX82" s="706"/>
      <c r="DIY82" s="706"/>
      <c r="DIZ82" s="706"/>
      <c r="DJA82" s="706"/>
      <c r="DJB82" s="706"/>
      <c r="DJC82" s="706"/>
      <c r="DJD82" s="706"/>
      <c r="DJE82" s="706"/>
      <c r="DJF82" s="706"/>
      <c r="DJG82" s="706"/>
      <c r="DJH82" s="706"/>
      <c r="DJI82" s="706"/>
      <c r="DJJ82" s="706"/>
      <c r="DJK82" s="706"/>
      <c r="DJL82" s="706"/>
      <c r="DJM82" s="706"/>
      <c r="DJN82" s="706"/>
      <c r="DJO82" s="706"/>
      <c r="DJP82" s="706"/>
      <c r="DJQ82" s="706"/>
      <c r="DJR82" s="706"/>
      <c r="DJS82" s="706"/>
      <c r="DJT82" s="706"/>
      <c r="DJU82" s="706"/>
      <c r="DJV82" s="706"/>
      <c r="DJW82" s="706"/>
      <c r="DJX82" s="706"/>
      <c r="DJY82" s="706"/>
      <c r="DJZ82" s="706"/>
      <c r="DKA82" s="706"/>
      <c r="DKB82" s="706"/>
      <c r="DKC82" s="706"/>
      <c r="DKD82" s="706"/>
      <c r="DKE82" s="706"/>
      <c r="DKF82" s="706"/>
      <c r="DKG82" s="706"/>
      <c r="DKH82" s="706"/>
      <c r="DKI82" s="706"/>
      <c r="DKJ82" s="706"/>
      <c r="DKK82" s="706"/>
      <c r="DKL82" s="706"/>
      <c r="DKM82" s="706"/>
      <c r="DKN82" s="706"/>
      <c r="DKO82" s="706"/>
      <c r="DKP82" s="706"/>
      <c r="DKQ82" s="706"/>
      <c r="DKR82" s="706"/>
      <c r="DKS82" s="706"/>
      <c r="DKT82" s="706"/>
      <c r="DKU82" s="706"/>
      <c r="DKV82" s="706"/>
      <c r="DKW82" s="706"/>
      <c r="DKX82" s="706"/>
      <c r="DKY82" s="706"/>
      <c r="DKZ82" s="706"/>
      <c r="DLA82" s="706"/>
      <c r="DLB82" s="706"/>
      <c r="DLC82" s="706"/>
      <c r="DLD82" s="706"/>
      <c r="DLE82" s="706"/>
      <c r="DLF82" s="706"/>
      <c r="DLG82" s="706"/>
      <c r="DLH82" s="706"/>
      <c r="DLI82" s="706"/>
      <c r="DLJ82" s="706"/>
      <c r="DLK82" s="706"/>
      <c r="DLL82" s="706"/>
      <c r="DLM82" s="706"/>
      <c r="DLN82" s="706"/>
      <c r="DLO82" s="706"/>
      <c r="DLP82" s="706"/>
      <c r="DLQ82" s="706"/>
      <c r="DLR82" s="706"/>
      <c r="DLS82" s="706"/>
      <c r="DLT82" s="706"/>
      <c r="DLU82" s="706"/>
      <c r="DLV82" s="706"/>
      <c r="DLW82" s="706"/>
      <c r="DLX82" s="706"/>
      <c r="DLY82" s="706"/>
      <c r="DLZ82" s="706"/>
      <c r="DMA82" s="706"/>
      <c r="DMB82" s="706"/>
      <c r="DMC82" s="706"/>
      <c r="DMD82" s="706"/>
      <c r="DME82" s="706"/>
      <c r="DMF82" s="706"/>
      <c r="DMG82" s="706"/>
      <c r="DMH82" s="706"/>
      <c r="DMI82" s="706"/>
      <c r="DMJ82" s="706"/>
      <c r="DMK82" s="706"/>
      <c r="DML82" s="706"/>
      <c r="DMM82" s="706"/>
      <c r="DMN82" s="706"/>
      <c r="DMO82" s="706"/>
      <c r="DMP82" s="706"/>
      <c r="DMQ82" s="706"/>
      <c r="DMR82" s="706"/>
      <c r="DMS82" s="706"/>
      <c r="DMT82" s="706"/>
      <c r="DMU82" s="706"/>
      <c r="DMV82" s="706"/>
      <c r="DMW82" s="706"/>
      <c r="DMX82" s="706"/>
      <c r="DMY82" s="706"/>
      <c r="DMZ82" s="706"/>
      <c r="DNA82" s="706"/>
      <c r="DNB82" s="706"/>
      <c r="DNC82" s="706"/>
      <c r="DND82" s="706"/>
      <c r="DNE82" s="706"/>
      <c r="DNF82" s="706"/>
      <c r="DNG82" s="706"/>
      <c r="DNH82" s="706"/>
      <c r="DNI82" s="706"/>
      <c r="DNJ82" s="706"/>
      <c r="DNK82" s="706"/>
      <c r="DNL82" s="706"/>
      <c r="DNM82" s="706"/>
      <c r="DNN82" s="706"/>
      <c r="DNO82" s="706"/>
      <c r="DNP82" s="706"/>
      <c r="DNQ82" s="706"/>
      <c r="DNR82" s="706"/>
      <c r="DNS82" s="706"/>
      <c r="DNT82" s="706"/>
      <c r="DNU82" s="706"/>
      <c r="DNV82" s="706"/>
      <c r="DNW82" s="706"/>
      <c r="DNX82" s="706"/>
      <c r="DNY82" s="706"/>
      <c r="DNZ82" s="706"/>
      <c r="DOA82" s="706"/>
      <c r="DOB82" s="706"/>
      <c r="DOC82" s="706"/>
      <c r="DOD82" s="706"/>
      <c r="DOE82" s="706"/>
      <c r="DOF82" s="706"/>
      <c r="DOG82" s="706"/>
      <c r="DOH82" s="706"/>
      <c r="DOI82" s="706"/>
      <c r="DOJ82" s="706"/>
      <c r="DOK82" s="706"/>
      <c r="DOL82" s="706"/>
      <c r="DOM82" s="706"/>
      <c r="DON82" s="706"/>
      <c r="DOO82" s="706"/>
      <c r="DOP82" s="706"/>
      <c r="DOQ82" s="706"/>
      <c r="DOR82" s="706"/>
      <c r="DOS82" s="706"/>
      <c r="DOT82" s="706"/>
      <c r="DOU82" s="706"/>
      <c r="DOV82" s="706"/>
      <c r="DOW82" s="706"/>
      <c r="DOX82" s="706"/>
      <c r="DOY82" s="706"/>
      <c r="DOZ82" s="706"/>
      <c r="DPA82" s="706"/>
      <c r="DPB82" s="706"/>
      <c r="DPC82" s="706"/>
      <c r="DPD82" s="706"/>
      <c r="DPE82" s="706"/>
      <c r="DPF82" s="706"/>
      <c r="DPG82" s="706"/>
      <c r="DPH82" s="706"/>
      <c r="DPI82" s="706"/>
      <c r="DPJ82" s="706"/>
      <c r="DPK82" s="706"/>
      <c r="DPL82" s="706"/>
      <c r="DPM82" s="706"/>
      <c r="DPN82" s="706"/>
      <c r="DPO82" s="706"/>
      <c r="DPP82" s="706"/>
      <c r="DPQ82" s="706"/>
      <c r="DPR82" s="706"/>
      <c r="DPS82" s="706"/>
      <c r="DPT82" s="706"/>
      <c r="DPU82" s="706"/>
      <c r="DPV82" s="706"/>
      <c r="DPW82" s="706"/>
      <c r="DPX82" s="706"/>
      <c r="DPY82" s="706"/>
      <c r="DPZ82" s="706"/>
      <c r="DQA82" s="706"/>
      <c r="DQB82" s="706"/>
      <c r="DQC82" s="706"/>
      <c r="DQD82" s="706"/>
      <c r="DQE82" s="706"/>
      <c r="DQF82" s="706"/>
      <c r="DQG82" s="706"/>
      <c r="DQH82" s="706"/>
      <c r="DQI82" s="706"/>
      <c r="DQJ82" s="706"/>
      <c r="DQK82" s="706"/>
      <c r="DQL82" s="706"/>
      <c r="DQM82" s="706"/>
      <c r="DQN82" s="706"/>
      <c r="DQO82" s="706"/>
      <c r="DQP82" s="706"/>
      <c r="DQQ82" s="706"/>
      <c r="DQR82" s="706"/>
      <c r="DQS82" s="706"/>
      <c r="DQT82" s="706"/>
      <c r="DQU82" s="706"/>
      <c r="DQV82" s="706"/>
      <c r="DQW82" s="706"/>
      <c r="DQX82" s="706"/>
      <c r="DQY82" s="706"/>
      <c r="DQZ82" s="706"/>
      <c r="DRA82" s="706"/>
      <c r="DRB82" s="706"/>
      <c r="DRC82" s="706"/>
      <c r="DRD82" s="706"/>
      <c r="DRE82" s="706"/>
      <c r="DRF82" s="706"/>
      <c r="DRG82" s="706"/>
      <c r="DRH82" s="706"/>
      <c r="DRI82" s="706"/>
      <c r="DRJ82" s="706"/>
      <c r="DRK82" s="706"/>
      <c r="DRL82" s="706"/>
      <c r="DRM82" s="706"/>
      <c r="DRN82" s="706"/>
      <c r="DRO82" s="706"/>
      <c r="DRP82" s="706"/>
      <c r="DRQ82" s="706"/>
      <c r="DRR82" s="706"/>
      <c r="DRS82" s="706"/>
      <c r="DRT82" s="706"/>
      <c r="DRU82" s="706"/>
      <c r="DRV82" s="706"/>
      <c r="DRW82" s="706"/>
      <c r="DRX82" s="706"/>
      <c r="DRY82" s="706"/>
      <c r="DRZ82" s="706"/>
      <c r="DSA82" s="706"/>
      <c r="DSB82" s="706"/>
      <c r="DSC82" s="706"/>
      <c r="DSD82" s="706"/>
      <c r="DSE82" s="706"/>
      <c r="DSF82" s="706"/>
      <c r="DSG82" s="706"/>
      <c r="DSH82" s="706"/>
      <c r="DSI82" s="706"/>
      <c r="DSJ82" s="706"/>
      <c r="DSK82" s="706"/>
      <c r="DSL82" s="706"/>
      <c r="DSM82" s="706"/>
      <c r="DSN82" s="706"/>
      <c r="DSO82" s="706"/>
      <c r="DSP82" s="706"/>
      <c r="DSQ82" s="706"/>
      <c r="DSR82" s="706"/>
      <c r="DSS82" s="706"/>
      <c r="DST82" s="706"/>
      <c r="DSU82" s="706"/>
      <c r="DSV82" s="706"/>
      <c r="DSW82" s="706"/>
      <c r="DSX82" s="706"/>
      <c r="DSY82" s="706"/>
      <c r="DSZ82" s="706"/>
      <c r="DTA82" s="706"/>
      <c r="DTB82" s="706"/>
      <c r="DTC82" s="706"/>
      <c r="DTD82" s="706"/>
      <c r="DTE82" s="706"/>
      <c r="DTF82" s="706"/>
      <c r="DTG82" s="706"/>
      <c r="DTH82" s="706"/>
      <c r="DTI82" s="706"/>
      <c r="DTJ82" s="706"/>
      <c r="DTK82" s="706"/>
      <c r="DTL82" s="706"/>
      <c r="DTM82" s="706"/>
      <c r="DTN82" s="706"/>
      <c r="DTO82" s="706"/>
      <c r="DTP82" s="706"/>
      <c r="DTQ82" s="706"/>
      <c r="DTR82" s="706"/>
      <c r="DTS82" s="706"/>
      <c r="DTT82" s="706"/>
      <c r="DTU82" s="706"/>
      <c r="DTV82" s="706"/>
      <c r="DTW82" s="706"/>
      <c r="DTX82" s="706"/>
      <c r="DTY82" s="706"/>
      <c r="DTZ82" s="706"/>
      <c r="DUA82" s="706"/>
      <c r="DUB82" s="706"/>
      <c r="DUC82" s="706"/>
      <c r="DUD82" s="706"/>
      <c r="DUE82" s="706"/>
      <c r="DUF82" s="706"/>
      <c r="DUG82" s="706"/>
      <c r="DUH82" s="706"/>
      <c r="DUI82" s="706"/>
      <c r="DUJ82" s="706"/>
      <c r="DUK82" s="706"/>
      <c r="DUL82" s="706"/>
      <c r="DUM82" s="706"/>
      <c r="DUN82" s="706"/>
      <c r="DUO82" s="706"/>
      <c r="DUP82" s="706"/>
      <c r="DUQ82" s="706"/>
      <c r="DUR82" s="706"/>
      <c r="DUS82" s="706"/>
      <c r="DUT82" s="706"/>
      <c r="DUU82" s="706"/>
      <c r="DUV82" s="706"/>
      <c r="DUW82" s="706"/>
      <c r="DUX82" s="706"/>
      <c r="DUY82" s="706"/>
      <c r="DUZ82" s="706"/>
      <c r="DVA82" s="706"/>
      <c r="DVB82" s="706"/>
      <c r="DVC82" s="706"/>
      <c r="DVD82" s="706"/>
      <c r="DVE82" s="706"/>
      <c r="DVF82" s="706"/>
      <c r="DVG82" s="706"/>
      <c r="DVH82" s="706"/>
      <c r="DVI82" s="706"/>
      <c r="DVJ82" s="706"/>
      <c r="DVK82" s="706"/>
      <c r="DVL82" s="706"/>
      <c r="DVM82" s="706"/>
      <c r="DVN82" s="706"/>
      <c r="DVO82" s="706"/>
      <c r="DVP82" s="706"/>
      <c r="DVQ82" s="706"/>
      <c r="DVR82" s="706"/>
      <c r="DVS82" s="706"/>
      <c r="DVT82" s="706"/>
      <c r="DVU82" s="706"/>
      <c r="DVV82" s="706"/>
      <c r="DVW82" s="706"/>
      <c r="DVX82" s="706"/>
      <c r="DVY82" s="706"/>
      <c r="DVZ82" s="706"/>
      <c r="DWA82" s="706"/>
      <c r="DWB82" s="706"/>
      <c r="DWC82" s="706"/>
      <c r="DWD82" s="706"/>
      <c r="DWE82" s="706"/>
      <c r="DWF82" s="706"/>
      <c r="DWG82" s="706"/>
      <c r="DWH82" s="706"/>
      <c r="DWI82" s="706"/>
      <c r="DWJ82" s="706"/>
      <c r="DWK82" s="706"/>
      <c r="DWL82" s="706"/>
      <c r="DWM82" s="706"/>
      <c r="DWN82" s="706"/>
      <c r="DWO82" s="706"/>
      <c r="DWP82" s="706"/>
      <c r="DWQ82" s="706"/>
      <c r="DWR82" s="706"/>
      <c r="DWS82" s="706"/>
      <c r="DWT82" s="706"/>
      <c r="DWU82" s="706"/>
      <c r="DWV82" s="706"/>
      <c r="DWW82" s="706"/>
      <c r="DWX82" s="706"/>
      <c r="DWY82" s="706"/>
      <c r="DWZ82" s="706"/>
      <c r="DXA82" s="706"/>
      <c r="DXB82" s="706"/>
      <c r="DXC82" s="706"/>
      <c r="DXD82" s="706"/>
      <c r="DXE82" s="706"/>
      <c r="DXF82" s="706"/>
      <c r="DXG82" s="706"/>
      <c r="DXH82" s="706"/>
      <c r="DXI82" s="706"/>
      <c r="DXJ82" s="706"/>
      <c r="DXK82" s="706"/>
      <c r="DXL82" s="706"/>
      <c r="DXM82" s="706"/>
      <c r="DXN82" s="706"/>
      <c r="DXO82" s="706"/>
      <c r="DXP82" s="706"/>
      <c r="DXQ82" s="706"/>
      <c r="DXR82" s="706"/>
      <c r="DXS82" s="706"/>
      <c r="DXT82" s="706"/>
      <c r="DXU82" s="706"/>
      <c r="DXV82" s="706"/>
      <c r="DXW82" s="706"/>
      <c r="DXX82" s="706"/>
      <c r="DXY82" s="706"/>
      <c r="DXZ82" s="706"/>
      <c r="DYA82" s="706"/>
      <c r="DYB82" s="706"/>
      <c r="DYC82" s="706"/>
      <c r="DYD82" s="706"/>
      <c r="DYE82" s="706"/>
      <c r="DYF82" s="706"/>
      <c r="DYG82" s="706"/>
      <c r="DYH82" s="706"/>
      <c r="DYI82" s="706"/>
      <c r="DYJ82" s="706"/>
      <c r="DYK82" s="706"/>
      <c r="DYL82" s="706"/>
      <c r="DYM82" s="706"/>
      <c r="DYN82" s="706"/>
      <c r="DYO82" s="706"/>
      <c r="DYP82" s="706"/>
      <c r="DYQ82" s="706"/>
      <c r="DYR82" s="706"/>
      <c r="DYS82" s="706"/>
      <c r="DYT82" s="706"/>
      <c r="DYU82" s="706"/>
      <c r="DYV82" s="706"/>
      <c r="DYW82" s="706"/>
      <c r="DYX82" s="706"/>
      <c r="DYY82" s="706"/>
      <c r="DYZ82" s="706"/>
      <c r="DZA82" s="706"/>
      <c r="DZB82" s="706"/>
      <c r="DZC82" s="706"/>
      <c r="DZD82" s="706"/>
      <c r="DZE82" s="706"/>
      <c r="DZF82" s="706"/>
      <c r="DZG82" s="706"/>
      <c r="DZH82" s="706"/>
      <c r="DZI82" s="706"/>
      <c r="DZJ82" s="706"/>
      <c r="DZK82" s="706"/>
      <c r="DZL82" s="706"/>
      <c r="DZM82" s="706"/>
      <c r="DZN82" s="706"/>
      <c r="DZO82" s="706"/>
      <c r="DZP82" s="706"/>
      <c r="DZQ82" s="706"/>
      <c r="DZR82" s="706"/>
      <c r="DZS82" s="706"/>
      <c r="DZT82" s="706"/>
      <c r="DZU82" s="706"/>
      <c r="DZV82" s="706"/>
      <c r="DZW82" s="706"/>
      <c r="DZX82" s="706"/>
      <c r="DZY82" s="706"/>
      <c r="DZZ82" s="706"/>
      <c r="EAA82" s="706"/>
      <c r="EAB82" s="706"/>
      <c r="EAC82" s="706"/>
      <c r="EAD82" s="706"/>
      <c r="EAE82" s="706"/>
      <c r="EAF82" s="706"/>
      <c r="EAG82" s="706"/>
      <c r="EAH82" s="706"/>
      <c r="EAI82" s="706"/>
      <c r="EAJ82" s="706"/>
      <c r="EAK82" s="706"/>
      <c r="EAL82" s="706"/>
      <c r="EAM82" s="706"/>
      <c r="EAN82" s="706"/>
      <c r="EAO82" s="706"/>
      <c r="EAP82" s="706"/>
      <c r="EAQ82" s="706"/>
      <c r="EAR82" s="706"/>
      <c r="EAS82" s="706"/>
      <c r="EAT82" s="706"/>
      <c r="EAU82" s="706"/>
      <c r="EAV82" s="706"/>
      <c r="EAW82" s="706"/>
      <c r="EAX82" s="706"/>
      <c r="EAY82" s="706"/>
      <c r="EAZ82" s="706"/>
      <c r="EBA82" s="706"/>
      <c r="EBB82" s="706"/>
      <c r="EBC82" s="706"/>
      <c r="EBD82" s="706"/>
      <c r="EBE82" s="706"/>
      <c r="EBF82" s="706"/>
      <c r="EBG82" s="706"/>
      <c r="EBH82" s="706"/>
      <c r="EBI82" s="706"/>
      <c r="EBJ82" s="706"/>
      <c r="EBK82" s="706"/>
      <c r="EBL82" s="706"/>
      <c r="EBM82" s="706"/>
      <c r="EBN82" s="706"/>
      <c r="EBO82" s="706"/>
      <c r="EBP82" s="706"/>
      <c r="EBQ82" s="706"/>
      <c r="EBR82" s="706"/>
      <c r="EBS82" s="706"/>
      <c r="EBT82" s="706"/>
      <c r="EBU82" s="706"/>
      <c r="EBV82" s="706"/>
      <c r="EBW82" s="706"/>
      <c r="EBX82" s="706"/>
      <c r="EBY82" s="706"/>
      <c r="EBZ82" s="706"/>
      <c r="ECA82" s="706"/>
      <c r="ECB82" s="706"/>
      <c r="ECC82" s="706"/>
      <c r="ECD82" s="706"/>
      <c r="ECE82" s="706"/>
      <c r="ECF82" s="706"/>
      <c r="ECG82" s="706"/>
      <c r="ECH82" s="706"/>
      <c r="ECI82" s="706"/>
      <c r="ECJ82" s="706"/>
      <c r="ECK82" s="706"/>
      <c r="ECL82" s="706"/>
      <c r="ECM82" s="706"/>
      <c r="ECN82" s="706"/>
      <c r="ECO82" s="706"/>
      <c r="ECP82" s="706"/>
      <c r="ECQ82" s="706"/>
      <c r="ECR82" s="706"/>
      <c r="ECS82" s="706"/>
      <c r="ECT82" s="706"/>
      <c r="ECU82" s="706"/>
      <c r="ECV82" s="706"/>
      <c r="ECW82" s="706"/>
      <c r="ECX82" s="706"/>
      <c r="ECY82" s="706"/>
      <c r="ECZ82" s="706"/>
      <c r="EDA82" s="706"/>
      <c r="EDB82" s="706"/>
      <c r="EDC82" s="706"/>
      <c r="EDD82" s="706"/>
      <c r="EDE82" s="706"/>
      <c r="EDF82" s="706"/>
      <c r="EDG82" s="706"/>
      <c r="EDH82" s="706"/>
      <c r="EDI82" s="706"/>
      <c r="EDJ82" s="706"/>
      <c r="EDK82" s="706"/>
      <c r="EDL82" s="706"/>
      <c r="EDM82" s="706"/>
      <c r="EDN82" s="706"/>
      <c r="EDO82" s="706"/>
      <c r="EDP82" s="706"/>
      <c r="EDQ82" s="706"/>
      <c r="EDR82" s="706"/>
      <c r="EDS82" s="706"/>
      <c r="EDT82" s="706"/>
      <c r="EDU82" s="706"/>
      <c r="EDV82" s="706"/>
      <c r="EDW82" s="706"/>
      <c r="EDX82" s="706"/>
      <c r="EDY82" s="706"/>
      <c r="EDZ82" s="706"/>
      <c r="EEA82" s="706"/>
      <c r="EEB82" s="706"/>
      <c r="EEC82" s="706"/>
      <c r="EED82" s="706"/>
      <c r="EEE82" s="706"/>
      <c r="EEF82" s="706"/>
      <c r="EEG82" s="706"/>
      <c r="EEH82" s="706"/>
      <c r="EEI82" s="706"/>
      <c r="EEJ82" s="706"/>
      <c r="EEK82" s="706"/>
      <c r="EEL82" s="706"/>
      <c r="EEM82" s="706"/>
      <c r="EEN82" s="706"/>
      <c r="EEO82" s="706"/>
      <c r="EEP82" s="706"/>
      <c r="EEQ82" s="706"/>
      <c r="EER82" s="706"/>
      <c r="EES82" s="706"/>
      <c r="EET82" s="706"/>
      <c r="EEU82" s="706"/>
      <c r="EEV82" s="706"/>
      <c r="EEW82" s="706"/>
      <c r="EEX82" s="706"/>
      <c r="EEY82" s="706"/>
      <c r="EEZ82" s="706"/>
      <c r="EFA82" s="706"/>
      <c r="EFB82" s="706"/>
      <c r="EFC82" s="706"/>
      <c r="EFD82" s="706"/>
      <c r="EFE82" s="706"/>
      <c r="EFF82" s="706"/>
      <c r="EFG82" s="706"/>
      <c r="EFH82" s="706"/>
      <c r="EFI82" s="706"/>
      <c r="EFJ82" s="706"/>
      <c r="EFK82" s="706"/>
      <c r="EFL82" s="706"/>
      <c r="EFM82" s="706"/>
      <c r="EFN82" s="706"/>
      <c r="EFO82" s="706"/>
      <c r="EFP82" s="706"/>
      <c r="EFQ82" s="706"/>
      <c r="EFR82" s="706"/>
      <c r="EFS82" s="706"/>
      <c r="EFT82" s="706"/>
      <c r="EFU82" s="706"/>
      <c r="EFV82" s="706"/>
      <c r="EFW82" s="706"/>
      <c r="EFX82" s="706"/>
      <c r="EFY82" s="706"/>
      <c r="EFZ82" s="706"/>
      <c r="EGA82" s="706"/>
      <c r="EGB82" s="706"/>
      <c r="EGC82" s="706"/>
      <c r="EGD82" s="706"/>
      <c r="EGE82" s="706"/>
      <c r="EGF82" s="706"/>
      <c r="EGG82" s="706"/>
      <c r="EGH82" s="706"/>
      <c r="EGI82" s="706"/>
      <c r="EGJ82" s="706"/>
      <c r="EGK82" s="706"/>
      <c r="EGL82" s="706"/>
      <c r="EGM82" s="706"/>
      <c r="EGN82" s="706"/>
      <c r="EGO82" s="706"/>
      <c r="EGP82" s="706"/>
      <c r="EGQ82" s="706"/>
      <c r="EGR82" s="706"/>
      <c r="EGS82" s="706"/>
      <c r="EGT82" s="706"/>
      <c r="EGU82" s="706"/>
      <c r="EGV82" s="706"/>
      <c r="EGW82" s="706"/>
      <c r="EGX82" s="706"/>
      <c r="EGY82" s="706"/>
      <c r="EGZ82" s="706"/>
      <c r="EHA82" s="706"/>
      <c r="EHB82" s="706"/>
      <c r="EHC82" s="706"/>
      <c r="EHD82" s="706"/>
      <c r="EHE82" s="706"/>
      <c r="EHF82" s="706"/>
      <c r="EHG82" s="706"/>
      <c r="EHH82" s="706"/>
      <c r="EHI82" s="706"/>
      <c r="EHJ82" s="706"/>
      <c r="EHK82" s="706"/>
      <c r="EHL82" s="706"/>
      <c r="EHM82" s="706"/>
      <c r="EHN82" s="706"/>
      <c r="EHO82" s="706"/>
      <c r="EHP82" s="706"/>
      <c r="EHQ82" s="706"/>
      <c r="EHR82" s="706"/>
      <c r="EHS82" s="706"/>
      <c r="EHT82" s="706"/>
      <c r="EHU82" s="706"/>
      <c r="EHV82" s="706"/>
      <c r="EHW82" s="706"/>
      <c r="EHX82" s="706"/>
      <c r="EHY82" s="706"/>
      <c r="EHZ82" s="706"/>
      <c r="EIA82" s="706"/>
      <c r="EIB82" s="706"/>
      <c r="EIC82" s="706"/>
      <c r="EID82" s="706"/>
      <c r="EIE82" s="706"/>
      <c r="EIF82" s="706"/>
      <c r="EIG82" s="706"/>
      <c r="EIH82" s="706"/>
      <c r="EII82" s="706"/>
      <c r="EIJ82" s="706"/>
      <c r="EIK82" s="706"/>
      <c r="EIL82" s="706"/>
      <c r="EIM82" s="706"/>
      <c r="EIN82" s="706"/>
      <c r="EIO82" s="706"/>
      <c r="EIP82" s="706"/>
      <c r="EIQ82" s="706"/>
      <c r="EIR82" s="706"/>
      <c r="EIS82" s="706"/>
      <c r="EIT82" s="706"/>
      <c r="EIU82" s="706"/>
      <c r="EIV82" s="706"/>
      <c r="EIW82" s="706"/>
      <c r="EIX82" s="706"/>
      <c r="EIY82" s="706"/>
      <c r="EIZ82" s="706"/>
      <c r="EJA82" s="706"/>
      <c r="EJB82" s="706"/>
      <c r="EJC82" s="706"/>
      <c r="EJD82" s="706"/>
      <c r="EJE82" s="706"/>
      <c r="EJF82" s="706"/>
      <c r="EJG82" s="706"/>
      <c r="EJH82" s="706"/>
      <c r="EJI82" s="706"/>
      <c r="EJJ82" s="706"/>
      <c r="EJK82" s="706"/>
      <c r="EJL82" s="706"/>
      <c r="EJM82" s="706"/>
      <c r="EJN82" s="706"/>
      <c r="EJO82" s="706"/>
      <c r="EJP82" s="706"/>
      <c r="EJQ82" s="706"/>
      <c r="EJR82" s="706"/>
      <c r="EJS82" s="706"/>
      <c r="EJT82" s="706"/>
      <c r="EJU82" s="706"/>
      <c r="EJV82" s="706"/>
      <c r="EJW82" s="706"/>
      <c r="EJX82" s="706"/>
      <c r="EJY82" s="706"/>
      <c r="EJZ82" s="706"/>
      <c r="EKA82" s="706"/>
      <c r="EKB82" s="706"/>
      <c r="EKC82" s="706"/>
      <c r="EKD82" s="706"/>
      <c r="EKE82" s="706"/>
      <c r="EKF82" s="706"/>
      <c r="EKG82" s="706"/>
      <c r="EKH82" s="706"/>
      <c r="EKI82" s="706"/>
      <c r="EKJ82" s="706"/>
      <c r="EKK82" s="706"/>
      <c r="EKL82" s="706"/>
      <c r="EKM82" s="706"/>
      <c r="EKN82" s="706"/>
      <c r="EKO82" s="706"/>
      <c r="EKP82" s="706"/>
      <c r="EKQ82" s="706"/>
      <c r="EKR82" s="706"/>
      <c r="EKS82" s="706"/>
      <c r="EKT82" s="706"/>
      <c r="EKU82" s="706"/>
      <c r="EKV82" s="706"/>
      <c r="EKW82" s="706"/>
      <c r="EKX82" s="706"/>
      <c r="EKY82" s="706"/>
      <c r="EKZ82" s="706"/>
      <c r="ELA82" s="706"/>
      <c r="ELB82" s="706"/>
      <c r="ELC82" s="706"/>
      <c r="ELD82" s="706"/>
      <c r="ELE82" s="706"/>
      <c r="ELF82" s="706"/>
      <c r="ELG82" s="706"/>
      <c r="ELH82" s="706"/>
      <c r="ELI82" s="706"/>
      <c r="ELJ82" s="706"/>
      <c r="ELK82" s="706"/>
      <c r="ELL82" s="706"/>
      <c r="ELM82" s="706"/>
      <c r="ELN82" s="706"/>
      <c r="ELO82" s="706"/>
      <c r="ELP82" s="706"/>
      <c r="ELQ82" s="706"/>
      <c r="ELR82" s="706"/>
      <c r="ELS82" s="706"/>
      <c r="ELT82" s="706"/>
      <c r="ELU82" s="706"/>
      <c r="ELV82" s="706"/>
      <c r="ELW82" s="706"/>
      <c r="ELX82" s="706"/>
      <c r="ELY82" s="706"/>
      <c r="ELZ82" s="706"/>
      <c r="EMA82" s="706"/>
      <c r="EMB82" s="706"/>
      <c r="EMC82" s="706"/>
      <c r="EMD82" s="706"/>
      <c r="EME82" s="706"/>
      <c r="EMF82" s="706"/>
      <c r="EMG82" s="706"/>
      <c r="EMH82" s="706"/>
      <c r="EMI82" s="706"/>
      <c r="EMJ82" s="706"/>
      <c r="EMK82" s="706"/>
      <c r="EML82" s="706"/>
      <c r="EMM82" s="706"/>
      <c r="EMN82" s="706"/>
      <c r="EMO82" s="706"/>
      <c r="EMP82" s="706"/>
      <c r="EMQ82" s="706"/>
      <c r="EMR82" s="706"/>
      <c r="EMS82" s="706"/>
      <c r="EMT82" s="706"/>
      <c r="EMU82" s="706"/>
      <c r="EMV82" s="706"/>
      <c r="EMW82" s="706"/>
      <c r="EMX82" s="706"/>
      <c r="EMY82" s="706"/>
      <c r="EMZ82" s="706"/>
      <c r="ENA82" s="706"/>
      <c r="ENB82" s="706"/>
      <c r="ENC82" s="706"/>
      <c r="END82" s="706"/>
      <c r="ENE82" s="706"/>
      <c r="ENF82" s="706"/>
      <c r="ENG82" s="706"/>
      <c r="ENH82" s="706"/>
      <c r="ENI82" s="706"/>
      <c r="ENJ82" s="706"/>
      <c r="ENK82" s="706"/>
      <c r="ENL82" s="706"/>
      <c r="ENM82" s="706"/>
      <c r="ENN82" s="706"/>
      <c r="ENO82" s="706"/>
      <c r="ENP82" s="706"/>
      <c r="ENQ82" s="706"/>
      <c r="ENR82" s="706"/>
      <c r="ENS82" s="706"/>
      <c r="ENT82" s="706"/>
      <c r="ENU82" s="706"/>
      <c r="ENV82" s="706"/>
      <c r="ENW82" s="706"/>
      <c r="ENX82" s="706"/>
      <c r="ENY82" s="706"/>
      <c r="ENZ82" s="706"/>
      <c r="EOA82" s="706"/>
      <c r="EOB82" s="706"/>
      <c r="EOC82" s="706"/>
      <c r="EOD82" s="706"/>
      <c r="EOE82" s="706"/>
      <c r="EOF82" s="706"/>
      <c r="EOG82" s="706"/>
      <c r="EOH82" s="706"/>
      <c r="EOI82" s="706"/>
      <c r="EOJ82" s="706"/>
      <c r="EOK82" s="706"/>
      <c r="EOL82" s="706"/>
      <c r="EOM82" s="706"/>
      <c r="EON82" s="706"/>
      <c r="EOO82" s="706"/>
      <c r="EOP82" s="706"/>
      <c r="EOQ82" s="706"/>
      <c r="EOR82" s="706"/>
      <c r="EOS82" s="706"/>
      <c r="EOT82" s="706"/>
      <c r="EOU82" s="706"/>
      <c r="EOV82" s="706"/>
      <c r="EOW82" s="706"/>
      <c r="EOX82" s="706"/>
      <c r="EOY82" s="706"/>
      <c r="EOZ82" s="706"/>
      <c r="EPA82" s="706"/>
      <c r="EPB82" s="706"/>
      <c r="EPC82" s="706"/>
      <c r="EPD82" s="706"/>
      <c r="EPE82" s="706"/>
      <c r="EPF82" s="706"/>
      <c r="EPG82" s="706"/>
      <c r="EPH82" s="706"/>
      <c r="EPI82" s="706"/>
      <c r="EPJ82" s="706"/>
      <c r="EPK82" s="706"/>
      <c r="EPL82" s="706"/>
      <c r="EPM82" s="706"/>
      <c r="EPN82" s="706"/>
      <c r="EPO82" s="706"/>
      <c r="EPP82" s="706"/>
      <c r="EPQ82" s="706"/>
      <c r="EPR82" s="706"/>
      <c r="EPS82" s="706"/>
      <c r="EPT82" s="706"/>
      <c r="EPU82" s="706"/>
      <c r="EPV82" s="706"/>
      <c r="EPW82" s="706"/>
      <c r="EPX82" s="706"/>
      <c r="EPY82" s="706"/>
      <c r="EPZ82" s="706"/>
      <c r="EQA82" s="706"/>
      <c r="EQB82" s="706"/>
      <c r="EQC82" s="706"/>
      <c r="EQD82" s="706"/>
      <c r="EQE82" s="706"/>
      <c r="EQF82" s="706"/>
      <c r="EQG82" s="706"/>
      <c r="EQH82" s="706"/>
      <c r="EQI82" s="706"/>
      <c r="EQJ82" s="706"/>
      <c r="EQK82" s="706"/>
      <c r="EQL82" s="706"/>
      <c r="EQM82" s="706"/>
      <c r="EQN82" s="706"/>
      <c r="EQO82" s="706"/>
      <c r="EQP82" s="706"/>
      <c r="EQQ82" s="706"/>
      <c r="EQR82" s="706"/>
      <c r="EQS82" s="706"/>
      <c r="EQT82" s="706"/>
      <c r="EQU82" s="706"/>
      <c r="EQV82" s="706"/>
      <c r="EQW82" s="706"/>
      <c r="EQX82" s="706"/>
      <c r="EQY82" s="706"/>
      <c r="EQZ82" s="706"/>
      <c r="ERA82" s="706"/>
      <c r="ERB82" s="706"/>
      <c r="ERC82" s="706"/>
      <c r="ERD82" s="706"/>
      <c r="ERE82" s="706"/>
      <c r="ERF82" s="706"/>
      <c r="ERG82" s="706"/>
      <c r="ERH82" s="706"/>
      <c r="ERI82" s="706"/>
      <c r="ERJ82" s="706"/>
      <c r="ERK82" s="706"/>
      <c r="ERL82" s="706"/>
      <c r="ERM82" s="706"/>
      <c r="ERN82" s="706"/>
      <c r="ERO82" s="706"/>
      <c r="ERP82" s="706"/>
      <c r="ERQ82" s="706"/>
      <c r="ERR82" s="706"/>
      <c r="ERS82" s="706"/>
      <c r="ERT82" s="706"/>
      <c r="ERU82" s="706"/>
      <c r="ERV82" s="706"/>
      <c r="ERW82" s="706"/>
      <c r="ERX82" s="706"/>
      <c r="ERY82" s="706"/>
      <c r="ERZ82" s="706"/>
      <c r="ESA82" s="706"/>
      <c r="ESB82" s="706"/>
      <c r="ESC82" s="706"/>
      <c r="ESD82" s="706"/>
      <c r="ESE82" s="706"/>
      <c r="ESF82" s="706"/>
      <c r="ESG82" s="706"/>
      <c r="ESH82" s="706"/>
      <c r="ESI82" s="706"/>
      <c r="ESJ82" s="706"/>
      <c r="ESK82" s="706"/>
      <c r="ESL82" s="706"/>
      <c r="ESM82" s="706"/>
      <c r="ESN82" s="706"/>
      <c r="ESO82" s="706"/>
      <c r="ESP82" s="706"/>
      <c r="ESQ82" s="706"/>
      <c r="ESR82" s="706"/>
      <c r="ESS82" s="706"/>
      <c r="EST82" s="706"/>
      <c r="ESU82" s="706"/>
      <c r="ESV82" s="706"/>
      <c r="ESW82" s="706"/>
      <c r="ESX82" s="706"/>
      <c r="ESY82" s="706"/>
      <c r="ESZ82" s="706"/>
      <c r="ETA82" s="706"/>
      <c r="ETB82" s="706"/>
      <c r="ETC82" s="706"/>
      <c r="ETD82" s="706"/>
      <c r="ETE82" s="706"/>
      <c r="ETF82" s="706"/>
      <c r="ETG82" s="706"/>
      <c r="ETH82" s="706"/>
      <c r="ETI82" s="706"/>
      <c r="ETJ82" s="706"/>
      <c r="ETK82" s="706"/>
      <c r="ETL82" s="706"/>
      <c r="ETM82" s="706"/>
      <c r="ETN82" s="706"/>
      <c r="ETO82" s="706"/>
      <c r="ETP82" s="706"/>
      <c r="ETQ82" s="706"/>
      <c r="ETR82" s="706"/>
      <c r="ETS82" s="706"/>
      <c r="ETT82" s="706"/>
      <c r="ETU82" s="706"/>
      <c r="ETV82" s="706"/>
      <c r="ETW82" s="706"/>
      <c r="ETX82" s="706"/>
      <c r="ETY82" s="706"/>
      <c r="ETZ82" s="706"/>
      <c r="EUA82" s="706"/>
      <c r="EUB82" s="706"/>
      <c r="EUC82" s="706"/>
      <c r="EUD82" s="706"/>
      <c r="EUE82" s="706"/>
      <c r="EUF82" s="706"/>
      <c r="EUG82" s="706"/>
      <c r="EUH82" s="706"/>
      <c r="EUI82" s="706"/>
      <c r="EUJ82" s="706"/>
      <c r="EUK82" s="706"/>
      <c r="EUL82" s="706"/>
      <c r="EUM82" s="706"/>
      <c r="EUN82" s="706"/>
      <c r="EUO82" s="706"/>
      <c r="EUP82" s="706"/>
      <c r="EUQ82" s="706"/>
      <c r="EUR82" s="706"/>
      <c r="EUS82" s="706"/>
      <c r="EUT82" s="706"/>
      <c r="EUU82" s="706"/>
      <c r="EUV82" s="706"/>
      <c r="EUW82" s="706"/>
      <c r="EUX82" s="706"/>
      <c r="EUY82" s="706"/>
      <c r="EUZ82" s="706"/>
      <c r="EVA82" s="706"/>
      <c r="EVB82" s="706"/>
      <c r="EVC82" s="706"/>
      <c r="EVD82" s="706"/>
      <c r="EVE82" s="706"/>
      <c r="EVF82" s="706"/>
      <c r="EVG82" s="706"/>
      <c r="EVH82" s="706"/>
      <c r="EVI82" s="706"/>
      <c r="EVJ82" s="706"/>
      <c r="EVK82" s="706"/>
      <c r="EVL82" s="706"/>
      <c r="EVM82" s="706"/>
      <c r="EVN82" s="706"/>
      <c r="EVO82" s="706"/>
      <c r="EVP82" s="706"/>
      <c r="EVQ82" s="706"/>
      <c r="EVR82" s="706"/>
      <c r="EVS82" s="706"/>
      <c r="EVT82" s="706"/>
      <c r="EVU82" s="706"/>
      <c r="EVV82" s="706"/>
      <c r="EVW82" s="706"/>
      <c r="EVX82" s="706"/>
      <c r="EVY82" s="706"/>
      <c r="EVZ82" s="706"/>
      <c r="EWA82" s="706"/>
      <c r="EWB82" s="706"/>
      <c r="EWC82" s="706"/>
      <c r="EWD82" s="706"/>
      <c r="EWE82" s="706"/>
      <c r="EWF82" s="706"/>
      <c r="EWG82" s="706"/>
      <c r="EWH82" s="706"/>
      <c r="EWI82" s="706"/>
      <c r="EWJ82" s="706"/>
      <c r="EWK82" s="706"/>
      <c r="EWL82" s="706"/>
      <c r="EWM82" s="706"/>
      <c r="EWN82" s="706"/>
      <c r="EWO82" s="706"/>
      <c r="EWP82" s="706"/>
      <c r="EWQ82" s="706"/>
      <c r="EWR82" s="706"/>
      <c r="EWS82" s="706"/>
      <c r="EWT82" s="706"/>
      <c r="EWU82" s="706"/>
      <c r="EWV82" s="706"/>
      <c r="EWW82" s="706"/>
      <c r="EWX82" s="706"/>
      <c r="EWY82" s="706"/>
      <c r="EWZ82" s="706"/>
      <c r="EXA82" s="706"/>
      <c r="EXB82" s="706"/>
      <c r="EXC82" s="706"/>
      <c r="EXD82" s="706"/>
      <c r="EXE82" s="706"/>
      <c r="EXF82" s="706"/>
      <c r="EXG82" s="706"/>
      <c r="EXH82" s="706"/>
      <c r="EXI82" s="706"/>
      <c r="EXJ82" s="706"/>
      <c r="EXK82" s="706"/>
      <c r="EXL82" s="706"/>
      <c r="EXM82" s="706"/>
      <c r="EXN82" s="706"/>
      <c r="EXO82" s="706"/>
      <c r="EXP82" s="706"/>
      <c r="EXQ82" s="706"/>
      <c r="EXR82" s="706"/>
      <c r="EXS82" s="706"/>
      <c r="EXT82" s="706"/>
      <c r="EXU82" s="706"/>
      <c r="EXV82" s="706"/>
      <c r="EXW82" s="706"/>
      <c r="EXX82" s="706"/>
      <c r="EXY82" s="706"/>
      <c r="EXZ82" s="706"/>
      <c r="EYA82" s="706"/>
      <c r="EYB82" s="706"/>
      <c r="EYC82" s="706"/>
      <c r="EYD82" s="706"/>
      <c r="EYE82" s="706"/>
      <c r="EYF82" s="706"/>
      <c r="EYG82" s="706"/>
      <c r="EYH82" s="706"/>
      <c r="EYI82" s="706"/>
      <c r="EYJ82" s="706"/>
      <c r="EYK82" s="706"/>
      <c r="EYL82" s="706"/>
      <c r="EYM82" s="706"/>
      <c r="EYN82" s="706"/>
      <c r="EYO82" s="706"/>
      <c r="EYP82" s="706"/>
      <c r="EYQ82" s="706"/>
      <c r="EYR82" s="706"/>
      <c r="EYS82" s="706"/>
      <c r="EYT82" s="706"/>
      <c r="EYU82" s="706"/>
      <c r="EYV82" s="706"/>
      <c r="EYW82" s="706"/>
      <c r="EYX82" s="706"/>
      <c r="EYY82" s="706"/>
      <c r="EYZ82" s="706"/>
      <c r="EZA82" s="706"/>
      <c r="EZB82" s="706"/>
      <c r="EZC82" s="706"/>
      <c r="EZD82" s="706"/>
      <c r="EZE82" s="706"/>
      <c r="EZF82" s="706"/>
      <c r="EZG82" s="706"/>
      <c r="EZH82" s="706"/>
      <c r="EZI82" s="706"/>
      <c r="EZJ82" s="706"/>
      <c r="EZK82" s="706"/>
      <c r="EZL82" s="706"/>
      <c r="EZM82" s="706"/>
      <c r="EZN82" s="706"/>
      <c r="EZO82" s="706"/>
      <c r="EZP82" s="706"/>
      <c r="EZQ82" s="706"/>
      <c r="EZR82" s="706"/>
      <c r="EZS82" s="706"/>
      <c r="EZT82" s="706"/>
      <c r="EZU82" s="706"/>
      <c r="EZV82" s="706"/>
      <c r="EZW82" s="706"/>
      <c r="EZX82" s="706"/>
      <c r="EZY82" s="706"/>
      <c r="EZZ82" s="706"/>
      <c r="FAA82" s="706"/>
      <c r="FAB82" s="706"/>
      <c r="FAC82" s="706"/>
      <c r="FAD82" s="706"/>
      <c r="FAE82" s="706"/>
      <c r="FAF82" s="706"/>
      <c r="FAG82" s="706"/>
      <c r="FAH82" s="706"/>
      <c r="FAI82" s="706"/>
      <c r="FAJ82" s="706"/>
      <c r="FAK82" s="706"/>
      <c r="FAL82" s="706"/>
      <c r="FAM82" s="706"/>
      <c r="FAN82" s="706"/>
      <c r="FAO82" s="706"/>
      <c r="FAP82" s="706"/>
      <c r="FAQ82" s="706"/>
      <c r="FAR82" s="706"/>
      <c r="FAS82" s="706"/>
      <c r="FAT82" s="706"/>
      <c r="FAU82" s="706"/>
      <c r="FAV82" s="706"/>
      <c r="FAW82" s="706"/>
      <c r="FAX82" s="706"/>
      <c r="FAY82" s="706"/>
      <c r="FAZ82" s="706"/>
      <c r="FBA82" s="706"/>
      <c r="FBB82" s="706"/>
      <c r="FBC82" s="706"/>
      <c r="FBD82" s="706"/>
      <c r="FBE82" s="706"/>
      <c r="FBF82" s="706"/>
      <c r="FBG82" s="706"/>
      <c r="FBH82" s="706"/>
      <c r="FBI82" s="706"/>
      <c r="FBJ82" s="706"/>
      <c r="FBK82" s="706"/>
      <c r="FBL82" s="706"/>
      <c r="FBM82" s="706"/>
      <c r="FBN82" s="706"/>
      <c r="FBO82" s="706"/>
      <c r="FBP82" s="706"/>
      <c r="FBQ82" s="706"/>
      <c r="FBR82" s="706"/>
      <c r="FBS82" s="706"/>
      <c r="FBT82" s="706"/>
      <c r="FBU82" s="706"/>
      <c r="FBV82" s="706"/>
      <c r="FBW82" s="706"/>
      <c r="FBX82" s="706"/>
      <c r="FBY82" s="706"/>
      <c r="FBZ82" s="706"/>
      <c r="FCA82" s="706"/>
      <c r="FCB82" s="706"/>
      <c r="FCC82" s="706"/>
      <c r="FCD82" s="706"/>
      <c r="FCE82" s="706"/>
      <c r="FCF82" s="706"/>
      <c r="FCG82" s="706"/>
      <c r="FCH82" s="706"/>
      <c r="FCI82" s="706"/>
      <c r="FCJ82" s="706"/>
      <c r="FCK82" s="706"/>
      <c r="FCL82" s="706"/>
      <c r="FCM82" s="706"/>
      <c r="FCN82" s="706"/>
      <c r="FCO82" s="706"/>
      <c r="FCP82" s="706"/>
      <c r="FCQ82" s="706"/>
      <c r="FCR82" s="706"/>
      <c r="FCS82" s="706"/>
      <c r="FCT82" s="706"/>
      <c r="FCU82" s="706"/>
      <c r="FCV82" s="706"/>
      <c r="FCW82" s="706"/>
      <c r="FCX82" s="706"/>
      <c r="FCY82" s="706"/>
      <c r="FCZ82" s="706"/>
      <c r="FDA82" s="706"/>
      <c r="FDB82" s="706"/>
      <c r="FDC82" s="706"/>
      <c r="FDD82" s="706"/>
      <c r="FDE82" s="706"/>
      <c r="FDF82" s="706"/>
      <c r="FDG82" s="706"/>
      <c r="FDH82" s="706"/>
      <c r="FDI82" s="706"/>
      <c r="FDJ82" s="706"/>
      <c r="FDK82" s="706"/>
      <c r="FDL82" s="706"/>
      <c r="FDM82" s="706"/>
      <c r="FDN82" s="706"/>
      <c r="FDO82" s="706"/>
      <c r="FDP82" s="706"/>
      <c r="FDQ82" s="706"/>
      <c r="FDR82" s="706"/>
      <c r="FDS82" s="706"/>
      <c r="FDT82" s="706"/>
      <c r="FDU82" s="706"/>
      <c r="FDV82" s="706"/>
      <c r="FDW82" s="706"/>
      <c r="FDX82" s="706"/>
      <c r="FDY82" s="706"/>
      <c r="FDZ82" s="706"/>
      <c r="FEA82" s="706"/>
      <c r="FEB82" s="706"/>
      <c r="FEC82" s="706"/>
      <c r="FED82" s="706"/>
      <c r="FEE82" s="706"/>
      <c r="FEF82" s="706"/>
      <c r="FEG82" s="706"/>
      <c r="FEH82" s="706"/>
      <c r="FEI82" s="706"/>
      <c r="FEJ82" s="706"/>
      <c r="FEK82" s="706"/>
      <c r="FEL82" s="706"/>
      <c r="FEM82" s="706"/>
      <c r="FEN82" s="706"/>
      <c r="FEO82" s="706"/>
      <c r="FEP82" s="706"/>
      <c r="FEQ82" s="706"/>
      <c r="FER82" s="706"/>
      <c r="FES82" s="706"/>
      <c r="FET82" s="706"/>
      <c r="FEU82" s="706"/>
      <c r="FEV82" s="706"/>
      <c r="FEW82" s="706"/>
      <c r="FEX82" s="706"/>
      <c r="FEY82" s="706"/>
      <c r="FEZ82" s="706"/>
      <c r="FFA82" s="706"/>
      <c r="FFB82" s="706"/>
      <c r="FFC82" s="706"/>
      <c r="FFD82" s="706"/>
      <c r="FFE82" s="706"/>
      <c r="FFF82" s="706"/>
      <c r="FFG82" s="706"/>
      <c r="FFH82" s="706"/>
      <c r="FFI82" s="706"/>
      <c r="FFJ82" s="706"/>
      <c r="FFK82" s="706"/>
      <c r="FFL82" s="706"/>
      <c r="FFM82" s="706"/>
      <c r="FFN82" s="706"/>
      <c r="FFO82" s="706"/>
      <c r="FFP82" s="706"/>
      <c r="FFQ82" s="706"/>
      <c r="FFR82" s="706"/>
      <c r="FFS82" s="706"/>
      <c r="FFT82" s="706"/>
      <c r="FFU82" s="706"/>
      <c r="FFV82" s="706"/>
      <c r="FFW82" s="706"/>
      <c r="FFX82" s="706"/>
      <c r="FFY82" s="706"/>
      <c r="FFZ82" s="706"/>
      <c r="FGA82" s="706"/>
      <c r="FGB82" s="706"/>
      <c r="FGC82" s="706"/>
      <c r="FGD82" s="706"/>
      <c r="FGE82" s="706"/>
      <c r="FGF82" s="706"/>
      <c r="FGG82" s="706"/>
      <c r="FGH82" s="706"/>
      <c r="FGI82" s="706"/>
      <c r="FGJ82" s="706"/>
      <c r="FGK82" s="706"/>
      <c r="FGL82" s="706"/>
      <c r="FGM82" s="706"/>
      <c r="FGN82" s="706"/>
      <c r="FGO82" s="706"/>
      <c r="FGP82" s="706"/>
      <c r="FGQ82" s="706"/>
      <c r="FGR82" s="706"/>
      <c r="FGS82" s="706"/>
      <c r="FGT82" s="706"/>
      <c r="FGU82" s="706"/>
      <c r="FGV82" s="706"/>
      <c r="FGW82" s="706"/>
      <c r="FGX82" s="706"/>
      <c r="FGY82" s="706"/>
      <c r="FGZ82" s="706"/>
      <c r="FHA82" s="706"/>
      <c r="FHB82" s="706"/>
      <c r="FHC82" s="706"/>
      <c r="FHD82" s="706"/>
      <c r="FHE82" s="706"/>
      <c r="FHF82" s="706"/>
      <c r="FHG82" s="706"/>
      <c r="FHH82" s="706"/>
      <c r="FHI82" s="706"/>
      <c r="FHJ82" s="706"/>
      <c r="FHK82" s="706"/>
      <c r="FHL82" s="706"/>
      <c r="FHM82" s="706"/>
      <c r="FHN82" s="706"/>
      <c r="FHO82" s="706"/>
      <c r="FHP82" s="706"/>
      <c r="FHQ82" s="706"/>
      <c r="FHR82" s="706"/>
      <c r="FHS82" s="706"/>
      <c r="FHT82" s="706"/>
      <c r="FHU82" s="706"/>
      <c r="FHV82" s="706"/>
      <c r="FHW82" s="706"/>
      <c r="FHX82" s="706"/>
      <c r="FHY82" s="706"/>
      <c r="FHZ82" s="706"/>
      <c r="FIA82" s="706"/>
      <c r="FIB82" s="706"/>
      <c r="FIC82" s="706"/>
      <c r="FID82" s="706"/>
      <c r="FIE82" s="706"/>
      <c r="FIF82" s="706"/>
      <c r="FIG82" s="706"/>
      <c r="FIH82" s="706"/>
      <c r="FII82" s="706"/>
      <c r="FIJ82" s="706"/>
      <c r="FIK82" s="706"/>
      <c r="FIL82" s="706"/>
      <c r="FIM82" s="706"/>
      <c r="FIN82" s="706"/>
      <c r="FIO82" s="706"/>
      <c r="FIP82" s="706"/>
      <c r="FIQ82" s="706"/>
      <c r="FIR82" s="706"/>
      <c r="FIS82" s="706"/>
      <c r="FIT82" s="706"/>
      <c r="FIU82" s="706"/>
      <c r="FIV82" s="706"/>
      <c r="FIW82" s="706"/>
      <c r="FIX82" s="706"/>
      <c r="FIY82" s="706"/>
      <c r="FIZ82" s="706"/>
      <c r="FJA82" s="706"/>
      <c r="FJB82" s="706"/>
      <c r="FJC82" s="706"/>
      <c r="FJD82" s="706"/>
      <c r="FJE82" s="706"/>
      <c r="FJF82" s="706"/>
      <c r="FJG82" s="706"/>
      <c r="FJH82" s="706"/>
      <c r="FJI82" s="706"/>
      <c r="FJJ82" s="706"/>
      <c r="FJK82" s="706"/>
      <c r="FJL82" s="706"/>
      <c r="FJM82" s="706"/>
      <c r="FJN82" s="706"/>
      <c r="FJO82" s="706"/>
      <c r="FJP82" s="706"/>
      <c r="FJQ82" s="706"/>
      <c r="FJR82" s="706"/>
      <c r="FJS82" s="706"/>
      <c r="FJT82" s="706"/>
      <c r="FJU82" s="706"/>
      <c r="FJV82" s="706"/>
      <c r="FJW82" s="706"/>
      <c r="FJX82" s="706"/>
      <c r="FJY82" s="706"/>
      <c r="FJZ82" s="706"/>
      <c r="FKA82" s="706"/>
      <c r="FKB82" s="706"/>
      <c r="FKC82" s="706"/>
      <c r="FKD82" s="706"/>
      <c r="FKE82" s="706"/>
      <c r="FKF82" s="706"/>
      <c r="FKG82" s="706"/>
      <c r="FKH82" s="706"/>
      <c r="FKI82" s="706"/>
      <c r="FKJ82" s="706"/>
      <c r="FKK82" s="706"/>
      <c r="FKL82" s="706"/>
      <c r="FKM82" s="706"/>
      <c r="FKN82" s="706"/>
      <c r="FKO82" s="706"/>
      <c r="FKP82" s="706"/>
      <c r="FKQ82" s="706"/>
      <c r="FKR82" s="706"/>
      <c r="FKS82" s="706"/>
      <c r="FKT82" s="706"/>
      <c r="FKU82" s="706"/>
      <c r="FKV82" s="706"/>
      <c r="FKW82" s="706"/>
      <c r="FKX82" s="706"/>
      <c r="FKY82" s="706"/>
      <c r="FKZ82" s="706"/>
      <c r="FLA82" s="706"/>
      <c r="FLB82" s="706"/>
      <c r="FLC82" s="706"/>
      <c r="FLD82" s="706"/>
      <c r="FLE82" s="706"/>
      <c r="FLF82" s="706"/>
      <c r="FLG82" s="706"/>
      <c r="FLH82" s="706"/>
      <c r="FLI82" s="706"/>
      <c r="FLJ82" s="706"/>
      <c r="FLK82" s="706"/>
      <c r="FLL82" s="706"/>
      <c r="FLM82" s="706"/>
      <c r="FLN82" s="706"/>
      <c r="FLO82" s="706"/>
      <c r="FLP82" s="706"/>
      <c r="FLQ82" s="706"/>
      <c r="FLR82" s="706"/>
      <c r="FLS82" s="706"/>
      <c r="FLT82" s="706"/>
      <c r="FLU82" s="706"/>
      <c r="FLV82" s="706"/>
      <c r="FLW82" s="706"/>
      <c r="FLX82" s="706"/>
      <c r="FLY82" s="706"/>
      <c r="FLZ82" s="706"/>
      <c r="FMA82" s="706"/>
      <c r="FMB82" s="706"/>
      <c r="FMC82" s="706"/>
      <c r="FMD82" s="706"/>
      <c r="FME82" s="706"/>
      <c r="FMF82" s="706"/>
      <c r="FMG82" s="706"/>
      <c r="FMH82" s="706"/>
      <c r="FMI82" s="706"/>
      <c r="FMJ82" s="706"/>
      <c r="FMK82" s="706"/>
      <c r="FML82" s="706"/>
      <c r="FMM82" s="706"/>
      <c r="FMN82" s="706"/>
      <c r="FMO82" s="706"/>
      <c r="FMP82" s="706"/>
      <c r="FMQ82" s="706"/>
      <c r="FMR82" s="706"/>
      <c r="FMS82" s="706"/>
      <c r="FMT82" s="706"/>
      <c r="FMU82" s="706"/>
      <c r="FMV82" s="706"/>
      <c r="FMW82" s="706"/>
      <c r="FMX82" s="706"/>
      <c r="FMY82" s="706"/>
      <c r="FMZ82" s="706"/>
      <c r="FNA82" s="706"/>
      <c r="FNB82" s="706"/>
      <c r="FNC82" s="706"/>
      <c r="FND82" s="706"/>
      <c r="FNE82" s="706"/>
      <c r="FNF82" s="706"/>
      <c r="FNG82" s="706"/>
      <c r="FNH82" s="706"/>
      <c r="FNI82" s="706"/>
      <c r="FNJ82" s="706"/>
      <c r="FNK82" s="706"/>
      <c r="FNL82" s="706"/>
      <c r="FNM82" s="706"/>
      <c r="FNN82" s="706"/>
      <c r="FNO82" s="706"/>
      <c r="FNP82" s="706"/>
      <c r="FNQ82" s="706"/>
      <c r="FNR82" s="706"/>
      <c r="FNS82" s="706"/>
      <c r="FNT82" s="706"/>
      <c r="FNU82" s="706"/>
      <c r="FNV82" s="706"/>
      <c r="FNW82" s="706"/>
      <c r="FNX82" s="706"/>
      <c r="FNY82" s="706"/>
      <c r="FNZ82" s="706"/>
      <c r="FOA82" s="706"/>
      <c r="FOB82" s="706"/>
      <c r="FOC82" s="706"/>
      <c r="FOD82" s="706"/>
      <c r="FOE82" s="706"/>
      <c r="FOF82" s="706"/>
      <c r="FOG82" s="706"/>
      <c r="FOH82" s="706"/>
      <c r="FOI82" s="706"/>
      <c r="FOJ82" s="706"/>
      <c r="FOK82" s="706"/>
      <c r="FOL82" s="706"/>
      <c r="FOM82" s="706"/>
      <c r="FON82" s="706"/>
      <c r="FOO82" s="706"/>
      <c r="FOP82" s="706"/>
      <c r="FOQ82" s="706"/>
      <c r="FOR82" s="706"/>
      <c r="FOS82" s="706"/>
      <c r="FOT82" s="706"/>
      <c r="FOU82" s="706"/>
      <c r="FOV82" s="706"/>
      <c r="FOW82" s="706"/>
      <c r="FOX82" s="706"/>
      <c r="FOY82" s="706"/>
      <c r="FOZ82" s="706"/>
      <c r="FPA82" s="706"/>
      <c r="FPB82" s="706"/>
      <c r="FPC82" s="706"/>
      <c r="FPD82" s="706"/>
      <c r="FPE82" s="706"/>
      <c r="FPF82" s="706"/>
      <c r="FPG82" s="706"/>
      <c r="FPH82" s="706"/>
      <c r="FPI82" s="706"/>
      <c r="FPJ82" s="706"/>
      <c r="FPK82" s="706"/>
      <c r="FPL82" s="706"/>
      <c r="FPM82" s="706"/>
      <c r="FPN82" s="706"/>
      <c r="FPO82" s="706"/>
      <c r="FPP82" s="706"/>
      <c r="FPQ82" s="706"/>
      <c r="FPR82" s="706"/>
      <c r="FPS82" s="706"/>
      <c r="FPT82" s="706"/>
      <c r="FPU82" s="706"/>
      <c r="FPV82" s="706"/>
      <c r="FPW82" s="706"/>
      <c r="FPX82" s="706"/>
      <c r="FPY82" s="706"/>
      <c r="FPZ82" s="706"/>
      <c r="FQA82" s="706"/>
      <c r="FQB82" s="706"/>
      <c r="FQC82" s="706"/>
      <c r="FQD82" s="706"/>
      <c r="FQE82" s="706"/>
      <c r="FQF82" s="706"/>
      <c r="FQG82" s="706"/>
      <c r="FQH82" s="706"/>
      <c r="FQI82" s="706"/>
      <c r="FQJ82" s="706"/>
      <c r="FQK82" s="706"/>
      <c r="FQL82" s="706"/>
      <c r="FQM82" s="706"/>
      <c r="FQN82" s="706"/>
      <c r="FQO82" s="706"/>
      <c r="FQP82" s="706"/>
      <c r="FQQ82" s="706"/>
      <c r="FQR82" s="706"/>
      <c r="FQS82" s="706"/>
      <c r="FQT82" s="706"/>
      <c r="FQU82" s="706"/>
      <c r="FQV82" s="706"/>
      <c r="FQW82" s="706"/>
      <c r="FQX82" s="706"/>
      <c r="FQY82" s="706"/>
      <c r="FQZ82" s="706"/>
      <c r="FRA82" s="706"/>
      <c r="FRB82" s="706"/>
      <c r="FRC82" s="706"/>
      <c r="FRD82" s="706"/>
      <c r="FRE82" s="706"/>
      <c r="FRF82" s="706"/>
      <c r="FRG82" s="706"/>
      <c r="FRH82" s="706"/>
      <c r="FRI82" s="706"/>
      <c r="FRJ82" s="706"/>
      <c r="FRK82" s="706"/>
      <c r="FRL82" s="706"/>
      <c r="FRM82" s="706"/>
      <c r="FRN82" s="706"/>
      <c r="FRO82" s="706"/>
      <c r="FRP82" s="706"/>
      <c r="FRQ82" s="706"/>
      <c r="FRR82" s="706"/>
      <c r="FRS82" s="706"/>
      <c r="FRT82" s="706"/>
      <c r="FRU82" s="706"/>
      <c r="FRV82" s="706"/>
      <c r="FRW82" s="706"/>
      <c r="FRX82" s="706"/>
      <c r="FRY82" s="706"/>
      <c r="FRZ82" s="706"/>
      <c r="FSA82" s="706"/>
      <c r="FSB82" s="706"/>
      <c r="FSC82" s="706"/>
      <c r="FSD82" s="706"/>
      <c r="FSE82" s="706"/>
      <c r="FSF82" s="706"/>
      <c r="FSG82" s="706"/>
      <c r="FSH82" s="706"/>
      <c r="FSI82" s="706"/>
      <c r="FSJ82" s="706"/>
      <c r="FSK82" s="706"/>
      <c r="FSL82" s="706"/>
      <c r="FSM82" s="706"/>
      <c r="FSN82" s="706"/>
      <c r="FSO82" s="706"/>
      <c r="FSP82" s="706"/>
      <c r="FSQ82" s="706"/>
      <c r="FSR82" s="706"/>
      <c r="FSS82" s="706"/>
      <c r="FST82" s="706"/>
      <c r="FSU82" s="706"/>
      <c r="FSV82" s="706"/>
      <c r="FSW82" s="706"/>
      <c r="FSX82" s="706"/>
      <c r="FSY82" s="706"/>
      <c r="FSZ82" s="706"/>
      <c r="FTA82" s="706"/>
      <c r="FTB82" s="706"/>
      <c r="FTC82" s="706"/>
      <c r="FTD82" s="706"/>
      <c r="FTE82" s="706"/>
      <c r="FTF82" s="706"/>
      <c r="FTG82" s="706"/>
      <c r="FTH82" s="706"/>
      <c r="FTI82" s="706"/>
      <c r="FTJ82" s="706"/>
      <c r="FTK82" s="706"/>
      <c r="FTL82" s="706"/>
      <c r="FTM82" s="706"/>
      <c r="FTN82" s="706"/>
      <c r="FTO82" s="706"/>
      <c r="FTP82" s="706"/>
      <c r="FTQ82" s="706"/>
      <c r="FTR82" s="706"/>
      <c r="FTS82" s="706"/>
      <c r="FTT82" s="706"/>
      <c r="FTU82" s="706"/>
      <c r="FTV82" s="706"/>
      <c r="FTW82" s="706"/>
      <c r="FTX82" s="706"/>
      <c r="FTY82" s="706"/>
      <c r="FTZ82" s="706"/>
      <c r="FUA82" s="706"/>
      <c r="FUB82" s="706"/>
      <c r="FUC82" s="706"/>
      <c r="FUD82" s="706"/>
      <c r="FUE82" s="706"/>
      <c r="FUF82" s="706"/>
      <c r="FUG82" s="706"/>
      <c r="FUH82" s="706"/>
      <c r="FUI82" s="706"/>
      <c r="FUJ82" s="706"/>
      <c r="FUK82" s="706"/>
      <c r="FUL82" s="706"/>
      <c r="FUM82" s="706"/>
      <c r="FUN82" s="706"/>
      <c r="FUO82" s="706"/>
      <c r="FUP82" s="706"/>
      <c r="FUQ82" s="706"/>
      <c r="FUR82" s="706"/>
      <c r="FUS82" s="706"/>
      <c r="FUT82" s="706"/>
      <c r="FUU82" s="706"/>
      <c r="FUV82" s="706"/>
      <c r="FUW82" s="706"/>
      <c r="FUX82" s="706"/>
      <c r="FUY82" s="706"/>
      <c r="FUZ82" s="706"/>
      <c r="FVA82" s="706"/>
      <c r="FVB82" s="706"/>
      <c r="FVC82" s="706"/>
      <c r="FVD82" s="706"/>
      <c r="FVE82" s="706"/>
      <c r="FVF82" s="706"/>
      <c r="FVG82" s="706"/>
      <c r="FVH82" s="706"/>
      <c r="FVI82" s="706"/>
      <c r="FVJ82" s="706"/>
      <c r="FVK82" s="706"/>
      <c r="FVL82" s="706"/>
      <c r="FVM82" s="706"/>
      <c r="FVN82" s="706"/>
      <c r="FVO82" s="706"/>
      <c r="FVP82" s="706"/>
      <c r="FVQ82" s="706"/>
      <c r="FVR82" s="706"/>
      <c r="FVS82" s="706"/>
      <c r="FVT82" s="706"/>
      <c r="FVU82" s="706"/>
      <c r="FVV82" s="706"/>
      <c r="FVW82" s="706"/>
      <c r="FVX82" s="706"/>
      <c r="FVY82" s="706"/>
      <c r="FVZ82" s="706"/>
      <c r="FWA82" s="706"/>
      <c r="FWB82" s="706"/>
      <c r="FWC82" s="706"/>
      <c r="FWD82" s="706"/>
      <c r="FWE82" s="706"/>
      <c r="FWF82" s="706"/>
      <c r="FWG82" s="706"/>
      <c r="FWH82" s="706"/>
      <c r="FWI82" s="706"/>
      <c r="FWJ82" s="706"/>
      <c r="FWK82" s="706"/>
      <c r="FWL82" s="706"/>
      <c r="FWM82" s="706"/>
      <c r="FWN82" s="706"/>
      <c r="FWO82" s="706"/>
      <c r="FWP82" s="706"/>
      <c r="FWQ82" s="706"/>
      <c r="FWR82" s="706"/>
      <c r="FWS82" s="706"/>
      <c r="FWT82" s="706"/>
      <c r="FWU82" s="706"/>
      <c r="FWV82" s="706"/>
      <c r="FWW82" s="706"/>
      <c r="FWX82" s="706"/>
      <c r="FWY82" s="706"/>
      <c r="FWZ82" s="706"/>
      <c r="FXA82" s="706"/>
      <c r="FXB82" s="706"/>
      <c r="FXC82" s="706"/>
      <c r="FXD82" s="706"/>
      <c r="FXE82" s="706"/>
      <c r="FXF82" s="706"/>
      <c r="FXG82" s="706"/>
      <c r="FXH82" s="706"/>
      <c r="FXI82" s="706"/>
      <c r="FXJ82" s="706"/>
      <c r="FXK82" s="706"/>
      <c r="FXL82" s="706"/>
      <c r="FXM82" s="706"/>
      <c r="FXN82" s="706"/>
      <c r="FXO82" s="706"/>
      <c r="FXP82" s="706"/>
      <c r="FXQ82" s="706"/>
      <c r="FXR82" s="706"/>
      <c r="FXS82" s="706"/>
      <c r="FXT82" s="706"/>
      <c r="FXU82" s="706"/>
      <c r="FXV82" s="706"/>
      <c r="FXW82" s="706"/>
      <c r="FXX82" s="706"/>
      <c r="FXY82" s="706"/>
      <c r="FXZ82" s="706"/>
      <c r="FYA82" s="706"/>
      <c r="FYB82" s="706"/>
      <c r="FYC82" s="706"/>
      <c r="FYD82" s="706"/>
      <c r="FYE82" s="706"/>
      <c r="FYF82" s="706"/>
      <c r="FYG82" s="706"/>
      <c r="FYH82" s="706"/>
      <c r="FYI82" s="706"/>
      <c r="FYJ82" s="706"/>
      <c r="FYK82" s="706"/>
      <c r="FYL82" s="706"/>
      <c r="FYM82" s="706"/>
      <c r="FYN82" s="706"/>
      <c r="FYO82" s="706"/>
      <c r="FYP82" s="706"/>
      <c r="FYQ82" s="706"/>
      <c r="FYR82" s="706"/>
      <c r="FYS82" s="706"/>
      <c r="FYT82" s="706"/>
      <c r="FYU82" s="706"/>
      <c r="FYV82" s="706"/>
      <c r="FYW82" s="706"/>
      <c r="FYX82" s="706"/>
      <c r="FYY82" s="706"/>
      <c r="FYZ82" s="706"/>
      <c r="FZA82" s="706"/>
      <c r="FZB82" s="706"/>
      <c r="FZC82" s="706"/>
      <c r="FZD82" s="706"/>
      <c r="FZE82" s="706"/>
      <c r="FZF82" s="706"/>
      <c r="FZG82" s="706"/>
      <c r="FZH82" s="706"/>
      <c r="FZI82" s="706"/>
      <c r="FZJ82" s="706"/>
      <c r="FZK82" s="706"/>
      <c r="FZL82" s="706"/>
      <c r="FZM82" s="706"/>
      <c r="FZN82" s="706"/>
      <c r="FZO82" s="706"/>
      <c r="FZP82" s="706"/>
      <c r="FZQ82" s="706"/>
      <c r="FZR82" s="706"/>
      <c r="FZS82" s="706"/>
      <c r="FZT82" s="706"/>
      <c r="FZU82" s="706"/>
      <c r="FZV82" s="706"/>
      <c r="FZW82" s="706"/>
      <c r="FZX82" s="706"/>
      <c r="FZY82" s="706"/>
      <c r="FZZ82" s="706"/>
      <c r="GAA82" s="706"/>
      <c r="GAB82" s="706"/>
      <c r="GAC82" s="706"/>
      <c r="GAD82" s="706"/>
      <c r="GAE82" s="706"/>
      <c r="GAF82" s="706"/>
      <c r="GAG82" s="706"/>
      <c r="GAH82" s="706"/>
      <c r="GAI82" s="706"/>
      <c r="GAJ82" s="706"/>
      <c r="GAK82" s="706"/>
      <c r="GAL82" s="706"/>
      <c r="GAM82" s="706"/>
      <c r="GAN82" s="706"/>
      <c r="GAO82" s="706"/>
      <c r="GAP82" s="706"/>
      <c r="GAQ82" s="706"/>
      <c r="GAR82" s="706"/>
      <c r="GAS82" s="706"/>
      <c r="GAT82" s="706"/>
      <c r="GAU82" s="706"/>
      <c r="GAV82" s="706"/>
      <c r="GAW82" s="706"/>
      <c r="GAX82" s="706"/>
      <c r="GAY82" s="706"/>
      <c r="GAZ82" s="706"/>
      <c r="GBA82" s="706"/>
      <c r="GBB82" s="706"/>
      <c r="GBC82" s="706"/>
      <c r="GBD82" s="706"/>
      <c r="GBE82" s="706"/>
      <c r="GBF82" s="706"/>
      <c r="GBG82" s="706"/>
      <c r="GBH82" s="706"/>
      <c r="GBI82" s="706"/>
      <c r="GBJ82" s="706"/>
      <c r="GBK82" s="706"/>
      <c r="GBL82" s="706"/>
      <c r="GBM82" s="706"/>
      <c r="GBN82" s="706"/>
      <c r="GBO82" s="706"/>
      <c r="GBP82" s="706"/>
      <c r="GBQ82" s="706"/>
      <c r="GBR82" s="706"/>
      <c r="GBS82" s="706"/>
      <c r="GBT82" s="706"/>
      <c r="GBU82" s="706"/>
      <c r="GBV82" s="706"/>
      <c r="GBW82" s="706"/>
      <c r="GBX82" s="706"/>
      <c r="GBY82" s="706"/>
      <c r="GBZ82" s="706"/>
      <c r="GCA82" s="706"/>
      <c r="GCB82" s="706"/>
      <c r="GCC82" s="706"/>
      <c r="GCD82" s="706"/>
      <c r="GCE82" s="706"/>
      <c r="GCF82" s="706"/>
      <c r="GCG82" s="706"/>
      <c r="GCH82" s="706"/>
      <c r="GCI82" s="706"/>
      <c r="GCJ82" s="706"/>
      <c r="GCK82" s="706"/>
      <c r="GCL82" s="706"/>
      <c r="GCM82" s="706"/>
      <c r="GCN82" s="706"/>
      <c r="GCO82" s="706"/>
      <c r="GCP82" s="706"/>
      <c r="GCQ82" s="706"/>
      <c r="GCR82" s="706"/>
      <c r="GCS82" s="706"/>
      <c r="GCT82" s="706"/>
      <c r="GCU82" s="706"/>
      <c r="GCV82" s="706"/>
      <c r="GCW82" s="706"/>
      <c r="GCX82" s="706"/>
      <c r="GCY82" s="706"/>
      <c r="GCZ82" s="706"/>
      <c r="GDA82" s="706"/>
      <c r="GDB82" s="706"/>
      <c r="GDC82" s="706"/>
      <c r="GDD82" s="706"/>
      <c r="GDE82" s="706"/>
      <c r="GDF82" s="706"/>
      <c r="GDG82" s="706"/>
      <c r="GDH82" s="706"/>
      <c r="GDI82" s="706"/>
      <c r="GDJ82" s="706"/>
      <c r="GDK82" s="706"/>
      <c r="GDL82" s="706"/>
      <c r="GDM82" s="706"/>
      <c r="GDN82" s="706"/>
      <c r="GDO82" s="706"/>
      <c r="GDP82" s="706"/>
      <c r="GDQ82" s="706"/>
      <c r="GDR82" s="706"/>
      <c r="GDS82" s="706"/>
      <c r="GDT82" s="706"/>
      <c r="GDU82" s="706"/>
      <c r="GDV82" s="706"/>
      <c r="GDW82" s="706"/>
      <c r="GDX82" s="706"/>
      <c r="GDY82" s="706"/>
      <c r="GDZ82" s="706"/>
      <c r="GEA82" s="706"/>
      <c r="GEB82" s="706"/>
      <c r="GEC82" s="706"/>
      <c r="GED82" s="706"/>
      <c r="GEE82" s="706"/>
      <c r="GEF82" s="706"/>
      <c r="GEG82" s="706"/>
      <c r="GEH82" s="706"/>
      <c r="GEI82" s="706"/>
      <c r="GEJ82" s="706"/>
      <c r="GEK82" s="706"/>
      <c r="GEL82" s="706"/>
      <c r="GEM82" s="706"/>
      <c r="GEN82" s="706"/>
      <c r="GEO82" s="706"/>
      <c r="GEP82" s="706"/>
      <c r="GEQ82" s="706"/>
      <c r="GER82" s="706"/>
      <c r="GES82" s="706"/>
      <c r="GET82" s="706"/>
      <c r="GEU82" s="706"/>
      <c r="GEV82" s="706"/>
      <c r="GEW82" s="706"/>
      <c r="GEX82" s="706"/>
      <c r="GEY82" s="706"/>
      <c r="GEZ82" s="706"/>
      <c r="GFA82" s="706"/>
      <c r="GFB82" s="706"/>
      <c r="GFC82" s="706"/>
      <c r="GFD82" s="706"/>
      <c r="GFE82" s="706"/>
      <c r="GFF82" s="706"/>
      <c r="GFG82" s="706"/>
      <c r="GFH82" s="706"/>
      <c r="GFI82" s="706"/>
      <c r="GFJ82" s="706"/>
      <c r="GFK82" s="706"/>
      <c r="GFL82" s="706"/>
      <c r="GFM82" s="706"/>
      <c r="GFN82" s="706"/>
      <c r="GFO82" s="706"/>
      <c r="GFP82" s="706"/>
      <c r="GFQ82" s="706"/>
      <c r="GFR82" s="706"/>
      <c r="GFS82" s="706"/>
      <c r="GFT82" s="706"/>
      <c r="GFU82" s="706"/>
      <c r="GFV82" s="706"/>
      <c r="GFW82" s="706"/>
      <c r="GFX82" s="706"/>
      <c r="GFY82" s="706"/>
      <c r="GFZ82" s="706"/>
      <c r="GGA82" s="706"/>
      <c r="GGB82" s="706"/>
      <c r="GGC82" s="706"/>
      <c r="GGD82" s="706"/>
      <c r="GGE82" s="706"/>
      <c r="GGF82" s="706"/>
      <c r="GGG82" s="706"/>
      <c r="GGH82" s="706"/>
      <c r="GGI82" s="706"/>
      <c r="GGJ82" s="706"/>
      <c r="GGK82" s="706"/>
      <c r="GGL82" s="706"/>
      <c r="GGM82" s="706"/>
      <c r="GGN82" s="706"/>
      <c r="GGO82" s="706"/>
      <c r="GGP82" s="706"/>
      <c r="GGQ82" s="706"/>
      <c r="GGR82" s="706"/>
      <c r="GGS82" s="706"/>
      <c r="GGT82" s="706"/>
      <c r="GGU82" s="706"/>
      <c r="GGV82" s="706"/>
      <c r="GGW82" s="706"/>
      <c r="GGX82" s="706"/>
      <c r="GGY82" s="706"/>
      <c r="GGZ82" s="706"/>
      <c r="GHA82" s="706"/>
      <c r="GHB82" s="706"/>
      <c r="GHC82" s="706"/>
      <c r="GHD82" s="706"/>
      <c r="GHE82" s="706"/>
      <c r="GHF82" s="706"/>
      <c r="GHG82" s="706"/>
      <c r="GHH82" s="706"/>
      <c r="GHI82" s="706"/>
      <c r="GHJ82" s="706"/>
      <c r="GHK82" s="706"/>
      <c r="GHL82" s="706"/>
      <c r="GHM82" s="706"/>
      <c r="GHN82" s="706"/>
      <c r="GHO82" s="706"/>
      <c r="GHP82" s="706"/>
      <c r="GHQ82" s="706"/>
      <c r="GHR82" s="706"/>
      <c r="GHS82" s="706"/>
      <c r="GHT82" s="706"/>
      <c r="GHU82" s="706"/>
      <c r="GHV82" s="706"/>
      <c r="GHW82" s="706"/>
      <c r="GHX82" s="706"/>
      <c r="GHY82" s="706"/>
      <c r="GHZ82" s="706"/>
      <c r="GIA82" s="706"/>
      <c r="GIB82" s="706"/>
      <c r="GIC82" s="706"/>
      <c r="GID82" s="706"/>
      <c r="GIE82" s="706"/>
      <c r="GIF82" s="706"/>
      <c r="GIG82" s="706"/>
      <c r="GIH82" s="706"/>
      <c r="GII82" s="706"/>
      <c r="GIJ82" s="706"/>
      <c r="GIK82" s="706"/>
      <c r="GIL82" s="706"/>
      <c r="GIM82" s="706"/>
      <c r="GIN82" s="706"/>
      <c r="GIO82" s="706"/>
      <c r="GIP82" s="706"/>
      <c r="GIQ82" s="706"/>
      <c r="GIR82" s="706"/>
      <c r="GIS82" s="706"/>
      <c r="GIT82" s="706"/>
      <c r="GIU82" s="706"/>
      <c r="GIV82" s="706"/>
      <c r="GIW82" s="706"/>
      <c r="GIX82" s="706"/>
      <c r="GIY82" s="706"/>
      <c r="GIZ82" s="706"/>
      <c r="GJA82" s="706"/>
      <c r="GJB82" s="706"/>
      <c r="GJC82" s="706"/>
      <c r="GJD82" s="706"/>
      <c r="GJE82" s="706"/>
      <c r="GJF82" s="706"/>
      <c r="GJG82" s="706"/>
      <c r="GJH82" s="706"/>
      <c r="GJI82" s="706"/>
      <c r="GJJ82" s="706"/>
      <c r="GJK82" s="706"/>
      <c r="GJL82" s="706"/>
      <c r="GJM82" s="706"/>
      <c r="GJN82" s="706"/>
      <c r="GJO82" s="706"/>
      <c r="GJP82" s="706"/>
      <c r="GJQ82" s="706"/>
      <c r="GJR82" s="706"/>
      <c r="GJS82" s="706"/>
      <c r="GJT82" s="706"/>
      <c r="GJU82" s="706"/>
      <c r="GJV82" s="706"/>
      <c r="GJW82" s="706"/>
      <c r="GJX82" s="706"/>
      <c r="GJY82" s="706"/>
      <c r="GJZ82" s="706"/>
      <c r="GKA82" s="706"/>
      <c r="GKB82" s="706"/>
      <c r="GKC82" s="706"/>
      <c r="GKD82" s="706"/>
      <c r="GKE82" s="706"/>
      <c r="GKF82" s="706"/>
      <c r="GKG82" s="706"/>
      <c r="GKH82" s="706"/>
      <c r="GKI82" s="706"/>
      <c r="GKJ82" s="706"/>
      <c r="GKK82" s="706"/>
      <c r="GKL82" s="706"/>
      <c r="GKM82" s="706"/>
      <c r="GKN82" s="706"/>
      <c r="GKO82" s="706"/>
      <c r="GKP82" s="706"/>
      <c r="GKQ82" s="706"/>
      <c r="GKR82" s="706"/>
      <c r="GKS82" s="706"/>
      <c r="GKT82" s="706"/>
      <c r="GKU82" s="706"/>
      <c r="GKV82" s="706"/>
      <c r="GKW82" s="706"/>
      <c r="GKX82" s="706"/>
      <c r="GKY82" s="706"/>
      <c r="GKZ82" s="706"/>
      <c r="GLA82" s="706"/>
      <c r="GLB82" s="706"/>
      <c r="GLC82" s="706"/>
      <c r="GLD82" s="706"/>
      <c r="GLE82" s="706"/>
      <c r="GLF82" s="706"/>
      <c r="GLG82" s="706"/>
      <c r="GLH82" s="706"/>
      <c r="GLI82" s="706"/>
      <c r="GLJ82" s="706"/>
      <c r="GLK82" s="706"/>
      <c r="GLL82" s="706"/>
      <c r="GLM82" s="706"/>
      <c r="GLN82" s="706"/>
      <c r="GLO82" s="706"/>
      <c r="GLP82" s="706"/>
      <c r="GLQ82" s="706"/>
      <c r="GLR82" s="706"/>
      <c r="GLS82" s="706"/>
      <c r="GLT82" s="706"/>
      <c r="GLU82" s="706"/>
      <c r="GLV82" s="706"/>
      <c r="GLW82" s="706"/>
      <c r="GLX82" s="706"/>
      <c r="GLY82" s="706"/>
      <c r="GLZ82" s="706"/>
      <c r="GMA82" s="706"/>
      <c r="GMB82" s="706"/>
      <c r="GMC82" s="706"/>
      <c r="GMD82" s="706"/>
      <c r="GME82" s="706"/>
      <c r="GMF82" s="706"/>
      <c r="GMG82" s="706"/>
      <c r="GMH82" s="706"/>
      <c r="GMI82" s="706"/>
      <c r="GMJ82" s="706"/>
      <c r="GMK82" s="706"/>
      <c r="GML82" s="706"/>
      <c r="GMM82" s="706"/>
      <c r="GMN82" s="706"/>
      <c r="GMO82" s="706"/>
      <c r="GMP82" s="706"/>
      <c r="GMQ82" s="706"/>
      <c r="GMR82" s="706"/>
      <c r="GMS82" s="706"/>
      <c r="GMT82" s="706"/>
      <c r="GMU82" s="706"/>
      <c r="GMV82" s="706"/>
      <c r="GMW82" s="706"/>
      <c r="GMX82" s="706"/>
      <c r="GMY82" s="706"/>
      <c r="GMZ82" s="706"/>
      <c r="GNA82" s="706"/>
      <c r="GNB82" s="706"/>
      <c r="GNC82" s="706"/>
      <c r="GND82" s="706"/>
      <c r="GNE82" s="706"/>
      <c r="GNF82" s="706"/>
      <c r="GNG82" s="706"/>
      <c r="GNH82" s="706"/>
      <c r="GNI82" s="706"/>
      <c r="GNJ82" s="706"/>
      <c r="GNK82" s="706"/>
      <c r="GNL82" s="706"/>
      <c r="GNM82" s="706"/>
      <c r="GNN82" s="706"/>
      <c r="GNO82" s="706"/>
      <c r="GNP82" s="706"/>
      <c r="GNQ82" s="706"/>
      <c r="GNR82" s="706"/>
      <c r="GNS82" s="706"/>
      <c r="GNT82" s="706"/>
      <c r="GNU82" s="706"/>
      <c r="GNV82" s="706"/>
      <c r="GNW82" s="706"/>
      <c r="GNX82" s="706"/>
      <c r="GNY82" s="706"/>
      <c r="GNZ82" s="706"/>
      <c r="GOA82" s="706"/>
      <c r="GOB82" s="706"/>
      <c r="GOC82" s="706"/>
      <c r="GOD82" s="706"/>
      <c r="GOE82" s="706"/>
      <c r="GOF82" s="706"/>
      <c r="GOG82" s="706"/>
      <c r="GOH82" s="706"/>
      <c r="GOI82" s="706"/>
      <c r="GOJ82" s="706"/>
      <c r="GOK82" s="706"/>
      <c r="GOL82" s="706"/>
      <c r="GOM82" s="706"/>
      <c r="GON82" s="706"/>
      <c r="GOO82" s="706"/>
      <c r="GOP82" s="706"/>
      <c r="GOQ82" s="706"/>
      <c r="GOR82" s="706"/>
      <c r="GOS82" s="706"/>
      <c r="GOT82" s="706"/>
      <c r="GOU82" s="706"/>
      <c r="GOV82" s="706"/>
      <c r="GOW82" s="706"/>
      <c r="GOX82" s="706"/>
      <c r="GOY82" s="706"/>
      <c r="GOZ82" s="706"/>
      <c r="GPA82" s="706"/>
      <c r="GPB82" s="706"/>
      <c r="GPC82" s="706"/>
      <c r="GPD82" s="706"/>
      <c r="GPE82" s="706"/>
      <c r="GPF82" s="706"/>
      <c r="GPG82" s="706"/>
      <c r="GPH82" s="706"/>
      <c r="GPI82" s="706"/>
      <c r="GPJ82" s="706"/>
      <c r="GPK82" s="706"/>
      <c r="GPL82" s="706"/>
      <c r="GPM82" s="706"/>
      <c r="GPN82" s="706"/>
      <c r="GPO82" s="706"/>
      <c r="GPP82" s="706"/>
      <c r="GPQ82" s="706"/>
      <c r="GPR82" s="706"/>
      <c r="GPS82" s="706"/>
      <c r="GPT82" s="706"/>
      <c r="GPU82" s="706"/>
      <c r="GPV82" s="706"/>
      <c r="GPW82" s="706"/>
      <c r="GPX82" s="706"/>
      <c r="GPY82" s="706"/>
      <c r="GPZ82" s="706"/>
      <c r="GQA82" s="706"/>
      <c r="GQB82" s="706"/>
      <c r="GQC82" s="706"/>
      <c r="GQD82" s="706"/>
      <c r="GQE82" s="706"/>
      <c r="GQF82" s="706"/>
      <c r="GQG82" s="706"/>
      <c r="GQH82" s="706"/>
      <c r="GQI82" s="706"/>
      <c r="GQJ82" s="706"/>
      <c r="GQK82" s="706"/>
      <c r="GQL82" s="706"/>
      <c r="GQM82" s="706"/>
      <c r="GQN82" s="706"/>
      <c r="GQO82" s="706"/>
      <c r="GQP82" s="706"/>
      <c r="GQQ82" s="706"/>
      <c r="GQR82" s="706"/>
      <c r="GQS82" s="706"/>
      <c r="GQT82" s="706"/>
      <c r="GQU82" s="706"/>
      <c r="GQV82" s="706"/>
      <c r="GQW82" s="706"/>
      <c r="GQX82" s="706"/>
      <c r="GQY82" s="706"/>
      <c r="GQZ82" s="706"/>
      <c r="GRA82" s="706"/>
      <c r="GRB82" s="706"/>
      <c r="GRC82" s="706"/>
      <c r="GRD82" s="706"/>
      <c r="GRE82" s="706"/>
      <c r="GRF82" s="706"/>
      <c r="GRG82" s="706"/>
      <c r="GRH82" s="706"/>
      <c r="GRI82" s="706"/>
      <c r="GRJ82" s="706"/>
      <c r="GRK82" s="706"/>
      <c r="GRL82" s="706"/>
      <c r="GRM82" s="706"/>
      <c r="GRN82" s="706"/>
      <c r="GRO82" s="706"/>
      <c r="GRP82" s="706"/>
      <c r="GRQ82" s="706"/>
      <c r="GRR82" s="706"/>
      <c r="GRS82" s="706"/>
      <c r="GRT82" s="706"/>
      <c r="GRU82" s="706"/>
      <c r="GRV82" s="706"/>
      <c r="GRW82" s="706"/>
      <c r="GRX82" s="706"/>
      <c r="GRY82" s="706"/>
      <c r="GRZ82" s="706"/>
      <c r="GSA82" s="706"/>
      <c r="GSB82" s="706"/>
      <c r="GSC82" s="706"/>
      <c r="GSD82" s="706"/>
      <c r="GSE82" s="706"/>
      <c r="GSF82" s="706"/>
      <c r="GSG82" s="706"/>
      <c r="GSH82" s="706"/>
      <c r="GSI82" s="706"/>
      <c r="GSJ82" s="706"/>
      <c r="GSK82" s="706"/>
      <c r="GSL82" s="706"/>
      <c r="GSM82" s="706"/>
      <c r="GSN82" s="706"/>
      <c r="GSO82" s="706"/>
      <c r="GSP82" s="706"/>
      <c r="GSQ82" s="706"/>
      <c r="GSR82" s="706"/>
      <c r="GSS82" s="706"/>
      <c r="GST82" s="706"/>
      <c r="GSU82" s="706"/>
      <c r="GSV82" s="706"/>
      <c r="GSW82" s="706"/>
      <c r="GSX82" s="706"/>
      <c r="GSY82" s="706"/>
      <c r="GSZ82" s="706"/>
      <c r="GTA82" s="706"/>
      <c r="GTB82" s="706"/>
      <c r="GTC82" s="706"/>
      <c r="GTD82" s="706"/>
      <c r="GTE82" s="706"/>
      <c r="GTF82" s="706"/>
      <c r="GTG82" s="706"/>
      <c r="GTH82" s="706"/>
      <c r="GTI82" s="706"/>
      <c r="GTJ82" s="706"/>
      <c r="GTK82" s="706"/>
      <c r="GTL82" s="706"/>
      <c r="GTM82" s="706"/>
      <c r="GTN82" s="706"/>
      <c r="GTO82" s="706"/>
      <c r="GTP82" s="706"/>
      <c r="GTQ82" s="706"/>
      <c r="GTR82" s="706"/>
      <c r="GTS82" s="706"/>
      <c r="GTT82" s="706"/>
      <c r="GTU82" s="706"/>
      <c r="GTV82" s="706"/>
      <c r="GTW82" s="706"/>
      <c r="GTX82" s="706"/>
      <c r="GTY82" s="706"/>
      <c r="GTZ82" s="706"/>
      <c r="GUA82" s="706"/>
      <c r="GUB82" s="706"/>
      <c r="GUC82" s="706"/>
      <c r="GUD82" s="706"/>
      <c r="GUE82" s="706"/>
      <c r="GUF82" s="706"/>
      <c r="GUG82" s="706"/>
      <c r="GUH82" s="706"/>
      <c r="GUI82" s="706"/>
      <c r="GUJ82" s="706"/>
      <c r="GUK82" s="706"/>
      <c r="GUL82" s="706"/>
      <c r="GUM82" s="706"/>
      <c r="GUN82" s="706"/>
      <c r="GUO82" s="706"/>
      <c r="GUP82" s="706"/>
      <c r="GUQ82" s="706"/>
      <c r="GUR82" s="706"/>
      <c r="GUS82" s="706"/>
      <c r="GUT82" s="706"/>
      <c r="GUU82" s="706"/>
      <c r="GUV82" s="706"/>
      <c r="GUW82" s="706"/>
      <c r="GUX82" s="706"/>
      <c r="GUY82" s="706"/>
      <c r="GUZ82" s="706"/>
      <c r="GVA82" s="706"/>
      <c r="GVB82" s="706"/>
      <c r="GVC82" s="706"/>
      <c r="GVD82" s="706"/>
      <c r="GVE82" s="706"/>
      <c r="GVF82" s="706"/>
      <c r="GVG82" s="706"/>
      <c r="GVH82" s="706"/>
      <c r="GVI82" s="706"/>
      <c r="GVJ82" s="706"/>
      <c r="GVK82" s="706"/>
      <c r="GVL82" s="706"/>
      <c r="GVM82" s="706"/>
      <c r="GVN82" s="706"/>
      <c r="GVO82" s="706"/>
      <c r="GVP82" s="706"/>
      <c r="GVQ82" s="706"/>
      <c r="GVR82" s="706"/>
      <c r="GVS82" s="706"/>
      <c r="GVT82" s="706"/>
      <c r="GVU82" s="706"/>
      <c r="GVV82" s="706"/>
      <c r="GVW82" s="706"/>
      <c r="GVX82" s="706"/>
      <c r="GVY82" s="706"/>
      <c r="GVZ82" s="706"/>
      <c r="GWA82" s="706"/>
      <c r="GWB82" s="706"/>
      <c r="GWC82" s="706"/>
      <c r="GWD82" s="706"/>
      <c r="GWE82" s="706"/>
      <c r="GWF82" s="706"/>
      <c r="GWG82" s="706"/>
      <c r="GWH82" s="706"/>
      <c r="GWI82" s="706"/>
      <c r="GWJ82" s="706"/>
      <c r="GWK82" s="706"/>
      <c r="GWL82" s="706"/>
      <c r="GWM82" s="706"/>
      <c r="GWN82" s="706"/>
      <c r="GWO82" s="706"/>
      <c r="GWP82" s="706"/>
      <c r="GWQ82" s="706"/>
      <c r="GWR82" s="706"/>
      <c r="GWS82" s="706"/>
      <c r="GWT82" s="706"/>
      <c r="GWU82" s="706"/>
      <c r="GWV82" s="706"/>
      <c r="GWW82" s="706"/>
      <c r="GWX82" s="706"/>
      <c r="GWY82" s="706"/>
      <c r="GWZ82" s="706"/>
      <c r="GXA82" s="706"/>
      <c r="GXB82" s="706"/>
      <c r="GXC82" s="706"/>
      <c r="GXD82" s="706"/>
      <c r="GXE82" s="706"/>
      <c r="GXF82" s="706"/>
      <c r="GXG82" s="706"/>
      <c r="GXH82" s="706"/>
      <c r="GXI82" s="706"/>
      <c r="GXJ82" s="706"/>
      <c r="GXK82" s="706"/>
      <c r="GXL82" s="706"/>
      <c r="GXM82" s="706"/>
      <c r="GXN82" s="706"/>
      <c r="GXO82" s="706"/>
      <c r="GXP82" s="706"/>
      <c r="GXQ82" s="706"/>
      <c r="GXR82" s="706"/>
      <c r="GXS82" s="706"/>
      <c r="GXT82" s="706"/>
      <c r="GXU82" s="706"/>
      <c r="GXV82" s="706"/>
      <c r="GXW82" s="706"/>
      <c r="GXX82" s="706"/>
      <c r="GXY82" s="706"/>
      <c r="GXZ82" s="706"/>
      <c r="GYA82" s="706"/>
      <c r="GYB82" s="706"/>
      <c r="GYC82" s="706"/>
      <c r="GYD82" s="706"/>
      <c r="GYE82" s="706"/>
      <c r="GYF82" s="706"/>
      <c r="GYG82" s="706"/>
      <c r="GYH82" s="706"/>
      <c r="GYI82" s="706"/>
      <c r="GYJ82" s="706"/>
      <c r="GYK82" s="706"/>
      <c r="GYL82" s="706"/>
      <c r="GYM82" s="706"/>
      <c r="GYN82" s="706"/>
      <c r="GYO82" s="706"/>
      <c r="GYP82" s="706"/>
      <c r="GYQ82" s="706"/>
      <c r="GYR82" s="706"/>
      <c r="GYS82" s="706"/>
      <c r="GYT82" s="706"/>
      <c r="GYU82" s="706"/>
      <c r="GYV82" s="706"/>
      <c r="GYW82" s="706"/>
      <c r="GYX82" s="706"/>
      <c r="GYY82" s="706"/>
      <c r="GYZ82" s="706"/>
      <c r="GZA82" s="706"/>
      <c r="GZB82" s="706"/>
      <c r="GZC82" s="706"/>
      <c r="GZD82" s="706"/>
      <c r="GZE82" s="706"/>
      <c r="GZF82" s="706"/>
      <c r="GZG82" s="706"/>
      <c r="GZH82" s="706"/>
      <c r="GZI82" s="706"/>
      <c r="GZJ82" s="706"/>
      <c r="GZK82" s="706"/>
      <c r="GZL82" s="706"/>
      <c r="GZM82" s="706"/>
      <c r="GZN82" s="706"/>
      <c r="GZO82" s="706"/>
      <c r="GZP82" s="706"/>
      <c r="GZQ82" s="706"/>
      <c r="GZR82" s="706"/>
      <c r="GZS82" s="706"/>
      <c r="GZT82" s="706"/>
      <c r="GZU82" s="706"/>
      <c r="GZV82" s="706"/>
      <c r="GZW82" s="706"/>
      <c r="GZX82" s="706"/>
      <c r="GZY82" s="706"/>
      <c r="GZZ82" s="706"/>
      <c r="HAA82" s="706"/>
      <c r="HAB82" s="706"/>
      <c r="HAC82" s="706"/>
      <c r="HAD82" s="706"/>
      <c r="HAE82" s="706"/>
      <c r="HAF82" s="706"/>
      <c r="HAG82" s="706"/>
      <c r="HAH82" s="706"/>
      <c r="HAI82" s="706"/>
      <c r="HAJ82" s="706"/>
      <c r="HAK82" s="706"/>
      <c r="HAL82" s="706"/>
      <c r="HAM82" s="706"/>
      <c r="HAN82" s="706"/>
      <c r="HAO82" s="706"/>
      <c r="HAP82" s="706"/>
      <c r="HAQ82" s="706"/>
      <c r="HAR82" s="706"/>
      <c r="HAS82" s="706"/>
      <c r="HAT82" s="706"/>
      <c r="HAU82" s="706"/>
      <c r="HAV82" s="706"/>
      <c r="HAW82" s="706"/>
      <c r="HAX82" s="706"/>
      <c r="HAY82" s="706"/>
      <c r="HAZ82" s="706"/>
      <c r="HBA82" s="706"/>
      <c r="HBB82" s="706"/>
      <c r="HBC82" s="706"/>
      <c r="HBD82" s="706"/>
      <c r="HBE82" s="706"/>
      <c r="HBF82" s="706"/>
      <c r="HBG82" s="706"/>
      <c r="HBH82" s="706"/>
      <c r="HBI82" s="706"/>
      <c r="HBJ82" s="706"/>
      <c r="HBK82" s="706"/>
      <c r="HBL82" s="706"/>
      <c r="HBM82" s="706"/>
      <c r="HBN82" s="706"/>
      <c r="HBO82" s="706"/>
      <c r="HBP82" s="706"/>
      <c r="HBQ82" s="706"/>
      <c r="HBR82" s="706"/>
      <c r="HBS82" s="706"/>
      <c r="HBT82" s="706"/>
      <c r="HBU82" s="706"/>
      <c r="HBV82" s="706"/>
      <c r="HBW82" s="706"/>
      <c r="HBX82" s="706"/>
      <c r="HBY82" s="706"/>
      <c r="HBZ82" s="706"/>
      <c r="HCA82" s="706"/>
      <c r="HCB82" s="706"/>
      <c r="HCC82" s="706"/>
      <c r="HCD82" s="706"/>
      <c r="HCE82" s="706"/>
      <c r="HCF82" s="706"/>
      <c r="HCG82" s="706"/>
      <c r="HCH82" s="706"/>
      <c r="HCI82" s="706"/>
      <c r="HCJ82" s="706"/>
      <c r="HCK82" s="706"/>
      <c r="HCL82" s="706"/>
      <c r="HCM82" s="706"/>
      <c r="HCN82" s="706"/>
      <c r="HCO82" s="706"/>
      <c r="HCP82" s="706"/>
      <c r="HCQ82" s="706"/>
      <c r="HCR82" s="706"/>
      <c r="HCS82" s="706"/>
      <c r="HCT82" s="706"/>
      <c r="HCU82" s="706"/>
      <c r="HCV82" s="706"/>
      <c r="HCW82" s="706"/>
      <c r="HCX82" s="706"/>
      <c r="HCY82" s="706"/>
      <c r="HCZ82" s="706"/>
      <c r="HDA82" s="706"/>
      <c r="HDB82" s="706"/>
      <c r="HDC82" s="706"/>
      <c r="HDD82" s="706"/>
      <c r="HDE82" s="706"/>
      <c r="HDF82" s="706"/>
      <c r="HDG82" s="706"/>
      <c r="HDH82" s="706"/>
      <c r="HDI82" s="706"/>
      <c r="HDJ82" s="706"/>
      <c r="HDK82" s="706"/>
      <c r="HDL82" s="706"/>
      <c r="HDM82" s="706"/>
      <c r="HDN82" s="706"/>
      <c r="HDO82" s="706"/>
      <c r="HDP82" s="706"/>
      <c r="HDQ82" s="706"/>
      <c r="HDR82" s="706"/>
      <c r="HDS82" s="706"/>
      <c r="HDT82" s="706"/>
      <c r="HDU82" s="706"/>
      <c r="HDV82" s="706"/>
      <c r="HDW82" s="706"/>
      <c r="HDX82" s="706"/>
      <c r="HDY82" s="706"/>
      <c r="HDZ82" s="706"/>
      <c r="HEA82" s="706"/>
      <c r="HEB82" s="706"/>
      <c r="HEC82" s="706"/>
      <c r="HED82" s="706"/>
      <c r="HEE82" s="706"/>
      <c r="HEF82" s="706"/>
      <c r="HEG82" s="706"/>
      <c r="HEH82" s="706"/>
      <c r="HEI82" s="706"/>
      <c r="HEJ82" s="706"/>
      <c r="HEK82" s="706"/>
      <c r="HEL82" s="706"/>
      <c r="HEM82" s="706"/>
      <c r="HEN82" s="706"/>
      <c r="HEO82" s="706"/>
      <c r="HEP82" s="706"/>
      <c r="HEQ82" s="706"/>
      <c r="HER82" s="706"/>
      <c r="HES82" s="706"/>
      <c r="HET82" s="706"/>
      <c r="HEU82" s="706"/>
      <c r="HEV82" s="706"/>
      <c r="HEW82" s="706"/>
      <c r="HEX82" s="706"/>
      <c r="HEY82" s="706"/>
      <c r="HEZ82" s="706"/>
      <c r="HFA82" s="706"/>
      <c r="HFB82" s="706"/>
      <c r="HFC82" s="706"/>
      <c r="HFD82" s="706"/>
      <c r="HFE82" s="706"/>
      <c r="HFF82" s="706"/>
      <c r="HFG82" s="706"/>
      <c r="HFH82" s="706"/>
      <c r="HFI82" s="706"/>
      <c r="HFJ82" s="706"/>
      <c r="HFK82" s="706"/>
      <c r="HFL82" s="706"/>
      <c r="HFM82" s="706"/>
      <c r="HFN82" s="706"/>
      <c r="HFO82" s="706"/>
      <c r="HFP82" s="706"/>
      <c r="HFQ82" s="706"/>
      <c r="HFR82" s="706"/>
      <c r="HFS82" s="706"/>
      <c r="HFT82" s="706"/>
      <c r="HFU82" s="706"/>
      <c r="HFV82" s="706"/>
      <c r="HFW82" s="706"/>
      <c r="HFX82" s="706"/>
      <c r="HFY82" s="706"/>
      <c r="HFZ82" s="706"/>
      <c r="HGA82" s="706"/>
      <c r="HGB82" s="706"/>
      <c r="HGC82" s="706"/>
      <c r="HGD82" s="706"/>
      <c r="HGE82" s="706"/>
      <c r="HGF82" s="706"/>
      <c r="HGG82" s="706"/>
      <c r="HGH82" s="706"/>
      <c r="HGI82" s="706"/>
      <c r="HGJ82" s="706"/>
      <c r="HGK82" s="706"/>
      <c r="HGL82" s="706"/>
      <c r="HGM82" s="706"/>
      <c r="HGN82" s="706"/>
      <c r="HGO82" s="706"/>
      <c r="HGP82" s="706"/>
      <c r="HGQ82" s="706"/>
      <c r="HGR82" s="706"/>
      <c r="HGS82" s="706"/>
      <c r="HGT82" s="706"/>
      <c r="HGU82" s="706"/>
      <c r="HGV82" s="706"/>
      <c r="HGW82" s="706"/>
      <c r="HGX82" s="706"/>
      <c r="HGY82" s="706"/>
      <c r="HGZ82" s="706"/>
      <c r="HHA82" s="706"/>
      <c r="HHB82" s="706"/>
      <c r="HHC82" s="706"/>
      <c r="HHD82" s="706"/>
      <c r="HHE82" s="706"/>
      <c r="HHF82" s="706"/>
      <c r="HHG82" s="706"/>
      <c r="HHH82" s="706"/>
      <c r="HHI82" s="706"/>
      <c r="HHJ82" s="706"/>
      <c r="HHK82" s="706"/>
      <c r="HHL82" s="706"/>
      <c r="HHM82" s="706"/>
      <c r="HHN82" s="706"/>
      <c r="HHO82" s="706"/>
      <c r="HHP82" s="706"/>
      <c r="HHQ82" s="706"/>
      <c r="HHR82" s="706"/>
      <c r="HHS82" s="706"/>
      <c r="HHT82" s="706"/>
      <c r="HHU82" s="706"/>
      <c r="HHV82" s="706"/>
      <c r="HHW82" s="706"/>
      <c r="HHX82" s="706"/>
      <c r="HHY82" s="706"/>
      <c r="HHZ82" s="706"/>
      <c r="HIA82" s="706"/>
      <c r="HIB82" s="706"/>
      <c r="HIC82" s="706"/>
      <c r="HID82" s="706"/>
      <c r="HIE82" s="706"/>
      <c r="HIF82" s="706"/>
      <c r="HIG82" s="706"/>
      <c r="HIH82" s="706"/>
      <c r="HII82" s="706"/>
      <c r="HIJ82" s="706"/>
      <c r="HIK82" s="706"/>
      <c r="HIL82" s="706"/>
      <c r="HIM82" s="706"/>
      <c r="HIN82" s="706"/>
      <c r="HIO82" s="706"/>
      <c r="HIP82" s="706"/>
      <c r="HIQ82" s="706"/>
      <c r="HIR82" s="706"/>
      <c r="HIS82" s="706"/>
      <c r="HIT82" s="706"/>
      <c r="HIU82" s="706"/>
      <c r="HIV82" s="706"/>
      <c r="HIW82" s="706"/>
      <c r="HIX82" s="706"/>
      <c r="HIY82" s="706"/>
      <c r="HIZ82" s="706"/>
      <c r="HJA82" s="706"/>
      <c r="HJB82" s="706"/>
      <c r="HJC82" s="706"/>
      <c r="HJD82" s="706"/>
      <c r="HJE82" s="706"/>
      <c r="HJF82" s="706"/>
      <c r="HJG82" s="706"/>
      <c r="HJH82" s="706"/>
      <c r="HJI82" s="706"/>
      <c r="HJJ82" s="706"/>
      <c r="HJK82" s="706"/>
      <c r="HJL82" s="706"/>
      <c r="HJM82" s="706"/>
      <c r="HJN82" s="706"/>
      <c r="HJO82" s="706"/>
      <c r="HJP82" s="706"/>
      <c r="HJQ82" s="706"/>
      <c r="HJR82" s="706"/>
      <c r="HJS82" s="706"/>
      <c r="HJT82" s="706"/>
      <c r="HJU82" s="706"/>
      <c r="HJV82" s="706"/>
      <c r="HJW82" s="706"/>
      <c r="HJX82" s="706"/>
      <c r="HJY82" s="706"/>
      <c r="HJZ82" s="706"/>
      <c r="HKA82" s="706"/>
      <c r="HKB82" s="706"/>
      <c r="HKC82" s="706"/>
      <c r="HKD82" s="706"/>
      <c r="HKE82" s="706"/>
      <c r="HKF82" s="706"/>
      <c r="HKG82" s="706"/>
      <c r="HKH82" s="706"/>
      <c r="HKI82" s="706"/>
      <c r="HKJ82" s="706"/>
      <c r="HKK82" s="706"/>
      <c r="HKL82" s="706"/>
      <c r="HKM82" s="706"/>
      <c r="HKN82" s="706"/>
      <c r="HKO82" s="706"/>
      <c r="HKP82" s="706"/>
      <c r="HKQ82" s="706"/>
      <c r="HKR82" s="706"/>
      <c r="HKS82" s="706"/>
      <c r="HKT82" s="706"/>
      <c r="HKU82" s="706"/>
      <c r="HKV82" s="706"/>
      <c r="HKW82" s="706"/>
      <c r="HKX82" s="706"/>
      <c r="HKY82" s="706"/>
      <c r="HKZ82" s="706"/>
      <c r="HLA82" s="706"/>
      <c r="HLB82" s="706"/>
      <c r="HLC82" s="706"/>
      <c r="HLD82" s="706"/>
      <c r="HLE82" s="706"/>
      <c r="HLF82" s="706"/>
      <c r="HLG82" s="706"/>
      <c r="HLH82" s="706"/>
      <c r="HLI82" s="706"/>
      <c r="HLJ82" s="706"/>
      <c r="HLK82" s="706"/>
      <c r="HLL82" s="706"/>
      <c r="HLM82" s="706"/>
      <c r="HLN82" s="706"/>
      <c r="HLO82" s="706"/>
      <c r="HLP82" s="706"/>
      <c r="HLQ82" s="706"/>
      <c r="HLR82" s="706"/>
      <c r="HLS82" s="706"/>
      <c r="HLT82" s="706"/>
      <c r="HLU82" s="706"/>
      <c r="HLV82" s="706"/>
      <c r="HLW82" s="706"/>
      <c r="HLX82" s="706"/>
      <c r="HLY82" s="706"/>
      <c r="HLZ82" s="706"/>
      <c r="HMA82" s="706"/>
      <c r="HMB82" s="706"/>
      <c r="HMC82" s="706"/>
      <c r="HMD82" s="706"/>
      <c r="HME82" s="706"/>
      <c r="HMF82" s="706"/>
      <c r="HMG82" s="706"/>
      <c r="HMH82" s="706"/>
      <c r="HMI82" s="706"/>
      <c r="HMJ82" s="706"/>
      <c r="HMK82" s="706"/>
      <c r="HML82" s="706"/>
      <c r="HMM82" s="706"/>
      <c r="HMN82" s="706"/>
      <c r="HMO82" s="706"/>
      <c r="HMP82" s="706"/>
      <c r="HMQ82" s="706"/>
      <c r="HMR82" s="706"/>
      <c r="HMS82" s="706"/>
      <c r="HMT82" s="706"/>
      <c r="HMU82" s="706"/>
      <c r="HMV82" s="706"/>
      <c r="HMW82" s="706"/>
      <c r="HMX82" s="706"/>
      <c r="HMY82" s="706"/>
      <c r="HMZ82" s="706"/>
      <c r="HNA82" s="706"/>
      <c r="HNB82" s="706"/>
      <c r="HNC82" s="706"/>
      <c r="HND82" s="706"/>
      <c r="HNE82" s="706"/>
      <c r="HNF82" s="706"/>
      <c r="HNG82" s="706"/>
      <c r="HNH82" s="706"/>
      <c r="HNI82" s="706"/>
      <c r="HNJ82" s="706"/>
      <c r="HNK82" s="706"/>
      <c r="HNL82" s="706"/>
      <c r="HNM82" s="706"/>
      <c r="HNN82" s="706"/>
      <c r="HNO82" s="706"/>
      <c r="HNP82" s="706"/>
      <c r="HNQ82" s="706"/>
      <c r="HNR82" s="706"/>
      <c r="HNS82" s="706"/>
      <c r="HNT82" s="706"/>
      <c r="HNU82" s="706"/>
      <c r="HNV82" s="706"/>
      <c r="HNW82" s="706"/>
      <c r="HNX82" s="706"/>
      <c r="HNY82" s="706"/>
      <c r="HNZ82" s="706"/>
      <c r="HOA82" s="706"/>
      <c r="HOB82" s="706"/>
      <c r="HOC82" s="706"/>
      <c r="HOD82" s="706"/>
      <c r="HOE82" s="706"/>
      <c r="HOF82" s="706"/>
      <c r="HOG82" s="706"/>
      <c r="HOH82" s="706"/>
      <c r="HOI82" s="706"/>
      <c r="HOJ82" s="706"/>
      <c r="HOK82" s="706"/>
      <c r="HOL82" s="706"/>
      <c r="HOM82" s="706"/>
      <c r="HON82" s="706"/>
      <c r="HOO82" s="706"/>
      <c r="HOP82" s="706"/>
      <c r="HOQ82" s="706"/>
      <c r="HOR82" s="706"/>
      <c r="HOS82" s="706"/>
      <c r="HOT82" s="706"/>
      <c r="HOU82" s="706"/>
      <c r="HOV82" s="706"/>
      <c r="HOW82" s="706"/>
      <c r="HOX82" s="706"/>
      <c r="HOY82" s="706"/>
      <c r="HOZ82" s="706"/>
      <c r="HPA82" s="706"/>
      <c r="HPB82" s="706"/>
      <c r="HPC82" s="706"/>
      <c r="HPD82" s="706"/>
      <c r="HPE82" s="706"/>
      <c r="HPF82" s="706"/>
      <c r="HPG82" s="706"/>
      <c r="HPH82" s="706"/>
      <c r="HPI82" s="706"/>
      <c r="HPJ82" s="706"/>
      <c r="HPK82" s="706"/>
      <c r="HPL82" s="706"/>
      <c r="HPM82" s="706"/>
      <c r="HPN82" s="706"/>
      <c r="HPO82" s="706"/>
      <c r="HPP82" s="706"/>
      <c r="HPQ82" s="706"/>
      <c r="HPR82" s="706"/>
      <c r="HPS82" s="706"/>
      <c r="HPT82" s="706"/>
      <c r="HPU82" s="706"/>
      <c r="HPV82" s="706"/>
      <c r="HPW82" s="706"/>
      <c r="HPX82" s="706"/>
      <c r="HPY82" s="706"/>
      <c r="HPZ82" s="706"/>
      <c r="HQA82" s="706"/>
      <c r="HQB82" s="706"/>
      <c r="HQC82" s="706"/>
      <c r="HQD82" s="706"/>
      <c r="HQE82" s="706"/>
      <c r="HQF82" s="706"/>
      <c r="HQG82" s="706"/>
      <c r="HQH82" s="706"/>
      <c r="HQI82" s="706"/>
      <c r="HQJ82" s="706"/>
      <c r="HQK82" s="706"/>
      <c r="HQL82" s="706"/>
      <c r="HQM82" s="706"/>
      <c r="HQN82" s="706"/>
      <c r="HQO82" s="706"/>
      <c r="HQP82" s="706"/>
      <c r="HQQ82" s="706"/>
      <c r="HQR82" s="706"/>
      <c r="HQS82" s="706"/>
      <c r="HQT82" s="706"/>
      <c r="HQU82" s="706"/>
      <c r="HQV82" s="706"/>
      <c r="HQW82" s="706"/>
      <c r="HQX82" s="706"/>
      <c r="HQY82" s="706"/>
      <c r="HQZ82" s="706"/>
      <c r="HRA82" s="706"/>
      <c r="HRB82" s="706"/>
      <c r="HRC82" s="706"/>
      <c r="HRD82" s="706"/>
      <c r="HRE82" s="706"/>
      <c r="HRF82" s="706"/>
      <c r="HRG82" s="706"/>
      <c r="HRH82" s="706"/>
      <c r="HRI82" s="706"/>
      <c r="HRJ82" s="706"/>
      <c r="HRK82" s="706"/>
      <c r="HRL82" s="706"/>
      <c r="HRM82" s="706"/>
      <c r="HRN82" s="706"/>
      <c r="HRO82" s="706"/>
      <c r="HRP82" s="706"/>
      <c r="HRQ82" s="706"/>
      <c r="HRR82" s="706"/>
      <c r="HRS82" s="706"/>
      <c r="HRT82" s="706"/>
      <c r="HRU82" s="706"/>
      <c r="HRV82" s="706"/>
      <c r="HRW82" s="706"/>
      <c r="HRX82" s="706"/>
      <c r="HRY82" s="706"/>
      <c r="HRZ82" s="706"/>
      <c r="HSA82" s="706"/>
      <c r="HSB82" s="706"/>
      <c r="HSC82" s="706"/>
      <c r="HSD82" s="706"/>
      <c r="HSE82" s="706"/>
      <c r="HSF82" s="706"/>
      <c r="HSG82" s="706"/>
      <c r="HSH82" s="706"/>
      <c r="HSI82" s="706"/>
      <c r="HSJ82" s="706"/>
      <c r="HSK82" s="706"/>
      <c r="HSL82" s="706"/>
      <c r="HSM82" s="706"/>
      <c r="HSN82" s="706"/>
      <c r="HSO82" s="706"/>
      <c r="HSP82" s="706"/>
      <c r="HSQ82" s="706"/>
      <c r="HSR82" s="706"/>
      <c r="HSS82" s="706"/>
      <c r="HST82" s="706"/>
      <c r="HSU82" s="706"/>
      <c r="HSV82" s="706"/>
      <c r="HSW82" s="706"/>
      <c r="HSX82" s="706"/>
      <c r="HSY82" s="706"/>
      <c r="HSZ82" s="706"/>
      <c r="HTA82" s="706"/>
      <c r="HTB82" s="706"/>
      <c r="HTC82" s="706"/>
      <c r="HTD82" s="706"/>
      <c r="HTE82" s="706"/>
      <c r="HTF82" s="706"/>
      <c r="HTG82" s="706"/>
      <c r="HTH82" s="706"/>
      <c r="HTI82" s="706"/>
      <c r="HTJ82" s="706"/>
      <c r="HTK82" s="706"/>
      <c r="HTL82" s="706"/>
      <c r="HTM82" s="706"/>
      <c r="HTN82" s="706"/>
      <c r="HTO82" s="706"/>
      <c r="HTP82" s="706"/>
      <c r="HTQ82" s="706"/>
      <c r="HTR82" s="706"/>
      <c r="HTS82" s="706"/>
      <c r="HTT82" s="706"/>
      <c r="HTU82" s="706"/>
      <c r="HTV82" s="706"/>
      <c r="HTW82" s="706"/>
      <c r="HTX82" s="706"/>
      <c r="HTY82" s="706"/>
      <c r="HTZ82" s="706"/>
      <c r="HUA82" s="706"/>
      <c r="HUB82" s="706"/>
      <c r="HUC82" s="706"/>
      <c r="HUD82" s="706"/>
      <c r="HUE82" s="706"/>
      <c r="HUF82" s="706"/>
      <c r="HUG82" s="706"/>
      <c r="HUH82" s="706"/>
      <c r="HUI82" s="706"/>
      <c r="HUJ82" s="706"/>
      <c r="HUK82" s="706"/>
      <c r="HUL82" s="706"/>
      <c r="HUM82" s="706"/>
      <c r="HUN82" s="706"/>
      <c r="HUO82" s="706"/>
      <c r="HUP82" s="706"/>
      <c r="HUQ82" s="706"/>
      <c r="HUR82" s="706"/>
      <c r="HUS82" s="706"/>
      <c r="HUT82" s="706"/>
      <c r="HUU82" s="706"/>
      <c r="HUV82" s="706"/>
      <c r="HUW82" s="706"/>
      <c r="HUX82" s="706"/>
      <c r="HUY82" s="706"/>
      <c r="HUZ82" s="706"/>
      <c r="HVA82" s="706"/>
      <c r="HVB82" s="706"/>
      <c r="HVC82" s="706"/>
      <c r="HVD82" s="706"/>
      <c r="HVE82" s="706"/>
      <c r="HVF82" s="706"/>
      <c r="HVG82" s="706"/>
      <c r="HVH82" s="706"/>
      <c r="HVI82" s="706"/>
      <c r="HVJ82" s="706"/>
      <c r="HVK82" s="706"/>
      <c r="HVL82" s="706"/>
      <c r="HVM82" s="706"/>
      <c r="HVN82" s="706"/>
      <c r="HVO82" s="706"/>
      <c r="HVP82" s="706"/>
      <c r="HVQ82" s="706"/>
      <c r="HVR82" s="706"/>
      <c r="HVS82" s="706"/>
      <c r="HVT82" s="706"/>
      <c r="HVU82" s="706"/>
      <c r="HVV82" s="706"/>
      <c r="HVW82" s="706"/>
      <c r="HVX82" s="706"/>
      <c r="HVY82" s="706"/>
      <c r="HVZ82" s="706"/>
      <c r="HWA82" s="706"/>
      <c r="HWB82" s="706"/>
      <c r="HWC82" s="706"/>
      <c r="HWD82" s="706"/>
      <c r="HWE82" s="706"/>
      <c r="HWF82" s="706"/>
      <c r="HWG82" s="706"/>
      <c r="HWH82" s="706"/>
      <c r="HWI82" s="706"/>
      <c r="HWJ82" s="706"/>
      <c r="HWK82" s="706"/>
      <c r="HWL82" s="706"/>
      <c r="HWM82" s="706"/>
      <c r="HWN82" s="706"/>
      <c r="HWO82" s="706"/>
      <c r="HWP82" s="706"/>
      <c r="HWQ82" s="706"/>
      <c r="HWR82" s="706"/>
      <c r="HWS82" s="706"/>
      <c r="HWT82" s="706"/>
      <c r="HWU82" s="706"/>
      <c r="HWV82" s="706"/>
      <c r="HWW82" s="706"/>
      <c r="HWX82" s="706"/>
      <c r="HWY82" s="706"/>
      <c r="HWZ82" s="706"/>
      <c r="HXA82" s="706"/>
      <c r="HXB82" s="706"/>
      <c r="HXC82" s="706"/>
      <c r="HXD82" s="706"/>
      <c r="HXE82" s="706"/>
      <c r="HXF82" s="706"/>
      <c r="HXG82" s="706"/>
      <c r="HXH82" s="706"/>
      <c r="HXI82" s="706"/>
      <c r="HXJ82" s="706"/>
      <c r="HXK82" s="706"/>
      <c r="HXL82" s="706"/>
      <c r="HXM82" s="706"/>
      <c r="HXN82" s="706"/>
      <c r="HXO82" s="706"/>
      <c r="HXP82" s="706"/>
      <c r="HXQ82" s="706"/>
      <c r="HXR82" s="706"/>
      <c r="HXS82" s="706"/>
      <c r="HXT82" s="706"/>
      <c r="HXU82" s="706"/>
      <c r="HXV82" s="706"/>
      <c r="HXW82" s="706"/>
      <c r="HXX82" s="706"/>
      <c r="HXY82" s="706"/>
      <c r="HXZ82" s="706"/>
      <c r="HYA82" s="706"/>
      <c r="HYB82" s="706"/>
      <c r="HYC82" s="706"/>
      <c r="HYD82" s="706"/>
      <c r="HYE82" s="706"/>
      <c r="HYF82" s="706"/>
      <c r="HYG82" s="706"/>
      <c r="HYH82" s="706"/>
      <c r="HYI82" s="706"/>
      <c r="HYJ82" s="706"/>
      <c r="HYK82" s="706"/>
      <c r="HYL82" s="706"/>
      <c r="HYM82" s="706"/>
      <c r="HYN82" s="706"/>
      <c r="HYO82" s="706"/>
      <c r="HYP82" s="706"/>
      <c r="HYQ82" s="706"/>
      <c r="HYR82" s="706"/>
      <c r="HYS82" s="706"/>
      <c r="HYT82" s="706"/>
      <c r="HYU82" s="706"/>
      <c r="HYV82" s="706"/>
      <c r="HYW82" s="706"/>
      <c r="HYX82" s="706"/>
      <c r="HYY82" s="706"/>
      <c r="HYZ82" s="706"/>
      <c r="HZA82" s="706"/>
      <c r="HZB82" s="706"/>
      <c r="HZC82" s="706"/>
      <c r="HZD82" s="706"/>
      <c r="HZE82" s="706"/>
      <c r="HZF82" s="706"/>
      <c r="HZG82" s="706"/>
      <c r="HZH82" s="706"/>
      <c r="HZI82" s="706"/>
      <c r="HZJ82" s="706"/>
      <c r="HZK82" s="706"/>
      <c r="HZL82" s="706"/>
      <c r="HZM82" s="706"/>
      <c r="HZN82" s="706"/>
      <c r="HZO82" s="706"/>
      <c r="HZP82" s="706"/>
      <c r="HZQ82" s="706"/>
      <c r="HZR82" s="706"/>
      <c r="HZS82" s="706"/>
      <c r="HZT82" s="706"/>
      <c r="HZU82" s="706"/>
      <c r="HZV82" s="706"/>
      <c r="HZW82" s="706"/>
      <c r="HZX82" s="706"/>
      <c r="HZY82" s="706"/>
      <c r="HZZ82" s="706"/>
      <c r="IAA82" s="706"/>
      <c r="IAB82" s="706"/>
      <c r="IAC82" s="706"/>
      <c r="IAD82" s="706"/>
      <c r="IAE82" s="706"/>
      <c r="IAF82" s="706"/>
      <c r="IAG82" s="706"/>
      <c r="IAH82" s="706"/>
      <c r="IAI82" s="706"/>
      <c r="IAJ82" s="706"/>
      <c r="IAK82" s="706"/>
      <c r="IAL82" s="706"/>
      <c r="IAM82" s="706"/>
      <c r="IAN82" s="706"/>
      <c r="IAO82" s="706"/>
      <c r="IAP82" s="706"/>
      <c r="IAQ82" s="706"/>
      <c r="IAR82" s="706"/>
      <c r="IAS82" s="706"/>
      <c r="IAT82" s="706"/>
      <c r="IAU82" s="706"/>
      <c r="IAV82" s="706"/>
      <c r="IAW82" s="706"/>
      <c r="IAX82" s="706"/>
      <c r="IAY82" s="706"/>
      <c r="IAZ82" s="706"/>
      <c r="IBA82" s="706"/>
      <c r="IBB82" s="706"/>
      <c r="IBC82" s="706"/>
      <c r="IBD82" s="706"/>
      <c r="IBE82" s="706"/>
      <c r="IBF82" s="706"/>
      <c r="IBG82" s="706"/>
      <c r="IBH82" s="706"/>
      <c r="IBI82" s="706"/>
      <c r="IBJ82" s="706"/>
      <c r="IBK82" s="706"/>
      <c r="IBL82" s="706"/>
      <c r="IBM82" s="706"/>
      <c r="IBN82" s="706"/>
      <c r="IBO82" s="706"/>
      <c r="IBP82" s="706"/>
      <c r="IBQ82" s="706"/>
      <c r="IBR82" s="706"/>
      <c r="IBS82" s="706"/>
      <c r="IBT82" s="706"/>
      <c r="IBU82" s="706"/>
      <c r="IBV82" s="706"/>
      <c r="IBW82" s="706"/>
      <c r="IBX82" s="706"/>
      <c r="IBY82" s="706"/>
      <c r="IBZ82" s="706"/>
      <c r="ICA82" s="706"/>
      <c r="ICB82" s="706"/>
      <c r="ICC82" s="706"/>
      <c r="ICD82" s="706"/>
      <c r="ICE82" s="706"/>
      <c r="ICF82" s="706"/>
      <c r="ICG82" s="706"/>
      <c r="ICH82" s="706"/>
      <c r="ICI82" s="706"/>
      <c r="ICJ82" s="706"/>
      <c r="ICK82" s="706"/>
      <c r="ICL82" s="706"/>
      <c r="ICM82" s="706"/>
      <c r="ICN82" s="706"/>
      <c r="ICO82" s="706"/>
      <c r="ICP82" s="706"/>
      <c r="ICQ82" s="706"/>
      <c r="ICR82" s="706"/>
      <c r="ICS82" s="706"/>
      <c r="ICT82" s="706"/>
      <c r="ICU82" s="706"/>
      <c r="ICV82" s="706"/>
      <c r="ICW82" s="706"/>
      <c r="ICX82" s="706"/>
      <c r="ICY82" s="706"/>
      <c r="ICZ82" s="706"/>
      <c r="IDA82" s="706"/>
      <c r="IDB82" s="706"/>
      <c r="IDC82" s="706"/>
      <c r="IDD82" s="706"/>
      <c r="IDE82" s="706"/>
      <c r="IDF82" s="706"/>
      <c r="IDG82" s="706"/>
      <c r="IDH82" s="706"/>
      <c r="IDI82" s="706"/>
      <c r="IDJ82" s="706"/>
      <c r="IDK82" s="706"/>
      <c r="IDL82" s="706"/>
      <c r="IDM82" s="706"/>
      <c r="IDN82" s="706"/>
      <c r="IDO82" s="706"/>
      <c r="IDP82" s="706"/>
      <c r="IDQ82" s="706"/>
      <c r="IDR82" s="706"/>
      <c r="IDS82" s="706"/>
      <c r="IDT82" s="706"/>
      <c r="IDU82" s="706"/>
      <c r="IDV82" s="706"/>
      <c r="IDW82" s="706"/>
      <c r="IDX82" s="706"/>
      <c r="IDY82" s="706"/>
      <c r="IDZ82" s="706"/>
      <c r="IEA82" s="706"/>
      <c r="IEB82" s="706"/>
      <c r="IEC82" s="706"/>
      <c r="IED82" s="706"/>
      <c r="IEE82" s="706"/>
      <c r="IEF82" s="706"/>
      <c r="IEG82" s="706"/>
      <c r="IEH82" s="706"/>
      <c r="IEI82" s="706"/>
      <c r="IEJ82" s="706"/>
      <c r="IEK82" s="706"/>
      <c r="IEL82" s="706"/>
      <c r="IEM82" s="706"/>
      <c r="IEN82" s="706"/>
      <c r="IEO82" s="706"/>
      <c r="IEP82" s="706"/>
      <c r="IEQ82" s="706"/>
      <c r="IER82" s="706"/>
      <c r="IES82" s="706"/>
      <c r="IET82" s="706"/>
      <c r="IEU82" s="706"/>
      <c r="IEV82" s="706"/>
      <c r="IEW82" s="706"/>
      <c r="IEX82" s="706"/>
      <c r="IEY82" s="706"/>
      <c r="IEZ82" s="706"/>
      <c r="IFA82" s="706"/>
      <c r="IFB82" s="706"/>
      <c r="IFC82" s="706"/>
      <c r="IFD82" s="706"/>
      <c r="IFE82" s="706"/>
      <c r="IFF82" s="706"/>
      <c r="IFG82" s="706"/>
      <c r="IFH82" s="706"/>
      <c r="IFI82" s="706"/>
      <c r="IFJ82" s="706"/>
      <c r="IFK82" s="706"/>
      <c r="IFL82" s="706"/>
      <c r="IFM82" s="706"/>
      <c r="IFN82" s="706"/>
      <c r="IFO82" s="706"/>
      <c r="IFP82" s="706"/>
      <c r="IFQ82" s="706"/>
      <c r="IFR82" s="706"/>
      <c r="IFS82" s="706"/>
      <c r="IFT82" s="706"/>
      <c r="IFU82" s="706"/>
      <c r="IFV82" s="706"/>
      <c r="IFW82" s="706"/>
      <c r="IFX82" s="706"/>
      <c r="IFY82" s="706"/>
      <c r="IFZ82" s="706"/>
      <c r="IGA82" s="706"/>
      <c r="IGB82" s="706"/>
      <c r="IGC82" s="706"/>
      <c r="IGD82" s="706"/>
      <c r="IGE82" s="706"/>
      <c r="IGF82" s="706"/>
      <c r="IGG82" s="706"/>
      <c r="IGH82" s="706"/>
      <c r="IGI82" s="706"/>
      <c r="IGJ82" s="706"/>
      <c r="IGK82" s="706"/>
      <c r="IGL82" s="706"/>
      <c r="IGM82" s="706"/>
      <c r="IGN82" s="706"/>
      <c r="IGO82" s="706"/>
      <c r="IGP82" s="706"/>
      <c r="IGQ82" s="706"/>
      <c r="IGR82" s="706"/>
      <c r="IGS82" s="706"/>
      <c r="IGT82" s="706"/>
      <c r="IGU82" s="706"/>
      <c r="IGV82" s="706"/>
      <c r="IGW82" s="706"/>
      <c r="IGX82" s="706"/>
      <c r="IGY82" s="706"/>
      <c r="IGZ82" s="706"/>
      <c r="IHA82" s="706"/>
      <c r="IHB82" s="706"/>
      <c r="IHC82" s="706"/>
      <c r="IHD82" s="706"/>
      <c r="IHE82" s="706"/>
      <c r="IHF82" s="706"/>
      <c r="IHG82" s="706"/>
      <c r="IHH82" s="706"/>
      <c r="IHI82" s="706"/>
      <c r="IHJ82" s="706"/>
      <c r="IHK82" s="706"/>
      <c r="IHL82" s="706"/>
      <c r="IHM82" s="706"/>
      <c r="IHN82" s="706"/>
      <c r="IHO82" s="706"/>
      <c r="IHP82" s="706"/>
      <c r="IHQ82" s="706"/>
      <c r="IHR82" s="706"/>
      <c r="IHS82" s="706"/>
      <c r="IHT82" s="706"/>
      <c r="IHU82" s="706"/>
      <c r="IHV82" s="706"/>
      <c r="IHW82" s="706"/>
      <c r="IHX82" s="706"/>
      <c r="IHY82" s="706"/>
      <c r="IHZ82" s="706"/>
      <c r="IIA82" s="706"/>
      <c r="IIB82" s="706"/>
      <c r="IIC82" s="706"/>
      <c r="IID82" s="706"/>
      <c r="IIE82" s="706"/>
      <c r="IIF82" s="706"/>
      <c r="IIG82" s="706"/>
      <c r="IIH82" s="706"/>
      <c r="III82" s="706"/>
      <c r="IIJ82" s="706"/>
      <c r="IIK82" s="706"/>
      <c r="IIL82" s="706"/>
      <c r="IIM82" s="706"/>
      <c r="IIN82" s="706"/>
      <c r="IIO82" s="706"/>
      <c r="IIP82" s="706"/>
      <c r="IIQ82" s="706"/>
      <c r="IIR82" s="706"/>
      <c r="IIS82" s="706"/>
      <c r="IIT82" s="706"/>
      <c r="IIU82" s="706"/>
      <c r="IIV82" s="706"/>
      <c r="IIW82" s="706"/>
      <c r="IIX82" s="706"/>
      <c r="IIY82" s="706"/>
      <c r="IIZ82" s="706"/>
      <c r="IJA82" s="706"/>
      <c r="IJB82" s="706"/>
      <c r="IJC82" s="706"/>
      <c r="IJD82" s="706"/>
      <c r="IJE82" s="706"/>
      <c r="IJF82" s="706"/>
      <c r="IJG82" s="706"/>
      <c r="IJH82" s="706"/>
      <c r="IJI82" s="706"/>
      <c r="IJJ82" s="706"/>
      <c r="IJK82" s="706"/>
      <c r="IJL82" s="706"/>
      <c r="IJM82" s="706"/>
      <c r="IJN82" s="706"/>
      <c r="IJO82" s="706"/>
      <c r="IJP82" s="706"/>
      <c r="IJQ82" s="706"/>
      <c r="IJR82" s="706"/>
      <c r="IJS82" s="706"/>
      <c r="IJT82" s="706"/>
      <c r="IJU82" s="706"/>
      <c r="IJV82" s="706"/>
      <c r="IJW82" s="706"/>
      <c r="IJX82" s="706"/>
      <c r="IJY82" s="706"/>
      <c r="IJZ82" s="706"/>
      <c r="IKA82" s="706"/>
      <c r="IKB82" s="706"/>
      <c r="IKC82" s="706"/>
      <c r="IKD82" s="706"/>
      <c r="IKE82" s="706"/>
      <c r="IKF82" s="706"/>
      <c r="IKG82" s="706"/>
      <c r="IKH82" s="706"/>
      <c r="IKI82" s="706"/>
      <c r="IKJ82" s="706"/>
      <c r="IKK82" s="706"/>
      <c r="IKL82" s="706"/>
      <c r="IKM82" s="706"/>
      <c r="IKN82" s="706"/>
      <c r="IKO82" s="706"/>
      <c r="IKP82" s="706"/>
      <c r="IKQ82" s="706"/>
      <c r="IKR82" s="706"/>
      <c r="IKS82" s="706"/>
      <c r="IKT82" s="706"/>
      <c r="IKU82" s="706"/>
      <c r="IKV82" s="706"/>
      <c r="IKW82" s="706"/>
      <c r="IKX82" s="706"/>
      <c r="IKY82" s="706"/>
      <c r="IKZ82" s="706"/>
      <c r="ILA82" s="706"/>
      <c r="ILB82" s="706"/>
      <c r="ILC82" s="706"/>
      <c r="ILD82" s="706"/>
      <c r="ILE82" s="706"/>
      <c r="ILF82" s="706"/>
      <c r="ILG82" s="706"/>
      <c r="ILH82" s="706"/>
      <c r="ILI82" s="706"/>
      <c r="ILJ82" s="706"/>
      <c r="ILK82" s="706"/>
      <c r="ILL82" s="706"/>
      <c r="ILM82" s="706"/>
      <c r="ILN82" s="706"/>
      <c r="ILO82" s="706"/>
      <c r="ILP82" s="706"/>
      <c r="ILQ82" s="706"/>
      <c r="ILR82" s="706"/>
      <c r="ILS82" s="706"/>
      <c r="ILT82" s="706"/>
      <c r="ILU82" s="706"/>
      <c r="ILV82" s="706"/>
      <c r="ILW82" s="706"/>
      <c r="ILX82" s="706"/>
      <c r="ILY82" s="706"/>
      <c r="ILZ82" s="706"/>
      <c r="IMA82" s="706"/>
      <c r="IMB82" s="706"/>
      <c r="IMC82" s="706"/>
      <c r="IMD82" s="706"/>
      <c r="IME82" s="706"/>
      <c r="IMF82" s="706"/>
      <c r="IMG82" s="706"/>
      <c r="IMH82" s="706"/>
      <c r="IMI82" s="706"/>
      <c r="IMJ82" s="706"/>
      <c r="IMK82" s="706"/>
      <c r="IML82" s="706"/>
      <c r="IMM82" s="706"/>
      <c r="IMN82" s="706"/>
      <c r="IMO82" s="706"/>
      <c r="IMP82" s="706"/>
      <c r="IMQ82" s="706"/>
      <c r="IMR82" s="706"/>
      <c r="IMS82" s="706"/>
      <c r="IMT82" s="706"/>
      <c r="IMU82" s="706"/>
      <c r="IMV82" s="706"/>
      <c r="IMW82" s="706"/>
      <c r="IMX82" s="706"/>
      <c r="IMY82" s="706"/>
      <c r="IMZ82" s="706"/>
      <c r="INA82" s="706"/>
      <c r="INB82" s="706"/>
      <c r="INC82" s="706"/>
      <c r="IND82" s="706"/>
      <c r="INE82" s="706"/>
      <c r="INF82" s="706"/>
      <c r="ING82" s="706"/>
      <c r="INH82" s="706"/>
      <c r="INI82" s="706"/>
      <c r="INJ82" s="706"/>
      <c r="INK82" s="706"/>
      <c r="INL82" s="706"/>
      <c r="INM82" s="706"/>
      <c r="INN82" s="706"/>
      <c r="INO82" s="706"/>
      <c r="INP82" s="706"/>
      <c r="INQ82" s="706"/>
      <c r="INR82" s="706"/>
      <c r="INS82" s="706"/>
      <c r="INT82" s="706"/>
      <c r="INU82" s="706"/>
      <c r="INV82" s="706"/>
      <c r="INW82" s="706"/>
      <c r="INX82" s="706"/>
      <c r="INY82" s="706"/>
      <c r="INZ82" s="706"/>
      <c r="IOA82" s="706"/>
      <c r="IOB82" s="706"/>
      <c r="IOC82" s="706"/>
      <c r="IOD82" s="706"/>
      <c r="IOE82" s="706"/>
      <c r="IOF82" s="706"/>
      <c r="IOG82" s="706"/>
      <c r="IOH82" s="706"/>
      <c r="IOI82" s="706"/>
      <c r="IOJ82" s="706"/>
      <c r="IOK82" s="706"/>
      <c r="IOL82" s="706"/>
      <c r="IOM82" s="706"/>
      <c r="ION82" s="706"/>
      <c r="IOO82" s="706"/>
      <c r="IOP82" s="706"/>
      <c r="IOQ82" s="706"/>
      <c r="IOR82" s="706"/>
      <c r="IOS82" s="706"/>
      <c r="IOT82" s="706"/>
      <c r="IOU82" s="706"/>
      <c r="IOV82" s="706"/>
      <c r="IOW82" s="706"/>
      <c r="IOX82" s="706"/>
      <c r="IOY82" s="706"/>
      <c r="IOZ82" s="706"/>
      <c r="IPA82" s="706"/>
      <c r="IPB82" s="706"/>
      <c r="IPC82" s="706"/>
      <c r="IPD82" s="706"/>
      <c r="IPE82" s="706"/>
      <c r="IPF82" s="706"/>
      <c r="IPG82" s="706"/>
      <c r="IPH82" s="706"/>
      <c r="IPI82" s="706"/>
      <c r="IPJ82" s="706"/>
      <c r="IPK82" s="706"/>
      <c r="IPL82" s="706"/>
      <c r="IPM82" s="706"/>
      <c r="IPN82" s="706"/>
      <c r="IPO82" s="706"/>
      <c r="IPP82" s="706"/>
      <c r="IPQ82" s="706"/>
      <c r="IPR82" s="706"/>
      <c r="IPS82" s="706"/>
      <c r="IPT82" s="706"/>
      <c r="IPU82" s="706"/>
      <c r="IPV82" s="706"/>
      <c r="IPW82" s="706"/>
      <c r="IPX82" s="706"/>
      <c r="IPY82" s="706"/>
      <c r="IPZ82" s="706"/>
      <c r="IQA82" s="706"/>
      <c r="IQB82" s="706"/>
      <c r="IQC82" s="706"/>
      <c r="IQD82" s="706"/>
      <c r="IQE82" s="706"/>
      <c r="IQF82" s="706"/>
      <c r="IQG82" s="706"/>
      <c r="IQH82" s="706"/>
      <c r="IQI82" s="706"/>
      <c r="IQJ82" s="706"/>
      <c r="IQK82" s="706"/>
      <c r="IQL82" s="706"/>
      <c r="IQM82" s="706"/>
      <c r="IQN82" s="706"/>
      <c r="IQO82" s="706"/>
      <c r="IQP82" s="706"/>
      <c r="IQQ82" s="706"/>
      <c r="IQR82" s="706"/>
      <c r="IQS82" s="706"/>
      <c r="IQT82" s="706"/>
      <c r="IQU82" s="706"/>
      <c r="IQV82" s="706"/>
      <c r="IQW82" s="706"/>
      <c r="IQX82" s="706"/>
      <c r="IQY82" s="706"/>
      <c r="IQZ82" s="706"/>
      <c r="IRA82" s="706"/>
      <c r="IRB82" s="706"/>
      <c r="IRC82" s="706"/>
      <c r="IRD82" s="706"/>
      <c r="IRE82" s="706"/>
      <c r="IRF82" s="706"/>
      <c r="IRG82" s="706"/>
      <c r="IRH82" s="706"/>
      <c r="IRI82" s="706"/>
      <c r="IRJ82" s="706"/>
      <c r="IRK82" s="706"/>
      <c r="IRL82" s="706"/>
      <c r="IRM82" s="706"/>
      <c r="IRN82" s="706"/>
      <c r="IRO82" s="706"/>
      <c r="IRP82" s="706"/>
      <c r="IRQ82" s="706"/>
      <c r="IRR82" s="706"/>
      <c r="IRS82" s="706"/>
      <c r="IRT82" s="706"/>
      <c r="IRU82" s="706"/>
      <c r="IRV82" s="706"/>
      <c r="IRW82" s="706"/>
      <c r="IRX82" s="706"/>
      <c r="IRY82" s="706"/>
      <c r="IRZ82" s="706"/>
      <c r="ISA82" s="706"/>
      <c r="ISB82" s="706"/>
      <c r="ISC82" s="706"/>
      <c r="ISD82" s="706"/>
      <c r="ISE82" s="706"/>
      <c r="ISF82" s="706"/>
      <c r="ISG82" s="706"/>
      <c r="ISH82" s="706"/>
      <c r="ISI82" s="706"/>
      <c r="ISJ82" s="706"/>
      <c r="ISK82" s="706"/>
      <c r="ISL82" s="706"/>
      <c r="ISM82" s="706"/>
      <c r="ISN82" s="706"/>
      <c r="ISO82" s="706"/>
      <c r="ISP82" s="706"/>
      <c r="ISQ82" s="706"/>
      <c r="ISR82" s="706"/>
      <c r="ISS82" s="706"/>
      <c r="IST82" s="706"/>
      <c r="ISU82" s="706"/>
      <c r="ISV82" s="706"/>
      <c r="ISW82" s="706"/>
      <c r="ISX82" s="706"/>
      <c r="ISY82" s="706"/>
      <c r="ISZ82" s="706"/>
      <c r="ITA82" s="706"/>
      <c r="ITB82" s="706"/>
      <c r="ITC82" s="706"/>
      <c r="ITD82" s="706"/>
      <c r="ITE82" s="706"/>
      <c r="ITF82" s="706"/>
      <c r="ITG82" s="706"/>
      <c r="ITH82" s="706"/>
      <c r="ITI82" s="706"/>
      <c r="ITJ82" s="706"/>
      <c r="ITK82" s="706"/>
      <c r="ITL82" s="706"/>
      <c r="ITM82" s="706"/>
      <c r="ITN82" s="706"/>
      <c r="ITO82" s="706"/>
      <c r="ITP82" s="706"/>
      <c r="ITQ82" s="706"/>
      <c r="ITR82" s="706"/>
      <c r="ITS82" s="706"/>
      <c r="ITT82" s="706"/>
      <c r="ITU82" s="706"/>
      <c r="ITV82" s="706"/>
      <c r="ITW82" s="706"/>
      <c r="ITX82" s="706"/>
      <c r="ITY82" s="706"/>
      <c r="ITZ82" s="706"/>
      <c r="IUA82" s="706"/>
      <c r="IUB82" s="706"/>
      <c r="IUC82" s="706"/>
      <c r="IUD82" s="706"/>
      <c r="IUE82" s="706"/>
      <c r="IUF82" s="706"/>
      <c r="IUG82" s="706"/>
      <c r="IUH82" s="706"/>
      <c r="IUI82" s="706"/>
      <c r="IUJ82" s="706"/>
      <c r="IUK82" s="706"/>
      <c r="IUL82" s="706"/>
      <c r="IUM82" s="706"/>
      <c r="IUN82" s="706"/>
      <c r="IUO82" s="706"/>
      <c r="IUP82" s="706"/>
      <c r="IUQ82" s="706"/>
      <c r="IUR82" s="706"/>
      <c r="IUS82" s="706"/>
      <c r="IUT82" s="706"/>
      <c r="IUU82" s="706"/>
      <c r="IUV82" s="706"/>
      <c r="IUW82" s="706"/>
      <c r="IUX82" s="706"/>
      <c r="IUY82" s="706"/>
      <c r="IUZ82" s="706"/>
      <c r="IVA82" s="706"/>
      <c r="IVB82" s="706"/>
      <c r="IVC82" s="706"/>
      <c r="IVD82" s="706"/>
      <c r="IVE82" s="706"/>
      <c r="IVF82" s="706"/>
      <c r="IVG82" s="706"/>
      <c r="IVH82" s="706"/>
      <c r="IVI82" s="706"/>
      <c r="IVJ82" s="706"/>
      <c r="IVK82" s="706"/>
      <c r="IVL82" s="706"/>
      <c r="IVM82" s="706"/>
      <c r="IVN82" s="706"/>
      <c r="IVO82" s="706"/>
      <c r="IVP82" s="706"/>
      <c r="IVQ82" s="706"/>
      <c r="IVR82" s="706"/>
      <c r="IVS82" s="706"/>
      <c r="IVT82" s="706"/>
      <c r="IVU82" s="706"/>
      <c r="IVV82" s="706"/>
      <c r="IVW82" s="706"/>
      <c r="IVX82" s="706"/>
      <c r="IVY82" s="706"/>
      <c r="IVZ82" s="706"/>
      <c r="IWA82" s="706"/>
      <c r="IWB82" s="706"/>
      <c r="IWC82" s="706"/>
      <c r="IWD82" s="706"/>
      <c r="IWE82" s="706"/>
      <c r="IWF82" s="706"/>
      <c r="IWG82" s="706"/>
      <c r="IWH82" s="706"/>
      <c r="IWI82" s="706"/>
      <c r="IWJ82" s="706"/>
      <c r="IWK82" s="706"/>
      <c r="IWL82" s="706"/>
      <c r="IWM82" s="706"/>
      <c r="IWN82" s="706"/>
      <c r="IWO82" s="706"/>
      <c r="IWP82" s="706"/>
      <c r="IWQ82" s="706"/>
      <c r="IWR82" s="706"/>
      <c r="IWS82" s="706"/>
      <c r="IWT82" s="706"/>
      <c r="IWU82" s="706"/>
      <c r="IWV82" s="706"/>
      <c r="IWW82" s="706"/>
      <c r="IWX82" s="706"/>
      <c r="IWY82" s="706"/>
      <c r="IWZ82" s="706"/>
      <c r="IXA82" s="706"/>
      <c r="IXB82" s="706"/>
      <c r="IXC82" s="706"/>
      <c r="IXD82" s="706"/>
      <c r="IXE82" s="706"/>
      <c r="IXF82" s="706"/>
      <c r="IXG82" s="706"/>
      <c r="IXH82" s="706"/>
      <c r="IXI82" s="706"/>
      <c r="IXJ82" s="706"/>
      <c r="IXK82" s="706"/>
      <c r="IXL82" s="706"/>
      <c r="IXM82" s="706"/>
      <c r="IXN82" s="706"/>
      <c r="IXO82" s="706"/>
      <c r="IXP82" s="706"/>
      <c r="IXQ82" s="706"/>
      <c r="IXR82" s="706"/>
      <c r="IXS82" s="706"/>
      <c r="IXT82" s="706"/>
      <c r="IXU82" s="706"/>
      <c r="IXV82" s="706"/>
      <c r="IXW82" s="706"/>
      <c r="IXX82" s="706"/>
      <c r="IXY82" s="706"/>
      <c r="IXZ82" s="706"/>
      <c r="IYA82" s="706"/>
      <c r="IYB82" s="706"/>
      <c r="IYC82" s="706"/>
      <c r="IYD82" s="706"/>
      <c r="IYE82" s="706"/>
      <c r="IYF82" s="706"/>
      <c r="IYG82" s="706"/>
      <c r="IYH82" s="706"/>
      <c r="IYI82" s="706"/>
      <c r="IYJ82" s="706"/>
      <c r="IYK82" s="706"/>
      <c r="IYL82" s="706"/>
      <c r="IYM82" s="706"/>
      <c r="IYN82" s="706"/>
      <c r="IYO82" s="706"/>
      <c r="IYP82" s="706"/>
      <c r="IYQ82" s="706"/>
      <c r="IYR82" s="706"/>
      <c r="IYS82" s="706"/>
      <c r="IYT82" s="706"/>
      <c r="IYU82" s="706"/>
      <c r="IYV82" s="706"/>
      <c r="IYW82" s="706"/>
      <c r="IYX82" s="706"/>
      <c r="IYY82" s="706"/>
      <c r="IYZ82" s="706"/>
      <c r="IZA82" s="706"/>
      <c r="IZB82" s="706"/>
      <c r="IZC82" s="706"/>
      <c r="IZD82" s="706"/>
      <c r="IZE82" s="706"/>
      <c r="IZF82" s="706"/>
      <c r="IZG82" s="706"/>
      <c r="IZH82" s="706"/>
      <c r="IZI82" s="706"/>
      <c r="IZJ82" s="706"/>
      <c r="IZK82" s="706"/>
      <c r="IZL82" s="706"/>
      <c r="IZM82" s="706"/>
      <c r="IZN82" s="706"/>
      <c r="IZO82" s="706"/>
      <c r="IZP82" s="706"/>
      <c r="IZQ82" s="706"/>
      <c r="IZR82" s="706"/>
      <c r="IZS82" s="706"/>
      <c r="IZT82" s="706"/>
      <c r="IZU82" s="706"/>
      <c r="IZV82" s="706"/>
      <c r="IZW82" s="706"/>
      <c r="IZX82" s="706"/>
      <c r="IZY82" s="706"/>
      <c r="IZZ82" s="706"/>
      <c r="JAA82" s="706"/>
      <c r="JAB82" s="706"/>
      <c r="JAC82" s="706"/>
      <c r="JAD82" s="706"/>
      <c r="JAE82" s="706"/>
      <c r="JAF82" s="706"/>
      <c r="JAG82" s="706"/>
      <c r="JAH82" s="706"/>
      <c r="JAI82" s="706"/>
      <c r="JAJ82" s="706"/>
      <c r="JAK82" s="706"/>
      <c r="JAL82" s="706"/>
      <c r="JAM82" s="706"/>
      <c r="JAN82" s="706"/>
      <c r="JAO82" s="706"/>
      <c r="JAP82" s="706"/>
      <c r="JAQ82" s="706"/>
      <c r="JAR82" s="706"/>
      <c r="JAS82" s="706"/>
      <c r="JAT82" s="706"/>
      <c r="JAU82" s="706"/>
      <c r="JAV82" s="706"/>
      <c r="JAW82" s="706"/>
      <c r="JAX82" s="706"/>
      <c r="JAY82" s="706"/>
      <c r="JAZ82" s="706"/>
      <c r="JBA82" s="706"/>
      <c r="JBB82" s="706"/>
      <c r="JBC82" s="706"/>
      <c r="JBD82" s="706"/>
      <c r="JBE82" s="706"/>
      <c r="JBF82" s="706"/>
      <c r="JBG82" s="706"/>
      <c r="JBH82" s="706"/>
      <c r="JBI82" s="706"/>
      <c r="JBJ82" s="706"/>
      <c r="JBK82" s="706"/>
      <c r="JBL82" s="706"/>
      <c r="JBM82" s="706"/>
      <c r="JBN82" s="706"/>
      <c r="JBO82" s="706"/>
      <c r="JBP82" s="706"/>
      <c r="JBQ82" s="706"/>
      <c r="JBR82" s="706"/>
      <c r="JBS82" s="706"/>
      <c r="JBT82" s="706"/>
      <c r="JBU82" s="706"/>
      <c r="JBV82" s="706"/>
      <c r="JBW82" s="706"/>
      <c r="JBX82" s="706"/>
      <c r="JBY82" s="706"/>
      <c r="JBZ82" s="706"/>
      <c r="JCA82" s="706"/>
      <c r="JCB82" s="706"/>
      <c r="JCC82" s="706"/>
      <c r="JCD82" s="706"/>
      <c r="JCE82" s="706"/>
      <c r="JCF82" s="706"/>
      <c r="JCG82" s="706"/>
      <c r="JCH82" s="706"/>
      <c r="JCI82" s="706"/>
      <c r="JCJ82" s="706"/>
      <c r="JCK82" s="706"/>
      <c r="JCL82" s="706"/>
      <c r="JCM82" s="706"/>
      <c r="JCN82" s="706"/>
      <c r="JCO82" s="706"/>
      <c r="JCP82" s="706"/>
      <c r="JCQ82" s="706"/>
      <c r="JCR82" s="706"/>
      <c r="JCS82" s="706"/>
      <c r="JCT82" s="706"/>
      <c r="JCU82" s="706"/>
      <c r="JCV82" s="706"/>
      <c r="JCW82" s="706"/>
      <c r="JCX82" s="706"/>
      <c r="JCY82" s="706"/>
      <c r="JCZ82" s="706"/>
      <c r="JDA82" s="706"/>
      <c r="JDB82" s="706"/>
      <c r="JDC82" s="706"/>
      <c r="JDD82" s="706"/>
      <c r="JDE82" s="706"/>
      <c r="JDF82" s="706"/>
      <c r="JDG82" s="706"/>
      <c r="JDH82" s="706"/>
      <c r="JDI82" s="706"/>
      <c r="JDJ82" s="706"/>
      <c r="JDK82" s="706"/>
      <c r="JDL82" s="706"/>
      <c r="JDM82" s="706"/>
      <c r="JDN82" s="706"/>
      <c r="JDO82" s="706"/>
      <c r="JDP82" s="706"/>
      <c r="JDQ82" s="706"/>
      <c r="JDR82" s="706"/>
      <c r="JDS82" s="706"/>
      <c r="JDT82" s="706"/>
      <c r="JDU82" s="706"/>
      <c r="JDV82" s="706"/>
      <c r="JDW82" s="706"/>
      <c r="JDX82" s="706"/>
      <c r="JDY82" s="706"/>
      <c r="JDZ82" s="706"/>
      <c r="JEA82" s="706"/>
      <c r="JEB82" s="706"/>
      <c r="JEC82" s="706"/>
      <c r="JED82" s="706"/>
      <c r="JEE82" s="706"/>
      <c r="JEF82" s="706"/>
      <c r="JEG82" s="706"/>
      <c r="JEH82" s="706"/>
      <c r="JEI82" s="706"/>
      <c r="JEJ82" s="706"/>
      <c r="JEK82" s="706"/>
      <c r="JEL82" s="706"/>
      <c r="JEM82" s="706"/>
      <c r="JEN82" s="706"/>
      <c r="JEO82" s="706"/>
      <c r="JEP82" s="706"/>
      <c r="JEQ82" s="706"/>
      <c r="JER82" s="706"/>
      <c r="JES82" s="706"/>
      <c r="JET82" s="706"/>
      <c r="JEU82" s="706"/>
      <c r="JEV82" s="706"/>
      <c r="JEW82" s="706"/>
      <c r="JEX82" s="706"/>
      <c r="JEY82" s="706"/>
      <c r="JEZ82" s="706"/>
      <c r="JFA82" s="706"/>
      <c r="JFB82" s="706"/>
      <c r="JFC82" s="706"/>
      <c r="JFD82" s="706"/>
      <c r="JFE82" s="706"/>
      <c r="JFF82" s="706"/>
      <c r="JFG82" s="706"/>
      <c r="JFH82" s="706"/>
      <c r="JFI82" s="706"/>
      <c r="JFJ82" s="706"/>
      <c r="JFK82" s="706"/>
      <c r="JFL82" s="706"/>
      <c r="JFM82" s="706"/>
      <c r="JFN82" s="706"/>
      <c r="JFO82" s="706"/>
      <c r="JFP82" s="706"/>
      <c r="JFQ82" s="706"/>
      <c r="JFR82" s="706"/>
      <c r="JFS82" s="706"/>
      <c r="JFT82" s="706"/>
      <c r="JFU82" s="706"/>
      <c r="JFV82" s="706"/>
      <c r="JFW82" s="706"/>
      <c r="JFX82" s="706"/>
      <c r="JFY82" s="706"/>
      <c r="JFZ82" s="706"/>
      <c r="JGA82" s="706"/>
      <c r="JGB82" s="706"/>
      <c r="JGC82" s="706"/>
      <c r="JGD82" s="706"/>
      <c r="JGE82" s="706"/>
      <c r="JGF82" s="706"/>
      <c r="JGG82" s="706"/>
      <c r="JGH82" s="706"/>
      <c r="JGI82" s="706"/>
      <c r="JGJ82" s="706"/>
      <c r="JGK82" s="706"/>
      <c r="JGL82" s="706"/>
      <c r="JGM82" s="706"/>
      <c r="JGN82" s="706"/>
      <c r="JGO82" s="706"/>
      <c r="JGP82" s="706"/>
      <c r="JGQ82" s="706"/>
      <c r="JGR82" s="706"/>
      <c r="JGS82" s="706"/>
      <c r="JGT82" s="706"/>
      <c r="JGU82" s="706"/>
      <c r="JGV82" s="706"/>
      <c r="JGW82" s="706"/>
      <c r="JGX82" s="706"/>
      <c r="JGY82" s="706"/>
      <c r="JGZ82" s="706"/>
      <c r="JHA82" s="706"/>
      <c r="JHB82" s="706"/>
      <c r="JHC82" s="706"/>
      <c r="JHD82" s="706"/>
      <c r="JHE82" s="706"/>
      <c r="JHF82" s="706"/>
      <c r="JHG82" s="706"/>
      <c r="JHH82" s="706"/>
      <c r="JHI82" s="706"/>
      <c r="JHJ82" s="706"/>
      <c r="JHK82" s="706"/>
      <c r="JHL82" s="706"/>
      <c r="JHM82" s="706"/>
      <c r="JHN82" s="706"/>
      <c r="JHO82" s="706"/>
      <c r="JHP82" s="706"/>
      <c r="JHQ82" s="706"/>
      <c r="JHR82" s="706"/>
      <c r="JHS82" s="706"/>
      <c r="JHT82" s="706"/>
      <c r="JHU82" s="706"/>
      <c r="JHV82" s="706"/>
      <c r="JHW82" s="706"/>
      <c r="JHX82" s="706"/>
      <c r="JHY82" s="706"/>
      <c r="JHZ82" s="706"/>
      <c r="JIA82" s="706"/>
      <c r="JIB82" s="706"/>
      <c r="JIC82" s="706"/>
      <c r="JID82" s="706"/>
      <c r="JIE82" s="706"/>
      <c r="JIF82" s="706"/>
      <c r="JIG82" s="706"/>
      <c r="JIH82" s="706"/>
      <c r="JII82" s="706"/>
      <c r="JIJ82" s="706"/>
      <c r="JIK82" s="706"/>
      <c r="JIL82" s="706"/>
      <c r="JIM82" s="706"/>
      <c r="JIN82" s="706"/>
      <c r="JIO82" s="706"/>
      <c r="JIP82" s="706"/>
      <c r="JIQ82" s="706"/>
      <c r="JIR82" s="706"/>
      <c r="JIS82" s="706"/>
      <c r="JIT82" s="706"/>
      <c r="JIU82" s="706"/>
      <c r="JIV82" s="706"/>
      <c r="JIW82" s="706"/>
      <c r="JIX82" s="706"/>
      <c r="JIY82" s="706"/>
      <c r="JIZ82" s="706"/>
      <c r="JJA82" s="706"/>
      <c r="JJB82" s="706"/>
      <c r="JJC82" s="706"/>
      <c r="JJD82" s="706"/>
      <c r="JJE82" s="706"/>
      <c r="JJF82" s="706"/>
      <c r="JJG82" s="706"/>
      <c r="JJH82" s="706"/>
      <c r="JJI82" s="706"/>
      <c r="JJJ82" s="706"/>
      <c r="JJK82" s="706"/>
      <c r="JJL82" s="706"/>
      <c r="JJM82" s="706"/>
      <c r="JJN82" s="706"/>
      <c r="JJO82" s="706"/>
      <c r="JJP82" s="706"/>
      <c r="JJQ82" s="706"/>
      <c r="JJR82" s="706"/>
      <c r="JJS82" s="706"/>
      <c r="JJT82" s="706"/>
      <c r="JJU82" s="706"/>
      <c r="JJV82" s="706"/>
      <c r="JJW82" s="706"/>
      <c r="JJX82" s="706"/>
      <c r="JJY82" s="706"/>
      <c r="JJZ82" s="706"/>
      <c r="JKA82" s="706"/>
      <c r="JKB82" s="706"/>
      <c r="JKC82" s="706"/>
      <c r="JKD82" s="706"/>
      <c r="JKE82" s="706"/>
      <c r="JKF82" s="706"/>
      <c r="JKG82" s="706"/>
      <c r="JKH82" s="706"/>
      <c r="JKI82" s="706"/>
      <c r="JKJ82" s="706"/>
      <c r="JKK82" s="706"/>
      <c r="JKL82" s="706"/>
      <c r="JKM82" s="706"/>
      <c r="JKN82" s="706"/>
      <c r="JKO82" s="706"/>
      <c r="JKP82" s="706"/>
      <c r="JKQ82" s="706"/>
      <c r="JKR82" s="706"/>
      <c r="JKS82" s="706"/>
      <c r="JKT82" s="706"/>
      <c r="JKU82" s="706"/>
      <c r="JKV82" s="706"/>
      <c r="JKW82" s="706"/>
      <c r="JKX82" s="706"/>
      <c r="JKY82" s="706"/>
      <c r="JKZ82" s="706"/>
      <c r="JLA82" s="706"/>
      <c r="JLB82" s="706"/>
      <c r="JLC82" s="706"/>
      <c r="JLD82" s="706"/>
      <c r="JLE82" s="706"/>
      <c r="JLF82" s="706"/>
      <c r="JLG82" s="706"/>
      <c r="JLH82" s="706"/>
      <c r="JLI82" s="706"/>
      <c r="JLJ82" s="706"/>
      <c r="JLK82" s="706"/>
      <c r="JLL82" s="706"/>
      <c r="JLM82" s="706"/>
      <c r="JLN82" s="706"/>
      <c r="JLO82" s="706"/>
      <c r="JLP82" s="706"/>
      <c r="JLQ82" s="706"/>
      <c r="JLR82" s="706"/>
      <c r="JLS82" s="706"/>
      <c r="JLT82" s="706"/>
      <c r="JLU82" s="706"/>
      <c r="JLV82" s="706"/>
      <c r="JLW82" s="706"/>
      <c r="JLX82" s="706"/>
      <c r="JLY82" s="706"/>
      <c r="JLZ82" s="706"/>
      <c r="JMA82" s="706"/>
      <c r="JMB82" s="706"/>
      <c r="JMC82" s="706"/>
      <c r="JMD82" s="706"/>
      <c r="JME82" s="706"/>
      <c r="JMF82" s="706"/>
      <c r="JMG82" s="706"/>
      <c r="JMH82" s="706"/>
      <c r="JMI82" s="706"/>
      <c r="JMJ82" s="706"/>
      <c r="JMK82" s="706"/>
      <c r="JML82" s="706"/>
      <c r="JMM82" s="706"/>
      <c r="JMN82" s="706"/>
      <c r="JMO82" s="706"/>
      <c r="JMP82" s="706"/>
      <c r="JMQ82" s="706"/>
      <c r="JMR82" s="706"/>
      <c r="JMS82" s="706"/>
      <c r="JMT82" s="706"/>
      <c r="JMU82" s="706"/>
      <c r="JMV82" s="706"/>
      <c r="JMW82" s="706"/>
      <c r="JMX82" s="706"/>
      <c r="JMY82" s="706"/>
      <c r="JMZ82" s="706"/>
      <c r="JNA82" s="706"/>
      <c r="JNB82" s="706"/>
      <c r="JNC82" s="706"/>
      <c r="JND82" s="706"/>
      <c r="JNE82" s="706"/>
      <c r="JNF82" s="706"/>
      <c r="JNG82" s="706"/>
      <c r="JNH82" s="706"/>
      <c r="JNI82" s="706"/>
      <c r="JNJ82" s="706"/>
      <c r="JNK82" s="706"/>
      <c r="JNL82" s="706"/>
      <c r="JNM82" s="706"/>
      <c r="JNN82" s="706"/>
      <c r="JNO82" s="706"/>
      <c r="JNP82" s="706"/>
      <c r="JNQ82" s="706"/>
      <c r="JNR82" s="706"/>
      <c r="JNS82" s="706"/>
      <c r="JNT82" s="706"/>
      <c r="JNU82" s="706"/>
      <c r="JNV82" s="706"/>
      <c r="JNW82" s="706"/>
      <c r="JNX82" s="706"/>
      <c r="JNY82" s="706"/>
      <c r="JNZ82" s="706"/>
      <c r="JOA82" s="706"/>
      <c r="JOB82" s="706"/>
      <c r="JOC82" s="706"/>
      <c r="JOD82" s="706"/>
      <c r="JOE82" s="706"/>
      <c r="JOF82" s="706"/>
      <c r="JOG82" s="706"/>
      <c r="JOH82" s="706"/>
      <c r="JOI82" s="706"/>
      <c r="JOJ82" s="706"/>
      <c r="JOK82" s="706"/>
      <c r="JOL82" s="706"/>
      <c r="JOM82" s="706"/>
      <c r="JON82" s="706"/>
      <c r="JOO82" s="706"/>
      <c r="JOP82" s="706"/>
      <c r="JOQ82" s="706"/>
      <c r="JOR82" s="706"/>
      <c r="JOS82" s="706"/>
      <c r="JOT82" s="706"/>
      <c r="JOU82" s="706"/>
      <c r="JOV82" s="706"/>
      <c r="JOW82" s="706"/>
      <c r="JOX82" s="706"/>
      <c r="JOY82" s="706"/>
      <c r="JOZ82" s="706"/>
      <c r="JPA82" s="706"/>
      <c r="JPB82" s="706"/>
      <c r="JPC82" s="706"/>
      <c r="JPD82" s="706"/>
      <c r="JPE82" s="706"/>
      <c r="JPF82" s="706"/>
      <c r="JPG82" s="706"/>
      <c r="JPH82" s="706"/>
      <c r="JPI82" s="706"/>
      <c r="JPJ82" s="706"/>
      <c r="JPK82" s="706"/>
      <c r="JPL82" s="706"/>
      <c r="JPM82" s="706"/>
      <c r="JPN82" s="706"/>
      <c r="JPO82" s="706"/>
      <c r="JPP82" s="706"/>
      <c r="JPQ82" s="706"/>
      <c r="JPR82" s="706"/>
      <c r="JPS82" s="706"/>
      <c r="JPT82" s="706"/>
      <c r="JPU82" s="706"/>
      <c r="JPV82" s="706"/>
      <c r="JPW82" s="706"/>
      <c r="JPX82" s="706"/>
      <c r="JPY82" s="706"/>
      <c r="JPZ82" s="706"/>
      <c r="JQA82" s="706"/>
      <c r="JQB82" s="706"/>
      <c r="JQC82" s="706"/>
      <c r="JQD82" s="706"/>
      <c r="JQE82" s="706"/>
      <c r="JQF82" s="706"/>
      <c r="JQG82" s="706"/>
      <c r="JQH82" s="706"/>
      <c r="JQI82" s="706"/>
      <c r="JQJ82" s="706"/>
      <c r="JQK82" s="706"/>
      <c r="JQL82" s="706"/>
      <c r="JQM82" s="706"/>
      <c r="JQN82" s="706"/>
      <c r="JQO82" s="706"/>
      <c r="JQP82" s="706"/>
      <c r="JQQ82" s="706"/>
      <c r="JQR82" s="706"/>
      <c r="JQS82" s="706"/>
      <c r="JQT82" s="706"/>
      <c r="JQU82" s="706"/>
      <c r="JQV82" s="706"/>
      <c r="JQW82" s="706"/>
      <c r="JQX82" s="706"/>
      <c r="JQY82" s="706"/>
      <c r="JQZ82" s="706"/>
      <c r="JRA82" s="706"/>
      <c r="JRB82" s="706"/>
      <c r="JRC82" s="706"/>
      <c r="JRD82" s="706"/>
      <c r="JRE82" s="706"/>
      <c r="JRF82" s="706"/>
      <c r="JRG82" s="706"/>
      <c r="JRH82" s="706"/>
      <c r="JRI82" s="706"/>
      <c r="JRJ82" s="706"/>
      <c r="JRK82" s="706"/>
      <c r="JRL82" s="706"/>
      <c r="JRM82" s="706"/>
      <c r="JRN82" s="706"/>
      <c r="JRO82" s="706"/>
      <c r="JRP82" s="706"/>
      <c r="JRQ82" s="706"/>
      <c r="JRR82" s="706"/>
      <c r="JRS82" s="706"/>
      <c r="JRT82" s="706"/>
      <c r="JRU82" s="706"/>
      <c r="JRV82" s="706"/>
      <c r="JRW82" s="706"/>
      <c r="JRX82" s="706"/>
      <c r="JRY82" s="706"/>
      <c r="JRZ82" s="706"/>
      <c r="JSA82" s="706"/>
      <c r="JSB82" s="706"/>
      <c r="JSC82" s="706"/>
      <c r="JSD82" s="706"/>
      <c r="JSE82" s="706"/>
      <c r="JSF82" s="706"/>
      <c r="JSG82" s="706"/>
      <c r="JSH82" s="706"/>
      <c r="JSI82" s="706"/>
      <c r="JSJ82" s="706"/>
      <c r="JSK82" s="706"/>
      <c r="JSL82" s="706"/>
      <c r="JSM82" s="706"/>
      <c r="JSN82" s="706"/>
      <c r="JSO82" s="706"/>
      <c r="JSP82" s="706"/>
      <c r="JSQ82" s="706"/>
      <c r="JSR82" s="706"/>
      <c r="JSS82" s="706"/>
      <c r="JST82" s="706"/>
      <c r="JSU82" s="706"/>
      <c r="JSV82" s="706"/>
      <c r="JSW82" s="706"/>
      <c r="JSX82" s="706"/>
      <c r="JSY82" s="706"/>
      <c r="JSZ82" s="706"/>
      <c r="JTA82" s="706"/>
      <c r="JTB82" s="706"/>
      <c r="JTC82" s="706"/>
      <c r="JTD82" s="706"/>
      <c r="JTE82" s="706"/>
      <c r="JTF82" s="706"/>
      <c r="JTG82" s="706"/>
      <c r="JTH82" s="706"/>
      <c r="JTI82" s="706"/>
      <c r="JTJ82" s="706"/>
      <c r="JTK82" s="706"/>
      <c r="JTL82" s="706"/>
      <c r="JTM82" s="706"/>
      <c r="JTN82" s="706"/>
      <c r="JTO82" s="706"/>
      <c r="JTP82" s="706"/>
      <c r="JTQ82" s="706"/>
      <c r="JTR82" s="706"/>
      <c r="JTS82" s="706"/>
      <c r="JTT82" s="706"/>
      <c r="JTU82" s="706"/>
      <c r="JTV82" s="706"/>
      <c r="JTW82" s="706"/>
      <c r="JTX82" s="706"/>
      <c r="JTY82" s="706"/>
      <c r="JTZ82" s="706"/>
      <c r="JUA82" s="706"/>
      <c r="JUB82" s="706"/>
      <c r="JUC82" s="706"/>
      <c r="JUD82" s="706"/>
      <c r="JUE82" s="706"/>
      <c r="JUF82" s="706"/>
      <c r="JUG82" s="706"/>
      <c r="JUH82" s="706"/>
      <c r="JUI82" s="706"/>
      <c r="JUJ82" s="706"/>
      <c r="JUK82" s="706"/>
      <c r="JUL82" s="706"/>
      <c r="JUM82" s="706"/>
      <c r="JUN82" s="706"/>
      <c r="JUO82" s="706"/>
      <c r="JUP82" s="706"/>
      <c r="JUQ82" s="706"/>
      <c r="JUR82" s="706"/>
      <c r="JUS82" s="706"/>
      <c r="JUT82" s="706"/>
      <c r="JUU82" s="706"/>
      <c r="JUV82" s="706"/>
      <c r="JUW82" s="706"/>
      <c r="JUX82" s="706"/>
      <c r="JUY82" s="706"/>
      <c r="JUZ82" s="706"/>
      <c r="JVA82" s="706"/>
      <c r="JVB82" s="706"/>
      <c r="JVC82" s="706"/>
      <c r="JVD82" s="706"/>
      <c r="JVE82" s="706"/>
      <c r="JVF82" s="706"/>
      <c r="JVG82" s="706"/>
      <c r="JVH82" s="706"/>
      <c r="JVI82" s="706"/>
      <c r="JVJ82" s="706"/>
      <c r="JVK82" s="706"/>
      <c r="JVL82" s="706"/>
      <c r="JVM82" s="706"/>
      <c r="JVN82" s="706"/>
      <c r="JVO82" s="706"/>
      <c r="JVP82" s="706"/>
      <c r="JVQ82" s="706"/>
      <c r="JVR82" s="706"/>
      <c r="JVS82" s="706"/>
      <c r="JVT82" s="706"/>
      <c r="JVU82" s="706"/>
      <c r="JVV82" s="706"/>
      <c r="JVW82" s="706"/>
      <c r="JVX82" s="706"/>
      <c r="JVY82" s="706"/>
      <c r="JVZ82" s="706"/>
      <c r="JWA82" s="706"/>
      <c r="JWB82" s="706"/>
      <c r="JWC82" s="706"/>
      <c r="JWD82" s="706"/>
      <c r="JWE82" s="706"/>
      <c r="JWF82" s="706"/>
      <c r="JWG82" s="706"/>
      <c r="JWH82" s="706"/>
      <c r="JWI82" s="706"/>
      <c r="JWJ82" s="706"/>
      <c r="JWK82" s="706"/>
      <c r="JWL82" s="706"/>
      <c r="JWM82" s="706"/>
      <c r="JWN82" s="706"/>
      <c r="JWO82" s="706"/>
      <c r="JWP82" s="706"/>
      <c r="JWQ82" s="706"/>
      <c r="JWR82" s="706"/>
      <c r="JWS82" s="706"/>
      <c r="JWT82" s="706"/>
      <c r="JWU82" s="706"/>
      <c r="JWV82" s="706"/>
      <c r="JWW82" s="706"/>
      <c r="JWX82" s="706"/>
      <c r="JWY82" s="706"/>
      <c r="JWZ82" s="706"/>
      <c r="JXA82" s="706"/>
      <c r="JXB82" s="706"/>
      <c r="JXC82" s="706"/>
      <c r="JXD82" s="706"/>
      <c r="JXE82" s="706"/>
      <c r="JXF82" s="706"/>
      <c r="JXG82" s="706"/>
      <c r="JXH82" s="706"/>
      <c r="JXI82" s="706"/>
      <c r="JXJ82" s="706"/>
      <c r="JXK82" s="706"/>
      <c r="JXL82" s="706"/>
      <c r="JXM82" s="706"/>
      <c r="JXN82" s="706"/>
      <c r="JXO82" s="706"/>
      <c r="JXP82" s="706"/>
      <c r="JXQ82" s="706"/>
      <c r="JXR82" s="706"/>
      <c r="JXS82" s="706"/>
      <c r="JXT82" s="706"/>
      <c r="JXU82" s="706"/>
      <c r="JXV82" s="706"/>
      <c r="JXW82" s="706"/>
      <c r="JXX82" s="706"/>
      <c r="JXY82" s="706"/>
      <c r="JXZ82" s="706"/>
      <c r="JYA82" s="706"/>
      <c r="JYB82" s="706"/>
      <c r="JYC82" s="706"/>
      <c r="JYD82" s="706"/>
      <c r="JYE82" s="706"/>
      <c r="JYF82" s="706"/>
      <c r="JYG82" s="706"/>
      <c r="JYH82" s="706"/>
      <c r="JYI82" s="706"/>
      <c r="JYJ82" s="706"/>
      <c r="JYK82" s="706"/>
      <c r="JYL82" s="706"/>
      <c r="JYM82" s="706"/>
      <c r="JYN82" s="706"/>
      <c r="JYO82" s="706"/>
      <c r="JYP82" s="706"/>
      <c r="JYQ82" s="706"/>
      <c r="JYR82" s="706"/>
      <c r="JYS82" s="706"/>
      <c r="JYT82" s="706"/>
      <c r="JYU82" s="706"/>
      <c r="JYV82" s="706"/>
      <c r="JYW82" s="706"/>
      <c r="JYX82" s="706"/>
      <c r="JYY82" s="706"/>
      <c r="JYZ82" s="706"/>
      <c r="JZA82" s="706"/>
      <c r="JZB82" s="706"/>
      <c r="JZC82" s="706"/>
      <c r="JZD82" s="706"/>
      <c r="JZE82" s="706"/>
      <c r="JZF82" s="706"/>
      <c r="JZG82" s="706"/>
      <c r="JZH82" s="706"/>
      <c r="JZI82" s="706"/>
      <c r="JZJ82" s="706"/>
      <c r="JZK82" s="706"/>
      <c r="JZL82" s="706"/>
      <c r="JZM82" s="706"/>
      <c r="JZN82" s="706"/>
      <c r="JZO82" s="706"/>
      <c r="JZP82" s="706"/>
      <c r="JZQ82" s="706"/>
      <c r="JZR82" s="706"/>
      <c r="JZS82" s="706"/>
      <c r="JZT82" s="706"/>
      <c r="JZU82" s="706"/>
      <c r="JZV82" s="706"/>
      <c r="JZW82" s="706"/>
      <c r="JZX82" s="706"/>
      <c r="JZY82" s="706"/>
      <c r="JZZ82" s="706"/>
      <c r="KAA82" s="706"/>
      <c r="KAB82" s="706"/>
      <c r="KAC82" s="706"/>
      <c r="KAD82" s="706"/>
      <c r="KAE82" s="706"/>
      <c r="KAF82" s="706"/>
      <c r="KAG82" s="706"/>
      <c r="KAH82" s="706"/>
      <c r="KAI82" s="706"/>
      <c r="KAJ82" s="706"/>
      <c r="KAK82" s="706"/>
      <c r="KAL82" s="706"/>
      <c r="KAM82" s="706"/>
      <c r="KAN82" s="706"/>
      <c r="KAO82" s="706"/>
      <c r="KAP82" s="706"/>
      <c r="KAQ82" s="706"/>
      <c r="KAR82" s="706"/>
      <c r="KAS82" s="706"/>
      <c r="KAT82" s="706"/>
      <c r="KAU82" s="706"/>
      <c r="KAV82" s="706"/>
      <c r="KAW82" s="706"/>
      <c r="KAX82" s="706"/>
      <c r="KAY82" s="706"/>
      <c r="KAZ82" s="706"/>
      <c r="KBA82" s="706"/>
      <c r="KBB82" s="706"/>
      <c r="KBC82" s="706"/>
      <c r="KBD82" s="706"/>
      <c r="KBE82" s="706"/>
      <c r="KBF82" s="706"/>
      <c r="KBG82" s="706"/>
      <c r="KBH82" s="706"/>
      <c r="KBI82" s="706"/>
      <c r="KBJ82" s="706"/>
      <c r="KBK82" s="706"/>
      <c r="KBL82" s="706"/>
      <c r="KBM82" s="706"/>
      <c r="KBN82" s="706"/>
      <c r="KBO82" s="706"/>
      <c r="KBP82" s="706"/>
      <c r="KBQ82" s="706"/>
      <c r="KBR82" s="706"/>
      <c r="KBS82" s="706"/>
      <c r="KBT82" s="706"/>
      <c r="KBU82" s="706"/>
      <c r="KBV82" s="706"/>
      <c r="KBW82" s="706"/>
      <c r="KBX82" s="706"/>
      <c r="KBY82" s="706"/>
      <c r="KBZ82" s="706"/>
      <c r="KCA82" s="706"/>
      <c r="KCB82" s="706"/>
      <c r="KCC82" s="706"/>
      <c r="KCD82" s="706"/>
      <c r="KCE82" s="706"/>
      <c r="KCF82" s="706"/>
      <c r="KCG82" s="706"/>
      <c r="KCH82" s="706"/>
      <c r="KCI82" s="706"/>
      <c r="KCJ82" s="706"/>
      <c r="KCK82" s="706"/>
      <c r="KCL82" s="706"/>
      <c r="KCM82" s="706"/>
      <c r="KCN82" s="706"/>
      <c r="KCO82" s="706"/>
      <c r="KCP82" s="706"/>
      <c r="KCQ82" s="706"/>
      <c r="KCR82" s="706"/>
      <c r="KCS82" s="706"/>
      <c r="KCT82" s="706"/>
      <c r="KCU82" s="706"/>
      <c r="KCV82" s="706"/>
      <c r="KCW82" s="706"/>
      <c r="KCX82" s="706"/>
      <c r="KCY82" s="706"/>
      <c r="KCZ82" s="706"/>
      <c r="KDA82" s="706"/>
      <c r="KDB82" s="706"/>
      <c r="KDC82" s="706"/>
      <c r="KDD82" s="706"/>
      <c r="KDE82" s="706"/>
      <c r="KDF82" s="706"/>
      <c r="KDG82" s="706"/>
      <c r="KDH82" s="706"/>
      <c r="KDI82" s="706"/>
      <c r="KDJ82" s="706"/>
      <c r="KDK82" s="706"/>
      <c r="KDL82" s="706"/>
      <c r="KDM82" s="706"/>
      <c r="KDN82" s="706"/>
      <c r="KDO82" s="706"/>
      <c r="KDP82" s="706"/>
      <c r="KDQ82" s="706"/>
      <c r="KDR82" s="706"/>
      <c r="KDS82" s="706"/>
      <c r="KDT82" s="706"/>
      <c r="KDU82" s="706"/>
      <c r="KDV82" s="706"/>
      <c r="KDW82" s="706"/>
      <c r="KDX82" s="706"/>
      <c r="KDY82" s="706"/>
      <c r="KDZ82" s="706"/>
      <c r="KEA82" s="706"/>
      <c r="KEB82" s="706"/>
      <c r="KEC82" s="706"/>
      <c r="KED82" s="706"/>
      <c r="KEE82" s="706"/>
      <c r="KEF82" s="706"/>
      <c r="KEG82" s="706"/>
      <c r="KEH82" s="706"/>
      <c r="KEI82" s="706"/>
      <c r="KEJ82" s="706"/>
      <c r="KEK82" s="706"/>
      <c r="KEL82" s="706"/>
      <c r="KEM82" s="706"/>
      <c r="KEN82" s="706"/>
      <c r="KEO82" s="706"/>
      <c r="KEP82" s="706"/>
      <c r="KEQ82" s="706"/>
      <c r="KER82" s="706"/>
      <c r="KES82" s="706"/>
      <c r="KET82" s="706"/>
      <c r="KEU82" s="706"/>
      <c r="KEV82" s="706"/>
      <c r="KEW82" s="706"/>
      <c r="KEX82" s="706"/>
      <c r="KEY82" s="706"/>
      <c r="KEZ82" s="706"/>
      <c r="KFA82" s="706"/>
      <c r="KFB82" s="706"/>
      <c r="KFC82" s="706"/>
      <c r="KFD82" s="706"/>
      <c r="KFE82" s="706"/>
      <c r="KFF82" s="706"/>
      <c r="KFG82" s="706"/>
      <c r="KFH82" s="706"/>
      <c r="KFI82" s="706"/>
      <c r="KFJ82" s="706"/>
      <c r="KFK82" s="706"/>
      <c r="KFL82" s="706"/>
      <c r="KFM82" s="706"/>
      <c r="KFN82" s="706"/>
      <c r="KFO82" s="706"/>
      <c r="KFP82" s="706"/>
      <c r="KFQ82" s="706"/>
      <c r="KFR82" s="706"/>
      <c r="KFS82" s="706"/>
      <c r="KFT82" s="706"/>
      <c r="KFU82" s="706"/>
      <c r="KFV82" s="706"/>
      <c r="KFW82" s="706"/>
      <c r="KFX82" s="706"/>
      <c r="KFY82" s="706"/>
      <c r="KFZ82" s="706"/>
      <c r="KGA82" s="706"/>
      <c r="KGB82" s="706"/>
      <c r="KGC82" s="706"/>
      <c r="KGD82" s="706"/>
      <c r="KGE82" s="706"/>
      <c r="KGF82" s="706"/>
      <c r="KGG82" s="706"/>
      <c r="KGH82" s="706"/>
      <c r="KGI82" s="706"/>
      <c r="KGJ82" s="706"/>
      <c r="KGK82" s="706"/>
      <c r="KGL82" s="706"/>
      <c r="KGM82" s="706"/>
      <c r="KGN82" s="706"/>
      <c r="KGO82" s="706"/>
      <c r="KGP82" s="706"/>
      <c r="KGQ82" s="706"/>
      <c r="KGR82" s="706"/>
      <c r="KGS82" s="706"/>
      <c r="KGT82" s="706"/>
      <c r="KGU82" s="706"/>
      <c r="KGV82" s="706"/>
      <c r="KGW82" s="706"/>
      <c r="KGX82" s="706"/>
      <c r="KGY82" s="706"/>
      <c r="KGZ82" s="706"/>
      <c r="KHA82" s="706"/>
      <c r="KHB82" s="706"/>
      <c r="KHC82" s="706"/>
      <c r="KHD82" s="706"/>
      <c r="KHE82" s="706"/>
      <c r="KHF82" s="706"/>
      <c r="KHG82" s="706"/>
      <c r="KHH82" s="706"/>
      <c r="KHI82" s="706"/>
      <c r="KHJ82" s="706"/>
      <c r="KHK82" s="706"/>
      <c r="KHL82" s="706"/>
      <c r="KHM82" s="706"/>
      <c r="KHN82" s="706"/>
      <c r="KHO82" s="706"/>
      <c r="KHP82" s="706"/>
      <c r="KHQ82" s="706"/>
      <c r="KHR82" s="706"/>
      <c r="KHS82" s="706"/>
      <c r="KHT82" s="706"/>
      <c r="KHU82" s="706"/>
      <c r="KHV82" s="706"/>
      <c r="KHW82" s="706"/>
      <c r="KHX82" s="706"/>
      <c r="KHY82" s="706"/>
      <c r="KHZ82" s="706"/>
      <c r="KIA82" s="706"/>
      <c r="KIB82" s="706"/>
      <c r="KIC82" s="706"/>
      <c r="KID82" s="706"/>
      <c r="KIE82" s="706"/>
      <c r="KIF82" s="706"/>
      <c r="KIG82" s="706"/>
      <c r="KIH82" s="706"/>
      <c r="KII82" s="706"/>
      <c r="KIJ82" s="706"/>
      <c r="KIK82" s="706"/>
      <c r="KIL82" s="706"/>
      <c r="KIM82" s="706"/>
      <c r="KIN82" s="706"/>
      <c r="KIO82" s="706"/>
      <c r="KIP82" s="706"/>
      <c r="KIQ82" s="706"/>
      <c r="KIR82" s="706"/>
      <c r="KIS82" s="706"/>
      <c r="KIT82" s="706"/>
      <c r="KIU82" s="706"/>
      <c r="KIV82" s="706"/>
      <c r="KIW82" s="706"/>
      <c r="KIX82" s="706"/>
      <c r="KIY82" s="706"/>
      <c r="KIZ82" s="706"/>
      <c r="KJA82" s="706"/>
      <c r="KJB82" s="706"/>
      <c r="KJC82" s="706"/>
      <c r="KJD82" s="706"/>
      <c r="KJE82" s="706"/>
      <c r="KJF82" s="706"/>
      <c r="KJG82" s="706"/>
      <c r="KJH82" s="706"/>
      <c r="KJI82" s="706"/>
      <c r="KJJ82" s="706"/>
      <c r="KJK82" s="706"/>
      <c r="KJL82" s="706"/>
      <c r="KJM82" s="706"/>
      <c r="KJN82" s="706"/>
      <c r="KJO82" s="706"/>
      <c r="KJP82" s="706"/>
      <c r="KJQ82" s="706"/>
      <c r="KJR82" s="706"/>
      <c r="KJS82" s="706"/>
      <c r="KJT82" s="706"/>
      <c r="KJU82" s="706"/>
      <c r="KJV82" s="706"/>
      <c r="KJW82" s="706"/>
      <c r="KJX82" s="706"/>
      <c r="KJY82" s="706"/>
      <c r="KJZ82" s="706"/>
      <c r="KKA82" s="706"/>
      <c r="KKB82" s="706"/>
      <c r="KKC82" s="706"/>
      <c r="KKD82" s="706"/>
      <c r="KKE82" s="706"/>
      <c r="KKF82" s="706"/>
      <c r="KKG82" s="706"/>
      <c r="KKH82" s="706"/>
      <c r="KKI82" s="706"/>
      <c r="KKJ82" s="706"/>
      <c r="KKK82" s="706"/>
      <c r="KKL82" s="706"/>
      <c r="KKM82" s="706"/>
      <c r="KKN82" s="706"/>
      <c r="KKO82" s="706"/>
      <c r="KKP82" s="706"/>
      <c r="KKQ82" s="706"/>
      <c r="KKR82" s="706"/>
      <c r="KKS82" s="706"/>
      <c r="KKT82" s="706"/>
      <c r="KKU82" s="706"/>
      <c r="KKV82" s="706"/>
      <c r="KKW82" s="706"/>
      <c r="KKX82" s="706"/>
      <c r="KKY82" s="706"/>
      <c r="KKZ82" s="706"/>
      <c r="KLA82" s="706"/>
      <c r="KLB82" s="706"/>
      <c r="KLC82" s="706"/>
      <c r="KLD82" s="706"/>
      <c r="KLE82" s="706"/>
      <c r="KLF82" s="706"/>
      <c r="KLG82" s="706"/>
      <c r="KLH82" s="706"/>
      <c r="KLI82" s="706"/>
      <c r="KLJ82" s="706"/>
      <c r="KLK82" s="706"/>
      <c r="KLL82" s="706"/>
      <c r="KLM82" s="706"/>
      <c r="KLN82" s="706"/>
      <c r="KLO82" s="706"/>
      <c r="KLP82" s="706"/>
      <c r="KLQ82" s="706"/>
      <c r="KLR82" s="706"/>
      <c r="KLS82" s="706"/>
      <c r="KLT82" s="706"/>
      <c r="KLU82" s="706"/>
      <c r="KLV82" s="706"/>
      <c r="KLW82" s="706"/>
      <c r="KLX82" s="706"/>
      <c r="KLY82" s="706"/>
      <c r="KLZ82" s="706"/>
      <c r="KMA82" s="706"/>
      <c r="KMB82" s="706"/>
      <c r="KMC82" s="706"/>
      <c r="KMD82" s="706"/>
      <c r="KME82" s="706"/>
      <c r="KMF82" s="706"/>
      <c r="KMG82" s="706"/>
      <c r="KMH82" s="706"/>
      <c r="KMI82" s="706"/>
      <c r="KMJ82" s="706"/>
      <c r="KMK82" s="706"/>
      <c r="KML82" s="706"/>
      <c r="KMM82" s="706"/>
      <c r="KMN82" s="706"/>
      <c r="KMO82" s="706"/>
      <c r="KMP82" s="706"/>
      <c r="KMQ82" s="706"/>
      <c r="KMR82" s="706"/>
      <c r="KMS82" s="706"/>
      <c r="KMT82" s="706"/>
      <c r="KMU82" s="706"/>
      <c r="KMV82" s="706"/>
      <c r="KMW82" s="706"/>
      <c r="KMX82" s="706"/>
      <c r="KMY82" s="706"/>
      <c r="KMZ82" s="706"/>
      <c r="KNA82" s="706"/>
      <c r="KNB82" s="706"/>
      <c r="KNC82" s="706"/>
      <c r="KND82" s="706"/>
      <c r="KNE82" s="706"/>
      <c r="KNF82" s="706"/>
      <c r="KNG82" s="706"/>
      <c r="KNH82" s="706"/>
      <c r="KNI82" s="706"/>
      <c r="KNJ82" s="706"/>
      <c r="KNK82" s="706"/>
      <c r="KNL82" s="706"/>
      <c r="KNM82" s="706"/>
      <c r="KNN82" s="706"/>
      <c r="KNO82" s="706"/>
      <c r="KNP82" s="706"/>
      <c r="KNQ82" s="706"/>
      <c r="KNR82" s="706"/>
      <c r="KNS82" s="706"/>
      <c r="KNT82" s="706"/>
      <c r="KNU82" s="706"/>
      <c r="KNV82" s="706"/>
      <c r="KNW82" s="706"/>
      <c r="KNX82" s="706"/>
      <c r="KNY82" s="706"/>
      <c r="KNZ82" s="706"/>
      <c r="KOA82" s="706"/>
      <c r="KOB82" s="706"/>
      <c r="KOC82" s="706"/>
      <c r="KOD82" s="706"/>
      <c r="KOE82" s="706"/>
      <c r="KOF82" s="706"/>
      <c r="KOG82" s="706"/>
      <c r="KOH82" s="706"/>
      <c r="KOI82" s="706"/>
      <c r="KOJ82" s="706"/>
      <c r="KOK82" s="706"/>
      <c r="KOL82" s="706"/>
      <c r="KOM82" s="706"/>
      <c r="KON82" s="706"/>
      <c r="KOO82" s="706"/>
      <c r="KOP82" s="706"/>
      <c r="KOQ82" s="706"/>
      <c r="KOR82" s="706"/>
      <c r="KOS82" s="706"/>
      <c r="KOT82" s="706"/>
      <c r="KOU82" s="706"/>
      <c r="KOV82" s="706"/>
      <c r="KOW82" s="706"/>
      <c r="KOX82" s="706"/>
      <c r="KOY82" s="706"/>
      <c r="KOZ82" s="706"/>
      <c r="KPA82" s="706"/>
      <c r="KPB82" s="706"/>
      <c r="KPC82" s="706"/>
      <c r="KPD82" s="706"/>
      <c r="KPE82" s="706"/>
      <c r="KPF82" s="706"/>
      <c r="KPG82" s="706"/>
      <c r="KPH82" s="706"/>
      <c r="KPI82" s="706"/>
      <c r="KPJ82" s="706"/>
      <c r="KPK82" s="706"/>
      <c r="KPL82" s="706"/>
      <c r="KPM82" s="706"/>
      <c r="KPN82" s="706"/>
      <c r="KPO82" s="706"/>
      <c r="KPP82" s="706"/>
      <c r="KPQ82" s="706"/>
      <c r="KPR82" s="706"/>
      <c r="KPS82" s="706"/>
      <c r="KPT82" s="706"/>
      <c r="KPU82" s="706"/>
      <c r="KPV82" s="706"/>
      <c r="KPW82" s="706"/>
      <c r="KPX82" s="706"/>
      <c r="KPY82" s="706"/>
      <c r="KPZ82" s="706"/>
      <c r="KQA82" s="706"/>
      <c r="KQB82" s="706"/>
      <c r="KQC82" s="706"/>
      <c r="KQD82" s="706"/>
      <c r="KQE82" s="706"/>
      <c r="KQF82" s="706"/>
      <c r="KQG82" s="706"/>
      <c r="KQH82" s="706"/>
      <c r="KQI82" s="706"/>
      <c r="KQJ82" s="706"/>
      <c r="KQK82" s="706"/>
      <c r="KQL82" s="706"/>
      <c r="KQM82" s="706"/>
      <c r="KQN82" s="706"/>
      <c r="KQO82" s="706"/>
      <c r="KQP82" s="706"/>
      <c r="KQQ82" s="706"/>
      <c r="KQR82" s="706"/>
      <c r="KQS82" s="706"/>
      <c r="KQT82" s="706"/>
      <c r="KQU82" s="706"/>
      <c r="KQV82" s="706"/>
      <c r="KQW82" s="706"/>
      <c r="KQX82" s="706"/>
      <c r="KQY82" s="706"/>
      <c r="KQZ82" s="706"/>
      <c r="KRA82" s="706"/>
      <c r="KRB82" s="706"/>
      <c r="KRC82" s="706"/>
      <c r="KRD82" s="706"/>
      <c r="KRE82" s="706"/>
      <c r="KRF82" s="706"/>
      <c r="KRG82" s="706"/>
      <c r="KRH82" s="706"/>
      <c r="KRI82" s="706"/>
      <c r="KRJ82" s="706"/>
      <c r="KRK82" s="706"/>
      <c r="KRL82" s="706"/>
      <c r="KRM82" s="706"/>
      <c r="KRN82" s="706"/>
      <c r="KRO82" s="706"/>
      <c r="KRP82" s="706"/>
      <c r="KRQ82" s="706"/>
      <c r="KRR82" s="706"/>
      <c r="KRS82" s="706"/>
      <c r="KRT82" s="706"/>
      <c r="KRU82" s="706"/>
      <c r="KRV82" s="706"/>
      <c r="KRW82" s="706"/>
      <c r="KRX82" s="706"/>
      <c r="KRY82" s="706"/>
      <c r="KRZ82" s="706"/>
      <c r="KSA82" s="706"/>
      <c r="KSB82" s="706"/>
      <c r="KSC82" s="706"/>
      <c r="KSD82" s="706"/>
      <c r="KSE82" s="706"/>
      <c r="KSF82" s="706"/>
      <c r="KSG82" s="706"/>
      <c r="KSH82" s="706"/>
      <c r="KSI82" s="706"/>
      <c r="KSJ82" s="706"/>
      <c r="KSK82" s="706"/>
      <c r="KSL82" s="706"/>
      <c r="KSM82" s="706"/>
      <c r="KSN82" s="706"/>
      <c r="KSO82" s="706"/>
      <c r="KSP82" s="706"/>
      <c r="KSQ82" s="706"/>
      <c r="KSR82" s="706"/>
      <c r="KSS82" s="706"/>
      <c r="KST82" s="706"/>
      <c r="KSU82" s="706"/>
      <c r="KSV82" s="706"/>
      <c r="KSW82" s="706"/>
      <c r="KSX82" s="706"/>
      <c r="KSY82" s="706"/>
      <c r="KSZ82" s="706"/>
      <c r="KTA82" s="706"/>
      <c r="KTB82" s="706"/>
      <c r="KTC82" s="706"/>
      <c r="KTD82" s="706"/>
      <c r="KTE82" s="706"/>
      <c r="KTF82" s="706"/>
      <c r="KTG82" s="706"/>
      <c r="KTH82" s="706"/>
      <c r="KTI82" s="706"/>
      <c r="KTJ82" s="706"/>
      <c r="KTK82" s="706"/>
      <c r="KTL82" s="706"/>
      <c r="KTM82" s="706"/>
      <c r="KTN82" s="706"/>
      <c r="KTO82" s="706"/>
      <c r="KTP82" s="706"/>
      <c r="KTQ82" s="706"/>
      <c r="KTR82" s="706"/>
      <c r="KTS82" s="706"/>
      <c r="KTT82" s="706"/>
      <c r="KTU82" s="706"/>
      <c r="KTV82" s="706"/>
      <c r="KTW82" s="706"/>
      <c r="KTX82" s="706"/>
      <c r="KTY82" s="706"/>
      <c r="KTZ82" s="706"/>
      <c r="KUA82" s="706"/>
      <c r="KUB82" s="706"/>
      <c r="KUC82" s="706"/>
      <c r="KUD82" s="706"/>
      <c r="KUE82" s="706"/>
      <c r="KUF82" s="706"/>
      <c r="KUG82" s="706"/>
      <c r="KUH82" s="706"/>
      <c r="KUI82" s="706"/>
      <c r="KUJ82" s="706"/>
      <c r="KUK82" s="706"/>
      <c r="KUL82" s="706"/>
      <c r="KUM82" s="706"/>
      <c r="KUN82" s="706"/>
      <c r="KUO82" s="706"/>
      <c r="KUP82" s="706"/>
      <c r="KUQ82" s="706"/>
      <c r="KUR82" s="706"/>
      <c r="KUS82" s="706"/>
      <c r="KUT82" s="706"/>
      <c r="KUU82" s="706"/>
      <c r="KUV82" s="706"/>
      <c r="KUW82" s="706"/>
      <c r="KUX82" s="706"/>
      <c r="KUY82" s="706"/>
      <c r="KUZ82" s="706"/>
      <c r="KVA82" s="706"/>
      <c r="KVB82" s="706"/>
      <c r="KVC82" s="706"/>
      <c r="KVD82" s="706"/>
      <c r="KVE82" s="706"/>
      <c r="KVF82" s="706"/>
      <c r="KVG82" s="706"/>
      <c r="KVH82" s="706"/>
      <c r="KVI82" s="706"/>
      <c r="KVJ82" s="706"/>
      <c r="KVK82" s="706"/>
      <c r="KVL82" s="706"/>
      <c r="KVM82" s="706"/>
      <c r="KVN82" s="706"/>
      <c r="KVO82" s="706"/>
      <c r="KVP82" s="706"/>
      <c r="KVQ82" s="706"/>
      <c r="KVR82" s="706"/>
      <c r="KVS82" s="706"/>
      <c r="KVT82" s="706"/>
      <c r="KVU82" s="706"/>
      <c r="KVV82" s="706"/>
      <c r="KVW82" s="706"/>
      <c r="KVX82" s="706"/>
      <c r="KVY82" s="706"/>
      <c r="KVZ82" s="706"/>
      <c r="KWA82" s="706"/>
      <c r="KWB82" s="706"/>
      <c r="KWC82" s="706"/>
      <c r="KWD82" s="706"/>
      <c r="KWE82" s="706"/>
      <c r="KWF82" s="706"/>
      <c r="KWG82" s="706"/>
      <c r="KWH82" s="706"/>
      <c r="KWI82" s="706"/>
      <c r="KWJ82" s="706"/>
      <c r="KWK82" s="706"/>
      <c r="KWL82" s="706"/>
      <c r="KWM82" s="706"/>
      <c r="KWN82" s="706"/>
      <c r="KWO82" s="706"/>
      <c r="KWP82" s="706"/>
      <c r="KWQ82" s="706"/>
      <c r="KWR82" s="706"/>
      <c r="KWS82" s="706"/>
      <c r="KWT82" s="706"/>
      <c r="KWU82" s="706"/>
      <c r="KWV82" s="706"/>
      <c r="KWW82" s="706"/>
      <c r="KWX82" s="706"/>
      <c r="KWY82" s="706"/>
      <c r="KWZ82" s="706"/>
      <c r="KXA82" s="706"/>
      <c r="KXB82" s="706"/>
      <c r="KXC82" s="706"/>
      <c r="KXD82" s="706"/>
      <c r="KXE82" s="706"/>
      <c r="KXF82" s="706"/>
      <c r="KXG82" s="706"/>
      <c r="KXH82" s="706"/>
      <c r="KXI82" s="706"/>
      <c r="KXJ82" s="706"/>
      <c r="KXK82" s="706"/>
      <c r="KXL82" s="706"/>
      <c r="KXM82" s="706"/>
      <c r="KXN82" s="706"/>
      <c r="KXO82" s="706"/>
      <c r="KXP82" s="706"/>
      <c r="KXQ82" s="706"/>
      <c r="KXR82" s="706"/>
      <c r="KXS82" s="706"/>
      <c r="KXT82" s="706"/>
      <c r="KXU82" s="706"/>
      <c r="KXV82" s="706"/>
      <c r="KXW82" s="706"/>
      <c r="KXX82" s="706"/>
      <c r="KXY82" s="706"/>
      <c r="KXZ82" s="706"/>
      <c r="KYA82" s="706"/>
      <c r="KYB82" s="706"/>
      <c r="KYC82" s="706"/>
      <c r="KYD82" s="706"/>
      <c r="KYE82" s="706"/>
      <c r="KYF82" s="706"/>
      <c r="KYG82" s="706"/>
      <c r="KYH82" s="706"/>
      <c r="KYI82" s="706"/>
      <c r="KYJ82" s="706"/>
      <c r="KYK82" s="706"/>
      <c r="KYL82" s="706"/>
      <c r="KYM82" s="706"/>
      <c r="KYN82" s="706"/>
      <c r="KYO82" s="706"/>
      <c r="KYP82" s="706"/>
      <c r="KYQ82" s="706"/>
      <c r="KYR82" s="706"/>
      <c r="KYS82" s="706"/>
      <c r="KYT82" s="706"/>
      <c r="KYU82" s="706"/>
      <c r="KYV82" s="706"/>
      <c r="KYW82" s="706"/>
      <c r="KYX82" s="706"/>
      <c r="KYY82" s="706"/>
      <c r="KYZ82" s="706"/>
      <c r="KZA82" s="706"/>
      <c r="KZB82" s="706"/>
      <c r="KZC82" s="706"/>
      <c r="KZD82" s="706"/>
      <c r="KZE82" s="706"/>
      <c r="KZF82" s="706"/>
      <c r="KZG82" s="706"/>
      <c r="KZH82" s="706"/>
      <c r="KZI82" s="706"/>
      <c r="KZJ82" s="706"/>
      <c r="KZK82" s="706"/>
      <c r="KZL82" s="706"/>
      <c r="KZM82" s="706"/>
      <c r="KZN82" s="706"/>
      <c r="KZO82" s="706"/>
      <c r="KZP82" s="706"/>
      <c r="KZQ82" s="706"/>
      <c r="KZR82" s="706"/>
      <c r="KZS82" s="706"/>
      <c r="KZT82" s="706"/>
      <c r="KZU82" s="706"/>
      <c r="KZV82" s="706"/>
      <c r="KZW82" s="706"/>
      <c r="KZX82" s="706"/>
      <c r="KZY82" s="706"/>
      <c r="KZZ82" s="706"/>
      <c r="LAA82" s="706"/>
      <c r="LAB82" s="706"/>
      <c r="LAC82" s="706"/>
      <c r="LAD82" s="706"/>
      <c r="LAE82" s="706"/>
      <c r="LAF82" s="706"/>
      <c r="LAG82" s="706"/>
      <c r="LAH82" s="706"/>
      <c r="LAI82" s="706"/>
      <c r="LAJ82" s="706"/>
      <c r="LAK82" s="706"/>
      <c r="LAL82" s="706"/>
      <c r="LAM82" s="706"/>
      <c r="LAN82" s="706"/>
      <c r="LAO82" s="706"/>
      <c r="LAP82" s="706"/>
      <c r="LAQ82" s="706"/>
      <c r="LAR82" s="706"/>
      <c r="LAS82" s="706"/>
      <c r="LAT82" s="706"/>
      <c r="LAU82" s="706"/>
      <c r="LAV82" s="706"/>
      <c r="LAW82" s="706"/>
      <c r="LAX82" s="706"/>
      <c r="LAY82" s="706"/>
      <c r="LAZ82" s="706"/>
      <c r="LBA82" s="706"/>
      <c r="LBB82" s="706"/>
      <c r="LBC82" s="706"/>
      <c r="LBD82" s="706"/>
      <c r="LBE82" s="706"/>
      <c r="LBF82" s="706"/>
      <c r="LBG82" s="706"/>
      <c r="LBH82" s="706"/>
      <c r="LBI82" s="706"/>
      <c r="LBJ82" s="706"/>
      <c r="LBK82" s="706"/>
      <c r="LBL82" s="706"/>
      <c r="LBM82" s="706"/>
      <c r="LBN82" s="706"/>
      <c r="LBO82" s="706"/>
      <c r="LBP82" s="706"/>
      <c r="LBQ82" s="706"/>
      <c r="LBR82" s="706"/>
      <c r="LBS82" s="706"/>
      <c r="LBT82" s="706"/>
      <c r="LBU82" s="706"/>
      <c r="LBV82" s="706"/>
      <c r="LBW82" s="706"/>
      <c r="LBX82" s="706"/>
      <c r="LBY82" s="706"/>
      <c r="LBZ82" s="706"/>
      <c r="LCA82" s="706"/>
      <c r="LCB82" s="706"/>
      <c r="LCC82" s="706"/>
      <c r="LCD82" s="706"/>
      <c r="LCE82" s="706"/>
      <c r="LCF82" s="706"/>
      <c r="LCG82" s="706"/>
      <c r="LCH82" s="706"/>
      <c r="LCI82" s="706"/>
      <c r="LCJ82" s="706"/>
      <c r="LCK82" s="706"/>
      <c r="LCL82" s="706"/>
      <c r="LCM82" s="706"/>
      <c r="LCN82" s="706"/>
      <c r="LCO82" s="706"/>
      <c r="LCP82" s="706"/>
      <c r="LCQ82" s="706"/>
      <c r="LCR82" s="706"/>
      <c r="LCS82" s="706"/>
      <c r="LCT82" s="706"/>
      <c r="LCU82" s="706"/>
      <c r="LCV82" s="706"/>
      <c r="LCW82" s="706"/>
      <c r="LCX82" s="706"/>
      <c r="LCY82" s="706"/>
      <c r="LCZ82" s="706"/>
      <c r="LDA82" s="706"/>
      <c r="LDB82" s="706"/>
      <c r="LDC82" s="706"/>
      <c r="LDD82" s="706"/>
      <c r="LDE82" s="706"/>
      <c r="LDF82" s="706"/>
      <c r="LDG82" s="706"/>
      <c r="LDH82" s="706"/>
      <c r="LDI82" s="706"/>
      <c r="LDJ82" s="706"/>
      <c r="LDK82" s="706"/>
      <c r="LDL82" s="706"/>
      <c r="LDM82" s="706"/>
      <c r="LDN82" s="706"/>
      <c r="LDO82" s="706"/>
      <c r="LDP82" s="706"/>
      <c r="LDQ82" s="706"/>
      <c r="LDR82" s="706"/>
      <c r="LDS82" s="706"/>
      <c r="LDT82" s="706"/>
      <c r="LDU82" s="706"/>
      <c r="LDV82" s="706"/>
      <c r="LDW82" s="706"/>
      <c r="LDX82" s="706"/>
      <c r="LDY82" s="706"/>
      <c r="LDZ82" s="706"/>
      <c r="LEA82" s="706"/>
      <c r="LEB82" s="706"/>
      <c r="LEC82" s="706"/>
      <c r="LED82" s="706"/>
      <c r="LEE82" s="706"/>
      <c r="LEF82" s="706"/>
      <c r="LEG82" s="706"/>
      <c r="LEH82" s="706"/>
      <c r="LEI82" s="706"/>
      <c r="LEJ82" s="706"/>
      <c r="LEK82" s="706"/>
      <c r="LEL82" s="706"/>
      <c r="LEM82" s="706"/>
      <c r="LEN82" s="706"/>
      <c r="LEO82" s="706"/>
      <c r="LEP82" s="706"/>
      <c r="LEQ82" s="706"/>
      <c r="LER82" s="706"/>
      <c r="LES82" s="706"/>
      <c r="LET82" s="706"/>
      <c r="LEU82" s="706"/>
      <c r="LEV82" s="706"/>
      <c r="LEW82" s="706"/>
      <c r="LEX82" s="706"/>
      <c r="LEY82" s="706"/>
      <c r="LEZ82" s="706"/>
      <c r="LFA82" s="706"/>
      <c r="LFB82" s="706"/>
      <c r="LFC82" s="706"/>
      <c r="LFD82" s="706"/>
      <c r="LFE82" s="706"/>
      <c r="LFF82" s="706"/>
      <c r="LFG82" s="706"/>
      <c r="LFH82" s="706"/>
      <c r="LFI82" s="706"/>
      <c r="LFJ82" s="706"/>
      <c r="LFK82" s="706"/>
      <c r="LFL82" s="706"/>
      <c r="LFM82" s="706"/>
      <c r="LFN82" s="706"/>
      <c r="LFO82" s="706"/>
      <c r="LFP82" s="706"/>
      <c r="LFQ82" s="706"/>
      <c r="LFR82" s="706"/>
      <c r="LFS82" s="706"/>
      <c r="LFT82" s="706"/>
      <c r="LFU82" s="706"/>
      <c r="LFV82" s="706"/>
      <c r="LFW82" s="706"/>
      <c r="LFX82" s="706"/>
      <c r="LFY82" s="706"/>
      <c r="LFZ82" s="706"/>
      <c r="LGA82" s="706"/>
      <c r="LGB82" s="706"/>
      <c r="LGC82" s="706"/>
      <c r="LGD82" s="706"/>
      <c r="LGE82" s="706"/>
      <c r="LGF82" s="706"/>
      <c r="LGG82" s="706"/>
      <c r="LGH82" s="706"/>
      <c r="LGI82" s="706"/>
      <c r="LGJ82" s="706"/>
      <c r="LGK82" s="706"/>
      <c r="LGL82" s="706"/>
      <c r="LGM82" s="706"/>
      <c r="LGN82" s="706"/>
      <c r="LGO82" s="706"/>
      <c r="LGP82" s="706"/>
      <c r="LGQ82" s="706"/>
      <c r="LGR82" s="706"/>
      <c r="LGS82" s="706"/>
      <c r="LGT82" s="706"/>
      <c r="LGU82" s="706"/>
      <c r="LGV82" s="706"/>
      <c r="LGW82" s="706"/>
      <c r="LGX82" s="706"/>
      <c r="LGY82" s="706"/>
      <c r="LGZ82" s="706"/>
      <c r="LHA82" s="706"/>
      <c r="LHB82" s="706"/>
      <c r="LHC82" s="706"/>
      <c r="LHD82" s="706"/>
      <c r="LHE82" s="706"/>
      <c r="LHF82" s="706"/>
      <c r="LHG82" s="706"/>
      <c r="LHH82" s="706"/>
      <c r="LHI82" s="706"/>
      <c r="LHJ82" s="706"/>
      <c r="LHK82" s="706"/>
      <c r="LHL82" s="706"/>
      <c r="LHM82" s="706"/>
      <c r="LHN82" s="706"/>
      <c r="LHO82" s="706"/>
      <c r="LHP82" s="706"/>
      <c r="LHQ82" s="706"/>
      <c r="LHR82" s="706"/>
      <c r="LHS82" s="706"/>
      <c r="LHT82" s="706"/>
      <c r="LHU82" s="706"/>
      <c r="LHV82" s="706"/>
      <c r="LHW82" s="706"/>
      <c r="LHX82" s="706"/>
      <c r="LHY82" s="706"/>
      <c r="LHZ82" s="706"/>
      <c r="LIA82" s="706"/>
      <c r="LIB82" s="706"/>
      <c r="LIC82" s="706"/>
      <c r="LID82" s="706"/>
      <c r="LIE82" s="706"/>
      <c r="LIF82" s="706"/>
      <c r="LIG82" s="706"/>
      <c r="LIH82" s="706"/>
      <c r="LII82" s="706"/>
      <c r="LIJ82" s="706"/>
      <c r="LIK82" s="706"/>
      <c r="LIL82" s="706"/>
      <c r="LIM82" s="706"/>
      <c r="LIN82" s="706"/>
      <c r="LIO82" s="706"/>
      <c r="LIP82" s="706"/>
      <c r="LIQ82" s="706"/>
      <c r="LIR82" s="706"/>
      <c r="LIS82" s="706"/>
      <c r="LIT82" s="706"/>
      <c r="LIU82" s="706"/>
      <c r="LIV82" s="706"/>
      <c r="LIW82" s="706"/>
      <c r="LIX82" s="706"/>
      <c r="LIY82" s="706"/>
      <c r="LIZ82" s="706"/>
      <c r="LJA82" s="706"/>
      <c r="LJB82" s="706"/>
      <c r="LJC82" s="706"/>
      <c r="LJD82" s="706"/>
      <c r="LJE82" s="706"/>
      <c r="LJF82" s="706"/>
      <c r="LJG82" s="706"/>
      <c r="LJH82" s="706"/>
      <c r="LJI82" s="706"/>
      <c r="LJJ82" s="706"/>
      <c r="LJK82" s="706"/>
      <c r="LJL82" s="706"/>
      <c r="LJM82" s="706"/>
      <c r="LJN82" s="706"/>
      <c r="LJO82" s="706"/>
      <c r="LJP82" s="706"/>
      <c r="LJQ82" s="706"/>
      <c r="LJR82" s="706"/>
      <c r="LJS82" s="706"/>
      <c r="LJT82" s="706"/>
      <c r="LJU82" s="706"/>
      <c r="LJV82" s="706"/>
      <c r="LJW82" s="706"/>
      <c r="LJX82" s="706"/>
      <c r="LJY82" s="706"/>
      <c r="LJZ82" s="706"/>
      <c r="LKA82" s="706"/>
      <c r="LKB82" s="706"/>
      <c r="LKC82" s="706"/>
      <c r="LKD82" s="706"/>
      <c r="LKE82" s="706"/>
      <c r="LKF82" s="706"/>
      <c r="LKG82" s="706"/>
      <c r="LKH82" s="706"/>
      <c r="LKI82" s="706"/>
      <c r="LKJ82" s="706"/>
      <c r="LKK82" s="706"/>
      <c r="LKL82" s="706"/>
      <c r="LKM82" s="706"/>
      <c r="LKN82" s="706"/>
      <c r="LKO82" s="706"/>
      <c r="LKP82" s="706"/>
      <c r="LKQ82" s="706"/>
      <c r="LKR82" s="706"/>
      <c r="LKS82" s="706"/>
      <c r="LKT82" s="706"/>
      <c r="LKU82" s="706"/>
      <c r="LKV82" s="706"/>
      <c r="LKW82" s="706"/>
      <c r="LKX82" s="706"/>
      <c r="LKY82" s="706"/>
      <c r="LKZ82" s="706"/>
      <c r="LLA82" s="706"/>
      <c r="LLB82" s="706"/>
      <c r="LLC82" s="706"/>
      <c r="LLD82" s="706"/>
      <c r="LLE82" s="706"/>
      <c r="LLF82" s="706"/>
      <c r="LLG82" s="706"/>
      <c r="LLH82" s="706"/>
      <c r="LLI82" s="706"/>
      <c r="LLJ82" s="706"/>
      <c r="LLK82" s="706"/>
      <c r="LLL82" s="706"/>
      <c r="LLM82" s="706"/>
      <c r="LLN82" s="706"/>
      <c r="LLO82" s="706"/>
      <c r="LLP82" s="706"/>
      <c r="LLQ82" s="706"/>
      <c r="LLR82" s="706"/>
      <c r="LLS82" s="706"/>
      <c r="LLT82" s="706"/>
      <c r="LLU82" s="706"/>
      <c r="LLV82" s="706"/>
      <c r="LLW82" s="706"/>
      <c r="LLX82" s="706"/>
      <c r="LLY82" s="706"/>
      <c r="LLZ82" s="706"/>
      <c r="LMA82" s="706"/>
      <c r="LMB82" s="706"/>
      <c r="LMC82" s="706"/>
      <c r="LMD82" s="706"/>
      <c r="LME82" s="706"/>
      <c r="LMF82" s="706"/>
      <c r="LMG82" s="706"/>
      <c r="LMH82" s="706"/>
      <c r="LMI82" s="706"/>
      <c r="LMJ82" s="706"/>
      <c r="LMK82" s="706"/>
      <c r="LML82" s="706"/>
      <c r="LMM82" s="706"/>
      <c r="LMN82" s="706"/>
      <c r="LMO82" s="706"/>
      <c r="LMP82" s="706"/>
      <c r="LMQ82" s="706"/>
      <c r="LMR82" s="706"/>
      <c r="LMS82" s="706"/>
      <c r="LMT82" s="706"/>
      <c r="LMU82" s="706"/>
      <c r="LMV82" s="706"/>
      <c r="LMW82" s="706"/>
      <c r="LMX82" s="706"/>
      <c r="LMY82" s="706"/>
      <c r="LMZ82" s="706"/>
      <c r="LNA82" s="706"/>
      <c r="LNB82" s="706"/>
      <c r="LNC82" s="706"/>
      <c r="LND82" s="706"/>
      <c r="LNE82" s="706"/>
      <c r="LNF82" s="706"/>
      <c r="LNG82" s="706"/>
      <c r="LNH82" s="706"/>
      <c r="LNI82" s="706"/>
      <c r="LNJ82" s="706"/>
      <c r="LNK82" s="706"/>
      <c r="LNL82" s="706"/>
      <c r="LNM82" s="706"/>
      <c r="LNN82" s="706"/>
      <c r="LNO82" s="706"/>
      <c r="LNP82" s="706"/>
      <c r="LNQ82" s="706"/>
      <c r="LNR82" s="706"/>
      <c r="LNS82" s="706"/>
      <c r="LNT82" s="706"/>
      <c r="LNU82" s="706"/>
      <c r="LNV82" s="706"/>
      <c r="LNW82" s="706"/>
      <c r="LNX82" s="706"/>
      <c r="LNY82" s="706"/>
      <c r="LNZ82" s="706"/>
      <c r="LOA82" s="706"/>
      <c r="LOB82" s="706"/>
      <c r="LOC82" s="706"/>
      <c r="LOD82" s="706"/>
      <c r="LOE82" s="706"/>
      <c r="LOF82" s="706"/>
      <c r="LOG82" s="706"/>
      <c r="LOH82" s="706"/>
      <c r="LOI82" s="706"/>
      <c r="LOJ82" s="706"/>
      <c r="LOK82" s="706"/>
      <c r="LOL82" s="706"/>
      <c r="LOM82" s="706"/>
      <c r="LON82" s="706"/>
      <c r="LOO82" s="706"/>
      <c r="LOP82" s="706"/>
      <c r="LOQ82" s="706"/>
      <c r="LOR82" s="706"/>
      <c r="LOS82" s="706"/>
      <c r="LOT82" s="706"/>
      <c r="LOU82" s="706"/>
      <c r="LOV82" s="706"/>
      <c r="LOW82" s="706"/>
      <c r="LOX82" s="706"/>
      <c r="LOY82" s="706"/>
      <c r="LOZ82" s="706"/>
      <c r="LPA82" s="706"/>
      <c r="LPB82" s="706"/>
      <c r="LPC82" s="706"/>
      <c r="LPD82" s="706"/>
      <c r="LPE82" s="706"/>
      <c r="LPF82" s="706"/>
      <c r="LPG82" s="706"/>
      <c r="LPH82" s="706"/>
      <c r="LPI82" s="706"/>
      <c r="LPJ82" s="706"/>
      <c r="LPK82" s="706"/>
      <c r="LPL82" s="706"/>
      <c r="LPM82" s="706"/>
      <c r="LPN82" s="706"/>
      <c r="LPO82" s="706"/>
      <c r="LPP82" s="706"/>
      <c r="LPQ82" s="706"/>
      <c r="LPR82" s="706"/>
      <c r="LPS82" s="706"/>
      <c r="LPT82" s="706"/>
      <c r="LPU82" s="706"/>
      <c r="LPV82" s="706"/>
      <c r="LPW82" s="706"/>
      <c r="LPX82" s="706"/>
      <c r="LPY82" s="706"/>
      <c r="LPZ82" s="706"/>
      <c r="LQA82" s="706"/>
      <c r="LQB82" s="706"/>
      <c r="LQC82" s="706"/>
      <c r="LQD82" s="706"/>
      <c r="LQE82" s="706"/>
      <c r="LQF82" s="706"/>
      <c r="LQG82" s="706"/>
      <c r="LQH82" s="706"/>
      <c r="LQI82" s="706"/>
      <c r="LQJ82" s="706"/>
      <c r="LQK82" s="706"/>
      <c r="LQL82" s="706"/>
      <c r="LQM82" s="706"/>
      <c r="LQN82" s="706"/>
      <c r="LQO82" s="706"/>
      <c r="LQP82" s="706"/>
      <c r="LQQ82" s="706"/>
      <c r="LQR82" s="706"/>
      <c r="LQS82" s="706"/>
      <c r="LQT82" s="706"/>
      <c r="LQU82" s="706"/>
      <c r="LQV82" s="706"/>
      <c r="LQW82" s="706"/>
      <c r="LQX82" s="706"/>
      <c r="LQY82" s="706"/>
      <c r="LQZ82" s="706"/>
      <c r="LRA82" s="706"/>
      <c r="LRB82" s="706"/>
      <c r="LRC82" s="706"/>
      <c r="LRD82" s="706"/>
      <c r="LRE82" s="706"/>
      <c r="LRF82" s="706"/>
      <c r="LRG82" s="706"/>
      <c r="LRH82" s="706"/>
      <c r="LRI82" s="706"/>
      <c r="LRJ82" s="706"/>
      <c r="LRK82" s="706"/>
      <c r="LRL82" s="706"/>
      <c r="LRM82" s="706"/>
      <c r="LRN82" s="706"/>
      <c r="LRO82" s="706"/>
      <c r="LRP82" s="706"/>
      <c r="LRQ82" s="706"/>
      <c r="LRR82" s="706"/>
      <c r="LRS82" s="706"/>
      <c r="LRT82" s="706"/>
      <c r="LRU82" s="706"/>
      <c r="LRV82" s="706"/>
      <c r="LRW82" s="706"/>
      <c r="LRX82" s="706"/>
      <c r="LRY82" s="706"/>
      <c r="LRZ82" s="706"/>
      <c r="LSA82" s="706"/>
      <c r="LSB82" s="706"/>
      <c r="LSC82" s="706"/>
      <c r="LSD82" s="706"/>
      <c r="LSE82" s="706"/>
      <c r="LSF82" s="706"/>
      <c r="LSG82" s="706"/>
      <c r="LSH82" s="706"/>
      <c r="LSI82" s="706"/>
      <c r="LSJ82" s="706"/>
      <c r="LSK82" s="706"/>
      <c r="LSL82" s="706"/>
      <c r="LSM82" s="706"/>
      <c r="LSN82" s="706"/>
      <c r="LSO82" s="706"/>
      <c r="LSP82" s="706"/>
      <c r="LSQ82" s="706"/>
      <c r="LSR82" s="706"/>
      <c r="LSS82" s="706"/>
      <c r="LST82" s="706"/>
      <c r="LSU82" s="706"/>
      <c r="LSV82" s="706"/>
      <c r="LSW82" s="706"/>
      <c r="LSX82" s="706"/>
      <c r="LSY82" s="706"/>
      <c r="LSZ82" s="706"/>
      <c r="LTA82" s="706"/>
      <c r="LTB82" s="706"/>
      <c r="LTC82" s="706"/>
      <c r="LTD82" s="706"/>
      <c r="LTE82" s="706"/>
      <c r="LTF82" s="706"/>
      <c r="LTG82" s="706"/>
      <c r="LTH82" s="706"/>
      <c r="LTI82" s="706"/>
      <c r="LTJ82" s="706"/>
      <c r="LTK82" s="706"/>
      <c r="LTL82" s="706"/>
      <c r="LTM82" s="706"/>
      <c r="LTN82" s="706"/>
      <c r="LTO82" s="706"/>
      <c r="LTP82" s="706"/>
      <c r="LTQ82" s="706"/>
      <c r="LTR82" s="706"/>
      <c r="LTS82" s="706"/>
      <c r="LTT82" s="706"/>
      <c r="LTU82" s="706"/>
      <c r="LTV82" s="706"/>
      <c r="LTW82" s="706"/>
      <c r="LTX82" s="706"/>
      <c r="LTY82" s="706"/>
      <c r="LTZ82" s="706"/>
      <c r="LUA82" s="706"/>
      <c r="LUB82" s="706"/>
      <c r="LUC82" s="706"/>
      <c r="LUD82" s="706"/>
      <c r="LUE82" s="706"/>
      <c r="LUF82" s="706"/>
      <c r="LUG82" s="706"/>
      <c r="LUH82" s="706"/>
      <c r="LUI82" s="706"/>
      <c r="LUJ82" s="706"/>
      <c r="LUK82" s="706"/>
      <c r="LUL82" s="706"/>
      <c r="LUM82" s="706"/>
      <c r="LUN82" s="706"/>
      <c r="LUO82" s="706"/>
      <c r="LUP82" s="706"/>
      <c r="LUQ82" s="706"/>
      <c r="LUR82" s="706"/>
      <c r="LUS82" s="706"/>
      <c r="LUT82" s="706"/>
      <c r="LUU82" s="706"/>
      <c r="LUV82" s="706"/>
      <c r="LUW82" s="706"/>
      <c r="LUX82" s="706"/>
      <c r="LUY82" s="706"/>
      <c r="LUZ82" s="706"/>
      <c r="LVA82" s="706"/>
      <c r="LVB82" s="706"/>
      <c r="LVC82" s="706"/>
      <c r="LVD82" s="706"/>
      <c r="LVE82" s="706"/>
      <c r="LVF82" s="706"/>
      <c r="LVG82" s="706"/>
      <c r="LVH82" s="706"/>
      <c r="LVI82" s="706"/>
      <c r="LVJ82" s="706"/>
      <c r="LVK82" s="706"/>
      <c r="LVL82" s="706"/>
      <c r="LVM82" s="706"/>
      <c r="LVN82" s="706"/>
      <c r="LVO82" s="706"/>
      <c r="LVP82" s="706"/>
      <c r="LVQ82" s="706"/>
      <c r="LVR82" s="706"/>
      <c r="LVS82" s="706"/>
      <c r="LVT82" s="706"/>
      <c r="LVU82" s="706"/>
      <c r="LVV82" s="706"/>
      <c r="LVW82" s="706"/>
      <c r="LVX82" s="706"/>
      <c r="LVY82" s="706"/>
      <c r="LVZ82" s="706"/>
      <c r="LWA82" s="706"/>
      <c r="LWB82" s="706"/>
      <c r="LWC82" s="706"/>
      <c r="LWD82" s="706"/>
      <c r="LWE82" s="706"/>
      <c r="LWF82" s="706"/>
      <c r="LWG82" s="706"/>
      <c r="LWH82" s="706"/>
      <c r="LWI82" s="706"/>
      <c r="LWJ82" s="706"/>
      <c r="LWK82" s="706"/>
      <c r="LWL82" s="706"/>
      <c r="LWM82" s="706"/>
      <c r="LWN82" s="706"/>
      <c r="LWO82" s="706"/>
      <c r="LWP82" s="706"/>
      <c r="LWQ82" s="706"/>
      <c r="LWR82" s="706"/>
      <c r="LWS82" s="706"/>
      <c r="LWT82" s="706"/>
      <c r="LWU82" s="706"/>
      <c r="LWV82" s="706"/>
      <c r="LWW82" s="706"/>
      <c r="LWX82" s="706"/>
      <c r="LWY82" s="706"/>
      <c r="LWZ82" s="706"/>
      <c r="LXA82" s="706"/>
      <c r="LXB82" s="706"/>
      <c r="LXC82" s="706"/>
      <c r="LXD82" s="706"/>
      <c r="LXE82" s="706"/>
      <c r="LXF82" s="706"/>
      <c r="LXG82" s="706"/>
      <c r="LXH82" s="706"/>
      <c r="LXI82" s="706"/>
      <c r="LXJ82" s="706"/>
      <c r="LXK82" s="706"/>
      <c r="LXL82" s="706"/>
      <c r="LXM82" s="706"/>
      <c r="LXN82" s="706"/>
      <c r="LXO82" s="706"/>
      <c r="LXP82" s="706"/>
      <c r="LXQ82" s="706"/>
      <c r="LXR82" s="706"/>
      <c r="LXS82" s="706"/>
      <c r="LXT82" s="706"/>
      <c r="LXU82" s="706"/>
      <c r="LXV82" s="706"/>
      <c r="LXW82" s="706"/>
      <c r="LXX82" s="706"/>
      <c r="LXY82" s="706"/>
      <c r="LXZ82" s="706"/>
      <c r="LYA82" s="706"/>
      <c r="LYB82" s="706"/>
      <c r="LYC82" s="706"/>
      <c r="LYD82" s="706"/>
      <c r="LYE82" s="706"/>
      <c r="LYF82" s="706"/>
      <c r="LYG82" s="706"/>
      <c r="LYH82" s="706"/>
      <c r="LYI82" s="706"/>
      <c r="LYJ82" s="706"/>
      <c r="LYK82" s="706"/>
      <c r="LYL82" s="706"/>
      <c r="LYM82" s="706"/>
      <c r="LYN82" s="706"/>
      <c r="LYO82" s="706"/>
      <c r="LYP82" s="706"/>
      <c r="LYQ82" s="706"/>
      <c r="LYR82" s="706"/>
      <c r="LYS82" s="706"/>
      <c r="LYT82" s="706"/>
      <c r="LYU82" s="706"/>
      <c r="LYV82" s="706"/>
      <c r="LYW82" s="706"/>
      <c r="LYX82" s="706"/>
      <c r="LYY82" s="706"/>
      <c r="LYZ82" s="706"/>
      <c r="LZA82" s="706"/>
      <c r="LZB82" s="706"/>
      <c r="LZC82" s="706"/>
      <c r="LZD82" s="706"/>
      <c r="LZE82" s="706"/>
      <c r="LZF82" s="706"/>
      <c r="LZG82" s="706"/>
      <c r="LZH82" s="706"/>
      <c r="LZI82" s="706"/>
      <c r="LZJ82" s="706"/>
      <c r="LZK82" s="706"/>
      <c r="LZL82" s="706"/>
      <c r="LZM82" s="706"/>
      <c r="LZN82" s="706"/>
      <c r="LZO82" s="706"/>
      <c r="LZP82" s="706"/>
      <c r="LZQ82" s="706"/>
      <c r="LZR82" s="706"/>
      <c r="LZS82" s="706"/>
      <c r="LZT82" s="706"/>
      <c r="LZU82" s="706"/>
      <c r="LZV82" s="706"/>
      <c r="LZW82" s="706"/>
      <c r="LZX82" s="706"/>
      <c r="LZY82" s="706"/>
      <c r="LZZ82" s="706"/>
      <c r="MAA82" s="706"/>
      <c r="MAB82" s="706"/>
      <c r="MAC82" s="706"/>
      <c r="MAD82" s="706"/>
      <c r="MAE82" s="706"/>
      <c r="MAF82" s="706"/>
      <c r="MAG82" s="706"/>
      <c r="MAH82" s="706"/>
      <c r="MAI82" s="706"/>
      <c r="MAJ82" s="706"/>
      <c r="MAK82" s="706"/>
      <c r="MAL82" s="706"/>
      <c r="MAM82" s="706"/>
      <c r="MAN82" s="706"/>
      <c r="MAO82" s="706"/>
      <c r="MAP82" s="706"/>
      <c r="MAQ82" s="706"/>
      <c r="MAR82" s="706"/>
      <c r="MAS82" s="706"/>
      <c r="MAT82" s="706"/>
      <c r="MAU82" s="706"/>
      <c r="MAV82" s="706"/>
      <c r="MAW82" s="706"/>
      <c r="MAX82" s="706"/>
      <c r="MAY82" s="706"/>
      <c r="MAZ82" s="706"/>
      <c r="MBA82" s="706"/>
      <c r="MBB82" s="706"/>
      <c r="MBC82" s="706"/>
      <c r="MBD82" s="706"/>
      <c r="MBE82" s="706"/>
      <c r="MBF82" s="706"/>
      <c r="MBG82" s="706"/>
      <c r="MBH82" s="706"/>
      <c r="MBI82" s="706"/>
      <c r="MBJ82" s="706"/>
      <c r="MBK82" s="706"/>
      <c r="MBL82" s="706"/>
      <c r="MBM82" s="706"/>
      <c r="MBN82" s="706"/>
      <c r="MBO82" s="706"/>
      <c r="MBP82" s="706"/>
      <c r="MBQ82" s="706"/>
      <c r="MBR82" s="706"/>
      <c r="MBS82" s="706"/>
      <c r="MBT82" s="706"/>
      <c r="MBU82" s="706"/>
      <c r="MBV82" s="706"/>
      <c r="MBW82" s="706"/>
      <c r="MBX82" s="706"/>
      <c r="MBY82" s="706"/>
      <c r="MBZ82" s="706"/>
      <c r="MCA82" s="706"/>
      <c r="MCB82" s="706"/>
      <c r="MCC82" s="706"/>
      <c r="MCD82" s="706"/>
      <c r="MCE82" s="706"/>
      <c r="MCF82" s="706"/>
      <c r="MCG82" s="706"/>
      <c r="MCH82" s="706"/>
      <c r="MCI82" s="706"/>
      <c r="MCJ82" s="706"/>
      <c r="MCK82" s="706"/>
      <c r="MCL82" s="706"/>
      <c r="MCM82" s="706"/>
      <c r="MCN82" s="706"/>
      <c r="MCO82" s="706"/>
      <c r="MCP82" s="706"/>
      <c r="MCQ82" s="706"/>
      <c r="MCR82" s="706"/>
      <c r="MCS82" s="706"/>
      <c r="MCT82" s="706"/>
      <c r="MCU82" s="706"/>
      <c r="MCV82" s="706"/>
      <c r="MCW82" s="706"/>
      <c r="MCX82" s="706"/>
      <c r="MCY82" s="706"/>
      <c r="MCZ82" s="706"/>
      <c r="MDA82" s="706"/>
      <c r="MDB82" s="706"/>
      <c r="MDC82" s="706"/>
      <c r="MDD82" s="706"/>
      <c r="MDE82" s="706"/>
      <c r="MDF82" s="706"/>
      <c r="MDG82" s="706"/>
      <c r="MDH82" s="706"/>
      <c r="MDI82" s="706"/>
      <c r="MDJ82" s="706"/>
      <c r="MDK82" s="706"/>
      <c r="MDL82" s="706"/>
      <c r="MDM82" s="706"/>
      <c r="MDN82" s="706"/>
      <c r="MDO82" s="706"/>
      <c r="MDP82" s="706"/>
      <c r="MDQ82" s="706"/>
      <c r="MDR82" s="706"/>
      <c r="MDS82" s="706"/>
      <c r="MDT82" s="706"/>
      <c r="MDU82" s="706"/>
      <c r="MDV82" s="706"/>
      <c r="MDW82" s="706"/>
      <c r="MDX82" s="706"/>
      <c r="MDY82" s="706"/>
      <c r="MDZ82" s="706"/>
      <c r="MEA82" s="706"/>
      <c r="MEB82" s="706"/>
      <c r="MEC82" s="706"/>
      <c r="MED82" s="706"/>
      <c r="MEE82" s="706"/>
      <c r="MEF82" s="706"/>
      <c r="MEG82" s="706"/>
      <c r="MEH82" s="706"/>
      <c r="MEI82" s="706"/>
      <c r="MEJ82" s="706"/>
      <c r="MEK82" s="706"/>
      <c r="MEL82" s="706"/>
      <c r="MEM82" s="706"/>
      <c r="MEN82" s="706"/>
      <c r="MEO82" s="706"/>
      <c r="MEP82" s="706"/>
      <c r="MEQ82" s="706"/>
      <c r="MER82" s="706"/>
      <c r="MES82" s="706"/>
      <c r="MET82" s="706"/>
      <c r="MEU82" s="706"/>
      <c r="MEV82" s="706"/>
      <c r="MEW82" s="706"/>
      <c r="MEX82" s="706"/>
      <c r="MEY82" s="706"/>
      <c r="MEZ82" s="706"/>
      <c r="MFA82" s="706"/>
      <c r="MFB82" s="706"/>
      <c r="MFC82" s="706"/>
      <c r="MFD82" s="706"/>
      <c r="MFE82" s="706"/>
      <c r="MFF82" s="706"/>
      <c r="MFG82" s="706"/>
      <c r="MFH82" s="706"/>
      <c r="MFI82" s="706"/>
      <c r="MFJ82" s="706"/>
      <c r="MFK82" s="706"/>
      <c r="MFL82" s="706"/>
      <c r="MFM82" s="706"/>
      <c r="MFN82" s="706"/>
      <c r="MFO82" s="706"/>
      <c r="MFP82" s="706"/>
      <c r="MFQ82" s="706"/>
      <c r="MFR82" s="706"/>
      <c r="MFS82" s="706"/>
      <c r="MFT82" s="706"/>
      <c r="MFU82" s="706"/>
      <c r="MFV82" s="706"/>
      <c r="MFW82" s="706"/>
      <c r="MFX82" s="706"/>
      <c r="MFY82" s="706"/>
      <c r="MFZ82" s="706"/>
      <c r="MGA82" s="706"/>
      <c r="MGB82" s="706"/>
      <c r="MGC82" s="706"/>
      <c r="MGD82" s="706"/>
      <c r="MGE82" s="706"/>
      <c r="MGF82" s="706"/>
      <c r="MGG82" s="706"/>
      <c r="MGH82" s="706"/>
      <c r="MGI82" s="706"/>
      <c r="MGJ82" s="706"/>
      <c r="MGK82" s="706"/>
      <c r="MGL82" s="706"/>
      <c r="MGM82" s="706"/>
      <c r="MGN82" s="706"/>
      <c r="MGO82" s="706"/>
      <c r="MGP82" s="706"/>
      <c r="MGQ82" s="706"/>
      <c r="MGR82" s="706"/>
      <c r="MGS82" s="706"/>
      <c r="MGT82" s="706"/>
      <c r="MGU82" s="706"/>
      <c r="MGV82" s="706"/>
      <c r="MGW82" s="706"/>
      <c r="MGX82" s="706"/>
      <c r="MGY82" s="706"/>
      <c r="MGZ82" s="706"/>
      <c r="MHA82" s="706"/>
      <c r="MHB82" s="706"/>
      <c r="MHC82" s="706"/>
      <c r="MHD82" s="706"/>
      <c r="MHE82" s="706"/>
      <c r="MHF82" s="706"/>
      <c r="MHG82" s="706"/>
      <c r="MHH82" s="706"/>
      <c r="MHI82" s="706"/>
      <c r="MHJ82" s="706"/>
      <c r="MHK82" s="706"/>
      <c r="MHL82" s="706"/>
      <c r="MHM82" s="706"/>
      <c r="MHN82" s="706"/>
      <c r="MHO82" s="706"/>
      <c r="MHP82" s="706"/>
      <c r="MHQ82" s="706"/>
      <c r="MHR82" s="706"/>
      <c r="MHS82" s="706"/>
      <c r="MHT82" s="706"/>
      <c r="MHU82" s="706"/>
      <c r="MHV82" s="706"/>
      <c r="MHW82" s="706"/>
      <c r="MHX82" s="706"/>
      <c r="MHY82" s="706"/>
      <c r="MHZ82" s="706"/>
      <c r="MIA82" s="706"/>
      <c r="MIB82" s="706"/>
      <c r="MIC82" s="706"/>
      <c r="MID82" s="706"/>
      <c r="MIE82" s="706"/>
      <c r="MIF82" s="706"/>
      <c r="MIG82" s="706"/>
      <c r="MIH82" s="706"/>
      <c r="MII82" s="706"/>
      <c r="MIJ82" s="706"/>
      <c r="MIK82" s="706"/>
      <c r="MIL82" s="706"/>
      <c r="MIM82" s="706"/>
      <c r="MIN82" s="706"/>
      <c r="MIO82" s="706"/>
      <c r="MIP82" s="706"/>
      <c r="MIQ82" s="706"/>
      <c r="MIR82" s="706"/>
      <c r="MIS82" s="706"/>
      <c r="MIT82" s="706"/>
      <c r="MIU82" s="706"/>
      <c r="MIV82" s="706"/>
      <c r="MIW82" s="706"/>
      <c r="MIX82" s="706"/>
      <c r="MIY82" s="706"/>
      <c r="MIZ82" s="706"/>
      <c r="MJA82" s="706"/>
      <c r="MJB82" s="706"/>
      <c r="MJC82" s="706"/>
      <c r="MJD82" s="706"/>
      <c r="MJE82" s="706"/>
      <c r="MJF82" s="706"/>
      <c r="MJG82" s="706"/>
      <c r="MJH82" s="706"/>
      <c r="MJI82" s="706"/>
      <c r="MJJ82" s="706"/>
      <c r="MJK82" s="706"/>
      <c r="MJL82" s="706"/>
      <c r="MJM82" s="706"/>
      <c r="MJN82" s="706"/>
      <c r="MJO82" s="706"/>
      <c r="MJP82" s="706"/>
      <c r="MJQ82" s="706"/>
      <c r="MJR82" s="706"/>
      <c r="MJS82" s="706"/>
      <c r="MJT82" s="706"/>
      <c r="MJU82" s="706"/>
      <c r="MJV82" s="706"/>
      <c r="MJW82" s="706"/>
      <c r="MJX82" s="706"/>
      <c r="MJY82" s="706"/>
      <c r="MJZ82" s="706"/>
      <c r="MKA82" s="706"/>
      <c r="MKB82" s="706"/>
      <c r="MKC82" s="706"/>
      <c r="MKD82" s="706"/>
      <c r="MKE82" s="706"/>
      <c r="MKF82" s="706"/>
      <c r="MKG82" s="706"/>
      <c r="MKH82" s="706"/>
      <c r="MKI82" s="706"/>
      <c r="MKJ82" s="706"/>
      <c r="MKK82" s="706"/>
      <c r="MKL82" s="706"/>
      <c r="MKM82" s="706"/>
      <c r="MKN82" s="706"/>
      <c r="MKO82" s="706"/>
      <c r="MKP82" s="706"/>
      <c r="MKQ82" s="706"/>
      <c r="MKR82" s="706"/>
      <c r="MKS82" s="706"/>
      <c r="MKT82" s="706"/>
      <c r="MKU82" s="706"/>
      <c r="MKV82" s="706"/>
      <c r="MKW82" s="706"/>
      <c r="MKX82" s="706"/>
      <c r="MKY82" s="706"/>
      <c r="MKZ82" s="706"/>
      <c r="MLA82" s="706"/>
      <c r="MLB82" s="706"/>
      <c r="MLC82" s="706"/>
      <c r="MLD82" s="706"/>
      <c r="MLE82" s="706"/>
      <c r="MLF82" s="706"/>
      <c r="MLG82" s="706"/>
      <c r="MLH82" s="706"/>
      <c r="MLI82" s="706"/>
      <c r="MLJ82" s="706"/>
      <c r="MLK82" s="706"/>
      <c r="MLL82" s="706"/>
      <c r="MLM82" s="706"/>
      <c r="MLN82" s="706"/>
      <c r="MLO82" s="706"/>
      <c r="MLP82" s="706"/>
      <c r="MLQ82" s="706"/>
      <c r="MLR82" s="706"/>
      <c r="MLS82" s="706"/>
      <c r="MLT82" s="706"/>
      <c r="MLU82" s="706"/>
      <c r="MLV82" s="706"/>
      <c r="MLW82" s="706"/>
      <c r="MLX82" s="706"/>
      <c r="MLY82" s="706"/>
      <c r="MLZ82" s="706"/>
      <c r="MMA82" s="706"/>
      <c r="MMB82" s="706"/>
      <c r="MMC82" s="706"/>
      <c r="MMD82" s="706"/>
      <c r="MME82" s="706"/>
      <c r="MMF82" s="706"/>
      <c r="MMG82" s="706"/>
      <c r="MMH82" s="706"/>
      <c r="MMI82" s="706"/>
      <c r="MMJ82" s="706"/>
      <c r="MMK82" s="706"/>
      <c r="MML82" s="706"/>
      <c r="MMM82" s="706"/>
      <c r="MMN82" s="706"/>
      <c r="MMO82" s="706"/>
      <c r="MMP82" s="706"/>
      <c r="MMQ82" s="706"/>
      <c r="MMR82" s="706"/>
      <c r="MMS82" s="706"/>
      <c r="MMT82" s="706"/>
      <c r="MMU82" s="706"/>
      <c r="MMV82" s="706"/>
      <c r="MMW82" s="706"/>
      <c r="MMX82" s="706"/>
      <c r="MMY82" s="706"/>
      <c r="MMZ82" s="706"/>
      <c r="MNA82" s="706"/>
      <c r="MNB82" s="706"/>
      <c r="MNC82" s="706"/>
      <c r="MND82" s="706"/>
      <c r="MNE82" s="706"/>
      <c r="MNF82" s="706"/>
      <c r="MNG82" s="706"/>
      <c r="MNH82" s="706"/>
      <c r="MNI82" s="706"/>
      <c r="MNJ82" s="706"/>
      <c r="MNK82" s="706"/>
      <c r="MNL82" s="706"/>
      <c r="MNM82" s="706"/>
      <c r="MNN82" s="706"/>
      <c r="MNO82" s="706"/>
      <c r="MNP82" s="706"/>
      <c r="MNQ82" s="706"/>
      <c r="MNR82" s="706"/>
      <c r="MNS82" s="706"/>
      <c r="MNT82" s="706"/>
      <c r="MNU82" s="706"/>
      <c r="MNV82" s="706"/>
      <c r="MNW82" s="706"/>
      <c r="MNX82" s="706"/>
      <c r="MNY82" s="706"/>
      <c r="MNZ82" s="706"/>
      <c r="MOA82" s="706"/>
      <c r="MOB82" s="706"/>
      <c r="MOC82" s="706"/>
      <c r="MOD82" s="706"/>
      <c r="MOE82" s="706"/>
      <c r="MOF82" s="706"/>
      <c r="MOG82" s="706"/>
      <c r="MOH82" s="706"/>
      <c r="MOI82" s="706"/>
      <c r="MOJ82" s="706"/>
      <c r="MOK82" s="706"/>
      <c r="MOL82" s="706"/>
      <c r="MOM82" s="706"/>
      <c r="MON82" s="706"/>
      <c r="MOO82" s="706"/>
      <c r="MOP82" s="706"/>
      <c r="MOQ82" s="706"/>
      <c r="MOR82" s="706"/>
      <c r="MOS82" s="706"/>
      <c r="MOT82" s="706"/>
      <c r="MOU82" s="706"/>
      <c r="MOV82" s="706"/>
      <c r="MOW82" s="706"/>
      <c r="MOX82" s="706"/>
      <c r="MOY82" s="706"/>
      <c r="MOZ82" s="706"/>
      <c r="MPA82" s="706"/>
      <c r="MPB82" s="706"/>
      <c r="MPC82" s="706"/>
      <c r="MPD82" s="706"/>
      <c r="MPE82" s="706"/>
      <c r="MPF82" s="706"/>
      <c r="MPG82" s="706"/>
      <c r="MPH82" s="706"/>
      <c r="MPI82" s="706"/>
      <c r="MPJ82" s="706"/>
      <c r="MPK82" s="706"/>
      <c r="MPL82" s="706"/>
      <c r="MPM82" s="706"/>
      <c r="MPN82" s="706"/>
      <c r="MPO82" s="706"/>
      <c r="MPP82" s="706"/>
      <c r="MPQ82" s="706"/>
      <c r="MPR82" s="706"/>
      <c r="MPS82" s="706"/>
      <c r="MPT82" s="706"/>
      <c r="MPU82" s="706"/>
      <c r="MPV82" s="706"/>
      <c r="MPW82" s="706"/>
      <c r="MPX82" s="706"/>
      <c r="MPY82" s="706"/>
      <c r="MPZ82" s="706"/>
      <c r="MQA82" s="706"/>
      <c r="MQB82" s="706"/>
      <c r="MQC82" s="706"/>
      <c r="MQD82" s="706"/>
      <c r="MQE82" s="706"/>
      <c r="MQF82" s="706"/>
      <c r="MQG82" s="706"/>
      <c r="MQH82" s="706"/>
      <c r="MQI82" s="706"/>
      <c r="MQJ82" s="706"/>
      <c r="MQK82" s="706"/>
      <c r="MQL82" s="706"/>
      <c r="MQM82" s="706"/>
      <c r="MQN82" s="706"/>
      <c r="MQO82" s="706"/>
      <c r="MQP82" s="706"/>
      <c r="MQQ82" s="706"/>
      <c r="MQR82" s="706"/>
      <c r="MQS82" s="706"/>
      <c r="MQT82" s="706"/>
      <c r="MQU82" s="706"/>
      <c r="MQV82" s="706"/>
      <c r="MQW82" s="706"/>
      <c r="MQX82" s="706"/>
      <c r="MQY82" s="706"/>
      <c r="MQZ82" s="706"/>
      <c r="MRA82" s="706"/>
      <c r="MRB82" s="706"/>
      <c r="MRC82" s="706"/>
      <c r="MRD82" s="706"/>
      <c r="MRE82" s="706"/>
      <c r="MRF82" s="706"/>
      <c r="MRG82" s="706"/>
      <c r="MRH82" s="706"/>
      <c r="MRI82" s="706"/>
      <c r="MRJ82" s="706"/>
      <c r="MRK82" s="706"/>
      <c r="MRL82" s="706"/>
      <c r="MRM82" s="706"/>
      <c r="MRN82" s="706"/>
      <c r="MRO82" s="706"/>
      <c r="MRP82" s="706"/>
      <c r="MRQ82" s="706"/>
      <c r="MRR82" s="706"/>
      <c r="MRS82" s="706"/>
      <c r="MRT82" s="706"/>
      <c r="MRU82" s="706"/>
      <c r="MRV82" s="706"/>
      <c r="MRW82" s="706"/>
      <c r="MRX82" s="706"/>
      <c r="MRY82" s="706"/>
      <c r="MRZ82" s="706"/>
      <c r="MSA82" s="706"/>
      <c r="MSB82" s="706"/>
      <c r="MSC82" s="706"/>
      <c r="MSD82" s="706"/>
      <c r="MSE82" s="706"/>
      <c r="MSF82" s="706"/>
      <c r="MSG82" s="706"/>
      <c r="MSH82" s="706"/>
      <c r="MSI82" s="706"/>
      <c r="MSJ82" s="706"/>
      <c r="MSK82" s="706"/>
      <c r="MSL82" s="706"/>
      <c r="MSM82" s="706"/>
      <c r="MSN82" s="706"/>
      <c r="MSO82" s="706"/>
      <c r="MSP82" s="706"/>
      <c r="MSQ82" s="706"/>
      <c r="MSR82" s="706"/>
      <c r="MSS82" s="706"/>
      <c r="MST82" s="706"/>
      <c r="MSU82" s="706"/>
      <c r="MSV82" s="706"/>
      <c r="MSW82" s="706"/>
      <c r="MSX82" s="706"/>
      <c r="MSY82" s="706"/>
      <c r="MSZ82" s="706"/>
      <c r="MTA82" s="706"/>
      <c r="MTB82" s="706"/>
      <c r="MTC82" s="706"/>
      <c r="MTD82" s="706"/>
      <c r="MTE82" s="706"/>
      <c r="MTF82" s="706"/>
      <c r="MTG82" s="706"/>
      <c r="MTH82" s="706"/>
      <c r="MTI82" s="706"/>
      <c r="MTJ82" s="706"/>
      <c r="MTK82" s="706"/>
      <c r="MTL82" s="706"/>
      <c r="MTM82" s="706"/>
      <c r="MTN82" s="706"/>
      <c r="MTO82" s="706"/>
      <c r="MTP82" s="706"/>
      <c r="MTQ82" s="706"/>
      <c r="MTR82" s="706"/>
      <c r="MTS82" s="706"/>
      <c r="MTT82" s="706"/>
      <c r="MTU82" s="706"/>
      <c r="MTV82" s="706"/>
      <c r="MTW82" s="706"/>
      <c r="MTX82" s="706"/>
      <c r="MTY82" s="706"/>
      <c r="MTZ82" s="706"/>
      <c r="MUA82" s="706"/>
      <c r="MUB82" s="706"/>
      <c r="MUC82" s="706"/>
      <c r="MUD82" s="706"/>
      <c r="MUE82" s="706"/>
      <c r="MUF82" s="706"/>
      <c r="MUG82" s="706"/>
      <c r="MUH82" s="706"/>
      <c r="MUI82" s="706"/>
      <c r="MUJ82" s="706"/>
      <c r="MUK82" s="706"/>
      <c r="MUL82" s="706"/>
      <c r="MUM82" s="706"/>
      <c r="MUN82" s="706"/>
      <c r="MUO82" s="706"/>
      <c r="MUP82" s="706"/>
      <c r="MUQ82" s="706"/>
      <c r="MUR82" s="706"/>
      <c r="MUS82" s="706"/>
      <c r="MUT82" s="706"/>
      <c r="MUU82" s="706"/>
      <c r="MUV82" s="706"/>
      <c r="MUW82" s="706"/>
      <c r="MUX82" s="706"/>
      <c r="MUY82" s="706"/>
      <c r="MUZ82" s="706"/>
      <c r="MVA82" s="706"/>
      <c r="MVB82" s="706"/>
      <c r="MVC82" s="706"/>
      <c r="MVD82" s="706"/>
      <c r="MVE82" s="706"/>
      <c r="MVF82" s="706"/>
      <c r="MVG82" s="706"/>
      <c r="MVH82" s="706"/>
      <c r="MVI82" s="706"/>
      <c r="MVJ82" s="706"/>
      <c r="MVK82" s="706"/>
      <c r="MVL82" s="706"/>
      <c r="MVM82" s="706"/>
      <c r="MVN82" s="706"/>
      <c r="MVO82" s="706"/>
      <c r="MVP82" s="706"/>
      <c r="MVQ82" s="706"/>
      <c r="MVR82" s="706"/>
      <c r="MVS82" s="706"/>
      <c r="MVT82" s="706"/>
      <c r="MVU82" s="706"/>
      <c r="MVV82" s="706"/>
      <c r="MVW82" s="706"/>
      <c r="MVX82" s="706"/>
      <c r="MVY82" s="706"/>
      <c r="MVZ82" s="706"/>
      <c r="MWA82" s="706"/>
      <c r="MWB82" s="706"/>
      <c r="MWC82" s="706"/>
      <c r="MWD82" s="706"/>
      <c r="MWE82" s="706"/>
      <c r="MWF82" s="706"/>
      <c r="MWG82" s="706"/>
      <c r="MWH82" s="706"/>
      <c r="MWI82" s="706"/>
      <c r="MWJ82" s="706"/>
      <c r="MWK82" s="706"/>
      <c r="MWL82" s="706"/>
      <c r="MWM82" s="706"/>
      <c r="MWN82" s="706"/>
      <c r="MWO82" s="706"/>
      <c r="MWP82" s="706"/>
      <c r="MWQ82" s="706"/>
      <c r="MWR82" s="706"/>
      <c r="MWS82" s="706"/>
      <c r="MWT82" s="706"/>
      <c r="MWU82" s="706"/>
      <c r="MWV82" s="706"/>
      <c r="MWW82" s="706"/>
      <c r="MWX82" s="706"/>
      <c r="MWY82" s="706"/>
      <c r="MWZ82" s="706"/>
      <c r="MXA82" s="706"/>
      <c r="MXB82" s="706"/>
      <c r="MXC82" s="706"/>
      <c r="MXD82" s="706"/>
      <c r="MXE82" s="706"/>
      <c r="MXF82" s="706"/>
      <c r="MXG82" s="706"/>
      <c r="MXH82" s="706"/>
      <c r="MXI82" s="706"/>
      <c r="MXJ82" s="706"/>
      <c r="MXK82" s="706"/>
      <c r="MXL82" s="706"/>
      <c r="MXM82" s="706"/>
      <c r="MXN82" s="706"/>
      <c r="MXO82" s="706"/>
      <c r="MXP82" s="706"/>
      <c r="MXQ82" s="706"/>
      <c r="MXR82" s="706"/>
      <c r="MXS82" s="706"/>
      <c r="MXT82" s="706"/>
      <c r="MXU82" s="706"/>
      <c r="MXV82" s="706"/>
      <c r="MXW82" s="706"/>
      <c r="MXX82" s="706"/>
      <c r="MXY82" s="706"/>
      <c r="MXZ82" s="706"/>
      <c r="MYA82" s="706"/>
      <c r="MYB82" s="706"/>
      <c r="MYC82" s="706"/>
      <c r="MYD82" s="706"/>
      <c r="MYE82" s="706"/>
      <c r="MYF82" s="706"/>
      <c r="MYG82" s="706"/>
      <c r="MYH82" s="706"/>
      <c r="MYI82" s="706"/>
      <c r="MYJ82" s="706"/>
      <c r="MYK82" s="706"/>
      <c r="MYL82" s="706"/>
      <c r="MYM82" s="706"/>
      <c r="MYN82" s="706"/>
      <c r="MYO82" s="706"/>
      <c r="MYP82" s="706"/>
      <c r="MYQ82" s="706"/>
      <c r="MYR82" s="706"/>
      <c r="MYS82" s="706"/>
      <c r="MYT82" s="706"/>
      <c r="MYU82" s="706"/>
      <c r="MYV82" s="706"/>
      <c r="MYW82" s="706"/>
      <c r="MYX82" s="706"/>
      <c r="MYY82" s="706"/>
      <c r="MYZ82" s="706"/>
      <c r="MZA82" s="706"/>
      <c r="MZB82" s="706"/>
      <c r="MZC82" s="706"/>
      <c r="MZD82" s="706"/>
      <c r="MZE82" s="706"/>
      <c r="MZF82" s="706"/>
      <c r="MZG82" s="706"/>
      <c r="MZH82" s="706"/>
      <c r="MZI82" s="706"/>
      <c r="MZJ82" s="706"/>
      <c r="MZK82" s="706"/>
      <c r="MZL82" s="706"/>
      <c r="MZM82" s="706"/>
      <c r="MZN82" s="706"/>
      <c r="MZO82" s="706"/>
      <c r="MZP82" s="706"/>
      <c r="MZQ82" s="706"/>
      <c r="MZR82" s="706"/>
      <c r="MZS82" s="706"/>
      <c r="MZT82" s="706"/>
      <c r="MZU82" s="706"/>
      <c r="MZV82" s="706"/>
      <c r="MZW82" s="706"/>
      <c r="MZX82" s="706"/>
      <c r="MZY82" s="706"/>
      <c r="MZZ82" s="706"/>
      <c r="NAA82" s="706"/>
      <c r="NAB82" s="706"/>
      <c r="NAC82" s="706"/>
      <c r="NAD82" s="706"/>
      <c r="NAE82" s="706"/>
      <c r="NAF82" s="706"/>
      <c r="NAG82" s="706"/>
      <c r="NAH82" s="706"/>
      <c r="NAI82" s="706"/>
      <c r="NAJ82" s="706"/>
      <c r="NAK82" s="706"/>
      <c r="NAL82" s="706"/>
      <c r="NAM82" s="706"/>
      <c r="NAN82" s="706"/>
      <c r="NAO82" s="706"/>
      <c r="NAP82" s="706"/>
      <c r="NAQ82" s="706"/>
      <c r="NAR82" s="706"/>
      <c r="NAS82" s="706"/>
      <c r="NAT82" s="706"/>
      <c r="NAU82" s="706"/>
      <c r="NAV82" s="706"/>
      <c r="NAW82" s="706"/>
      <c r="NAX82" s="706"/>
      <c r="NAY82" s="706"/>
      <c r="NAZ82" s="706"/>
      <c r="NBA82" s="706"/>
      <c r="NBB82" s="706"/>
      <c r="NBC82" s="706"/>
      <c r="NBD82" s="706"/>
      <c r="NBE82" s="706"/>
      <c r="NBF82" s="706"/>
      <c r="NBG82" s="706"/>
      <c r="NBH82" s="706"/>
      <c r="NBI82" s="706"/>
      <c r="NBJ82" s="706"/>
      <c r="NBK82" s="706"/>
      <c r="NBL82" s="706"/>
      <c r="NBM82" s="706"/>
      <c r="NBN82" s="706"/>
      <c r="NBO82" s="706"/>
      <c r="NBP82" s="706"/>
      <c r="NBQ82" s="706"/>
      <c r="NBR82" s="706"/>
      <c r="NBS82" s="706"/>
      <c r="NBT82" s="706"/>
      <c r="NBU82" s="706"/>
      <c r="NBV82" s="706"/>
      <c r="NBW82" s="706"/>
      <c r="NBX82" s="706"/>
      <c r="NBY82" s="706"/>
      <c r="NBZ82" s="706"/>
      <c r="NCA82" s="706"/>
      <c r="NCB82" s="706"/>
      <c r="NCC82" s="706"/>
      <c r="NCD82" s="706"/>
      <c r="NCE82" s="706"/>
      <c r="NCF82" s="706"/>
      <c r="NCG82" s="706"/>
      <c r="NCH82" s="706"/>
      <c r="NCI82" s="706"/>
      <c r="NCJ82" s="706"/>
      <c r="NCK82" s="706"/>
      <c r="NCL82" s="706"/>
      <c r="NCM82" s="706"/>
      <c r="NCN82" s="706"/>
      <c r="NCO82" s="706"/>
      <c r="NCP82" s="706"/>
      <c r="NCQ82" s="706"/>
      <c r="NCR82" s="706"/>
      <c r="NCS82" s="706"/>
      <c r="NCT82" s="706"/>
      <c r="NCU82" s="706"/>
      <c r="NCV82" s="706"/>
      <c r="NCW82" s="706"/>
      <c r="NCX82" s="706"/>
      <c r="NCY82" s="706"/>
      <c r="NCZ82" s="706"/>
      <c r="NDA82" s="706"/>
      <c r="NDB82" s="706"/>
      <c r="NDC82" s="706"/>
      <c r="NDD82" s="706"/>
      <c r="NDE82" s="706"/>
      <c r="NDF82" s="706"/>
      <c r="NDG82" s="706"/>
      <c r="NDH82" s="706"/>
      <c r="NDI82" s="706"/>
      <c r="NDJ82" s="706"/>
      <c r="NDK82" s="706"/>
      <c r="NDL82" s="706"/>
      <c r="NDM82" s="706"/>
      <c r="NDN82" s="706"/>
      <c r="NDO82" s="706"/>
      <c r="NDP82" s="706"/>
      <c r="NDQ82" s="706"/>
      <c r="NDR82" s="706"/>
      <c r="NDS82" s="706"/>
      <c r="NDT82" s="706"/>
      <c r="NDU82" s="706"/>
      <c r="NDV82" s="706"/>
      <c r="NDW82" s="706"/>
      <c r="NDX82" s="706"/>
      <c r="NDY82" s="706"/>
      <c r="NDZ82" s="706"/>
      <c r="NEA82" s="706"/>
      <c r="NEB82" s="706"/>
      <c r="NEC82" s="706"/>
      <c r="NED82" s="706"/>
      <c r="NEE82" s="706"/>
      <c r="NEF82" s="706"/>
      <c r="NEG82" s="706"/>
      <c r="NEH82" s="706"/>
      <c r="NEI82" s="706"/>
      <c r="NEJ82" s="706"/>
      <c r="NEK82" s="706"/>
      <c r="NEL82" s="706"/>
      <c r="NEM82" s="706"/>
      <c r="NEN82" s="706"/>
      <c r="NEO82" s="706"/>
      <c r="NEP82" s="706"/>
      <c r="NEQ82" s="706"/>
      <c r="NER82" s="706"/>
      <c r="NES82" s="706"/>
      <c r="NET82" s="706"/>
      <c r="NEU82" s="706"/>
      <c r="NEV82" s="706"/>
      <c r="NEW82" s="706"/>
      <c r="NEX82" s="706"/>
      <c r="NEY82" s="706"/>
      <c r="NEZ82" s="706"/>
      <c r="NFA82" s="706"/>
      <c r="NFB82" s="706"/>
      <c r="NFC82" s="706"/>
      <c r="NFD82" s="706"/>
      <c r="NFE82" s="706"/>
      <c r="NFF82" s="706"/>
      <c r="NFG82" s="706"/>
      <c r="NFH82" s="706"/>
      <c r="NFI82" s="706"/>
      <c r="NFJ82" s="706"/>
      <c r="NFK82" s="706"/>
      <c r="NFL82" s="706"/>
      <c r="NFM82" s="706"/>
      <c r="NFN82" s="706"/>
      <c r="NFO82" s="706"/>
      <c r="NFP82" s="706"/>
      <c r="NFQ82" s="706"/>
      <c r="NFR82" s="706"/>
      <c r="NFS82" s="706"/>
      <c r="NFT82" s="706"/>
      <c r="NFU82" s="706"/>
      <c r="NFV82" s="706"/>
      <c r="NFW82" s="706"/>
      <c r="NFX82" s="706"/>
      <c r="NFY82" s="706"/>
      <c r="NFZ82" s="706"/>
      <c r="NGA82" s="706"/>
      <c r="NGB82" s="706"/>
      <c r="NGC82" s="706"/>
      <c r="NGD82" s="706"/>
      <c r="NGE82" s="706"/>
      <c r="NGF82" s="706"/>
      <c r="NGG82" s="706"/>
      <c r="NGH82" s="706"/>
      <c r="NGI82" s="706"/>
      <c r="NGJ82" s="706"/>
      <c r="NGK82" s="706"/>
      <c r="NGL82" s="706"/>
      <c r="NGM82" s="706"/>
      <c r="NGN82" s="706"/>
      <c r="NGO82" s="706"/>
      <c r="NGP82" s="706"/>
      <c r="NGQ82" s="706"/>
      <c r="NGR82" s="706"/>
      <c r="NGS82" s="706"/>
      <c r="NGT82" s="706"/>
      <c r="NGU82" s="706"/>
      <c r="NGV82" s="706"/>
      <c r="NGW82" s="706"/>
      <c r="NGX82" s="706"/>
      <c r="NGY82" s="706"/>
      <c r="NGZ82" s="706"/>
      <c r="NHA82" s="706"/>
      <c r="NHB82" s="706"/>
      <c r="NHC82" s="706"/>
      <c r="NHD82" s="706"/>
      <c r="NHE82" s="706"/>
      <c r="NHF82" s="706"/>
      <c r="NHG82" s="706"/>
      <c r="NHH82" s="706"/>
      <c r="NHI82" s="706"/>
      <c r="NHJ82" s="706"/>
      <c r="NHK82" s="706"/>
      <c r="NHL82" s="706"/>
      <c r="NHM82" s="706"/>
      <c r="NHN82" s="706"/>
      <c r="NHO82" s="706"/>
      <c r="NHP82" s="706"/>
      <c r="NHQ82" s="706"/>
      <c r="NHR82" s="706"/>
      <c r="NHS82" s="706"/>
      <c r="NHT82" s="706"/>
      <c r="NHU82" s="706"/>
      <c r="NHV82" s="706"/>
      <c r="NHW82" s="706"/>
      <c r="NHX82" s="706"/>
      <c r="NHY82" s="706"/>
      <c r="NHZ82" s="706"/>
      <c r="NIA82" s="706"/>
      <c r="NIB82" s="706"/>
      <c r="NIC82" s="706"/>
      <c r="NID82" s="706"/>
      <c r="NIE82" s="706"/>
      <c r="NIF82" s="706"/>
      <c r="NIG82" s="706"/>
      <c r="NIH82" s="706"/>
      <c r="NII82" s="706"/>
      <c r="NIJ82" s="706"/>
      <c r="NIK82" s="706"/>
      <c r="NIL82" s="706"/>
      <c r="NIM82" s="706"/>
      <c r="NIN82" s="706"/>
      <c r="NIO82" s="706"/>
      <c r="NIP82" s="706"/>
      <c r="NIQ82" s="706"/>
      <c r="NIR82" s="706"/>
      <c r="NIS82" s="706"/>
      <c r="NIT82" s="706"/>
      <c r="NIU82" s="706"/>
      <c r="NIV82" s="706"/>
      <c r="NIW82" s="706"/>
      <c r="NIX82" s="706"/>
      <c r="NIY82" s="706"/>
      <c r="NIZ82" s="706"/>
      <c r="NJA82" s="706"/>
      <c r="NJB82" s="706"/>
      <c r="NJC82" s="706"/>
      <c r="NJD82" s="706"/>
      <c r="NJE82" s="706"/>
      <c r="NJF82" s="706"/>
      <c r="NJG82" s="706"/>
      <c r="NJH82" s="706"/>
      <c r="NJI82" s="706"/>
      <c r="NJJ82" s="706"/>
      <c r="NJK82" s="706"/>
      <c r="NJL82" s="706"/>
      <c r="NJM82" s="706"/>
      <c r="NJN82" s="706"/>
      <c r="NJO82" s="706"/>
      <c r="NJP82" s="706"/>
      <c r="NJQ82" s="706"/>
      <c r="NJR82" s="706"/>
      <c r="NJS82" s="706"/>
      <c r="NJT82" s="706"/>
      <c r="NJU82" s="706"/>
      <c r="NJV82" s="706"/>
      <c r="NJW82" s="706"/>
      <c r="NJX82" s="706"/>
      <c r="NJY82" s="706"/>
      <c r="NJZ82" s="706"/>
      <c r="NKA82" s="706"/>
      <c r="NKB82" s="706"/>
      <c r="NKC82" s="706"/>
      <c r="NKD82" s="706"/>
      <c r="NKE82" s="706"/>
      <c r="NKF82" s="706"/>
      <c r="NKG82" s="706"/>
      <c r="NKH82" s="706"/>
      <c r="NKI82" s="706"/>
      <c r="NKJ82" s="706"/>
      <c r="NKK82" s="706"/>
      <c r="NKL82" s="706"/>
      <c r="NKM82" s="706"/>
      <c r="NKN82" s="706"/>
      <c r="NKO82" s="706"/>
      <c r="NKP82" s="706"/>
      <c r="NKQ82" s="706"/>
      <c r="NKR82" s="706"/>
      <c r="NKS82" s="706"/>
      <c r="NKT82" s="706"/>
      <c r="NKU82" s="706"/>
      <c r="NKV82" s="706"/>
      <c r="NKW82" s="706"/>
      <c r="NKX82" s="706"/>
      <c r="NKY82" s="706"/>
      <c r="NKZ82" s="706"/>
      <c r="NLA82" s="706"/>
      <c r="NLB82" s="706"/>
      <c r="NLC82" s="706"/>
      <c r="NLD82" s="706"/>
      <c r="NLE82" s="706"/>
      <c r="NLF82" s="706"/>
      <c r="NLG82" s="706"/>
      <c r="NLH82" s="706"/>
      <c r="NLI82" s="706"/>
      <c r="NLJ82" s="706"/>
      <c r="NLK82" s="706"/>
      <c r="NLL82" s="706"/>
      <c r="NLM82" s="706"/>
      <c r="NLN82" s="706"/>
      <c r="NLO82" s="706"/>
      <c r="NLP82" s="706"/>
      <c r="NLQ82" s="706"/>
      <c r="NLR82" s="706"/>
      <c r="NLS82" s="706"/>
      <c r="NLT82" s="706"/>
      <c r="NLU82" s="706"/>
      <c r="NLV82" s="706"/>
      <c r="NLW82" s="706"/>
      <c r="NLX82" s="706"/>
      <c r="NLY82" s="706"/>
      <c r="NLZ82" s="706"/>
      <c r="NMA82" s="706"/>
      <c r="NMB82" s="706"/>
      <c r="NMC82" s="706"/>
      <c r="NMD82" s="706"/>
      <c r="NME82" s="706"/>
      <c r="NMF82" s="706"/>
      <c r="NMG82" s="706"/>
      <c r="NMH82" s="706"/>
      <c r="NMI82" s="706"/>
      <c r="NMJ82" s="706"/>
      <c r="NMK82" s="706"/>
      <c r="NML82" s="706"/>
      <c r="NMM82" s="706"/>
      <c r="NMN82" s="706"/>
      <c r="NMO82" s="706"/>
      <c r="NMP82" s="706"/>
      <c r="NMQ82" s="706"/>
      <c r="NMR82" s="706"/>
      <c r="NMS82" s="706"/>
      <c r="NMT82" s="706"/>
      <c r="NMU82" s="706"/>
      <c r="NMV82" s="706"/>
      <c r="NMW82" s="706"/>
      <c r="NMX82" s="706"/>
      <c r="NMY82" s="706"/>
      <c r="NMZ82" s="706"/>
      <c r="NNA82" s="706"/>
      <c r="NNB82" s="706"/>
      <c r="NNC82" s="706"/>
      <c r="NND82" s="706"/>
      <c r="NNE82" s="706"/>
      <c r="NNF82" s="706"/>
      <c r="NNG82" s="706"/>
      <c r="NNH82" s="706"/>
      <c r="NNI82" s="706"/>
      <c r="NNJ82" s="706"/>
      <c r="NNK82" s="706"/>
      <c r="NNL82" s="706"/>
      <c r="NNM82" s="706"/>
      <c r="NNN82" s="706"/>
      <c r="NNO82" s="706"/>
      <c r="NNP82" s="706"/>
      <c r="NNQ82" s="706"/>
      <c r="NNR82" s="706"/>
      <c r="NNS82" s="706"/>
      <c r="NNT82" s="706"/>
      <c r="NNU82" s="706"/>
      <c r="NNV82" s="706"/>
      <c r="NNW82" s="706"/>
      <c r="NNX82" s="706"/>
      <c r="NNY82" s="706"/>
      <c r="NNZ82" s="706"/>
      <c r="NOA82" s="706"/>
      <c r="NOB82" s="706"/>
      <c r="NOC82" s="706"/>
      <c r="NOD82" s="706"/>
      <c r="NOE82" s="706"/>
      <c r="NOF82" s="706"/>
      <c r="NOG82" s="706"/>
      <c r="NOH82" s="706"/>
      <c r="NOI82" s="706"/>
      <c r="NOJ82" s="706"/>
      <c r="NOK82" s="706"/>
      <c r="NOL82" s="706"/>
      <c r="NOM82" s="706"/>
      <c r="NON82" s="706"/>
      <c r="NOO82" s="706"/>
      <c r="NOP82" s="706"/>
      <c r="NOQ82" s="706"/>
      <c r="NOR82" s="706"/>
      <c r="NOS82" s="706"/>
      <c r="NOT82" s="706"/>
      <c r="NOU82" s="706"/>
      <c r="NOV82" s="706"/>
      <c r="NOW82" s="706"/>
      <c r="NOX82" s="706"/>
      <c r="NOY82" s="706"/>
      <c r="NOZ82" s="706"/>
      <c r="NPA82" s="706"/>
      <c r="NPB82" s="706"/>
      <c r="NPC82" s="706"/>
      <c r="NPD82" s="706"/>
      <c r="NPE82" s="706"/>
      <c r="NPF82" s="706"/>
      <c r="NPG82" s="706"/>
      <c r="NPH82" s="706"/>
      <c r="NPI82" s="706"/>
      <c r="NPJ82" s="706"/>
      <c r="NPK82" s="706"/>
      <c r="NPL82" s="706"/>
      <c r="NPM82" s="706"/>
      <c r="NPN82" s="706"/>
      <c r="NPO82" s="706"/>
      <c r="NPP82" s="706"/>
      <c r="NPQ82" s="706"/>
      <c r="NPR82" s="706"/>
      <c r="NPS82" s="706"/>
      <c r="NPT82" s="706"/>
      <c r="NPU82" s="706"/>
      <c r="NPV82" s="706"/>
      <c r="NPW82" s="706"/>
      <c r="NPX82" s="706"/>
      <c r="NPY82" s="706"/>
      <c r="NPZ82" s="706"/>
      <c r="NQA82" s="706"/>
      <c r="NQB82" s="706"/>
      <c r="NQC82" s="706"/>
      <c r="NQD82" s="706"/>
      <c r="NQE82" s="706"/>
      <c r="NQF82" s="706"/>
      <c r="NQG82" s="706"/>
      <c r="NQH82" s="706"/>
      <c r="NQI82" s="706"/>
      <c r="NQJ82" s="706"/>
      <c r="NQK82" s="706"/>
      <c r="NQL82" s="706"/>
      <c r="NQM82" s="706"/>
      <c r="NQN82" s="706"/>
      <c r="NQO82" s="706"/>
      <c r="NQP82" s="706"/>
      <c r="NQQ82" s="706"/>
      <c r="NQR82" s="706"/>
      <c r="NQS82" s="706"/>
      <c r="NQT82" s="706"/>
      <c r="NQU82" s="706"/>
      <c r="NQV82" s="706"/>
      <c r="NQW82" s="706"/>
      <c r="NQX82" s="706"/>
      <c r="NQY82" s="706"/>
      <c r="NQZ82" s="706"/>
      <c r="NRA82" s="706"/>
      <c r="NRB82" s="706"/>
      <c r="NRC82" s="706"/>
      <c r="NRD82" s="706"/>
      <c r="NRE82" s="706"/>
      <c r="NRF82" s="706"/>
      <c r="NRG82" s="706"/>
      <c r="NRH82" s="706"/>
      <c r="NRI82" s="706"/>
      <c r="NRJ82" s="706"/>
      <c r="NRK82" s="706"/>
      <c r="NRL82" s="706"/>
      <c r="NRM82" s="706"/>
      <c r="NRN82" s="706"/>
      <c r="NRO82" s="706"/>
      <c r="NRP82" s="706"/>
      <c r="NRQ82" s="706"/>
      <c r="NRR82" s="706"/>
      <c r="NRS82" s="706"/>
      <c r="NRT82" s="706"/>
      <c r="NRU82" s="706"/>
      <c r="NRV82" s="706"/>
      <c r="NRW82" s="706"/>
      <c r="NRX82" s="706"/>
      <c r="NRY82" s="706"/>
      <c r="NRZ82" s="706"/>
      <c r="NSA82" s="706"/>
      <c r="NSB82" s="706"/>
      <c r="NSC82" s="706"/>
      <c r="NSD82" s="706"/>
      <c r="NSE82" s="706"/>
      <c r="NSF82" s="706"/>
      <c r="NSG82" s="706"/>
      <c r="NSH82" s="706"/>
      <c r="NSI82" s="706"/>
      <c r="NSJ82" s="706"/>
      <c r="NSK82" s="706"/>
      <c r="NSL82" s="706"/>
      <c r="NSM82" s="706"/>
      <c r="NSN82" s="706"/>
      <c r="NSO82" s="706"/>
      <c r="NSP82" s="706"/>
      <c r="NSQ82" s="706"/>
      <c r="NSR82" s="706"/>
      <c r="NSS82" s="706"/>
      <c r="NST82" s="706"/>
      <c r="NSU82" s="706"/>
      <c r="NSV82" s="706"/>
      <c r="NSW82" s="706"/>
      <c r="NSX82" s="706"/>
      <c r="NSY82" s="706"/>
      <c r="NSZ82" s="706"/>
      <c r="NTA82" s="706"/>
      <c r="NTB82" s="706"/>
      <c r="NTC82" s="706"/>
      <c r="NTD82" s="706"/>
      <c r="NTE82" s="706"/>
      <c r="NTF82" s="706"/>
      <c r="NTG82" s="706"/>
      <c r="NTH82" s="706"/>
      <c r="NTI82" s="706"/>
      <c r="NTJ82" s="706"/>
      <c r="NTK82" s="706"/>
      <c r="NTL82" s="706"/>
      <c r="NTM82" s="706"/>
      <c r="NTN82" s="706"/>
      <c r="NTO82" s="706"/>
      <c r="NTP82" s="706"/>
      <c r="NTQ82" s="706"/>
      <c r="NTR82" s="706"/>
      <c r="NTS82" s="706"/>
      <c r="NTT82" s="706"/>
      <c r="NTU82" s="706"/>
      <c r="NTV82" s="706"/>
      <c r="NTW82" s="706"/>
      <c r="NTX82" s="706"/>
      <c r="NTY82" s="706"/>
      <c r="NTZ82" s="706"/>
      <c r="NUA82" s="706"/>
      <c r="NUB82" s="706"/>
      <c r="NUC82" s="706"/>
      <c r="NUD82" s="706"/>
      <c r="NUE82" s="706"/>
      <c r="NUF82" s="706"/>
      <c r="NUG82" s="706"/>
      <c r="NUH82" s="706"/>
      <c r="NUI82" s="706"/>
      <c r="NUJ82" s="706"/>
      <c r="NUK82" s="706"/>
      <c r="NUL82" s="706"/>
      <c r="NUM82" s="706"/>
      <c r="NUN82" s="706"/>
      <c r="NUO82" s="706"/>
      <c r="NUP82" s="706"/>
      <c r="NUQ82" s="706"/>
      <c r="NUR82" s="706"/>
      <c r="NUS82" s="706"/>
      <c r="NUT82" s="706"/>
      <c r="NUU82" s="706"/>
      <c r="NUV82" s="706"/>
      <c r="NUW82" s="706"/>
      <c r="NUX82" s="706"/>
      <c r="NUY82" s="706"/>
      <c r="NUZ82" s="706"/>
      <c r="NVA82" s="706"/>
      <c r="NVB82" s="706"/>
      <c r="NVC82" s="706"/>
      <c r="NVD82" s="706"/>
      <c r="NVE82" s="706"/>
      <c r="NVF82" s="706"/>
      <c r="NVG82" s="706"/>
      <c r="NVH82" s="706"/>
      <c r="NVI82" s="706"/>
      <c r="NVJ82" s="706"/>
      <c r="NVK82" s="706"/>
      <c r="NVL82" s="706"/>
      <c r="NVM82" s="706"/>
      <c r="NVN82" s="706"/>
      <c r="NVO82" s="706"/>
      <c r="NVP82" s="706"/>
      <c r="NVQ82" s="706"/>
      <c r="NVR82" s="706"/>
      <c r="NVS82" s="706"/>
      <c r="NVT82" s="706"/>
      <c r="NVU82" s="706"/>
      <c r="NVV82" s="706"/>
      <c r="NVW82" s="706"/>
      <c r="NVX82" s="706"/>
      <c r="NVY82" s="706"/>
      <c r="NVZ82" s="706"/>
      <c r="NWA82" s="706"/>
      <c r="NWB82" s="706"/>
      <c r="NWC82" s="706"/>
      <c r="NWD82" s="706"/>
      <c r="NWE82" s="706"/>
      <c r="NWF82" s="706"/>
      <c r="NWG82" s="706"/>
      <c r="NWH82" s="706"/>
      <c r="NWI82" s="706"/>
      <c r="NWJ82" s="706"/>
      <c r="NWK82" s="706"/>
      <c r="NWL82" s="706"/>
      <c r="NWM82" s="706"/>
      <c r="NWN82" s="706"/>
      <c r="NWO82" s="706"/>
      <c r="NWP82" s="706"/>
      <c r="NWQ82" s="706"/>
      <c r="NWR82" s="706"/>
      <c r="NWS82" s="706"/>
      <c r="NWT82" s="706"/>
      <c r="NWU82" s="706"/>
      <c r="NWV82" s="706"/>
      <c r="NWW82" s="706"/>
      <c r="NWX82" s="706"/>
      <c r="NWY82" s="706"/>
      <c r="NWZ82" s="706"/>
      <c r="NXA82" s="706"/>
      <c r="NXB82" s="706"/>
      <c r="NXC82" s="706"/>
      <c r="NXD82" s="706"/>
      <c r="NXE82" s="706"/>
      <c r="NXF82" s="706"/>
      <c r="NXG82" s="706"/>
      <c r="NXH82" s="706"/>
      <c r="NXI82" s="706"/>
      <c r="NXJ82" s="706"/>
      <c r="NXK82" s="706"/>
      <c r="NXL82" s="706"/>
      <c r="NXM82" s="706"/>
      <c r="NXN82" s="706"/>
      <c r="NXO82" s="706"/>
      <c r="NXP82" s="706"/>
      <c r="NXQ82" s="706"/>
      <c r="NXR82" s="706"/>
      <c r="NXS82" s="706"/>
      <c r="NXT82" s="706"/>
      <c r="NXU82" s="706"/>
      <c r="NXV82" s="706"/>
      <c r="NXW82" s="706"/>
      <c r="NXX82" s="706"/>
      <c r="NXY82" s="706"/>
      <c r="NXZ82" s="706"/>
      <c r="NYA82" s="706"/>
      <c r="NYB82" s="706"/>
      <c r="NYC82" s="706"/>
      <c r="NYD82" s="706"/>
      <c r="NYE82" s="706"/>
      <c r="NYF82" s="706"/>
      <c r="NYG82" s="706"/>
      <c r="NYH82" s="706"/>
      <c r="NYI82" s="706"/>
      <c r="NYJ82" s="706"/>
      <c r="NYK82" s="706"/>
      <c r="NYL82" s="706"/>
      <c r="NYM82" s="706"/>
      <c r="NYN82" s="706"/>
      <c r="NYO82" s="706"/>
      <c r="NYP82" s="706"/>
      <c r="NYQ82" s="706"/>
      <c r="NYR82" s="706"/>
      <c r="NYS82" s="706"/>
      <c r="NYT82" s="706"/>
      <c r="NYU82" s="706"/>
      <c r="NYV82" s="706"/>
      <c r="NYW82" s="706"/>
      <c r="NYX82" s="706"/>
      <c r="NYY82" s="706"/>
      <c r="NYZ82" s="706"/>
      <c r="NZA82" s="706"/>
      <c r="NZB82" s="706"/>
      <c r="NZC82" s="706"/>
      <c r="NZD82" s="706"/>
      <c r="NZE82" s="706"/>
      <c r="NZF82" s="706"/>
      <c r="NZG82" s="706"/>
      <c r="NZH82" s="706"/>
      <c r="NZI82" s="706"/>
      <c r="NZJ82" s="706"/>
      <c r="NZK82" s="706"/>
      <c r="NZL82" s="706"/>
      <c r="NZM82" s="706"/>
      <c r="NZN82" s="706"/>
      <c r="NZO82" s="706"/>
      <c r="NZP82" s="706"/>
      <c r="NZQ82" s="706"/>
      <c r="NZR82" s="706"/>
      <c r="NZS82" s="706"/>
      <c r="NZT82" s="706"/>
      <c r="NZU82" s="706"/>
      <c r="NZV82" s="706"/>
      <c r="NZW82" s="706"/>
      <c r="NZX82" s="706"/>
      <c r="NZY82" s="706"/>
      <c r="NZZ82" s="706"/>
      <c r="OAA82" s="706"/>
      <c r="OAB82" s="706"/>
      <c r="OAC82" s="706"/>
      <c r="OAD82" s="706"/>
      <c r="OAE82" s="706"/>
      <c r="OAF82" s="706"/>
      <c r="OAG82" s="706"/>
      <c r="OAH82" s="706"/>
      <c r="OAI82" s="706"/>
      <c r="OAJ82" s="706"/>
      <c r="OAK82" s="706"/>
      <c r="OAL82" s="706"/>
      <c r="OAM82" s="706"/>
      <c r="OAN82" s="706"/>
      <c r="OAO82" s="706"/>
      <c r="OAP82" s="706"/>
      <c r="OAQ82" s="706"/>
      <c r="OAR82" s="706"/>
      <c r="OAS82" s="706"/>
      <c r="OAT82" s="706"/>
      <c r="OAU82" s="706"/>
      <c r="OAV82" s="706"/>
      <c r="OAW82" s="706"/>
      <c r="OAX82" s="706"/>
      <c r="OAY82" s="706"/>
      <c r="OAZ82" s="706"/>
      <c r="OBA82" s="706"/>
      <c r="OBB82" s="706"/>
      <c r="OBC82" s="706"/>
      <c r="OBD82" s="706"/>
      <c r="OBE82" s="706"/>
      <c r="OBF82" s="706"/>
      <c r="OBG82" s="706"/>
      <c r="OBH82" s="706"/>
      <c r="OBI82" s="706"/>
      <c r="OBJ82" s="706"/>
      <c r="OBK82" s="706"/>
      <c r="OBL82" s="706"/>
      <c r="OBM82" s="706"/>
      <c r="OBN82" s="706"/>
      <c r="OBO82" s="706"/>
      <c r="OBP82" s="706"/>
      <c r="OBQ82" s="706"/>
      <c r="OBR82" s="706"/>
      <c r="OBS82" s="706"/>
      <c r="OBT82" s="706"/>
      <c r="OBU82" s="706"/>
      <c r="OBV82" s="706"/>
      <c r="OBW82" s="706"/>
      <c r="OBX82" s="706"/>
      <c r="OBY82" s="706"/>
      <c r="OBZ82" s="706"/>
      <c r="OCA82" s="706"/>
      <c r="OCB82" s="706"/>
      <c r="OCC82" s="706"/>
      <c r="OCD82" s="706"/>
      <c r="OCE82" s="706"/>
      <c r="OCF82" s="706"/>
      <c r="OCG82" s="706"/>
      <c r="OCH82" s="706"/>
      <c r="OCI82" s="706"/>
      <c r="OCJ82" s="706"/>
      <c r="OCK82" s="706"/>
      <c r="OCL82" s="706"/>
      <c r="OCM82" s="706"/>
      <c r="OCN82" s="706"/>
      <c r="OCO82" s="706"/>
      <c r="OCP82" s="706"/>
      <c r="OCQ82" s="706"/>
      <c r="OCR82" s="706"/>
      <c r="OCS82" s="706"/>
      <c r="OCT82" s="706"/>
      <c r="OCU82" s="706"/>
      <c r="OCV82" s="706"/>
      <c r="OCW82" s="706"/>
      <c r="OCX82" s="706"/>
      <c r="OCY82" s="706"/>
      <c r="OCZ82" s="706"/>
      <c r="ODA82" s="706"/>
      <c r="ODB82" s="706"/>
      <c r="ODC82" s="706"/>
      <c r="ODD82" s="706"/>
      <c r="ODE82" s="706"/>
      <c r="ODF82" s="706"/>
      <c r="ODG82" s="706"/>
      <c r="ODH82" s="706"/>
      <c r="ODI82" s="706"/>
      <c r="ODJ82" s="706"/>
      <c r="ODK82" s="706"/>
      <c r="ODL82" s="706"/>
      <c r="ODM82" s="706"/>
      <c r="ODN82" s="706"/>
      <c r="ODO82" s="706"/>
      <c r="ODP82" s="706"/>
      <c r="ODQ82" s="706"/>
      <c r="ODR82" s="706"/>
      <c r="ODS82" s="706"/>
      <c r="ODT82" s="706"/>
      <c r="ODU82" s="706"/>
      <c r="ODV82" s="706"/>
      <c r="ODW82" s="706"/>
      <c r="ODX82" s="706"/>
      <c r="ODY82" s="706"/>
      <c r="ODZ82" s="706"/>
      <c r="OEA82" s="706"/>
      <c r="OEB82" s="706"/>
      <c r="OEC82" s="706"/>
      <c r="OED82" s="706"/>
      <c r="OEE82" s="706"/>
      <c r="OEF82" s="706"/>
      <c r="OEG82" s="706"/>
      <c r="OEH82" s="706"/>
      <c r="OEI82" s="706"/>
      <c r="OEJ82" s="706"/>
      <c r="OEK82" s="706"/>
      <c r="OEL82" s="706"/>
      <c r="OEM82" s="706"/>
      <c r="OEN82" s="706"/>
      <c r="OEO82" s="706"/>
      <c r="OEP82" s="706"/>
      <c r="OEQ82" s="706"/>
      <c r="OER82" s="706"/>
      <c r="OES82" s="706"/>
      <c r="OET82" s="706"/>
      <c r="OEU82" s="706"/>
      <c r="OEV82" s="706"/>
      <c r="OEW82" s="706"/>
      <c r="OEX82" s="706"/>
      <c r="OEY82" s="706"/>
      <c r="OEZ82" s="706"/>
      <c r="OFA82" s="706"/>
      <c r="OFB82" s="706"/>
      <c r="OFC82" s="706"/>
      <c r="OFD82" s="706"/>
      <c r="OFE82" s="706"/>
      <c r="OFF82" s="706"/>
      <c r="OFG82" s="706"/>
      <c r="OFH82" s="706"/>
      <c r="OFI82" s="706"/>
      <c r="OFJ82" s="706"/>
      <c r="OFK82" s="706"/>
      <c r="OFL82" s="706"/>
      <c r="OFM82" s="706"/>
      <c r="OFN82" s="706"/>
      <c r="OFO82" s="706"/>
      <c r="OFP82" s="706"/>
      <c r="OFQ82" s="706"/>
      <c r="OFR82" s="706"/>
      <c r="OFS82" s="706"/>
      <c r="OFT82" s="706"/>
      <c r="OFU82" s="706"/>
      <c r="OFV82" s="706"/>
      <c r="OFW82" s="706"/>
      <c r="OFX82" s="706"/>
      <c r="OFY82" s="706"/>
      <c r="OFZ82" s="706"/>
      <c r="OGA82" s="706"/>
      <c r="OGB82" s="706"/>
      <c r="OGC82" s="706"/>
      <c r="OGD82" s="706"/>
      <c r="OGE82" s="706"/>
      <c r="OGF82" s="706"/>
      <c r="OGG82" s="706"/>
      <c r="OGH82" s="706"/>
      <c r="OGI82" s="706"/>
      <c r="OGJ82" s="706"/>
      <c r="OGK82" s="706"/>
      <c r="OGL82" s="706"/>
      <c r="OGM82" s="706"/>
      <c r="OGN82" s="706"/>
      <c r="OGO82" s="706"/>
      <c r="OGP82" s="706"/>
      <c r="OGQ82" s="706"/>
      <c r="OGR82" s="706"/>
      <c r="OGS82" s="706"/>
      <c r="OGT82" s="706"/>
      <c r="OGU82" s="706"/>
      <c r="OGV82" s="706"/>
      <c r="OGW82" s="706"/>
      <c r="OGX82" s="706"/>
      <c r="OGY82" s="706"/>
      <c r="OGZ82" s="706"/>
      <c r="OHA82" s="706"/>
      <c r="OHB82" s="706"/>
      <c r="OHC82" s="706"/>
      <c r="OHD82" s="706"/>
      <c r="OHE82" s="706"/>
      <c r="OHF82" s="706"/>
      <c r="OHG82" s="706"/>
      <c r="OHH82" s="706"/>
      <c r="OHI82" s="706"/>
      <c r="OHJ82" s="706"/>
      <c r="OHK82" s="706"/>
      <c r="OHL82" s="706"/>
      <c r="OHM82" s="706"/>
      <c r="OHN82" s="706"/>
      <c r="OHO82" s="706"/>
      <c r="OHP82" s="706"/>
      <c r="OHQ82" s="706"/>
      <c r="OHR82" s="706"/>
      <c r="OHS82" s="706"/>
      <c r="OHT82" s="706"/>
      <c r="OHU82" s="706"/>
      <c r="OHV82" s="706"/>
      <c r="OHW82" s="706"/>
      <c r="OHX82" s="706"/>
      <c r="OHY82" s="706"/>
      <c r="OHZ82" s="706"/>
      <c r="OIA82" s="706"/>
      <c r="OIB82" s="706"/>
      <c r="OIC82" s="706"/>
      <c r="OID82" s="706"/>
      <c r="OIE82" s="706"/>
      <c r="OIF82" s="706"/>
      <c r="OIG82" s="706"/>
      <c r="OIH82" s="706"/>
      <c r="OII82" s="706"/>
      <c r="OIJ82" s="706"/>
      <c r="OIK82" s="706"/>
      <c r="OIL82" s="706"/>
      <c r="OIM82" s="706"/>
      <c r="OIN82" s="706"/>
      <c r="OIO82" s="706"/>
      <c r="OIP82" s="706"/>
      <c r="OIQ82" s="706"/>
      <c r="OIR82" s="706"/>
      <c r="OIS82" s="706"/>
      <c r="OIT82" s="706"/>
      <c r="OIU82" s="706"/>
      <c r="OIV82" s="706"/>
      <c r="OIW82" s="706"/>
      <c r="OIX82" s="706"/>
      <c r="OIY82" s="706"/>
      <c r="OIZ82" s="706"/>
      <c r="OJA82" s="706"/>
      <c r="OJB82" s="706"/>
      <c r="OJC82" s="706"/>
      <c r="OJD82" s="706"/>
      <c r="OJE82" s="706"/>
      <c r="OJF82" s="706"/>
      <c r="OJG82" s="706"/>
      <c r="OJH82" s="706"/>
      <c r="OJI82" s="706"/>
      <c r="OJJ82" s="706"/>
      <c r="OJK82" s="706"/>
      <c r="OJL82" s="706"/>
      <c r="OJM82" s="706"/>
      <c r="OJN82" s="706"/>
      <c r="OJO82" s="706"/>
      <c r="OJP82" s="706"/>
      <c r="OJQ82" s="706"/>
      <c r="OJR82" s="706"/>
      <c r="OJS82" s="706"/>
      <c r="OJT82" s="706"/>
      <c r="OJU82" s="706"/>
      <c r="OJV82" s="706"/>
      <c r="OJW82" s="706"/>
      <c r="OJX82" s="706"/>
      <c r="OJY82" s="706"/>
      <c r="OJZ82" s="706"/>
      <c r="OKA82" s="706"/>
      <c r="OKB82" s="706"/>
      <c r="OKC82" s="706"/>
      <c r="OKD82" s="706"/>
      <c r="OKE82" s="706"/>
      <c r="OKF82" s="706"/>
      <c r="OKG82" s="706"/>
      <c r="OKH82" s="706"/>
      <c r="OKI82" s="706"/>
      <c r="OKJ82" s="706"/>
      <c r="OKK82" s="706"/>
      <c r="OKL82" s="706"/>
      <c r="OKM82" s="706"/>
      <c r="OKN82" s="706"/>
      <c r="OKO82" s="706"/>
      <c r="OKP82" s="706"/>
      <c r="OKQ82" s="706"/>
      <c r="OKR82" s="706"/>
      <c r="OKS82" s="706"/>
      <c r="OKT82" s="706"/>
      <c r="OKU82" s="706"/>
      <c r="OKV82" s="706"/>
      <c r="OKW82" s="706"/>
      <c r="OKX82" s="706"/>
      <c r="OKY82" s="706"/>
      <c r="OKZ82" s="706"/>
      <c r="OLA82" s="706"/>
      <c r="OLB82" s="706"/>
      <c r="OLC82" s="706"/>
      <c r="OLD82" s="706"/>
      <c r="OLE82" s="706"/>
      <c r="OLF82" s="706"/>
      <c r="OLG82" s="706"/>
      <c r="OLH82" s="706"/>
      <c r="OLI82" s="706"/>
      <c r="OLJ82" s="706"/>
      <c r="OLK82" s="706"/>
      <c r="OLL82" s="706"/>
      <c r="OLM82" s="706"/>
      <c r="OLN82" s="706"/>
      <c r="OLO82" s="706"/>
      <c r="OLP82" s="706"/>
      <c r="OLQ82" s="706"/>
      <c r="OLR82" s="706"/>
      <c r="OLS82" s="706"/>
      <c r="OLT82" s="706"/>
      <c r="OLU82" s="706"/>
      <c r="OLV82" s="706"/>
      <c r="OLW82" s="706"/>
      <c r="OLX82" s="706"/>
      <c r="OLY82" s="706"/>
      <c r="OLZ82" s="706"/>
      <c r="OMA82" s="706"/>
      <c r="OMB82" s="706"/>
      <c r="OMC82" s="706"/>
      <c r="OMD82" s="706"/>
      <c r="OME82" s="706"/>
      <c r="OMF82" s="706"/>
      <c r="OMG82" s="706"/>
      <c r="OMH82" s="706"/>
      <c r="OMI82" s="706"/>
      <c r="OMJ82" s="706"/>
      <c r="OMK82" s="706"/>
      <c r="OML82" s="706"/>
      <c r="OMM82" s="706"/>
      <c r="OMN82" s="706"/>
      <c r="OMO82" s="706"/>
      <c r="OMP82" s="706"/>
      <c r="OMQ82" s="706"/>
      <c r="OMR82" s="706"/>
      <c r="OMS82" s="706"/>
      <c r="OMT82" s="706"/>
      <c r="OMU82" s="706"/>
      <c r="OMV82" s="706"/>
      <c r="OMW82" s="706"/>
      <c r="OMX82" s="706"/>
      <c r="OMY82" s="706"/>
      <c r="OMZ82" s="706"/>
      <c r="ONA82" s="706"/>
      <c r="ONB82" s="706"/>
      <c r="ONC82" s="706"/>
      <c r="OND82" s="706"/>
      <c r="ONE82" s="706"/>
      <c r="ONF82" s="706"/>
      <c r="ONG82" s="706"/>
      <c r="ONH82" s="706"/>
      <c r="ONI82" s="706"/>
      <c r="ONJ82" s="706"/>
      <c r="ONK82" s="706"/>
      <c r="ONL82" s="706"/>
      <c r="ONM82" s="706"/>
      <c r="ONN82" s="706"/>
      <c r="ONO82" s="706"/>
      <c r="ONP82" s="706"/>
      <c r="ONQ82" s="706"/>
      <c r="ONR82" s="706"/>
      <c r="ONS82" s="706"/>
      <c r="ONT82" s="706"/>
      <c r="ONU82" s="706"/>
      <c r="ONV82" s="706"/>
      <c r="ONW82" s="706"/>
      <c r="ONX82" s="706"/>
      <c r="ONY82" s="706"/>
      <c r="ONZ82" s="706"/>
      <c r="OOA82" s="706"/>
      <c r="OOB82" s="706"/>
      <c r="OOC82" s="706"/>
      <c r="OOD82" s="706"/>
      <c r="OOE82" s="706"/>
      <c r="OOF82" s="706"/>
      <c r="OOG82" s="706"/>
      <c r="OOH82" s="706"/>
      <c r="OOI82" s="706"/>
      <c r="OOJ82" s="706"/>
      <c r="OOK82" s="706"/>
      <c r="OOL82" s="706"/>
      <c r="OOM82" s="706"/>
      <c r="OON82" s="706"/>
      <c r="OOO82" s="706"/>
      <c r="OOP82" s="706"/>
      <c r="OOQ82" s="706"/>
      <c r="OOR82" s="706"/>
      <c r="OOS82" s="706"/>
      <c r="OOT82" s="706"/>
      <c r="OOU82" s="706"/>
      <c r="OOV82" s="706"/>
      <c r="OOW82" s="706"/>
      <c r="OOX82" s="706"/>
      <c r="OOY82" s="706"/>
      <c r="OOZ82" s="706"/>
      <c r="OPA82" s="706"/>
      <c r="OPB82" s="706"/>
      <c r="OPC82" s="706"/>
      <c r="OPD82" s="706"/>
      <c r="OPE82" s="706"/>
      <c r="OPF82" s="706"/>
      <c r="OPG82" s="706"/>
      <c r="OPH82" s="706"/>
      <c r="OPI82" s="706"/>
      <c r="OPJ82" s="706"/>
      <c r="OPK82" s="706"/>
      <c r="OPL82" s="706"/>
      <c r="OPM82" s="706"/>
      <c r="OPN82" s="706"/>
      <c r="OPO82" s="706"/>
      <c r="OPP82" s="706"/>
      <c r="OPQ82" s="706"/>
      <c r="OPR82" s="706"/>
      <c r="OPS82" s="706"/>
      <c r="OPT82" s="706"/>
      <c r="OPU82" s="706"/>
      <c r="OPV82" s="706"/>
      <c r="OPW82" s="706"/>
      <c r="OPX82" s="706"/>
      <c r="OPY82" s="706"/>
      <c r="OPZ82" s="706"/>
      <c r="OQA82" s="706"/>
      <c r="OQB82" s="706"/>
      <c r="OQC82" s="706"/>
      <c r="OQD82" s="706"/>
      <c r="OQE82" s="706"/>
      <c r="OQF82" s="706"/>
      <c r="OQG82" s="706"/>
      <c r="OQH82" s="706"/>
      <c r="OQI82" s="706"/>
      <c r="OQJ82" s="706"/>
      <c r="OQK82" s="706"/>
      <c r="OQL82" s="706"/>
      <c r="OQM82" s="706"/>
      <c r="OQN82" s="706"/>
      <c r="OQO82" s="706"/>
      <c r="OQP82" s="706"/>
      <c r="OQQ82" s="706"/>
      <c r="OQR82" s="706"/>
      <c r="OQS82" s="706"/>
      <c r="OQT82" s="706"/>
      <c r="OQU82" s="706"/>
      <c r="OQV82" s="706"/>
      <c r="OQW82" s="706"/>
      <c r="OQX82" s="706"/>
      <c r="OQY82" s="706"/>
      <c r="OQZ82" s="706"/>
      <c r="ORA82" s="706"/>
      <c r="ORB82" s="706"/>
      <c r="ORC82" s="706"/>
      <c r="ORD82" s="706"/>
      <c r="ORE82" s="706"/>
      <c r="ORF82" s="706"/>
      <c r="ORG82" s="706"/>
      <c r="ORH82" s="706"/>
      <c r="ORI82" s="706"/>
      <c r="ORJ82" s="706"/>
      <c r="ORK82" s="706"/>
      <c r="ORL82" s="706"/>
      <c r="ORM82" s="706"/>
      <c r="ORN82" s="706"/>
      <c r="ORO82" s="706"/>
      <c r="ORP82" s="706"/>
      <c r="ORQ82" s="706"/>
      <c r="ORR82" s="706"/>
      <c r="ORS82" s="706"/>
      <c r="ORT82" s="706"/>
      <c r="ORU82" s="706"/>
      <c r="ORV82" s="706"/>
      <c r="ORW82" s="706"/>
      <c r="ORX82" s="706"/>
      <c r="ORY82" s="706"/>
      <c r="ORZ82" s="706"/>
      <c r="OSA82" s="706"/>
      <c r="OSB82" s="706"/>
      <c r="OSC82" s="706"/>
      <c r="OSD82" s="706"/>
      <c r="OSE82" s="706"/>
      <c r="OSF82" s="706"/>
      <c r="OSG82" s="706"/>
      <c r="OSH82" s="706"/>
      <c r="OSI82" s="706"/>
      <c r="OSJ82" s="706"/>
      <c r="OSK82" s="706"/>
      <c r="OSL82" s="706"/>
      <c r="OSM82" s="706"/>
      <c r="OSN82" s="706"/>
      <c r="OSO82" s="706"/>
      <c r="OSP82" s="706"/>
      <c r="OSQ82" s="706"/>
      <c r="OSR82" s="706"/>
      <c r="OSS82" s="706"/>
      <c r="OST82" s="706"/>
      <c r="OSU82" s="706"/>
      <c r="OSV82" s="706"/>
      <c r="OSW82" s="706"/>
      <c r="OSX82" s="706"/>
      <c r="OSY82" s="706"/>
      <c r="OSZ82" s="706"/>
      <c r="OTA82" s="706"/>
      <c r="OTB82" s="706"/>
      <c r="OTC82" s="706"/>
      <c r="OTD82" s="706"/>
      <c r="OTE82" s="706"/>
      <c r="OTF82" s="706"/>
      <c r="OTG82" s="706"/>
      <c r="OTH82" s="706"/>
      <c r="OTI82" s="706"/>
      <c r="OTJ82" s="706"/>
      <c r="OTK82" s="706"/>
      <c r="OTL82" s="706"/>
      <c r="OTM82" s="706"/>
      <c r="OTN82" s="706"/>
      <c r="OTO82" s="706"/>
      <c r="OTP82" s="706"/>
      <c r="OTQ82" s="706"/>
      <c r="OTR82" s="706"/>
      <c r="OTS82" s="706"/>
      <c r="OTT82" s="706"/>
      <c r="OTU82" s="706"/>
      <c r="OTV82" s="706"/>
      <c r="OTW82" s="706"/>
      <c r="OTX82" s="706"/>
      <c r="OTY82" s="706"/>
      <c r="OTZ82" s="706"/>
      <c r="OUA82" s="706"/>
      <c r="OUB82" s="706"/>
      <c r="OUC82" s="706"/>
      <c r="OUD82" s="706"/>
      <c r="OUE82" s="706"/>
      <c r="OUF82" s="706"/>
      <c r="OUG82" s="706"/>
      <c r="OUH82" s="706"/>
      <c r="OUI82" s="706"/>
      <c r="OUJ82" s="706"/>
      <c r="OUK82" s="706"/>
      <c r="OUL82" s="706"/>
      <c r="OUM82" s="706"/>
      <c r="OUN82" s="706"/>
      <c r="OUO82" s="706"/>
      <c r="OUP82" s="706"/>
      <c r="OUQ82" s="706"/>
      <c r="OUR82" s="706"/>
      <c r="OUS82" s="706"/>
      <c r="OUT82" s="706"/>
      <c r="OUU82" s="706"/>
      <c r="OUV82" s="706"/>
      <c r="OUW82" s="706"/>
      <c r="OUX82" s="706"/>
      <c r="OUY82" s="706"/>
      <c r="OUZ82" s="706"/>
      <c r="OVA82" s="706"/>
      <c r="OVB82" s="706"/>
      <c r="OVC82" s="706"/>
      <c r="OVD82" s="706"/>
      <c r="OVE82" s="706"/>
      <c r="OVF82" s="706"/>
      <c r="OVG82" s="706"/>
      <c r="OVH82" s="706"/>
      <c r="OVI82" s="706"/>
      <c r="OVJ82" s="706"/>
      <c r="OVK82" s="706"/>
      <c r="OVL82" s="706"/>
      <c r="OVM82" s="706"/>
      <c r="OVN82" s="706"/>
      <c r="OVO82" s="706"/>
      <c r="OVP82" s="706"/>
      <c r="OVQ82" s="706"/>
      <c r="OVR82" s="706"/>
      <c r="OVS82" s="706"/>
      <c r="OVT82" s="706"/>
      <c r="OVU82" s="706"/>
      <c r="OVV82" s="706"/>
      <c r="OVW82" s="706"/>
      <c r="OVX82" s="706"/>
      <c r="OVY82" s="706"/>
      <c r="OVZ82" s="706"/>
      <c r="OWA82" s="706"/>
      <c r="OWB82" s="706"/>
      <c r="OWC82" s="706"/>
      <c r="OWD82" s="706"/>
      <c r="OWE82" s="706"/>
      <c r="OWF82" s="706"/>
      <c r="OWG82" s="706"/>
      <c r="OWH82" s="706"/>
      <c r="OWI82" s="706"/>
      <c r="OWJ82" s="706"/>
      <c r="OWK82" s="706"/>
      <c r="OWL82" s="706"/>
      <c r="OWM82" s="706"/>
      <c r="OWN82" s="706"/>
      <c r="OWO82" s="706"/>
      <c r="OWP82" s="706"/>
      <c r="OWQ82" s="706"/>
      <c r="OWR82" s="706"/>
      <c r="OWS82" s="706"/>
      <c r="OWT82" s="706"/>
      <c r="OWU82" s="706"/>
      <c r="OWV82" s="706"/>
      <c r="OWW82" s="706"/>
      <c r="OWX82" s="706"/>
      <c r="OWY82" s="706"/>
      <c r="OWZ82" s="706"/>
      <c r="OXA82" s="706"/>
      <c r="OXB82" s="706"/>
      <c r="OXC82" s="706"/>
      <c r="OXD82" s="706"/>
      <c r="OXE82" s="706"/>
      <c r="OXF82" s="706"/>
      <c r="OXG82" s="706"/>
      <c r="OXH82" s="706"/>
      <c r="OXI82" s="706"/>
      <c r="OXJ82" s="706"/>
      <c r="OXK82" s="706"/>
      <c r="OXL82" s="706"/>
      <c r="OXM82" s="706"/>
      <c r="OXN82" s="706"/>
      <c r="OXO82" s="706"/>
      <c r="OXP82" s="706"/>
      <c r="OXQ82" s="706"/>
      <c r="OXR82" s="706"/>
      <c r="OXS82" s="706"/>
      <c r="OXT82" s="706"/>
      <c r="OXU82" s="706"/>
      <c r="OXV82" s="706"/>
      <c r="OXW82" s="706"/>
      <c r="OXX82" s="706"/>
      <c r="OXY82" s="706"/>
      <c r="OXZ82" s="706"/>
      <c r="OYA82" s="706"/>
      <c r="OYB82" s="706"/>
      <c r="OYC82" s="706"/>
      <c r="OYD82" s="706"/>
      <c r="OYE82" s="706"/>
      <c r="OYF82" s="706"/>
      <c r="OYG82" s="706"/>
      <c r="OYH82" s="706"/>
      <c r="OYI82" s="706"/>
      <c r="OYJ82" s="706"/>
      <c r="OYK82" s="706"/>
      <c r="OYL82" s="706"/>
      <c r="OYM82" s="706"/>
      <c r="OYN82" s="706"/>
      <c r="OYO82" s="706"/>
      <c r="OYP82" s="706"/>
      <c r="OYQ82" s="706"/>
      <c r="OYR82" s="706"/>
      <c r="OYS82" s="706"/>
      <c r="OYT82" s="706"/>
      <c r="OYU82" s="706"/>
      <c r="OYV82" s="706"/>
      <c r="OYW82" s="706"/>
      <c r="OYX82" s="706"/>
      <c r="OYY82" s="706"/>
      <c r="OYZ82" s="706"/>
      <c r="OZA82" s="706"/>
      <c r="OZB82" s="706"/>
      <c r="OZC82" s="706"/>
      <c r="OZD82" s="706"/>
      <c r="OZE82" s="706"/>
      <c r="OZF82" s="706"/>
      <c r="OZG82" s="706"/>
      <c r="OZH82" s="706"/>
      <c r="OZI82" s="706"/>
      <c r="OZJ82" s="706"/>
      <c r="OZK82" s="706"/>
      <c r="OZL82" s="706"/>
      <c r="OZM82" s="706"/>
      <c r="OZN82" s="706"/>
      <c r="OZO82" s="706"/>
      <c r="OZP82" s="706"/>
      <c r="OZQ82" s="706"/>
      <c r="OZR82" s="706"/>
      <c r="OZS82" s="706"/>
      <c r="OZT82" s="706"/>
      <c r="OZU82" s="706"/>
      <c r="OZV82" s="706"/>
      <c r="OZW82" s="706"/>
      <c r="OZX82" s="706"/>
      <c r="OZY82" s="706"/>
      <c r="OZZ82" s="706"/>
      <c r="PAA82" s="706"/>
      <c r="PAB82" s="706"/>
      <c r="PAC82" s="706"/>
      <c r="PAD82" s="706"/>
      <c r="PAE82" s="706"/>
      <c r="PAF82" s="706"/>
      <c r="PAG82" s="706"/>
      <c r="PAH82" s="706"/>
      <c r="PAI82" s="706"/>
      <c r="PAJ82" s="706"/>
      <c r="PAK82" s="706"/>
      <c r="PAL82" s="706"/>
      <c r="PAM82" s="706"/>
      <c r="PAN82" s="706"/>
      <c r="PAO82" s="706"/>
      <c r="PAP82" s="706"/>
      <c r="PAQ82" s="706"/>
      <c r="PAR82" s="706"/>
      <c r="PAS82" s="706"/>
      <c r="PAT82" s="706"/>
      <c r="PAU82" s="706"/>
      <c r="PAV82" s="706"/>
      <c r="PAW82" s="706"/>
      <c r="PAX82" s="706"/>
      <c r="PAY82" s="706"/>
      <c r="PAZ82" s="706"/>
      <c r="PBA82" s="706"/>
      <c r="PBB82" s="706"/>
      <c r="PBC82" s="706"/>
      <c r="PBD82" s="706"/>
      <c r="PBE82" s="706"/>
      <c r="PBF82" s="706"/>
      <c r="PBG82" s="706"/>
      <c r="PBH82" s="706"/>
      <c r="PBI82" s="706"/>
      <c r="PBJ82" s="706"/>
      <c r="PBK82" s="706"/>
      <c r="PBL82" s="706"/>
      <c r="PBM82" s="706"/>
      <c r="PBN82" s="706"/>
      <c r="PBO82" s="706"/>
      <c r="PBP82" s="706"/>
      <c r="PBQ82" s="706"/>
      <c r="PBR82" s="706"/>
      <c r="PBS82" s="706"/>
      <c r="PBT82" s="706"/>
      <c r="PBU82" s="706"/>
      <c r="PBV82" s="706"/>
      <c r="PBW82" s="706"/>
      <c r="PBX82" s="706"/>
      <c r="PBY82" s="706"/>
      <c r="PBZ82" s="706"/>
      <c r="PCA82" s="706"/>
      <c r="PCB82" s="706"/>
      <c r="PCC82" s="706"/>
      <c r="PCD82" s="706"/>
      <c r="PCE82" s="706"/>
      <c r="PCF82" s="706"/>
      <c r="PCG82" s="706"/>
      <c r="PCH82" s="706"/>
      <c r="PCI82" s="706"/>
      <c r="PCJ82" s="706"/>
      <c r="PCK82" s="706"/>
      <c r="PCL82" s="706"/>
      <c r="PCM82" s="706"/>
      <c r="PCN82" s="706"/>
      <c r="PCO82" s="706"/>
      <c r="PCP82" s="706"/>
      <c r="PCQ82" s="706"/>
      <c r="PCR82" s="706"/>
      <c r="PCS82" s="706"/>
      <c r="PCT82" s="706"/>
      <c r="PCU82" s="706"/>
      <c r="PCV82" s="706"/>
      <c r="PCW82" s="706"/>
      <c r="PCX82" s="706"/>
      <c r="PCY82" s="706"/>
      <c r="PCZ82" s="706"/>
      <c r="PDA82" s="706"/>
      <c r="PDB82" s="706"/>
      <c r="PDC82" s="706"/>
      <c r="PDD82" s="706"/>
      <c r="PDE82" s="706"/>
      <c r="PDF82" s="706"/>
      <c r="PDG82" s="706"/>
      <c r="PDH82" s="706"/>
      <c r="PDI82" s="706"/>
      <c r="PDJ82" s="706"/>
      <c r="PDK82" s="706"/>
      <c r="PDL82" s="706"/>
      <c r="PDM82" s="706"/>
      <c r="PDN82" s="706"/>
      <c r="PDO82" s="706"/>
      <c r="PDP82" s="706"/>
      <c r="PDQ82" s="706"/>
      <c r="PDR82" s="706"/>
      <c r="PDS82" s="706"/>
      <c r="PDT82" s="706"/>
      <c r="PDU82" s="706"/>
      <c r="PDV82" s="706"/>
      <c r="PDW82" s="706"/>
      <c r="PDX82" s="706"/>
      <c r="PDY82" s="706"/>
      <c r="PDZ82" s="706"/>
      <c r="PEA82" s="706"/>
      <c r="PEB82" s="706"/>
      <c r="PEC82" s="706"/>
      <c r="PED82" s="706"/>
      <c r="PEE82" s="706"/>
      <c r="PEF82" s="706"/>
      <c r="PEG82" s="706"/>
      <c r="PEH82" s="706"/>
      <c r="PEI82" s="706"/>
      <c r="PEJ82" s="706"/>
      <c r="PEK82" s="706"/>
      <c r="PEL82" s="706"/>
      <c r="PEM82" s="706"/>
      <c r="PEN82" s="706"/>
      <c r="PEO82" s="706"/>
      <c r="PEP82" s="706"/>
      <c r="PEQ82" s="706"/>
      <c r="PER82" s="706"/>
      <c r="PES82" s="706"/>
      <c r="PET82" s="706"/>
      <c r="PEU82" s="706"/>
      <c r="PEV82" s="706"/>
      <c r="PEW82" s="706"/>
      <c r="PEX82" s="706"/>
      <c r="PEY82" s="706"/>
      <c r="PEZ82" s="706"/>
      <c r="PFA82" s="706"/>
      <c r="PFB82" s="706"/>
      <c r="PFC82" s="706"/>
      <c r="PFD82" s="706"/>
      <c r="PFE82" s="706"/>
      <c r="PFF82" s="706"/>
      <c r="PFG82" s="706"/>
      <c r="PFH82" s="706"/>
      <c r="PFI82" s="706"/>
      <c r="PFJ82" s="706"/>
      <c r="PFK82" s="706"/>
      <c r="PFL82" s="706"/>
      <c r="PFM82" s="706"/>
      <c r="PFN82" s="706"/>
      <c r="PFO82" s="706"/>
      <c r="PFP82" s="706"/>
      <c r="PFQ82" s="706"/>
      <c r="PFR82" s="706"/>
      <c r="PFS82" s="706"/>
      <c r="PFT82" s="706"/>
      <c r="PFU82" s="706"/>
      <c r="PFV82" s="706"/>
      <c r="PFW82" s="706"/>
      <c r="PFX82" s="706"/>
      <c r="PFY82" s="706"/>
      <c r="PFZ82" s="706"/>
      <c r="PGA82" s="706"/>
      <c r="PGB82" s="706"/>
      <c r="PGC82" s="706"/>
      <c r="PGD82" s="706"/>
      <c r="PGE82" s="706"/>
      <c r="PGF82" s="706"/>
      <c r="PGG82" s="706"/>
      <c r="PGH82" s="706"/>
      <c r="PGI82" s="706"/>
      <c r="PGJ82" s="706"/>
      <c r="PGK82" s="706"/>
      <c r="PGL82" s="706"/>
      <c r="PGM82" s="706"/>
      <c r="PGN82" s="706"/>
      <c r="PGO82" s="706"/>
      <c r="PGP82" s="706"/>
      <c r="PGQ82" s="706"/>
      <c r="PGR82" s="706"/>
      <c r="PGS82" s="706"/>
      <c r="PGT82" s="706"/>
      <c r="PGU82" s="706"/>
      <c r="PGV82" s="706"/>
      <c r="PGW82" s="706"/>
      <c r="PGX82" s="706"/>
      <c r="PGY82" s="706"/>
      <c r="PGZ82" s="706"/>
      <c r="PHA82" s="706"/>
      <c r="PHB82" s="706"/>
      <c r="PHC82" s="706"/>
      <c r="PHD82" s="706"/>
      <c r="PHE82" s="706"/>
      <c r="PHF82" s="706"/>
      <c r="PHG82" s="706"/>
      <c r="PHH82" s="706"/>
      <c r="PHI82" s="706"/>
      <c r="PHJ82" s="706"/>
      <c r="PHK82" s="706"/>
      <c r="PHL82" s="706"/>
      <c r="PHM82" s="706"/>
      <c r="PHN82" s="706"/>
      <c r="PHO82" s="706"/>
      <c r="PHP82" s="706"/>
      <c r="PHQ82" s="706"/>
      <c r="PHR82" s="706"/>
      <c r="PHS82" s="706"/>
      <c r="PHT82" s="706"/>
      <c r="PHU82" s="706"/>
      <c r="PHV82" s="706"/>
      <c r="PHW82" s="706"/>
      <c r="PHX82" s="706"/>
      <c r="PHY82" s="706"/>
      <c r="PHZ82" s="706"/>
      <c r="PIA82" s="706"/>
      <c r="PIB82" s="706"/>
      <c r="PIC82" s="706"/>
      <c r="PID82" s="706"/>
      <c r="PIE82" s="706"/>
      <c r="PIF82" s="706"/>
      <c r="PIG82" s="706"/>
      <c r="PIH82" s="706"/>
      <c r="PII82" s="706"/>
      <c r="PIJ82" s="706"/>
      <c r="PIK82" s="706"/>
      <c r="PIL82" s="706"/>
      <c r="PIM82" s="706"/>
      <c r="PIN82" s="706"/>
      <c r="PIO82" s="706"/>
      <c r="PIP82" s="706"/>
      <c r="PIQ82" s="706"/>
      <c r="PIR82" s="706"/>
      <c r="PIS82" s="706"/>
      <c r="PIT82" s="706"/>
      <c r="PIU82" s="706"/>
      <c r="PIV82" s="706"/>
      <c r="PIW82" s="706"/>
      <c r="PIX82" s="706"/>
      <c r="PIY82" s="706"/>
      <c r="PIZ82" s="706"/>
      <c r="PJA82" s="706"/>
      <c r="PJB82" s="706"/>
      <c r="PJC82" s="706"/>
      <c r="PJD82" s="706"/>
      <c r="PJE82" s="706"/>
      <c r="PJF82" s="706"/>
      <c r="PJG82" s="706"/>
      <c r="PJH82" s="706"/>
      <c r="PJI82" s="706"/>
      <c r="PJJ82" s="706"/>
      <c r="PJK82" s="706"/>
      <c r="PJL82" s="706"/>
      <c r="PJM82" s="706"/>
      <c r="PJN82" s="706"/>
      <c r="PJO82" s="706"/>
      <c r="PJP82" s="706"/>
      <c r="PJQ82" s="706"/>
      <c r="PJR82" s="706"/>
      <c r="PJS82" s="706"/>
      <c r="PJT82" s="706"/>
      <c r="PJU82" s="706"/>
      <c r="PJV82" s="706"/>
      <c r="PJW82" s="706"/>
      <c r="PJX82" s="706"/>
      <c r="PJY82" s="706"/>
      <c r="PJZ82" s="706"/>
      <c r="PKA82" s="706"/>
      <c r="PKB82" s="706"/>
      <c r="PKC82" s="706"/>
      <c r="PKD82" s="706"/>
      <c r="PKE82" s="706"/>
      <c r="PKF82" s="706"/>
      <c r="PKG82" s="706"/>
      <c r="PKH82" s="706"/>
      <c r="PKI82" s="706"/>
      <c r="PKJ82" s="706"/>
      <c r="PKK82" s="706"/>
      <c r="PKL82" s="706"/>
      <c r="PKM82" s="706"/>
      <c r="PKN82" s="706"/>
      <c r="PKO82" s="706"/>
      <c r="PKP82" s="706"/>
      <c r="PKQ82" s="706"/>
      <c r="PKR82" s="706"/>
      <c r="PKS82" s="706"/>
      <c r="PKT82" s="706"/>
      <c r="PKU82" s="706"/>
      <c r="PKV82" s="706"/>
      <c r="PKW82" s="706"/>
      <c r="PKX82" s="706"/>
      <c r="PKY82" s="706"/>
      <c r="PKZ82" s="706"/>
      <c r="PLA82" s="706"/>
      <c r="PLB82" s="706"/>
      <c r="PLC82" s="706"/>
      <c r="PLD82" s="706"/>
      <c r="PLE82" s="706"/>
      <c r="PLF82" s="706"/>
      <c r="PLG82" s="706"/>
      <c r="PLH82" s="706"/>
      <c r="PLI82" s="706"/>
      <c r="PLJ82" s="706"/>
      <c r="PLK82" s="706"/>
      <c r="PLL82" s="706"/>
      <c r="PLM82" s="706"/>
      <c r="PLN82" s="706"/>
      <c r="PLO82" s="706"/>
      <c r="PLP82" s="706"/>
      <c r="PLQ82" s="706"/>
      <c r="PLR82" s="706"/>
      <c r="PLS82" s="706"/>
      <c r="PLT82" s="706"/>
      <c r="PLU82" s="706"/>
      <c r="PLV82" s="706"/>
      <c r="PLW82" s="706"/>
      <c r="PLX82" s="706"/>
      <c r="PLY82" s="706"/>
      <c r="PLZ82" s="706"/>
      <c r="PMA82" s="706"/>
      <c r="PMB82" s="706"/>
      <c r="PMC82" s="706"/>
      <c r="PMD82" s="706"/>
      <c r="PME82" s="706"/>
      <c r="PMF82" s="706"/>
      <c r="PMG82" s="706"/>
      <c r="PMH82" s="706"/>
      <c r="PMI82" s="706"/>
      <c r="PMJ82" s="706"/>
      <c r="PMK82" s="706"/>
      <c r="PML82" s="706"/>
      <c r="PMM82" s="706"/>
      <c r="PMN82" s="706"/>
      <c r="PMO82" s="706"/>
      <c r="PMP82" s="706"/>
      <c r="PMQ82" s="706"/>
      <c r="PMR82" s="706"/>
      <c r="PMS82" s="706"/>
      <c r="PMT82" s="706"/>
      <c r="PMU82" s="706"/>
      <c r="PMV82" s="706"/>
      <c r="PMW82" s="706"/>
      <c r="PMX82" s="706"/>
      <c r="PMY82" s="706"/>
      <c r="PMZ82" s="706"/>
      <c r="PNA82" s="706"/>
      <c r="PNB82" s="706"/>
      <c r="PNC82" s="706"/>
      <c r="PND82" s="706"/>
      <c r="PNE82" s="706"/>
      <c r="PNF82" s="706"/>
      <c r="PNG82" s="706"/>
      <c r="PNH82" s="706"/>
      <c r="PNI82" s="706"/>
      <c r="PNJ82" s="706"/>
      <c r="PNK82" s="706"/>
      <c r="PNL82" s="706"/>
      <c r="PNM82" s="706"/>
      <c r="PNN82" s="706"/>
      <c r="PNO82" s="706"/>
      <c r="PNP82" s="706"/>
      <c r="PNQ82" s="706"/>
      <c r="PNR82" s="706"/>
      <c r="PNS82" s="706"/>
      <c r="PNT82" s="706"/>
      <c r="PNU82" s="706"/>
      <c r="PNV82" s="706"/>
      <c r="PNW82" s="706"/>
      <c r="PNX82" s="706"/>
      <c r="PNY82" s="706"/>
      <c r="PNZ82" s="706"/>
      <c r="POA82" s="706"/>
      <c r="POB82" s="706"/>
      <c r="POC82" s="706"/>
      <c r="POD82" s="706"/>
      <c r="POE82" s="706"/>
      <c r="POF82" s="706"/>
      <c r="POG82" s="706"/>
      <c r="POH82" s="706"/>
      <c r="POI82" s="706"/>
      <c r="POJ82" s="706"/>
      <c r="POK82" s="706"/>
      <c r="POL82" s="706"/>
      <c r="POM82" s="706"/>
      <c r="PON82" s="706"/>
      <c r="POO82" s="706"/>
      <c r="POP82" s="706"/>
      <c r="POQ82" s="706"/>
      <c r="POR82" s="706"/>
      <c r="POS82" s="706"/>
      <c r="POT82" s="706"/>
      <c r="POU82" s="706"/>
      <c r="POV82" s="706"/>
      <c r="POW82" s="706"/>
      <c r="POX82" s="706"/>
      <c r="POY82" s="706"/>
      <c r="POZ82" s="706"/>
      <c r="PPA82" s="706"/>
      <c r="PPB82" s="706"/>
      <c r="PPC82" s="706"/>
      <c r="PPD82" s="706"/>
      <c r="PPE82" s="706"/>
      <c r="PPF82" s="706"/>
      <c r="PPG82" s="706"/>
      <c r="PPH82" s="706"/>
      <c r="PPI82" s="706"/>
      <c r="PPJ82" s="706"/>
      <c r="PPK82" s="706"/>
      <c r="PPL82" s="706"/>
      <c r="PPM82" s="706"/>
      <c r="PPN82" s="706"/>
      <c r="PPO82" s="706"/>
      <c r="PPP82" s="706"/>
      <c r="PPQ82" s="706"/>
      <c r="PPR82" s="706"/>
      <c r="PPS82" s="706"/>
      <c r="PPT82" s="706"/>
      <c r="PPU82" s="706"/>
      <c r="PPV82" s="706"/>
      <c r="PPW82" s="706"/>
      <c r="PPX82" s="706"/>
      <c r="PPY82" s="706"/>
      <c r="PPZ82" s="706"/>
      <c r="PQA82" s="706"/>
      <c r="PQB82" s="706"/>
      <c r="PQC82" s="706"/>
      <c r="PQD82" s="706"/>
      <c r="PQE82" s="706"/>
      <c r="PQF82" s="706"/>
      <c r="PQG82" s="706"/>
      <c r="PQH82" s="706"/>
      <c r="PQI82" s="706"/>
      <c r="PQJ82" s="706"/>
      <c r="PQK82" s="706"/>
      <c r="PQL82" s="706"/>
      <c r="PQM82" s="706"/>
      <c r="PQN82" s="706"/>
      <c r="PQO82" s="706"/>
      <c r="PQP82" s="706"/>
      <c r="PQQ82" s="706"/>
      <c r="PQR82" s="706"/>
      <c r="PQS82" s="706"/>
      <c r="PQT82" s="706"/>
      <c r="PQU82" s="706"/>
      <c r="PQV82" s="706"/>
      <c r="PQW82" s="706"/>
      <c r="PQX82" s="706"/>
      <c r="PQY82" s="706"/>
      <c r="PQZ82" s="706"/>
      <c r="PRA82" s="706"/>
      <c r="PRB82" s="706"/>
      <c r="PRC82" s="706"/>
      <c r="PRD82" s="706"/>
      <c r="PRE82" s="706"/>
      <c r="PRF82" s="706"/>
      <c r="PRG82" s="706"/>
      <c r="PRH82" s="706"/>
      <c r="PRI82" s="706"/>
      <c r="PRJ82" s="706"/>
      <c r="PRK82" s="706"/>
      <c r="PRL82" s="706"/>
      <c r="PRM82" s="706"/>
      <c r="PRN82" s="706"/>
      <c r="PRO82" s="706"/>
      <c r="PRP82" s="706"/>
      <c r="PRQ82" s="706"/>
      <c r="PRR82" s="706"/>
      <c r="PRS82" s="706"/>
      <c r="PRT82" s="706"/>
      <c r="PRU82" s="706"/>
      <c r="PRV82" s="706"/>
      <c r="PRW82" s="706"/>
      <c r="PRX82" s="706"/>
      <c r="PRY82" s="706"/>
      <c r="PRZ82" s="706"/>
      <c r="PSA82" s="706"/>
      <c r="PSB82" s="706"/>
      <c r="PSC82" s="706"/>
      <c r="PSD82" s="706"/>
      <c r="PSE82" s="706"/>
      <c r="PSF82" s="706"/>
      <c r="PSG82" s="706"/>
      <c r="PSH82" s="706"/>
      <c r="PSI82" s="706"/>
      <c r="PSJ82" s="706"/>
      <c r="PSK82" s="706"/>
      <c r="PSL82" s="706"/>
      <c r="PSM82" s="706"/>
      <c r="PSN82" s="706"/>
      <c r="PSO82" s="706"/>
      <c r="PSP82" s="706"/>
      <c r="PSQ82" s="706"/>
      <c r="PSR82" s="706"/>
      <c r="PSS82" s="706"/>
      <c r="PST82" s="706"/>
      <c r="PSU82" s="706"/>
      <c r="PSV82" s="706"/>
      <c r="PSW82" s="706"/>
      <c r="PSX82" s="706"/>
      <c r="PSY82" s="706"/>
      <c r="PSZ82" s="706"/>
      <c r="PTA82" s="706"/>
      <c r="PTB82" s="706"/>
      <c r="PTC82" s="706"/>
      <c r="PTD82" s="706"/>
      <c r="PTE82" s="706"/>
      <c r="PTF82" s="706"/>
      <c r="PTG82" s="706"/>
      <c r="PTH82" s="706"/>
      <c r="PTI82" s="706"/>
      <c r="PTJ82" s="706"/>
      <c r="PTK82" s="706"/>
      <c r="PTL82" s="706"/>
      <c r="PTM82" s="706"/>
      <c r="PTN82" s="706"/>
      <c r="PTO82" s="706"/>
      <c r="PTP82" s="706"/>
      <c r="PTQ82" s="706"/>
      <c r="PTR82" s="706"/>
      <c r="PTS82" s="706"/>
      <c r="PTT82" s="706"/>
      <c r="PTU82" s="706"/>
      <c r="PTV82" s="706"/>
      <c r="PTW82" s="706"/>
      <c r="PTX82" s="706"/>
      <c r="PTY82" s="706"/>
      <c r="PTZ82" s="706"/>
      <c r="PUA82" s="706"/>
      <c r="PUB82" s="706"/>
      <c r="PUC82" s="706"/>
      <c r="PUD82" s="706"/>
      <c r="PUE82" s="706"/>
      <c r="PUF82" s="706"/>
      <c r="PUG82" s="706"/>
      <c r="PUH82" s="706"/>
      <c r="PUI82" s="706"/>
      <c r="PUJ82" s="706"/>
      <c r="PUK82" s="706"/>
      <c r="PUL82" s="706"/>
      <c r="PUM82" s="706"/>
      <c r="PUN82" s="706"/>
      <c r="PUO82" s="706"/>
      <c r="PUP82" s="706"/>
      <c r="PUQ82" s="706"/>
      <c r="PUR82" s="706"/>
      <c r="PUS82" s="706"/>
      <c r="PUT82" s="706"/>
      <c r="PUU82" s="706"/>
      <c r="PUV82" s="706"/>
      <c r="PUW82" s="706"/>
      <c r="PUX82" s="706"/>
      <c r="PUY82" s="706"/>
      <c r="PUZ82" s="706"/>
      <c r="PVA82" s="706"/>
      <c r="PVB82" s="706"/>
      <c r="PVC82" s="706"/>
      <c r="PVD82" s="706"/>
      <c r="PVE82" s="706"/>
      <c r="PVF82" s="706"/>
      <c r="PVG82" s="706"/>
      <c r="PVH82" s="706"/>
      <c r="PVI82" s="706"/>
      <c r="PVJ82" s="706"/>
      <c r="PVK82" s="706"/>
      <c r="PVL82" s="706"/>
      <c r="PVM82" s="706"/>
      <c r="PVN82" s="706"/>
      <c r="PVO82" s="706"/>
      <c r="PVP82" s="706"/>
      <c r="PVQ82" s="706"/>
      <c r="PVR82" s="706"/>
      <c r="PVS82" s="706"/>
      <c r="PVT82" s="706"/>
      <c r="PVU82" s="706"/>
      <c r="PVV82" s="706"/>
      <c r="PVW82" s="706"/>
      <c r="PVX82" s="706"/>
      <c r="PVY82" s="706"/>
      <c r="PVZ82" s="706"/>
      <c r="PWA82" s="706"/>
      <c r="PWB82" s="706"/>
      <c r="PWC82" s="706"/>
      <c r="PWD82" s="706"/>
      <c r="PWE82" s="706"/>
      <c r="PWF82" s="706"/>
      <c r="PWG82" s="706"/>
      <c r="PWH82" s="706"/>
      <c r="PWI82" s="706"/>
      <c r="PWJ82" s="706"/>
      <c r="PWK82" s="706"/>
      <c r="PWL82" s="706"/>
      <c r="PWM82" s="706"/>
      <c r="PWN82" s="706"/>
      <c r="PWO82" s="706"/>
      <c r="PWP82" s="706"/>
      <c r="PWQ82" s="706"/>
      <c r="PWR82" s="706"/>
      <c r="PWS82" s="706"/>
      <c r="PWT82" s="706"/>
      <c r="PWU82" s="706"/>
      <c r="PWV82" s="706"/>
      <c r="PWW82" s="706"/>
      <c r="PWX82" s="706"/>
      <c r="PWY82" s="706"/>
      <c r="PWZ82" s="706"/>
      <c r="PXA82" s="706"/>
      <c r="PXB82" s="706"/>
      <c r="PXC82" s="706"/>
      <c r="PXD82" s="706"/>
      <c r="PXE82" s="706"/>
      <c r="PXF82" s="706"/>
      <c r="PXG82" s="706"/>
      <c r="PXH82" s="706"/>
      <c r="PXI82" s="706"/>
      <c r="PXJ82" s="706"/>
      <c r="PXK82" s="706"/>
      <c r="PXL82" s="706"/>
      <c r="PXM82" s="706"/>
      <c r="PXN82" s="706"/>
      <c r="PXO82" s="706"/>
      <c r="PXP82" s="706"/>
      <c r="PXQ82" s="706"/>
      <c r="PXR82" s="706"/>
      <c r="PXS82" s="706"/>
      <c r="PXT82" s="706"/>
      <c r="PXU82" s="706"/>
      <c r="PXV82" s="706"/>
      <c r="PXW82" s="706"/>
      <c r="PXX82" s="706"/>
      <c r="PXY82" s="706"/>
      <c r="PXZ82" s="706"/>
      <c r="PYA82" s="706"/>
      <c r="PYB82" s="706"/>
      <c r="PYC82" s="706"/>
      <c r="PYD82" s="706"/>
      <c r="PYE82" s="706"/>
      <c r="PYF82" s="706"/>
      <c r="PYG82" s="706"/>
      <c r="PYH82" s="706"/>
      <c r="PYI82" s="706"/>
      <c r="PYJ82" s="706"/>
      <c r="PYK82" s="706"/>
      <c r="PYL82" s="706"/>
      <c r="PYM82" s="706"/>
      <c r="PYN82" s="706"/>
      <c r="PYO82" s="706"/>
      <c r="PYP82" s="706"/>
      <c r="PYQ82" s="706"/>
      <c r="PYR82" s="706"/>
      <c r="PYS82" s="706"/>
      <c r="PYT82" s="706"/>
      <c r="PYU82" s="706"/>
      <c r="PYV82" s="706"/>
      <c r="PYW82" s="706"/>
      <c r="PYX82" s="706"/>
      <c r="PYY82" s="706"/>
      <c r="PYZ82" s="706"/>
      <c r="PZA82" s="706"/>
      <c r="PZB82" s="706"/>
      <c r="PZC82" s="706"/>
      <c r="PZD82" s="706"/>
      <c r="PZE82" s="706"/>
      <c r="PZF82" s="706"/>
      <c r="PZG82" s="706"/>
      <c r="PZH82" s="706"/>
      <c r="PZI82" s="706"/>
      <c r="PZJ82" s="706"/>
      <c r="PZK82" s="706"/>
      <c r="PZL82" s="706"/>
      <c r="PZM82" s="706"/>
      <c r="PZN82" s="706"/>
      <c r="PZO82" s="706"/>
      <c r="PZP82" s="706"/>
      <c r="PZQ82" s="706"/>
      <c r="PZR82" s="706"/>
      <c r="PZS82" s="706"/>
      <c r="PZT82" s="706"/>
      <c r="PZU82" s="706"/>
      <c r="PZV82" s="706"/>
      <c r="PZW82" s="706"/>
      <c r="PZX82" s="706"/>
      <c r="PZY82" s="706"/>
      <c r="PZZ82" s="706"/>
      <c r="QAA82" s="706"/>
      <c r="QAB82" s="706"/>
      <c r="QAC82" s="706"/>
      <c r="QAD82" s="706"/>
      <c r="QAE82" s="706"/>
      <c r="QAF82" s="706"/>
      <c r="QAG82" s="706"/>
      <c r="QAH82" s="706"/>
      <c r="QAI82" s="706"/>
      <c r="QAJ82" s="706"/>
      <c r="QAK82" s="706"/>
      <c r="QAL82" s="706"/>
      <c r="QAM82" s="706"/>
      <c r="QAN82" s="706"/>
      <c r="QAO82" s="706"/>
      <c r="QAP82" s="706"/>
      <c r="QAQ82" s="706"/>
      <c r="QAR82" s="706"/>
      <c r="QAS82" s="706"/>
      <c r="QAT82" s="706"/>
      <c r="QAU82" s="706"/>
      <c r="QAV82" s="706"/>
      <c r="QAW82" s="706"/>
      <c r="QAX82" s="706"/>
      <c r="QAY82" s="706"/>
      <c r="QAZ82" s="706"/>
      <c r="QBA82" s="706"/>
      <c r="QBB82" s="706"/>
      <c r="QBC82" s="706"/>
      <c r="QBD82" s="706"/>
      <c r="QBE82" s="706"/>
      <c r="QBF82" s="706"/>
      <c r="QBG82" s="706"/>
      <c r="QBH82" s="706"/>
      <c r="QBI82" s="706"/>
      <c r="QBJ82" s="706"/>
      <c r="QBK82" s="706"/>
      <c r="QBL82" s="706"/>
      <c r="QBM82" s="706"/>
      <c r="QBN82" s="706"/>
      <c r="QBO82" s="706"/>
      <c r="QBP82" s="706"/>
      <c r="QBQ82" s="706"/>
      <c r="QBR82" s="706"/>
      <c r="QBS82" s="706"/>
      <c r="QBT82" s="706"/>
      <c r="QBU82" s="706"/>
      <c r="QBV82" s="706"/>
      <c r="QBW82" s="706"/>
      <c r="QBX82" s="706"/>
      <c r="QBY82" s="706"/>
      <c r="QBZ82" s="706"/>
      <c r="QCA82" s="706"/>
      <c r="QCB82" s="706"/>
      <c r="QCC82" s="706"/>
      <c r="QCD82" s="706"/>
      <c r="QCE82" s="706"/>
      <c r="QCF82" s="706"/>
      <c r="QCG82" s="706"/>
      <c r="QCH82" s="706"/>
      <c r="QCI82" s="706"/>
      <c r="QCJ82" s="706"/>
      <c r="QCK82" s="706"/>
      <c r="QCL82" s="706"/>
      <c r="QCM82" s="706"/>
      <c r="QCN82" s="706"/>
      <c r="QCO82" s="706"/>
      <c r="QCP82" s="706"/>
      <c r="QCQ82" s="706"/>
      <c r="QCR82" s="706"/>
      <c r="QCS82" s="706"/>
      <c r="QCT82" s="706"/>
      <c r="QCU82" s="706"/>
      <c r="QCV82" s="706"/>
      <c r="QCW82" s="706"/>
      <c r="QCX82" s="706"/>
      <c r="QCY82" s="706"/>
      <c r="QCZ82" s="706"/>
      <c r="QDA82" s="706"/>
      <c r="QDB82" s="706"/>
      <c r="QDC82" s="706"/>
      <c r="QDD82" s="706"/>
      <c r="QDE82" s="706"/>
      <c r="QDF82" s="706"/>
      <c r="QDG82" s="706"/>
      <c r="QDH82" s="706"/>
      <c r="QDI82" s="706"/>
      <c r="QDJ82" s="706"/>
      <c r="QDK82" s="706"/>
      <c r="QDL82" s="706"/>
      <c r="QDM82" s="706"/>
      <c r="QDN82" s="706"/>
      <c r="QDO82" s="706"/>
      <c r="QDP82" s="706"/>
      <c r="QDQ82" s="706"/>
      <c r="QDR82" s="706"/>
      <c r="QDS82" s="706"/>
      <c r="QDT82" s="706"/>
      <c r="QDU82" s="706"/>
      <c r="QDV82" s="706"/>
      <c r="QDW82" s="706"/>
      <c r="QDX82" s="706"/>
      <c r="QDY82" s="706"/>
      <c r="QDZ82" s="706"/>
      <c r="QEA82" s="706"/>
      <c r="QEB82" s="706"/>
      <c r="QEC82" s="706"/>
      <c r="QED82" s="706"/>
      <c r="QEE82" s="706"/>
      <c r="QEF82" s="706"/>
      <c r="QEG82" s="706"/>
      <c r="QEH82" s="706"/>
      <c r="QEI82" s="706"/>
      <c r="QEJ82" s="706"/>
      <c r="QEK82" s="706"/>
      <c r="QEL82" s="706"/>
      <c r="QEM82" s="706"/>
      <c r="QEN82" s="706"/>
      <c r="QEO82" s="706"/>
      <c r="QEP82" s="706"/>
      <c r="QEQ82" s="706"/>
      <c r="QER82" s="706"/>
      <c r="QES82" s="706"/>
      <c r="QET82" s="706"/>
      <c r="QEU82" s="706"/>
      <c r="QEV82" s="706"/>
      <c r="QEW82" s="706"/>
      <c r="QEX82" s="706"/>
      <c r="QEY82" s="706"/>
      <c r="QEZ82" s="706"/>
      <c r="QFA82" s="706"/>
      <c r="QFB82" s="706"/>
      <c r="QFC82" s="706"/>
      <c r="QFD82" s="706"/>
      <c r="QFE82" s="706"/>
      <c r="QFF82" s="706"/>
      <c r="QFG82" s="706"/>
      <c r="QFH82" s="706"/>
      <c r="QFI82" s="706"/>
      <c r="QFJ82" s="706"/>
      <c r="QFK82" s="706"/>
      <c r="QFL82" s="706"/>
      <c r="QFM82" s="706"/>
      <c r="QFN82" s="706"/>
      <c r="QFO82" s="706"/>
      <c r="QFP82" s="706"/>
      <c r="QFQ82" s="706"/>
      <c r="QFR82" s="706"/>
      <c r="QFS82" s="706"/>
      <c r="QFT82" s="706"/>
      <c r="QFU82" s="706"/>
      <c r="QFV82" s="706"/>
      <c r="QFW82" s="706"/>
      <c r="QFX82" s="706"/>
      <c r="QFY82" s="706"/>
      <c r="QFZ82" s="706"/>
      <c r="QGA82" s="706"/>
      <c r="QGB82" s="706"/>
      <c r="QGC82" s="706"/>
      <c r="QGD82" s="706"/>
      <c r="QGE82" s="706"/>
      <c r="QGF82" s="706"/>
      <c r="QGG82" s="706"/>
      <c r="QGH82" s="706"/>
      <c r="QGI82" s="706"/>
      <c r="QGJ82" s="706"/>
      <c r="QGK82" s="706"/>
      <c r="QGL82" s="706"/>
      <c r="QGM82" s="706"/>
      <c r="QGN82" s="706"/>
      <c r="QGO82" s="706"/>
      <c r="QGP82" s="706"/>
      <c r="QGQ82" s="706"/>
      <c r="QGR82" s="706"/>
      <c r="QGS82" s="706"/>
      <c r="QGT82" s="706"/>
      <c r="QGU82" s="706"/>
      <c r="QGV82" s="706"/>
      <c r="QGW82" s="706"/>
      <c r="QGX82" s="706"/>
      <c r="QGY82" s="706"/>
      <c r="QGZ82" s="706"/>
      <c r="QHA82" s="706"/>
      <c r="QHB82" s="706"/>
      <c r="QHC82" s="706"/>
      <c r="QHD82" s="706"/>
      <c r="QHE82" s="706"/>
      <c r="QHF82" s="706"/>
      <c r="QHG82" s="706"/>
      <c r="QHH82" s="706"/>
      <c r="QHI82" s="706"/>
      <c r="QHJ82" s="706"/>
      <c r="QHK82" s="706"/>
      <c r="QHL82" s="706"/>
      <c r="QHM82" s="706"/>
      <c r="QHN82" s="706"/>
      <c r="QHO82" s="706"/>
      <c r="QHP82" s="706"/>
      <c r="QHQ82" s="706"/>
      <c r="QHR82" s="706"/>
      <c r="QHS82" s="706"/>
      <c r="QHT82" s="706"/>
      <c r="QHU82" s="706"/>
      <c r="QHV82" s="706"/>
      <c r="QHW82" s="706"/>
      <c r="QHX82" s="706"/>
      <c r="QHY82" s="706"/>
      <c r="QHZ82" s="706"/>
      <c r="QIA82" s="706"/>
      <c r="QIB82" s="706"/>
      <c r="QIC82" s="706"/>
      <c r="QID82" s="706"/>
      <c r="QIE82" s="706"/>
      <c r="QIF82" s="706"/>
      <c r="QIG82" s="706"/>
      <c r="QIH82" s="706"/>
      <c r="QII82" s="706"/>
      <c r="QIJ82" s="706"/>
      <c r="QIK82" s="706"/>
      <c r="QIL82" s="706"/>
      <c r="QIM82" s="706"/>
      <c r="QIN82" s="706"/>
      <c r="QIO82" s="706"/>
      <c r="QIP82" s="706"/>
      <c r="QIQ82" s="706"/>
      <c r="QIR82" s="706"/>
      <c r="QIS82" s="706"/>
      <c r="QIT82" s="706"/>
      <c r="QIU82" s="706"/>
      <c r="QIV82" s="706"/>
      <c r="QIW82" s="706"/>
      <c r="QIX82" s="706"/>
      <c r="QIY82" s="706"/>
      <c r="QIZ82" s="706"/>
      <c r="QJA82" s="706"/>
      <c r="QJB82" s="706"/>
      <c r="QJC82" s="706"/>
      <c r="QJD82" s="706"/>
      <c r="QJE82" s="706"/>
      <c r="QJF82" s="706"/>
      <c r="QJG82" s="706"/>
      <c r="QJH82" s="706"/>
      <c r="QJI82" s="706"/>
      <c r="QJJ82" s="706"/>
      <c r="QJK82" s="706"/>
      <c r="QJL82" s="706"/>
      <c r="QJM82" s="706"/>
      <c r="QJN82" s="706"/>
      <c r="QJO82" s="706"/>
      <c r="QJP82" s="706"/>
      <c r="QJQ82" s="706"/>
      <c r="QJR82" s="706"/>
      <c r="QJS82" s="706"/>
      <c r="QJT82" s="706"/>
      <c r="QJU82" s="706"/>
      <c r="QJV82" s="706"/>
      <c r="QJW82" s="706"/>
      <c r="QJX82" s="706"/>
      <c r="QJY82" s="706"/>
      <c r="QJZ82" s="706"/>
      <c r="QKA82" s="706"/>
      <c r="QKB82" s="706"/>
      <c r="QKC82" s="706"/>
      <c r="QKD82" s="706"/>
      <c r="QKE82" s="706"/>
      <c r="QKF82" s="706"/>
      <c r="QKG82" s="706"/>
      <c r="QKH82" s="706"/>
      <c r="QKI82" s="706"/>
      <c r="QKJ82" s="706"/>
      <c r="QKK82" s="706"/>
      <c r="QKL82" s="706"/>
      <c r="QKM82" s="706"/>
      <c r="QKN82" s="706"/>
      <c r="QKO82" s="706"/>
      <c r="QKP82" s="706"/>
      <c r="QKQ82" s="706"/>
      <c r="QKR82" s="706"/>
      <c r="QKS82" s="706"/>
      <c r="QKT82" s="706"/>
      <c r="QKU82" s="706"/>
      <c r="QKV82" s="706"/>
      <c r="QKW82" s="706"/>
      <c r="QKX82" s="706"/>
      <c r="QKY82" s="706"/>
      <c r="QKZ82" s="706"/>
      <c r="QLA82" s="706"/>
      <c r="QLB82" s="706"/>
      <c r="QLC82" s="706"/>
      <c r="QLD82" s="706"/>
      <c r="QLE82" s="706"/>
      <c r="QLF82" s="706"/>
      <c r="QLG82" s="706"/>
      <c r="QLH82" s="706"/>
      <c r="QLI82" s="706"/>
      <c r="QLJ82" s="706"/>
      <c r="QLK82" s="706"/>
      <c r="QLL82" s="706"/>
      <c r="QLM82" s="706"/>
      <c r="QLN82" s="706"/>
      <c r="QLO82" s="706"/>
      <c r="QLP82" s="706"/>
      <c r="QLQ82" s="706"/>
      <c r="QLR82" s="706"/>
      <c r="QLS82" s="706"/>
      <c r="QLT82" s="706"/>
      <c r="QLU82" s="706"/>
      <c r="QLV82" s="706"/>
      <c r="QLW82" s="706"/>
      <c r="QLX82" s="706"/>
      <c r="QLY82" s="706"/>
      <c r="QLZ82" s="706"/>
      <c r="QMA82" s="706"/>
      <c r="QMB82" s="706"/>
      <c r="QMC82" s="706"/>
      <c r="QMD82" s="706"/>
      <c r="QME82" s="706"/>
      <c r="QMF82" s="706"/>
      <c r="QMG82" s="706"/>
      <c r="QMH82" s="706"/>
      <c r="QMI82" s="706"/>
      <c r="QMJ82" s="706"/>
      <c r="QMK82" s="706"/>
      <c r="QML82" s="706"/>
      <c r="QMM82" s="706"/>
      <c r="QMN82" s="706"/>
      <c r="QMO82" s="706"/>
      <c r="QMP82" s="706"/>
      <c r="QMQ82" s="706"/>
      <c r="QMR82" s="706"/>
      <c r="QMS82" s="706"/>
      <c r="QMT82" s="706"/>
      <c r="QMU82" s="706"/>
      <c r="QMV82" s="706"/>
      <c r="QMW82" s="706"/>
      <c r="QMX82" s="706"/>
      <c r="QMY82" s="706"/>
      <c r="QMZ82" s="706"/>
      <c r="QNA82" s="706"/>
      <c r="QNB82" s="706"/>
      <c r="QNC82" s="706"/>
      <c r="QND82" s="706"/>
      <c r="QNE82" s="706"/>
      <c r="QNF82" s="706"/>
      <c r="QNG82" s="706"/>
      <c r="QNH82" s="706"/>
      <c r="QNI82" s="706"/>
      <c r="QNJ82" s="706"/>
      <c r="QNK82" s="706"/>
      <c r="QNL82" s="706"/>
      <c r="QNM82" s="706"/>
      <c r="QNN82" s="706"/>
      <c r="QNO82" s="706"/>
      <c r="QNP82" s="706"/>
      <c r="QNQ82" s="706"/>
      <c r="QNR82" s="706"/>
      <c r="QNS82" s="706"/>
      <c r="QNT82" s="706"/>
      <c r="QNU82" s="706"/>
      <c r="QNV82" s="706"/>
      <c r="QNW82" s="706"/>
      <c r="QNX82" s="706"/>
      <c r="QNY82" s="706"/>
      <c r="QNZ82" s="706"/>
      <c r="QOA82" s="706"/>
      <c r="QOB82" s="706"/>
      <c r="QOC82" s="706"/>
      <c r="QOD82" s="706"/>
      <c r="QOE82" s="706"/>
      <c r="QOF82" s="706"/>
      <c r="QOG82" s="706"/>
      <c r="QOH82" s="706"/>
      <c r="QOI82" s="706"/>
      <c r="QOJ82" s="706"/>
      <c r="QOK82" s="706"/>
      <c r="QOL82" s="706"/>
      <c r="QOM82" s="706"/>
      <c r="QON82" s="706"/>
      <c r="QOO82" s="706"/>
      <c r="QOP82" s="706"/>
      <c r="QOQ82" s="706"/>
      <c r="QOR82" s="706"/>
      <c r="QOS82" s="706"/>
      <c r="QOT82" s="706"/>
      <c r="QOU82" s="706"/>
      <c r="QOV82" s="706"/>
      <c r="QOW82" s="706"/>
      <c r="QOX82" s="706"/>
      <c r="QOY82" s="706"/>
      <c r="QOZ82" s="706"/>
      <c r="QPA82" s="706"/>
      <c r="QPB82" s="706"/>
      <c r="QPC82" s="706"/>
      <c r="QPD82" s="706"/>
      <c r="QPE82" s="706"/>
      <c r="QPF82" s="706"/>
      <c r="QPG82" s="706"/>
      <c r="QPH82" s="706"/>
      <c r="QPI82" s="706"/>
      <c r="QPJ82" s="706"/>
      <c r="QPK82" s="706"/>
      <c r="QPL82" s="706"/>
      <c r="QPM82" s="706"/>
      <c r="QPN82" s="706"/>
      <c r="QPO82" s="706"/>
      <c r="QPP82" s="706"/>
      <c r="QPQ82" s="706"/>
      <c r="QPR82" s="706"/>
      <c r="QPS82" s="706"/>
      <c r="QPT82" s="706"/>
      <c r="QPU82" s="706"/>
      <c r="QPV82" s="706"/>
      <c r="QPW82" s="706"/>
      <c r="QPX82" s="706"/>
      <c r="QPY82" s="706"/>
      <c r="QPZ82" s="706"/>
      <c r="QQA82" s="706"/>
      <c r="QQB82" s="706"/>
      <c r="QQC82" s="706"/>
      <c r="QQD82" s="706"/>
      <c r="QQE82" s="706"/>
      <c r="QQF82" s="706"/>
      <c r="QQG82" s="706"/>
      <c r="QQH82" s="706"/>
      <c r="QQI82" s="706"/>
      <c r="QQJ82" s="706"/>
      <c r="QQK82" s="706"/>
      <c r="QQL82" s="706"/>
      <c r="QQM82" s="706"/>
      <c r="QQN82" s="706"/>
      <c r="QQO82" s="706"/>
      <c r="QQP82" s="706"/>
      <c r="QQQ82" s="706"/>
      <c r="QQR82" s="706"/>
      <c r="QQS82" s="706"/>
      <c r="QQT82" s="706"/>
      <c r="QQU82" s="706"/>
      <c r="QQV82" s="706"/>
      <c r="QQW82" s="706"/>
      <c r="QQX82" s="706"/>
      <c r="QQY82" s="706"/>
      <c r="QQZ82" s="706"/>
      <c r="QRA82" s="706"/>
      <c r="QRB82" s="706"/>
      <c r="QRC82" s="706"/>
      <c r="QRD82" s="706"/>
      <c r="QRE82" s="706"/>
      <c r="QRF82" s="706"/>
      <c r="QRG82" s="706"/>
      <c r="QRH82" s="706"/>
      <c r="QRI82" s="706"/>
      <c r="QRJ82" s="706"/>
      <c r="QRK82" s="706"/>
      <c r="QRL82" s="706"/>
      <c r="QRM82" s="706"/>
      <c r="QRN82" s="706"/>
      <c r="QRO82" s="706"/>
      <c r="QRP82" s="706"/>
      <c r="QRQ82" s="706"/>
      <c r="QRR82" s="706"/>
      <c r="QRS82" s="706"/>
      <c r="QRT82" s="706"/>
      <c r="QRU82" s="706"/>
      <c r="QRV82" s="706"/>
      <c r="QRW82" s="706"/>
      <c r="QRX82" s="706"/>
      <c r="QRY82" s="706"/>
      <c r="QRZ82" s="706"/>
      <c r="QSA82" s="706"/>
      <c r="QSB82" s="706"/>
      <c r="QSC82" s="706"/>
      <c r="QSD82" s="706"/>
      <c r="QSE82" s="706"/>
      <c r="QSF82" s="706"/>
      <c r="QSG82" s="706"/>
      <c r="QSH82" s="706"/>
      <c r="QSI82" s="706"/>
      <c r="QSJ82" s="706"/>
      <c r="QSK82" s="706"/>
      <c r="QSL82" s="706"/>
      <c r="QSM82" s="706"/>
      <c r="QSN82" s="706"/>
      <c r="QSO82" s="706"/>
      <c r="QSP82" s="706"/>
      <c r="QSQ82" s="706"/>
      <c r="QSR82" s="706"/>
      <c r="QSS82" s="706"/>
      <c r="QST82" s="706"/>
      <c r="QSU82" s="706"/>
      <c r="QSV82" s="706"/>
      <c r="QSW82" s="706"/>
      <c r="QSX82" s="706"/>
      <c r="QSY82" s="706"/>
      <c r="QSZ82" s="706"/>
      <c r="QTA82" s="706"/>
      <c r="QTB82" s="706"/>
      <c r="QTC82" s="706"/>
      <c r="QTD82" s="706"/>
      <c r="QTE82" s="706"/>
      <c r="QTF82" s="706"/>
      <c r="QTG82" s="706"/>
      <c r="QTH82" s="706"/>
      <c r="QTI82" s="706"/>
      <c r="QTJ82" s="706"/>
      <c r="QTK82" s="706"/>
      <c r="QTL82" s="706"/>
      <c r="QTM82" s="706"/>
      <c r="QTN82" s="706"/>
      <c r="QTO82" s="706"/>
      <c r="QTP82" s="706"/>
      <c r="QTQ82" s="706"/>
      <c r="QTR82" s="706"/>
      <c r="QTS82" s="706"/>
      <c r="QTT82" s="706"/>
      <c r="QTU82" s="706"/>
      <c r="QTV82" s="706"/>
      <c r="QTW82" s="706"/>
      <c r="QTX82" s="706"/>
      <c r="QTY82" s="706"/>
      <c r="QTZ82" s="706"/>
      <c r="QUA82" s="706"/>
      <c r="QUB82" s="706"/>
      <c r="QUC82" s="706"/>
      <c r="QUD82" s="706"/>
      <c r="QUE82" s="706"/>
      <c r="QUF82" s="706"/>
      <c r="QUG82" s="706"/>
      <c r="QUH82" s="706"/>
      <c r="QUI82" s="706"/>
      <c r="QUJ82" s="706"/>
      <c r="QUK82" s="706"/>
      <c r="QUL82" s="706"/>
      <c r="QUM82" s="706"/>
      <c r="QUN82" s="706"/>
      <c r="QUO82" s="706"/>
      <c r="QUP82" s="706"/>
      <c r="QUQ82" s="706"/>
      <c r="QUR82" s="706"/>
      <c r="QUS82" s="706"/>
      <c r="QUT82" s="706"/>
      <c r="QUU82" s="706"/>
      <c r="QUV82" s="706"/>
      <c r="QUW82" s="706"/>
      <c r="QUX82" s="706"/>
      <c r="QUY82" s="706"/>
      <c r="QUZ82" s="706"/>
      <c r="QVA82" s="706"/>
      <c r="QVB82" s="706"/>
      <c r="QVC82" s="706"/>
      <c r="QVD82" s="706"/>
      <c r="QVE82" s="706"/>
      <c r="QVF82" s="706"/>
      <c r="QVG82" s="706"/>
      <c r="QVH82" s="706"/>
      <c r="QVI82" s="706"/>
      <c r="QVJ82" s="706"/>
      <c r="QVK82" s="706"/>
      <c r="QVL82" s="706"/>
      <c r="QVM82" s="706"/>
      <c r="QVN82" s="706"/>
      <c r="QVO82" s="706"/>
      <c r="QVP82" s="706"/>
      <c r="QVQ82" s="706"/>
      <c r="QVR82" s="706"/>
      <c r="QVS82" s="706"/>
      <c r="QVT82" s="706"/>
      <c r="QVU82" s="706"/>
      <c r="QVV82" s="706"/>
      <c r="QVW82" s="706"/>
      <c r="QVX82" s="706"/>
      <c r="QVY82" s="706"/>
      <c r="QVZ82" s="706"/>
      <c r="QWA82" s="706"/>
      <c r="QWB82" s="706"/>
      <c r="QWC82" s="706"/>
      <c r="QWD82" s="706"/>
      <c r="QWE82" s="706"/>
      <c r="QWF82" s="706"/>
      <c r="QWG82" s="706"/>
      <c r="QWH82" s="706"/>
      <c r="QWI82" s="706"/>
      <c r="QWJ82" s="706"/>
      <c r="QWK82" s="706"/>
      <c r="QWL82" s="706"/>
      <c r="QWM82" s="706"/>
      <c r="QWN82" s="706"/>
      <c r="QWO82" s="706"/>
      <c r="QWP82" s="706"/>
      <c r="QWQ82" s="706"/>
      <c r="QWR82" s="706"/>
      <c r="QWS82" s="706"/>
      <c r="QWT82" s="706"/>
      <c r="QWU82" s="706"/>
      <c r="QWV82" s="706"/>
      <c r="QWW82" s="706"/>
      <c r="QWX82" s="706"/>
      <c r="QWY82" s="706"/>
      <c r="QWZ82" s="706"/>
      <c r="QXA82" s="706"/>
      <c r="QXB82" s="706"/>
      <c r="QXC82" s="706"/>
      <c r="QXD82" s="706"/>
      <c r="QXE82" s="706"/>
      <c r="QXF82" s="706"/>
      <c r="QXG82" s="706"/>
      <c r="QXH82" s="706"/>
      <c r="QXI82" s="706"/>
      <c r="QXJ82" s="706"/>
      <c r="QXK82" s="706"/>
      <c r="QXL82" s="706"/>
      <c r="QXM82" s="706"/>
      <c r="QXN82" s="706"/>
      <c r="QXO82" s="706"/>
      <c r="QXP82" s="706"/>
      <c r="QXQ82" s="706"/>
      <c r="QXR82" s="706"/>
      <c r="QXS82" s="706"/>
      <c r="QXT82" s="706"/>
      <c r="QXU82" s="706"/>
      <c r="QXV82" s="706"/>
      <c r="QXW82" s="706"/>
      <c r="QXX82" s="706"/>
      <c r="QXY82" s="706"/>
      <c r="QXZ82" s="706"/>
      <c r="QYA82" s="706"/>
      <c r="QYB82" s="706"/>
      <c r="QYC82" s="706"/>
      <c r="QYD82" s="706"/>
      <c r="QYE82" s="706"/>
      <c r="QYF82" s="706"/>
      <c r="QYG82" s="706"/>
      <c r="QYH82" s="706"/>
      <c r="QYI82" s="706"/>
      <c r="QYJ82" s="706"/>
      <c r="QYK82" s="706"/>
      <c r="QYL82" s="706"/>
      <c r="QYM82" s="706"/>
      <c r="QYN82" s="706"/>
      <c r="QYO82" s="706"/>
      <c r="QYP82" s="706"/>
      <c r="QYQ82" s="706"/>
      <c r="QYR82" s="706"/>
      <c r="QYS82" s="706"/>
      <c r="QYT82" s="706"/>
      <c r="QYU82" s="706"/>
      <c r="QYV82" s="706"/>
      <c r="QYW82" s="706"/>
      <c r="QYX82" s="706"/>
      <c r="QYY82" s="706"/>
      <c r="QYZ82" s="706"/>
      <c r="QZA82" s="706"/>
      <c r="QZB82" s="706"/>
      <c r="QZC82" s="706"/>
      <c r="QZD82" s="706"/>
      <c r="QZE82" s="706"/>
      <c r="QZF82" s="706"/>
      <c r="QZG82" s="706"/>
      <c r="QZH82" s="706"/>
      <c r="QZI82" s="706"/>
      <c r="QZJ82" s="706"/>
      <c r="QZK82" s="706"/>
      <c r="QZL82" s="706"/>
      <c r="QZM82" s="706"/>
      <c r="QZN82" s="706"/>
      <c r="QZO82" s="706"/>
      <c r="QZP82" s="706"/>
      <c r="QZQ82" s="706"/>
      <c r="QZR82" s="706"/>
      <c r="QZS82" s="706"/>
      <c r="QZT82" s="706"/>
      <c r="QZU82" s="706"/>
      <c r="QZV82" s="706"/>
      <c r="QZW82" s="706"/>
      <c r="QZX82" s="706"/>
      <c r="QZY82" s="706"/>
      <c r="QZZ82" s="706"/>
      <c r="RAA82" s="706"/>
      <c r="RAB82" s="706"/>
      <c r="RAC82" s="706"/>
      <c r="RAD82" s="706"/>
      <c r="RAE82" s="706"/>
      <c r="RAF82" s="706"/>
      <c r="RAG82" s="706"/>
      <c r="RAH82" s="706"/>
      <c r="RAI82" s="706"/>
      <c r="RAJ82" s="706"/>
      <c r="RAK82" s="706"/>
      <c r="RAL82" s="706"/>
      <c r="RAM82" s="706"/>
      <c r="RAN82" s="706"/>
      <c r="RAO82" s="706"/>
      <c r="RAP82" s="706"/>
      <c r="RAQ82" s="706"/>
      <c r="RAR82" s="706"/>
      <c r="RAS82" s="706"/>
      <c r="RAT82" s="706"/>
      <c r="RAU82" s="706"/>
      <c r="RAV82" s="706"/>
      <c r="RAW82" s="706"/>
      <c r="RAX82" s="706"/>
      <c r="RAY82" s="706"/>
      <c r="RAZ82" s="706"/>
      <c r="RBA82" s="706"/>
      <c r="RBB82" s="706"/>
      <c r="RBC82" s="706"/>
      <c r="RBD82" s="706"/>
      <c r="RBE82" s="706"/>
      <c r="RBF82" s="706"/>
      <c r="RBG82" s="706"/>
      <c r="RBH82" s="706"/>
      <c r="RBI82" s="706"/>
      <c r="RBJ82" s="706"/>
      <c r="RBK82" s="706"/>
      <c r="RBL82" s="706"/>
      <c r="RBM82" s="706"/>
      <c r="RBN82" s="706"/>
      <c r="RBO82" s="706"/>
      <c r="RBP82" s="706"/>
      <c r="RBQ82" s="706"/>
      <c r="RBR82" s="706"/>
      <c r="RBS82" s="706"/>
      <c r="RBT82" s="706"/>
      <c r="RBU82" s="706"/>
      <c r="RBV82" s="706"/>
      <c r="RBW82" s="706"/>
      <c r="RBX82" s="706"/>
      <c r="RBY82" s="706"/>
      <c r="RBZ82" s="706"/>
      <c r="RCA82" s="706"/>
      <c r="RCB82" s="706"/>
      <c r="RCC82" s="706"/>
      <c r="RCD82" s="706"/>
      <c r="RCE82" s="706"/>
      <c r="RCF82" s="706"/>
      <c r="RCG82" s="706"/>
      <c r="RCH82" s="706"/>
      <c r="RCI82" s="706"/>
      <c r="RCJ82" s="706"/>
      <c r="RCK82" s="706"/>
      <c r="RCL82" s="706"/>
      <c r="RCM82" s="706"/>
      <c r="RCN82" s="706"/>
      <c r="RCO82" s="706"/>
      <c r="RCP82" s="706"/>
      <c r="RCQ82" s="706"/>
      <c r="RCR82" s="706"/>
      <c r="RCS82" s="706"/>
      <c r="RCT82" s="706"/>
      <c r="RCU82" s="706"/>
      <c r="RCV82" s="706"/>
      <c r="RCW82" s="706"/>
      <c r="RCX82" s="706"/>
      <c r="RCY82" s="706"/>
      <c r="RCZ82" s="706"/>
      <c r="RDA82" s="706"/>
      <c r="RDB82" s="706"/>
      <c r="RDC82" s="706"/>
      <c r="RDD82" s="706"/>
      <c r="RDE82" s="706"/>
      <c r="RDF82" s="706"/>
      <c r="RDG82" s="706"/>
      <c r="RDH82" s="706"/>
      <c r="RDI82" s="706"/>
      <c r="RDJ82" s="706"/>
      <c r="RDK82" s="706"/>
      <c r="RDL82" s="706"/>
      <c r="RDM82" s="706"/>
      <c r="RDN82" s="706"/>
      <c r="RDO82" s="706"/>
      <c r="RDP82" s="706"/>
      <c r="RDQ82" s="706"/>
      <c r="RDR82" s="706"/>
      <c r="RDS82" s="706"/>
      <c r="RDT82" s="706"/>
      <c r="RDU82" s="706"/>
      <c r="RDV82" s="706"/>
      <c r="RDW82" s="706"/>
      <c r="RDX82" s="706"/>
      <c r="RDY82" s="706"/>
      <c r="RDZ82" s="706"/>
      <c r="REA82" s="706"/>
      <c r="REB82" s="706"/>
      <c r="REC82" s="706"/>
      <c r="RED82" s="706"/>
      <c r="REE82" s="706"/>
      <c r="REF82" s="706"/>
      <c r="REG82" s="706"/>
      <c r="REH82" s="706"/>
      <c r="REI82" s="706"/>
      <c r="REJ82" s="706"/>
      <c r="REK82" s="706"/>
      <c r="REL82" s="706"/>
      <c r="REM82" s="706"/>
      <c r="REN82" s="706"/>
      <c r="REO82" s="706"/>
      <c r="REP82" s="706"/>
      <c r="REQ82" s="706"/>
      <c r="RER82" s="706"/>
      <c r="RES82" s="706"/>
      <c r="RET82" s="706"/>
      <c r="REU82" s="706"/>
      <c r="REV82" s="706"/>
      <c r="REW82" s="706"/>
      <c r="REX82" s="706"/>
      <c r="REY82" s="706"/>
      <c r="REZ82" s="706"/>
      <c r="RFA82" s="706"/>
      <c r="RFB82" s="706"/>
      <c r="RFC82" s="706"/>
      <c r="RFD82" s="706"/>
      <c r="RFE82" s="706"/>
      <c r="RFF82" s="706"/>
      <c r="RFG82" s="706"/>
      <c r="RFH82" s="706"/>
      <c r="RFI82" s="706"/>
      <c r="RFJ82" s="706"/>
      <c r="RFK82" s="706"/>
      <c r="RFL82" s="706"/>
      <c r="RFM82" s="706"/>
      <c r="RFN82" s="706"/>
      <c r="RFO82" s="706"/>
      <c r="RFP82" s="706"/>
      <c r="RFQ82" s="706"/>
      <c r="RFR82" s="706"/>
      <c r="RFS82" s="706"/>
      <c r="RFT82" s="706"/>
      <c r="RFU82" s="706"/>
      <c r="RFV82" s="706"/>
      <c r="RFW82" s="706"/>
      <c r="RFX82" s="706"/>
      <c r="RFY82" s="706"/>
      <c r="RFZ82" s="706"/>
      <c r="RGA82" s="706"/>
      <c r="RGB82" s="706"/>
      <c r="RGC82" s="706"/>
      <c r="RGD82" s="706"/>
      <c r="RGE82" s="706"/>
      <c r="RGF82" s="706"/>
      <c r="RGG82" s="706"/>
      <c r="RGH82" s="706"/>
      <c r="RGI82" s="706"/>
      <c r="RGJ82" s="706"/>
      <c r="RGK82" s="706"/>
      <c r="RGL82" s="706"/>
      <c r="RGM82" s="706"/>
      <c r="RGN82" s="706"/>
      <c r="RGO82" s="706"/>
      <c r="RGP82" s="706"/>
      <c r="RGQ82" s="706"/>
      <c r="RGR82" s="706"/>
      <c r="RGS82" s="706"/>
      <c r="RGT82" s="706"/>
      <c r="RGU82" s="706"/>
      <c r="RGV82" s="706"/>
      <c r="RGW82" s="706"/>
      <c r="RGX82" s="706"/>
      <c r="RGY82" s="706"/>
      <c r="RGZ82" s="706"/>
      <c r="RHA82" s="706"/>
      <c r="RHB82" s="706"/>
      <c r="RHC82" s="706"/>
      <c r="RHD82" s="706"/>
      <c r="RHE82" s="706"/>
      <c r="RHF82" s="706"/>
      <c r="RHG82" s="706"/>
      <c r="RHH82" s="706"/>
      <c r="RHI82" s="706"/>
      <c r="RHJ82" s="706"/>
      <c r="RHK82" s="706"/>
      <c r="RHL82" s="706"/>
      <c r="RHM82" s="706"/>
      <c r="RHN82" s="706"/>
      <c r="RHO82" s="706"/>
      <c r="RHP82" s="706"/>
      <c r="RHQ82" s="706"/>
      <c r="RHR82" s="706"/>
      <c r="RHS82" s="706"/>
      <c r="RHT82" s="706"/>
      <c r="RHU82" s="706"/>
      <c r="RHV82" s="706"/>
      <c r="RHW82" s="706"/>
      <c r="RHX82" s="706"/>
      <c r="RHY82" s="706"/>
      <c r="RHZ82" s="706"/>
      <c r="RIA82" s="706"/>
      <c r="RIB82" s="706"/>
      <c r="RIC82" s="706"/>
      <c r="RID82" s="706"/>
      <c r="RIE82" s="706"/>
      <c r="RIF82" s="706"/>
      <c r="RIG82" s="706"/>
      <c r="RIH82" s="706"/>
      <c r="RII82" s="706"/>
      <c r="RIJ82" s="706"/>
      <c r="RIK82" s="706"/>
      <c r="RIL82" s="706"/>
      <c r="RIM82" s="706"/>
      <c r="RIN82" s="706"/>
      <c r="RIO82" s="706"/>
      <c r="RIP82" s="706"/>
      <c r="RIQ82" s="706"/>
      <c r="RIR82" s="706"/>
      <c r="RIS82" s="706"/>
      <c r="RIT82" s="706"/>
      <c r="RIU82" s="706"/>
      <c r="RIV82" s="706"/>
      <c r="RIW82" s="706"/>
      <c r="RIX82" s="706"/>
      <c r="RIY82" s="706"/>
      <c r="RIZ82" s="706"/>
      <c r="RJA82" s="706"/>
      <c r="RJB82" s="706"/>
      <c r="RJC82" s="706"/>
      <c r="RJD82" s="706"/>
      <c r="RJE82" s="706"/>
      <c r="RJF82" s="706"/>
      <c r="RJG82" s="706"/>
      <c r="RJH82" s="706"/>
      <c r="RJI82" s="706"/>
      <c r="RJJ82" s="706"/>
      <c r="RJK82" s="706"/>
      <c r="RJL82" s="706"/>
      <c r="RJM82" s="706"/>
      <c r="RJN82" s="706"/>
      <c r="RJO82" s="706"/>
      <c r="RJP82" s="706"/>
      <c r="RJQ82" s="706"/>
      <c r="RJR82" s="706"/>
      <c r="RJS82" s="706"/>
      <c r="RJT82" s="706"/>
      <c r="RJU82" s="706"/>
      <c r="RJV82" s="706"/>
      <c r="RJW82" s="706"/>
      <c r="RJX82" s="706"/>
      <c r="RJY82" s="706"/>
      <c r="RJZ82" s="706"/>
      <c r="RKA82" s="706"/>
      <c r="RKB82" s="706"/>
      <c r="RKC82" s="706"/>
      <c r="RKD82" s="706"/>
      <c r="RKE82" s="706"/>
      <c r="RKF82" s="706"/>
      <c r="RKG82" s="706"/>
      <c r="RKH82" s="706"/>
      <c r="RKI82" s="706"/>
      <c r="RKJ82" s="706"/>
      <c r="RKK82" s="706"/>
      <c r="RKL82" s="706"/>
      <c r="RKM82" s="706"/>
      <c r="RKN82" s="706"/>
      <c r="RKO82" s="706"/>
      <c r="RKP82" s="706"/>
      <c r="RKQ82" s="706"/>
      <c r="RKR82" s="706"/>
      <c r="RKS82" s="706"/>
      <c r="RKT82" s="706"/>
      <c r="RKU82" s="706"/>
      <c r="RKV82" s="706"/>
      <c r="RKW82" s="706"/>
      <c r="RKX82" s="706"/>
      <c r="RKY82" s="706"/>
      <c r="RKZ82" s="706"/>
      <c r="RLA82" s="706"/>
      <c r="RLB82" s="706"/>
      <c r="RLC82" s="706"/>
      <c r="RLD82" s="706"/>
      <c r="RLE82" s="706"/>
      <c r="RLF82" s="706"/>
      <c r="RLG82" s="706"/>
      <c r="RLH82" s="706"/>
      <c r="RLI82" s="706"/>
      <c r="RLJ82" s="706"/>
      <c r="RLK82" s="706"/>
      <c r="RLL82" s="706"/>
      <c r="RLM82" s="706"/>
      <c r="RLN82" s="706"/>
      <c r="RLO82" s="706"/>
      <c r="RLP82" s="706"/>
      <c r="RLQ82" s="706"/>
      <c r="RLR82" s="706"/>
      <c r="RLS82" s="706"/>
      <c r="RLT82" s="706"/>
      <c r="RLU82" s="706"/>
      <c r="RLV82" s="706"/>
      <c r="RLW82" s="706"/>
      <c r="RLX82" s="706"/>
      <c r="RLY82" s="706"/>
      <c r="RLZ82" s="706"/>
      <c r="RMA82" s="706"/>
      <c r="RMB82" s="706"/>
      <c r="RMC82" s="706"/>
      <c r="RMD82" s="706"/>
      <c r="RME82" s="706"/>
      <c r="RMF82" s="706"/>
      <c r="RMG82" s="706"/>
      <c r="RMH82" s="706"/>
      <c r="RMI82" s="706"/>
      <c r="RMJ82" s="706"/>
      <c r="RMK82" s="706"/>
      <c r="RML82" s="706"/>
      <c r="RMM82" s="706"/>
      <c r="RMN82" s="706"/>
      <c r="RMO82" s="706"/>
      <c r="RMP82" s="706"/>
      <c r="RMQ82" s="706"/>
      <c r="RMR82" s="706"/>
      <c r="RMS82" s="706"/>
      <c r="RMT82" s="706"/>
      <c r="RMU82" s="706"/>
      <c r="RMV82" s="706"/>
      <c r="RMW82" s="706"/>
      <c r="RMX82" s="706"/>
      <c r="RMY82" s="706"/>
      <c r="RMZ82" s="706"/>
      <c r="RNA82" s="706"/>
      <c r="RNB82" s="706"/>
      <c r="RNC82" s="706"/>
      <c r="RND82" s="706"/>
      <c r="RNE82" s="706"/>
      <c r="RNF82" s="706"/>
      <c r="RNG82" s="706"/>
      <c r="RNH82" s="706"/>
      <c r="RNI82" s="706"/>
      <c r="RNJ82" s="706"/>
      <c r="RNK82" s="706"/>
      <c r="RNL82" s="706"/>
      <c r="RNM82" s="706"/>
      <c r="RNN82" s="706"/>
      <c r="RNO82" s="706"/>
      <c r="RNP82" s="706"/>
      <c r="RNQ82" s="706"/>
      <c r="RNR82" s="706"/>
      <c r="RNS82" s="706"/>
      <c r="RNT82" s="706"/>
      <c r="RNU82" s="706"/>
      <c r="RNV82" s="706"/>
      <c r="RNW82" s="706"/>
      <c r="RNX82" s="706"/>
      <c r="RNY82" s="706"/>
      <c r="RNZ82" s="706"/>
      <c r="ROA82" s="706"/>
      <c r="ROB82" s="706"/>
      <c r="ROC82" s="706"/>
      <c r="ROD82" s="706"/>
      <c r="ROE82" s="706"/>
      <c r="ROF82" s="706"/>
      <c r="ROG82" s="706"/>
      <c r="ROH82" s="706"/>
      <c r="ROI82" s="706"/>
      <c r="ROJ82" s="706"/>
      <c r="ROK82" s="706"/>
      <c r="ROL82" s="706"/>
      <c r="ROM82" s="706"/>
      <c r="RON82" s="706"/>
      <c r="ROO82" s="706"/>
      <c r="ROP82" s="706"/>
      <c r="ROQ82" s="706"/>
      <c r="ROR82" s="706"/>
      <c r="ROS82" s="706"/>
      <c r="ROT82" s="706"/>
      <c r="ROU82" s="706"/>
      <c r="ROV82" s="706"/>
      <c r="ROW82" s="706"/>
      <c r="ROX82" s="706"/>
      <c r="ROY82" s="706"/>
      <c r="ROZ82" s="706"/>
      <c r="RPA82" s="706"/>
      <c r="RPB82" s="706"/>
      <c r="RPC82" s="706"/>
      <c r="RPD82" s="706"/>
      <c r="RPE82" s="706"/>
      <c r="RPF82" s="706"/>
      <c r="RPG82" s="706"/>
      <c r="RPH82" s="706"/>
      <c r="RPI82" s="706"/>
      <c r="RPJ82" s="706"/>
      <c r="RPK82" s="706"/>
      <c r="RPL82" s="706"/>
      <c r="RPM82" s="706"/>
      <c r="RPN82" s="706"/>
      <c r="RPO82" s="706"/>
      <c r="RPP82" s="706"/>
      <c r="RPQ82" s="706"/>
      <c r="RPR82" s="706"/>
      <c r="RPS82" s="706"/>
      <c r="RPT82" s="706"/>
      <c r="RPU82" s="706"/>
      <c r="RPV82" s="706"/>
      <c r="RPW82" s="706"/>
      <c r="RPX82" s="706"/>
      <c r="RPY82" s="706"/>
      <c r="RPZ82" s="706"/>
      <c r="RQA82" s="706"/>
      <c r="RQB82" s="706"/>
      <c r="RQC82" s="706"/>
      <c r="RQD82" s="706"/>
      <c r="RQE82" s="706"/>
      <c r="RQF82" s="706"/>
      <c r="RQG82" s="706"/>
      <c r="RQH82" s="706"/>
      <c r="RQI82" s="706"/>
      <c r="RQJ82" s="706"/>
      <c r="RQK82" s="706"/>
      <c r="RQL82" s="706"/>
      <c r="RQM82" s="706"/>
      <c r="RQN82" s="706"/>
      <c r="RQO82" s="706"/>
      <c r="RQP82" s="706"/>
      <c r="RQQ82" s="706"/>
      <c r="RQR82" s="706"/>
      <c r="RQS82" s="706"/>
      <c r="RQT82" s="706"/>
      <c r="RQU82" s="706"/>
      <c r="RQV82" s="706"/>
      <c r="RQW82" s="706"/>
      <c r="RQX82" s="706"/>
      <c r="RQY82" s="706"/>
      <c r="RQZ82" s="706"/>
      <c r="RRA82" s="706"/>
      <c r="RRB82" s="706"/>
      <c r="RRC82" s="706"/>
      <c r="RRD82" s="706"/>
      <c r="RRE82" s="706"/>
      <c r="RRF82" s="706"/>
      <c r="RRG82" s="706"/>
      <c r="RRH82" s="706"/>
      <c r="RRI82" s="706"/>
      <c r="RRJ82" s="706"/>
      <c r="RRK82" s="706"/>
      <c r="RRL82" s="706"/>
      <c r="RRM82" s="706"/>
      <c r="RRN82" s="706"/>
      <c r="RRO82" s="706"/>
      <c r="RRP82" s="706"/>
      <c r="RRQ82" s="706"/>
      <c r="RRR82" s="706"/>
      <c r="RRS82" s="706"/>
      <c r="RRT82" s="706"/>
      <c r="RRU82" s="706"/>
      <c r="RRV82" s="706"/>
      <c r="RRW82" s="706"/>
      <c r="RRX82" s="706"/>
      <c r="RRY82" s="706"/>
      <c r="RRZ82" s="706"/>
      <c r="RSA82" s="706"/>
      <c r="RSB82" s="706"/>
      <c r="RSC82" s="706"/>
      <c r="RSD82" s="706"/>
      <c r="RSE82" s="706"/>
      <c r="RSF82" s="706"/>
      <c r="RSG82" s="706"/>
      <c r="RSH82" s="706"/>
      <c r="RSI82" s="706"/>
      <c r="RSJ82" s="706"/>
      <c r="RSK82" s="706"/>
      <c r="RSL82" s="706"/>
      <c r="RSM82" s="706"/>
      <c r="RSN82" s="706"/>
      <c r="RSO82" s="706"/>
      <c r="RSP82" s="706"/>
      <c r="RSQ82" s="706"/>
      <c r="RSR82" s="706"/>
      <c r="RSS82" s="706"/>
      <c r="RST82" s="706"/>
      <c r="RSU82" s="706"/>
      <c r="RSV82" s="706"/>
      <c r="RSW82" s="706"/>
      <c r="RSX82" s="706"/>
      <c r="RSY82" s="706"/>
      <c r="RSZ82" s="706"/>
      <c r="RTA82" s="706"/>
      <c r="RTB82" s="706"/>
      <c r="RTC82" s="706"/>
      <c r="RTD82" s="706"/>
      <c r="RTE82" s="706"/>
      <c r="RTF82" s="706"/>
      <c r="RTG82" s="706"/>
      <c r="RTH82" s="706"/>
      <c r="RTI82" s="706"/>
      <c r="RTJ82" s="706"/>
      <c r="RTK82" s="706"/>
      <c r="RTL82" s="706"/>
      <c r="RTM82" s="706"/>
      <c r="RTN82" s="706"/>
      <c r="RTO82" s="706"/>
      <c r="RTP82" s="706"/>
      <c r="RTQ82" s="706"/>
      <c r="RTR82" s="706"/>
      <c r="RTS82" s="706"/>
      <c r="RTT82" s="706"/>
      <c r="RTU82" s="706"/>
      <c r="RTV82" s="706"/>
      <c r="RTW82" s="706"/>
      <c r="RTX82" s="706"/>
      <c r="RTY82" s="706"/>
      <c r="RTZ82" s="706"/>
      <c r="RUA82" s="706"/>
      <c r="RUB82" s="706"/>
      <c r="RUC82" s="706"/>
      <c r="RUD82" s="706"/>
      <c r="RUE82" s="706"/>
      <c r="RUF82" s="706"/>
      <c r="RUG82" s="706"/>
      <c r="RUH82" s="706"/>
      <c r="RUI82" s="706"/>
      <c r="RUJ82" s="706"/>
      <c r="RUK82" s="706"/>
      <c r="RUL82" s="706"/>
      <c r="RUM82" s="706"/>
      <c r="RUN82" s="706"/>
      <c r="RUO82" s="706"/>
      <c r="RUP82" s="706"/>
      <c r="RUQ82" s="706"/>
      <c r="RUR82" s="706"/>
      <c r="RUS82" s="706"/>
      <c r="RUT82" s="706"/>
      <c r="RUU82" s="706"/>
      <c r="RUV82" s="706"/>
      <c r="RUW82" s="706"/>
      <c r="RUX82" s="706"/>
      <c r="RUY82" s="706"/>
      <c r="RUZ82" s="706"/>
      <c r="RVA82" s="706"/>
      <c r="RVB82" s="706"/>
      <c r="RVC82" s="706"/>
      <c r="RVD82" s="706"/>
      <c r="RVE82" s="706"/>
      <c r="RVF82" s="706"/>
      <c r="RVG82" s="706"/>
      <c r="RVH82" s="706"/>
      <c r="RVI82" s="706"/>
      <c r="RVJ82" s="706"/>
      <c r="RVK82" s="706"/>
      <c r="RVL82" s="706"/>
      <c r="RVM82" s="706"/>
      <c r="RVN82" s="706"/>
      <c r="RVO82" s="706"/>
      <c r="RVP82" s="706"/>
      <c r="RVQ82" s="706"/>
      <c r="RVR82" s="706"/>
      <c r="RVS82" s="706"/>
      <c r="RVT82" s="706"/>
      <c r="RVU82" s="706"/>
      <c r="RVV82" s="706"/>
      <c r="RVW82" s="706"/>
      <c r="RVX82" s="706"/>
      <c r="RVY82" s="706"/>
      <c r="RVZ82" s="706"/>
      <c r="RWA82" s="706"/>
      <c r="RWB82" s="706"/>
      <c r="RWC82" s="706"/>
      <c r="RWD82" s="706"/>
      <c r="RWE82" s="706"/>
      <c r="RWF82" s="706"/>
      <c r="RWG82" s="706"/>
      <c r="RWH82" s="706"/>
      <c r="RWI82" s="706"/>
      <c r="RWJ82" s="706"/>
      <c r="RWK82" s="706"/>
      <c r="RWL82" s="706"/>
      <c r="RWM82" s="706"/>
      <c r="RWN82" s="706"/>
      <c r="RWO82" s="706"/>
      <c r="RWP82" s="706"/>
      <c r="RWQ82" s="706"/>
      <c r="RWR82" s="706"/>
      <c r="RWS82" s="706"/>
      <c r="RWT82" s="706"/>
      <c r="RWU82" s="706"/>
      <c r="RWV82" s="706"/>
      <c r="RWW82" s="706"/>
      <c r="RWX82" s="706"/>
      <c r="RWY82" s="706"/>
      <c r="RWZ82" s="706"/>
      <c r="RXA82" s="706"/>
      <c r="RXB82" s="706"/>
      <c r="RXC82" s="706"/>
      <c r="RXD82" s="706"/>
      <c r="RXE82" s="706"/>
      <c r="RXF82" s="706"/>
      <c r="RXG82" s="706"/>
      <c r="RXH82" s="706"/>
      <c r="RXI82" s="706"/>
      <c r="RXJ82" s="706"/>
      <c r="RXK82" s="706"/>
      <c r="RXL82" s="706"/>
      <c r="RXM82" s="706"/>
      <c r="RXN82" s="706"/>
      <c r="RXO82" s="706"/>
      <c r="RXP82" s="706"/>
      <c r="RXQ82" s="706"/>
      <c r="RXR82" s="706"/>
      <c r="RXS82" s="706"/>
      <c r="RXT82" s="706"/>
      <c r="RXU82" s="706"/>
      <c r="RXV82" s="706"/>
      <c r="RXW82" s="706"/>
      <c r="RXX82" s="706"/>
      <c r="RXY82" s="706"/>
      <c r="RXZ82" s="706"/>
      <c r="RYA82" s="706"/>
      <c r="RYB82" s="706"/>
      <c r="RYC82" s="706"/>
      <c r="RYD82" s="706"/>
      <c r="RYE82" s="706"/>
      <c r="RYF82" s="706"/>
      <c r="RYG82" s="706"/>
      <c r="RYH82" s="706"/>
      <c r="RYI82" s="706"/>
      <c r="RYJ82" s="706"/>
      <c r="RYK82" s="706"/>
      <c r="RYL82" s="706"/>
      <c r="RYM82" s="706"/>
      <c r="RYN82" s="706"/>
      <c r="RYO82" s="706"/>
      <c r="RYP82" s="706"/>
      <c r="RYQ82" s="706"/>
      <c r="RYR82" s="706"/>
      <c r="RYS82" s="706"/>
      <c r="RYT82" s="706"/>
      <c r="RYU82" s="706"/>
      <c r="RYV82" s="706"/>
      <c r="RYW82" s="706"/>
      <c r="RYX82" s="706"/>
      <c r="RYY82" s="706"/>
      <c r="RYZ82" s="706"/>
      <c r="RZA82" s="706"/>
      <c r="RZB82" s="706"/>
      <c r="RZC82" s="706"/>
      <c r="RZD82" s="706"/>
      <c r="RZE82" s="706"/>
      <c r="RZF82" s="706"/>
      <c r="RZG82" s="706"/>
      <c r="RZH82" s="706"/>
      <c r="RZI82" s="706"/>
      <c r="RZJ82" s="706"/>
      <c r="RZK82" s="706"/>
      <c r="RZL82" s="706"/>
      <c r="RZM82" s="706"/>
      <c r="RZN82" s="706"/>
      <c r="RZO82" s="706"/>
      <c r="RZP82" s="706"/>
      <c r="RZQ82" s="706"/>
      <c r="RZR82" s="706"/>
      <c r="RZS82" s="706"/>
      <c r="RZT82" s="706"/>
      <c r="RZU82" s="706"/>
      <c r="RZV82" s="706"/>
      <c r="RZW82" s="706"/>
      <c r="RZX82" s="706"/>
      <c r="RZY82" s="706"/>
      <c r="RZZ82" s="706"/>
      <c r="SAA82" s="706"/>
      <c r="SAB82" s="706"/>
      <c r="SAC82" s="706"/>
      <c r="SAD82" s="706"/>
      <c r="SAE82" s="706"/>
      <c r="SAF82" s="706"/>
      <c r="SAG82" s="706"/>
      <c r="SAH82" s="706"/>
      <c r="SAI82" s="706"/>
      <c r="SAJ82" s="706"/>
      <c r="SAK82" s="706"/>
      <c r="SAL82" s="706"/>
      <c r="SAM82" s="706"/>
      <c r="SAN82" s="706"/>
      <c r="SAO82" s="706"/>
      <c r="SAP82" s="706"/>
      <c r="SAQ82" s="706"/>
      <c r="SAR82" s="706"/>
      <c r="SAS82" s="706"/>
      <c r="SAT82" s="706"/>
      <c r="SAU82" s="706"/>
      <c r="SAV82" s="706"/>
      <c r="SAW82" s="706"/>
      <c r="SAX82" s="706"/>
      <c r="SAY82" s="706"/>
      <c r="SAZ82" s="706"/>
      <c r="SBA82" s="706"/>
      <c r="SBB82" s="706"/>
      <c r="SBC82" s="706"/>
      <c r="SBD82" s="706"/>
      <c r="SBE82" s="706"/>
      <c r="SBF82" s="706"/>
      <c r="SBG82" s="706"/>
      <c r="SBH82" s="706"/>
      <c r="SBI82" s="706"/>
      <c r="SBJ82" s="706"/>
      <c r="SBK82" s="706"/>
      <c r="SBL82" s="706"/>
      <c r="SBM82" s="706"/>
      <c r="SBN82" s="706"/>
      <c r="SBO82" s="706"/>
      <c r="SBP82" s="706"/>
      <c r="SBQ82" s="706"/>
      <c r="SBR82" s="706"/>
      <c r="SBS82" s="706"/>
      <c r="SBT82" s="706"/>
      <c r="SBU82" s="706"/>
      <c r="SBV82" s="706"/>
      <c r="SBW82" s="706"/>
      <c r="SBX82" s="706"/>
      <c r="SBY82" s="706"/>
      <c r="SBZ82" s="706"/>
      <c r="SCA82" s="706"/>
      <c r="SCB82" s="706"/>
      <c r="SCC82" s="706"/>
      <c r="SCD82" s="706"/>
      <c r="SCE82" s="706"/>
      <c r="SCF82" s="706"/>
      <c r="SCG82" s="706"/>
      <c r="SCH82" s="706"/>
      <c r="SCI82" s="706"/>
      <c r="SCJ82" s="706"/>
      <c r="SCK82" s="706"/>
      <c r="SCL82" s="706"/>
      <c r="SCM82" s="706"/>
      <c r="SCN82" s="706"/>
      <c r="SCO82" s="706"/>
      <c r="SCP82" s="706"/>
      <c r="SCQ82" s="706"/>
      <c r="SCR82" s="706"/>
      <c r="SCS82" s="706"/>
      <c r="SCT82" s="706"/>
      <c r="SCU82" s="706"/>
      <c r="SCV82" s="706"/>
      <c r="SCW82" s="706"/>
      <c r="SCX82" s="706"/>
      <c r="SCY82" s="706"/>
      <c r="SCZ82" s="706"/>
      <c r="SDA82" s="706"/>
      <c r="SDB82" s="706"/>
      <c r="SDC82" s="706"/>
      <c r="SDD82" s="706"/>
      <c r="SDE82" s="706"/>
      <c r="SDF82" s="706"/>
      <c r="SDG82" s="706"/>
      <c r="SDH82" s="706"/>
      <c r="SDI82" s="706"/>
      <c r="SDJ82" s="706"/>
      <c r="SDK82" s="706"/>
      <c r="SDL82" s="706"/>
      <c r="SDM82" s="706"/>
      <c r="SDN82" s="706"/>
      <c r="SDO82" s="706"/>
      <c r="SDP82" s="706"/>
      <c r="SDQ82" s="706"/>
      <c r="SDR82" s="706"/>
      <c r="SDS82" s="706"/>
      <c r="SDT82" s="706"/>
      <c r="SDU82" s="706"/>
      <c r="SDV82" s="706"/>
      <c r="SDW82" s="706"/>
      <c r="SDX82" s="706"/>
      <c r="SDY82" s="706"/>
      <c r="SDZ82" s="706"/>
      <c r="SEA82" s="706"/>
      <c r="SEB82" s="706"/>
      <c r="SEC82" s="706"/>
      <c r="SED82" s="706"/>
      <c r="SEE82" s="706"/>
      <c r="SEF82" s="706"/>
      <c r="SEG82" s="706"/>
      <c r="SEH82" s="706"/>
      <c r="SEI82" s="706"/>
      <c r="SEJ82" s="706"/>
      <c r="SEK82" s="706"/>
      <c r="SEL82" s="706"/>
      <c r="SEM82" s="706"/>
      <c r="SEN82" s="706"/>
      <c r="SEO82" s="706"/>
      <c r="SEP82" s="706"/>
      <c r="SEQ82" s="706"/>
      <c r="SER82" s="706"/>
      <c r="SES82" s="706"/>
      <c r="SET82" s="706"/>
      <c r="SEU82" s="706"/>
      <c r="SEV82" s="706"/>
      <c r="SEW82" s="706"/>
      <c r="SEX82" s="706"/>
      <c r="SEY82" s="706"/>
      <c r="SEZ82" s="706"/>
      <c r="SFA82" s="706"/>
      <c r="SFB82" s="706"/>
      <c r="SFC82" s="706"/>
      <c r="SFD82" s="706"/>
      <c r="SFE82" s="706"/>
      <c r="SFF82" s="706"/>
      <c r="SFG82" s="706"/>
      <c r="SFH82" s="706"/>
      <c r="SFI82" s="706"/>
      <c r="SFJ82" s="706"/>
      <c r="SFK82" s="706"/>
      <c r="SFL82" s="706"/>
      <c r="SFM82" s="706"/>
      <c r="SFN82" s="706"/>
      <c r="SFO82" s="706"/>
      <c r="SFP82" s="706"/>
      <c r="SFQ82" s="706"/>
      <c r="SFR82" s="706"/>
      <c r="SFS82" s="706"/>
      <c r="SFT82" s="706"/>
      <c r="SFU82" s="706"/>
      <c r="SFV82" s="706"/>
      <c r="SFW82" s="706"/>
      <c r="SFX82" s="706"/>
      <c r="SFY82" s="706"/>
      <c r="SFZ82" s="706"/>
      <c r="SGA82" s="706"/>
      <c r="SGB82" s="706"/>
      <c r="SGC82" s="706"/>
      <c r="SGD82" s="706"/>
      <c r="SGE82" s="706"/>
      <c r="SGF82" s="706"/>
      <c r="SGG82" s="706"/>
      <c r="SGH82" s="706"/>
      <c r="SGI82" s="706"/>
      <c r="SGJ82" s="706"/>
      <c r="SGK82" s="706"/>
      <c r="SGL82" s="706"/>
      <c r="SGM82" s="706"/>
      <c r="SGN82" s="706"/>
      <c r="SGO82" s="706"/>
      <c r="SGP82" s="706"/>
      <c r="SGQ82" s="706"/>
      <c r="SGR82" s="706"/>
      <c r="SGS82" s="706"/>
      <c r="SGT82" s="706"/>
      <c r="SGU82" s="706"/>
      <c r="SGV82" s="706"/>
      <c r="SGW82" s="706"/>
      <c r="SGX82" s="706"/>
      <c r="SGY82" s="706"/>
      <c r="SGZ82" s="706"/>
      <c r="SHA82" s="706"/>
      <c r="SHB82" s="706"/>
      <c r="SHC82" s="706"/>
      <c r="SHD82" s="706"/>
      <c r="SHE82" s="706"/>
      <c r="SHF82" s="706"/>
      <c r="SHG82" s="706"/>
      <c r="SHH82" s="706"/>
      <c r="SHI82" s="706"/>
      <c r="SHJ82" s="706"/>
      <c r="SHK82" s="706"/>
      <c r="SHL82" s="706"/>
      <c r="SHM82" s="706"/>
      <c r="SHN82" s="706"/>
      <c r="SHO82" s="706"/>
      <c r="SHP82" s="706"/>
      <c r="SHQ82" s="706"/>
      <c r="SHR82" s="706"/>
      <c r="SHS82" s="706"/>
      <c r="SHT82" s="706"/>
      <c r="SHU82" s="706"/>
      <c r="SHV82" s="706"/>
      <c r="SHW82" s="706"/>
      <c r="SHX82" s="706"/>
      <c r="SHY82" s="706"/>
      <c r="SHZ82" s="706"/>
      <c r="SIA82" s="706"/>
      <c r="SIB82" s="706"/>
      <c r="SIC82" s="706"/>
      <c r="SID82" s="706"/>
      <c r="SIE82" s="706"/>
      <c r="SIF82" s="706"/>
      <c r="SIG82" s="706"/>
      <c r="SIH82" s="706"/>
      <c r="SII82" s="706"/>
      <c r="SIJ82" s="706"/>
      <c r="SIK82" s="706"/>
      <c r="SIL82" s="706"/>
      <c r="SIM82" s="706"/>
      <c r="SIN82" s="706"/>
      <c r="SIO82" s="706"/>
      <c r="SIP82" s="706"/>
      <c r="SIQ82" s="706"/>
      <c r="SIR82" s="706"/>
      <c r="SIS82" s="706"/>
      <c r="SIT82" s="706"/>
      <c r="SIU82" s="706"/>
      <c r="SIV82" s="706"/>
      <c r="SIW82" s="706"/>
      <c r="SIX82" s="706"/>
      <c r="SIY82" s="706"/>
      <c r="SIZ82" s="706"/>
      <c r="SJA82" s="706"/>
      <c r="SJB82" s="706"/>
      <c r="SJC82" s="706"/>
      <c r="SJD82" s="706"/>
      <c r="SJE82" s="706"/>
      <c r="SJF82" s="706"/>
      <c r="SJG82" s="706"/>
      <c r="SJH82" s="706"/>
      <c r="SJI82" s="706"/>
      <c r="SJJ82" s="706"/>
      <c r="SJK82" s="706"/>
      <c r="SJL82" s="706"/>
      <c r="SJM82" s="706"/>
      <c r="SJN82" s="706"/>
      <c r="SJO82" s="706"/>
      <c r="SJP82" s="706"/>
      <c r="SJQ82" s="706"/>
      <c r="SJR82" s="706"/>
      <c r="SJS82" s="706"/>
      <c r="SJT82" s="706"/>
      <c r="SJU82" s="706"/>
      <c r="SJV82" s="706"/>
      <c r="SJW82" s="706"/>
      <c r="SJX82" s="706"/>
      <c r="SJY82" s="706"/>
      <c r="SJZ82" s="706"/>
      <c r="SKA82" s="706"/>
      <c r="SKB82" s="706"/>
      <c r="SKC82" s="706"/>
      <c r="SKD82" s="706"/>
      <c r="SKE82" s="706"/>
      <c r="SKF82" s="706"/>
      <c r="SKG82" s="706"/>
      <c r="SKH82" s="706"/>
      <c r="SKI82" s="706"/>
      <c r="SKJ82" s="706"/>
      <c r="SKK82" s="706"/>
      <c r="SKL82" s="706"/>
      <c r="SKM82" s="706"/>
      <c r="SKN82" s="706"/>
      <c r="SKO82" s="706"/>
      <c r="SKP82" s="706"/>
      <c r="SKQ82" s="706"/>
      <c r="SKR82" s="706"/>
      <c r="SKS82" s="706"/>
      <c r="SKT82" s="706"/>
      <c r="SKU82" s="706"/>
      <c r="SKV82" s="706"/>
      <c r="SKW82" s="706"/>
      <c r="SKX82" s="706"/>
      <c r="SKY82" s="706"/>
      <c r="SKZ82" s="706"/>
      <c r="SLA82" s="706"/>
      <c r="SLB82" s="706"/>
      <c r="SLC82" s="706"/>
      <c r="SLD82" s="706"/>
      <c r="SLE82" s="706"/>
      <c r="SLF82" s="706"/>
      <c r="SLG82" s="706"/>
      <c r="SLH82" s="706"/>
      <c r="SLI82" s="706"/>
      <c r="SLJ82" s="706"/>
      <c r="SLK82" s="706"/>
      <c r="SLL82" s="706"/>
      <c r="SLM82" s="706"/>
      <c r="SLN82" s="706"/>
      <c r="SLO82" s="706"/>
      <c r="SLP82" s="706"/>
      <c r="SLQ82" s="706"/>
      <c r="SLR82" s="706"/>
      <c r="SLS82" s="706"/>
      <c r="SLT82" s="706"/>
      <c r="SLU82" s="706"/>
      <c r="SLV82" s="706"/>
      <c r="SLW82" s="706"/>
      <c r="SLX82" s="706"/>
      <c r="SLY82" s="706"/>
      <c r="SLZ82" s="706"/>
      <c r="SMA82" s="706"/>
      <c r="SMB82" s="706"/>
      <c r="SMC82" s="706"/>
      <c r="SMD82" s="706"/>
      <c r="SME82" s="706"/>
      <c r="SMF82" s="706"/>
      <c r="SMG82" s="706"/>
      <c r="SMH82" s="706"/>
      <c r="SMI82" s="706"/>
      <c r="SMJ82" s="706"/>
      <c r="SMK82" s="706"/>
      <c r="SML82" s="706"/>
      <c r="SMM82" s="706"/>
      <c r="SMN82" s="706"/>
      <c r="SMO82" s="706"/>
      <c r="SMP82" s="706"/>
      <c r="SMQ82" s="706"/>
      <c r="SMR82" s="706"/>
      <c r="SMS82" s="706"/>
      <c r="SMT82" s="706"/>
      <c r="SMU82" s="706"/>
      <c r="SMV82" s="706"/>
      <c r="SMW82" s="706"/>
      <c r="SMX82" s="706"/>
      <c r="SMY82" s="706"/>
      <c r="SMZ82" s="706"/>
      <c r="SNA82" s="706"/>
      <c r="SNB82" s="706"/>
      <c r="SNC82" s="706"/>
      <c r="SND82" s="706"/>
      <c r="SNE82" s="706"/>
      <c r="SNF82" s="706"/>
      <c r="SNG82" s="706"/>
      <c r="SNH82" s="706"/>
      <c r="SNI82" s="706"/>
      <c r="SNJ82" s="706"/>
      <c r="SNK82" s="706"/>
      <c r="SNL82" s="706"/>
      <c r="SNM82" s="706"/>
      <c r="SNN82" s="706"/>
      <c r="SNO82" s="706"/>
      <c r="SNP82" s="706"/>
      <c r="SNQ82" s="706"/>
      <c r="SNR82" s="706"/>
      <c r="SNS82" s="706"/>
      <c r="SNT82" s="706"/>
      <c r="SNU82" s="706"/>
      <c r="SNV82" s="706"/>
      <c r="SNW82" s="706"/>
      <c r="SNX82" s="706"/>
      <c r="SNY82" s="706"/>
      <c r="SNZ82" s="706"/>
      <c r="SOA82" s="706"/>
      <c r="SOB82" s="706"/>
      <c r="SOC82" s="706"/>
      <c r="SOD82" s="706"/>
      <c r="SOE82" s="706"/>
      <c r="SOF82" s="706"/>
      <c r="SOG82" s="706"/>
      <c r="SOH82" s="706"/>
      <c r="SOI82" s="706"/>
      <c r="SOJ82" s="706"/>
      <c r="SOK82" s="706"/>
      <c r="SOL82" s="706"/>
      <c r="SOM82" s="706"/>
      <c r="SON82" s="706"/>
      <c r="SOO82" s="706"/>
      <c r="SOP82" s="706"/>
      <c r="SOQ82" s="706"/>
      <c r="SOR82" s="706"/>
      <c r="SOS82" s="706"/>
      <c r="SOT82" s="706"/>
      <c r="SOU82" s="706"/>
      <c r="SOV82" s="706"/>
      <c r="SOW82" s="706"/>
      <c r="SOX82" s="706"/>
      <c r="SOY82" s="706"/>
      <c r="SOZ82" s="706"/>
      <c r="SPA82" s="706"/>
      <c r="SPB82" s="706"/>
      <c r="SPC82" s="706"/>
      <c r="SPD82" s="706"/>
      <c r="SPE82" s="706"/>
      <c r="SPF82" s="706"/>
      <c r="SPG82" s="706"/>
      <c r="SPH82" s="706"/>
      <c r="SPI82" s="706"/>
      <c r="SPJ82" s="706"/>
      <c r="SPK82" s="706"/>
      <c r="SPL82" s="706"/>
      <c r="SPM82" s="706"/>
      <c r="SPN82" s="706"/>
      <c r="SPO82" s="706"/>
      <c r="SPP82" s="706"/>
      <c r="SPQ82" s="706"/>
      <c r="SPR82" s="706"/>
      <c r="SPS82" s="706"/>
      <c r="SPT82" s="706"/>
      <c r="SPU82" s="706"/>
      <c r="SPV82" s="706"/>
      <c r="SPW82" s="706"/>
      <c r="SPX82" s="706"/>
      <c r="SPY82" s="706"/>
      <c r="SPZ82" s="706"/>
      <c r="SQA82" s="706"/>
      <c r="SQB82" s="706"/>
      <c r="SQC82" s="706"/>
      <c r="SQD82" s="706"/>
      <c r="SQE82" s="706"/>
      <c r="SQF82" s="706"/>
      <c r="SQG82" s="706"/>
      <c r="SQH82" s="706"/>
      <c r="SQI82" s="706"/>
      <c r="SQJ82" s="706"/>
      <c r="SQK82" s="706"/>
      <c r="SQL82" s="706"/>
      <c r="SQM82" s="706"/>
      <c r="SQN82" s="706"/>
      <c r="SQO82" s="706"/>
      <c r="SQP82" s="706"/>
      <c r="SQQ82" s="706"/>
      <c r="SQR82" s="706"/>
      <c r="SQS82" s="706"/>
      <c r="SQT82" s="706"/>
      <c r="SQU82" s="706"/>
      <c r="SQV82" s="706"/>
      <c r="SQW82" s="706"/>
      <c r="SQX82" s="706"/>
      <c r="SQY82" s="706"/>
      <c r="SQZ82" s="706"/>
      <c r="SRA82" s="706"/>
      <c r="SRB82" s="706"/>
      <c r="SRC82" s="706"/>
      <c r="SRD82" s="706"/>
      <c r="SRE82" s="706"/>
      <c r="SRF82" s="706"/>
      <c r="SRG82" s="706"/>
      <c r="SRH82" s="706"/>
      <c r="SRI82" s="706"/>
      <c r="SRJ82" s="706"/>
      <c r="SRK82" s="706"/>
      <c r="SRL82" s="706"/>
      <c r="SRM82" s="706"/>
      <c r="SRN82" s="706"/>
      <c r="SRO82" s="706"/>
      <c r="SRP82" s="706"/>
      <c r="SRQ82" s="706"/>
      <c r="SRR82" s="706"/>
      <c r="SRS82" s="706"/>
      <c r="SRT82" s="706"/>
      <c r="SRU82" s="706"/>
      <c r="SRV82" s="706"/>
      <c r="SRW82" s="706"/>
      <c r="SRX82" s="706"/>
      <c r="SRY82" s="706"/>
      <c r="SRZ82" s="706"/>
      <c r="SSA82" s="706"/>
      <c r="SSB82" s="706"/>
      <c r="SSC82" s="706"/>
      <c r="SSD82" s="706"/>
      <c r="SSE82" s="706"/>
      <c r="SSF82" s="706"/>
      <c r="SSG82" s="706"/>
      <c r="SSH82" s="706"/>
      <c r="SSI82" s="706"/>
      <c r="SSJ82" s="706"/>
      <c r="SSK82" s="706"/>
      <c r="SSL82" s="706"/>
      <c r="SSM82" s="706"/>
      <c r="SSN82" s="706"/>
      <c r="SSO82" s="706"/>
      <c r="SSP82" s="706"/>
      <c r="SSQ82" s="706"/>
      <c r="SSR82" s="706"/>
      <c r="SSS82" s="706"/>
      <c r="SST82" s="706"/>
      <c r="SSU82" s="706"/>
      <c r="SSV82" s="706"/>
      <c r="SSW82" s="706"/>
      <c r="SSX82" s="706"/>
      <c r="SSY82" s="706"/>
      <c r="SSZ82" s="706"/>
      <c r="STA82" s="706"/>
      <c r="STB82" s="706"/>
      <c r="STC82" s="706"/>
      <c r="STD82" s="706"/>
      <c r="STE82" s="706"/>
      <c r="STF82" s="706"/>
      <c r="STG82" s="706"/>
      <c r="STH82" s="706"/>
      <c r="STI82" s="706"/>
      <c r="STJ82" s="706"/>
      <c r="STK82" s="706"/>
      <c r="STL82" s="706"/>
      <c r="STM82" s="706"/>
      <c r="STN82" s="706"/>
      <c r="STO82" s="706"/>
      <c r="STP82" s="706"/>
      <c r="STQ82" s="706"/>
      <c r="STR82" s="706"/>
      <c r="STS82" s="706"/>
      <c r="STT82" s="706"/>
      <c r="STU82" s="706"/>
      <c r="STV82" s="706"/>
      <c r="STW82" s="706"/>
      <c r="STX82" s="706"/>
      <c r="STY82" s="706"/>
      <c r="STZ82" s="706"/>
      <c r="SUA82" s="706"/>
      <c r="SUB82" s="706"/>
      <c r="SUC82" s="706"/>
      <c r="SUD82" s="706"/>
      <c r="SUE82" s="706"/>
      <c r="SUF82" s="706"/>
      <c r="SUG82" s="706"/>
      <c r="SUH82" s="706"/>
      <c r="SUI82" s="706"/>
      <c r="SUJ82" s="706"/>
      <c r="SUK82" s="706"/>
      <c r="SUL82" s="706"/>
      <c r="SUM82" s="706"/>
      <c r="SUN82" s="706"/>
      <c r="SUO82" s="706"/>
      <c r="SUP82" s="706"/>
      <c r="SUQ82" s="706"/>
      <c r="SUR82" s="706"/>
      <c r="SUS82" s="706"/>
      <c r="SUT82" s="706"/>
      <c r="SUU82" s="706"/>
      <c r="SUV82" s="706"/>
      <c r="SUW82" s="706"/>
      <c r="SUX82" s="706"/>
      <c r="SUY82" s="706"/>
      <c r="SUZ82" s="706"/>
      <c r="SVA82" s="706"/>
      <c r="SVB82" s="706"/>
      <c r="SVC82" s="706"/>
      <c r="SVD82" s="706"/>
      <c r="SVE82" s="706"/>
      <c r="SVF82" s="706"/>
      <c r="SVG82" s="706"/>
      <c r="SVH82" s="706"/>
      <c r="SVI82" s="706"/>
      <c r="SVJ82" s="706"/>
      <c r="SVK82" s="706"/>
      <c r="SVL82" s="706"/>
      <c r="SVM82" s="706"/>
      <c r="SVN82" s="706"/>
      <c r="SVO82" s="706"/>
      <c r="SVP82" s="706"/>
      <c r="SVQ82" s="706"/>
      <c r="SVR82" s="706"/>
      <c r="SVS82" s="706"/>
      <c r="SVT82" s="706"/>
      <c r="SVU82" s="706"/>
      <c r="SVV82" s="706"/>
      <c r="SVW82" s="706"/>
      <c r="SVX82" s="706"/>
      <c r="SVY82" s="706"/>
      <c r="SVZ82" s="706"/>
      <c r="SWA82" s="706"/>
      <c r="SWB82" s="706"/>
      <c r="SWC82" s="706"/>
      <c r="SWD82" s="706"/>
      <c r="SWE82" s="706"/>
      <c r="SWF82" s="706"/>
      <c r="SWG82" s="706"/>
      <c r="SWH82" s="706"/>
      <c r="SWI82" s="706"/>
      <c r="SWJ82" s="706"/>
      <c r="SWK82" s="706"/>
      <c r="SWL82" s="706"/>
      <c r="SWM82" s="706"/>
      <c r="SWN82" s="706"/>
      <c r="SWO82" s="706"/>
      <c r="SWP82" s="706"/>
      <c r="SWQ82" s="706"/>
      <c r="SWR82" s="706"/>
      <c r="SWS82" s="706"/>
      <c r="SWT82" s="706"/>
      <c r="SWU82" s="706"/>
      <c r="SWV82" s="706"/>
      <c r="SWW82" s="706"/>
      <c r="SWX82" s="706"/>
      <c r="SWY82" s="706"/>
      <c r="SWZ82" s="706"/>
      <c r="SXA82" s="706"/>
      <c r="SXB82" s="706"/>
      <c r="SXC82" s="706"/>
      <c r="SXD82" s="706"/>
      <c r="SXE82" s="706"/>
      <c r="SXF82" s="706"/>
      <c r="SXG82" s="706"/>
      <c r="SXH82" s="706"/>
      <c r="SXI82" s="706"/>
      <c r="SXJ82" s="706"/>
      <c r="SXK82" s="706"/>
      <c r="SXL82" s="706"/>
      <c r="SXM82" s="706"/>
      <c r="SXN82" s="706"/>
      <c r="SXO82" s="706"/>
      <c r="SXP82" s="706"/>
      <c r="SXQ82" s="706"/>
      <c r="SXR82" s="706"/>
      <c r="SXS82" s="706"/>
      <c r="SXT82" s="706"/>
      <c r="SXU82" s="706"/>
      <c r="SXV82" s="706"/>
      <c r="SXW82" s="706"/>
      <c r="SXX82" s="706"/>
      <c r="SXY82" s="706"/>
      <c r="SXZ82" s="706"/>
      <c r="SYA82" s="706"/>
      <c r="SYB82" s="706"/>
      <c r="SYC82" s="706"/>
      <c r="SYD82" s="706"/>
      <c r="SYE82" s="706"/>
      <c r="SYF82" s="706"/>
      <c r="SYG82" s="706"/>
      <c r="SYH82" s="706"/>
      <c r="SYI82" s="706"/>
      <c r="SYJ82" s="706"/>
      <c r="SYK82" s="706"/>
      <c r="SYL82" s="706"/>
      <c r="SYM82" s="706"/>
      <c r="SYN82" s="706"/>
      <c r="SYO82" s="706"/>
      <c r="SYP82" s="706"/>
      <c r="SYQ82" s="706"/>
      <c r="SYR82" s="706"/>
      <c r="SYS82" s="706"/>
      <c r="SYT82" s="706"/>
      <c r="SYU82" s="706"/>
      <c r="SYV82" s="706"/>
      <c r="SYW82" s="706"/>
      <c r="SYX82" s="706"/>
      <c r="SYY82" s="706"/>
      <c r="SYZ82" s="706"/>
      <c r="SZA82" s="706"/>
      <c r="SZB82" s="706"/>
      <c r="SZC82" s="706"/>
      <c r="SZD82" s="706"/>
      <c r="SZE82" s="706"/>
      <c r="SZF82" s="706"/>
      <c r="SZG82" s="706"/>
      <c r="SZH82" s="706"/>
      <c r="SZI82" s="706"/>
      <c r="SZJ82" s="706"/>
      <c r="SZK82" s="706"/>
      <c r="SZL82" s="706"/>
      <c r="SZM82" s="706"/>
      <c r="SZN82" s="706"/>
      <c r="SZO82" s="706"/>
      <c r="SZP82" s="706"/>
      <c r="SZQ82" s="706"/>
      <c r="SZR82" s="706"/>
      <c r="SZS82" s="706"/>
      <c r="SZT82" s="706"/>
      <c r="SZU82" s="706"/>
      <c r="SZV82" s="706"/>
      <c r="SZW82" s="706"/>
      <c r="SZX82" s="706"/>
      <c r="SZY82" s="706"/>
      <c r="SZZ82" s="706"/>
      <c r="TAA82" s="706"/>
      <c r="TAB82" s="706"/>
      <c r="TAC82" s="706"/>
      <c r="TAD82" s="706"/>
      <c r="TAE82" s="706"/>
      <c r="TAF82" s="706"/>
      <c r="TAG82" s="706"/>
      <c r="TAH82" s="706"/>
      <c r="TAI82" s="706"/>
      <c r="TAJ82" s="706"/>
      <c r="TAK82" s="706"/>
      <c r="TAL82" s="706"/>
      <c r="TAM82" s="706"/>
      <c r="TAN82" s="706"/>
      <c r="TAO82" s="706"/>
      <c r="TAP82" s="706"/>
      <c r="TAQ82" s="706"/>
      <c r="TAR82" s="706"/>
      <c r="TAS82" s="706"/>
      <c r="TAT82" s="706"/>
      <c r="TAU82" s="706"/>
      <c r="TAV82" s="706"/>
      <c r="TAW82" s="706"/>
      <c r="TAX82" s="706"/>
      <c r="TAY82" s="706"/>
      <c r="TAZ82" s="706"/>
      <c r="TBA82" s="706"/>
      <c r="TBB82" s="706"/>
      <c r="TBC82" s="706"/>
      <c r="TBD82" s="706"/>
      <c r="TBE82" s="706"/>
      <c r="TBF82" s="706"/>
      <c r="TBG82" s="706"/>
      <c r="TBH82" s="706"/>
      <c r="TBI82" s="706"/>
      <c r="TBJ82" s="706"/>
      <c r="TBK82" s="706"/>
      <c r="TBL82" s="706"/>
      <c r="TBM82" s="706"/>
      <c r="TBN82" s="706"/>
      <c r="TBO82" s="706"/>
      <c r="TBP82" s="706"/>
      <c r="TBQ82" s="706"/>
      <c r="TBR82" s="706"/>
      <c r="TBS82" s="706"/>
      <c r="TBT82" s="706"/>
      <c r="TBU82" s="706"/>
      <c r="TBV82" s="706"/>
      <c r="TBW82" s="706"/>
      <c r="TBX82" s="706"/>
      <c r="TBY82" s="706"/>
      <c r="TBZ82" s="706"/>
      <c r="TCA82" s="706"/>
      <c r="TCB82" s="706"/>
      <c r="TCC82" s="706"/>
      <c r="TCD82" s="706"/>
      <c r="TCE82" s="706"/>
      <c r="TCF82" s="706"/>
      <c r="TCG82" s="706"/>
      <c r="TCH82" s="706"/>
      <c r="TCI82" s="706"/>
      <c r="TCJ82" s="706"/>
      <c r="TCK82" s="706"/>
      <c r="TCL82" s="706"/>
      <c r="TCM82" s="706"/>
      <c r="TCN82" s="706"/>
      <c r="TCO82" s="706"/>
      <c r="TCP82" s="706"/>
      <c r="TCQ82" s="706"/>
      <c r="TCR82" s="706"/>
      <c r="TCS82" s="706"/>
      <c r="TCT82" s="706"/>
      <c r="TCU82" s="706"/>
      <c r="TCV82" s="706"/>
      <c r="TCW82" s="706"/>
      <c r="TCX82" s="706"/>
      <c r="TCY82" s="706"/>
      <c r="TCZ82" s="706"/>
      <c r="TDA82" s="706"/>
      <c r="TDB82" s="706"/>
      <c r="TDC82" s="706"/>
      <c r="TDD82" s="706"/>
      <c r="TDE82" s="706"/>
      <c r="TDF82" s="706"/>
      <c r="TDG82" s="706"/>
      <c r="TDH82" s="706"/>
      <c r="TDI82" s="706"/>
      <c r="TDJ82" s="706"/>
      <c r="TDK82" s="706"/>
      <c r="TDL82" s="706"/>
      <c r="TDM82" s="706"/>
      <c r="TDN82" s="706"/>
      <c r="TDO82" s="706"/>
      <c r="TDP82" s="706"/>
      <c r="TDQ82" s="706"/>
      <c r="TDR82" s="706"/>
      <c r="TDS82" s="706"/>
      <c r="TDT82" s="706"/>
      <c r="TDU82" s="706"/>
      <c r="TDV82" s="706"/>
      <c r="TDW82" s="706"/>
      <c r="TDX82" s="706"/>
      <c r="TDY82" s="706"/>
      <c r="TDZ82" s="706"/>
      <c r="TEA82" s="706"/>
      <c r="TEB82" s="706"/>
      <c r="TEC82" s="706"/>
      <c r="TED82" s="706"/>
      <c r="TEE82" s="706"/>
      <c r="TEF82" s="706"/>
      <c r="TEG82" s="706"/>
      <c r="TEH82" s="706"/>
      <c r="TEI82" s="706"/>
      <c r="TEJ82" s="706"/>
      <c r="TEK82" s="706"/>
      <c r="TEL82" s="706"/>
      <c r="TEM82" s="706"/>
      <c r="TEN82" s="706"/>
      <c r="TEO82" s="706"/>
      <c r="TEP82" s="706"/>
      <c r="TEQ82" s="706"/>
      <c r="TER82" s="706"/>
      <c r="TES82" s="706"/>
      <c r="TET82" s="706"/>
      <c r="TEU82" s="706"/>
      <c r="TEV82" s="706"/>
      <c r="TEW82" s="706"/>
      <c r="TEX82" s="706"/>
      <c r="TEY82" s="706"/>
      <c r="TEZ82" s="706"/>
      <c r="TFA82" s="706"/>
      <c r="TFB82" s="706"/>
      <c r="TFC82" s="706"/>
      <c r="TFD82" s="706"/>
      <c r="TFE82" s="706"/>
      <c r="TFF82" s="706"/>
      <c r="TFG82" s="706"/>
      <c r="TFH82" s="706"/>
      <c r="TFI82" s="706"/>
      <c r="TFJ82" s="706"/>
      <c r="TFK82" s="706"/>
      <c r="TFL82" s="706"/>
      <c r="TFM82" s="706"/>
      <c r="TFN82" s="706"/>
      <c r="TFO82" s="706"/>
      <c r="TFP82" s="706"/>
      <c r="TFQ82" s="706"/>
      <c r="TFR82" s="706"/>
      <c r="TFS82" s="706"/>
      <c r="TFT82" s="706"/>
      <c r="TFU82" s="706"/>
      <c r="TFV82" s="706"/>
      <c r="TFW82" s="706"/>
      <c r="TFX82" s="706"/>
      <c r="TFY82" s="706"/>
      <c r="TFZ82" s="706"/>
      <c r="TGA82" s="706"/>
      <c r="TGB82" s="706"/>
      <c r="TGC82" s="706"/>
      <c r="TGD82" s="706"/>
      <c r="TGE82" s="706"/>
      <c r="TGF82" s="706"/>
      <c r="TGG82" s="706"/>
      <c r="TGH82" s="706"/>
      <c r="TGI82" s="706"/>
      <c r="TGJ82" s="706"/>
      <c r="TGK82" s="706"/>
      <c r="TGL82" s="706"/>
      <c r="TGM82" s="706"/>
      <c r="TGN82" s="706"/>
      <c r="TGO82" s="706"/>
      <c r="TGP82" s="706"/>
      <c r="TGQ82" s="706"/>
      <c r="TGR82" s="706"/>
      <c r="TGS82" s="706"/>
      <c r="TGT82" s="706"/>
      <c r="TGU82" s="706"/>
      <c r="TGV82" s="706"/>
      <c r="TGW82" s="706"/>
      <c r="TGX82" s="706"/>
      <c r="TGY82" s="706"/>
      <c r="TGZ82" s="706"/>
      <c r="THA82" s="706"/>
      <c r="THB82" s="706"/>
      <c r="THC82" s="706"/>
      <c r="THD82" s="706"/>
      <c r="THE82" s="706"/>
      <c r="THF82" s="706"/>
      <c r="THG82" s="706"/>
      <c r="THH82" s="706"/>
      <c r="THI82" s="706"/>
      <c r="THJ82" s="706"/>
      <c r="THK82" s="706"/>
      <c r="THL82" s="706"/>
      <c r="THM82" s="706"/>
      <c r="THN82" s="706"/>
      <c r="THO82" s="706"/>
      <c r="THP82" s="706"/>
      <c r="THQ82" s="706"/>
      <c r="THR82" s="706"/>
      <c r="THS82" s="706"/>
      <c r="THT82" s="706"/>
      <c r="THU82" s="706"/>
      <c r="THV82" s="706"/>
      <c r="THW82" s="706"/>
      <c r="THX82" s="706"/>
      <c r="THY82" s="706"/>
      <c r="THZ82" s="706"/>
      <c r="TIA82" s="706"/>
      <c r="TIB82" s="706"/>
      <c r="TIC82" s="706"/>
      <c r="TID82" s="706"/>
      <c r="TIE82" s="706"/>
      <c r="TIF82" s="706"/>
      <c r="TIG82" s="706"/>
      <c r="TIH82" s="706"/>
      <c r="TII82" s="706"/>
      <c r="TIJ82" s="706"/>
      <c r="TIK82" s="706"/>
      <c r="TIL82" s="706"/>
      <c r="TIM82" s="706"/>
      <c r="TIN82" s="706"/>
      <c r="TIO82" s="706"/>
      <c r="TIP82" s="706"/>
      <c r="TIQ82" s="706"/>
      <c r="TIR82" s="706"/>
      <c r="TIS82" s="706"/>
      <c r="TIT82" s="706"/>
      <c r="TIU82" s="706"/>
      <c r="TIV82" s="706"/>
      <c r="TIW82" s="706"/>
      <c r="TIX82" s="706"/>
      <c r="TIY82" s="706"/>
      <c r="TIZ82" s="706"/>
      <c r="TJA82" s="706"/>
      <c r="TJB82" s="706"/>
      <c r="TJC82" s="706"/>
      <c r="TJD82" s="706"/>
      <c r="TJE82" s="706"/>
      <c r="TJF82" s="706"/>
      <c r="TJG82" s="706"/>
      <c r="TJH82" s="706"/>
      <c r="TJI82" s="706"/>
      <c r="TJJ82" s="706"/>
      <c r="TJK82" s="706"/>
      <c r="TJL82" s="706"/>
      <c r="TJM82" s="706"/>
      <c r="TJN82" s="706"/>
      <c r="TJO82" s="706"/>
      <c r="TJP82" s="706"/>
      <c r="TJQ82" s="706"/>
      <c r="TJR82" s="706"/>
      <c r="TJS82" s="706"/>
      <c r="TJT82" s="706"/>
      <c r="TJU82" s="706"/>
      <c r="TJV82" s="706"/>
      <c r="TJW82" s="706"/>
      <c r="TJX82" s="706"/>
      <c r="TJY82" s="706"/>
      <c r="TJZ82" s="706"/>
      <c r="TKA82" s="706"/>
      <c r="TKB82" s="706"/>
      <c r="TKC82" s="706"/>
      <c r="TKD82" s="706"/>
      <c r="TKE82" s="706"/>
      <c r="TKF82" s="706"/>
      <c r="TKG82" s="706"/>
      <c r="TKH82" s="706"/>
      <c r="TKI82" s="706"/>
      <c r="TKJ82" s="706"/>
      <c r="TKK82" s="706"/>
      <c r="TKL82" s="706"/>
      <c r="TKM82" s="706"/>
      <c r="TKN82" s="706"/>
      <c r="TKO82" s="706"/>
      <c r="TKP82" s="706"/>
      <c r="TKQ82" s="706"/>
      <c r="TKR82" s="706"/>
      <c r="TKS82" s="706"/>
      <c r="TKT82" s="706"/>
      <c r="TKU82" s="706"/>
      <c r="TKV82" s="706"/>
      <c r="TKW82" s="706"/>
      <c r="TKX82" s="706"/>
      <c r="TKY82" s="706"/>
      <c r="TKZ82" s="706"/>
      <c r="TLA82" s="706"/>
      <c r="TLB82" s="706"/>
      <c r="TLC82" s="706"/>
      <c r="TLD82" s="706"/>
      <c r="TLE82" s="706"/>
      <c r="TLF82" s="706"/>
      <c r="TLG82" s="706"/>
      <c r="TLH82" s="706"/>
      <c r="TLI82" s="706"/>
      <c r="TLJ82" s="706"/>
      <c r="TLK82" s="706"/>
      <c r="TLL82" s="706"/>
      <c r="TLM82" s="706"/>
      <c r="TLN82" s="706"/>
      <c r="TLO82" s="706"/>
      <c r="TLP82" s="706"/>
      <c r="TLQ82" s="706"/>
      <c r="TLR82" s="706"/>
      <c r="TLS82" s="706"/>
      <c r="TLT82" s="706"/>
      <c r="TLU82" s="706"/>
      <c r="TLV82" s="706"/>
      <c r="TLW82" s="706"/>
      <c r="TLX82" s="706"/>
      <c r="TLY82" s="706"/>
      <c r="TLZ82" s="706"/>
      <c r="TMA82" s="706"/>
      <c r="TMB82" s="706"/>
      <c r="TMC82" s="706"/>
      <c r="TMD82" s="706"/>
      <c r="TME82" s="706"/>
      <c r="TMF82" s="706"/>
      <c r="TMG82" s="706"/>
      <c r="TMH82" s="706"/>
      <c r="TMI82" s="706"/>
      <c r="TMJ82" s="706"/>
      <c r="TMK82" s="706"/>
      <c r="TML82" s="706"/>
      <c r="TMM82" s="706"/>
      <c r="TMN82" s="706"/>
      <c r="TMO82" s="706"/>
      <c r="TMP82" s="706"/>
      <c r="TMQ82" s="706"/>
      <c r="TMR82" s="706"/>
      <c r="TMS82" s="706"/>
      <c r="TMT82" s="706"/>
      <c r="TMU82" s="706"/>
      <c r="TMV82" s="706"/>
      <c r="TMW82" s="706"/>
      <c r="TMX82" s="706"/>
      <c r="TMY82" s="706"/>
      <c r="TMZ82" s="706"/>
      <c r="TNA82" s="706"/>
      <c r="TNB82" s="706"/>
      <c r="TNC82" s="706"/>
      <c r="TND82" s="706"/>
      <c r="TNE82" s="706"/>
      <c r="TNF82" s="706"/>
      <c r="TNG82" s="706"/>
      <c r="TNH82" s="706"/>
      <c r="TNI82" s="706"/>
      <c r="TNJ82" s="706"/>
      <c r="TNK82" s="706"/>
      <c r="TNL82" s="706"/>
      <c r="TNM82" s="706"/>
      <c r="TNN82" s="706"/>
      <c r="TNO82" s="706"/>
      <c r="TNP82" s="706"/>
      <c r="TNQ82" s="706"/>
      <c r="TNR82" s="706"/>
      <c r="TNS82" s="706"/>
      <c r="TNT82" s="706"/>
      <c r="TNU82" s="706"/>
      <c r="TNV82" s="706"/>
      <c r="TNW82" s="706"/>
      <c r="TNX82" s="706"/>
      <c r="TNY82" s="706"/>
      <c r="TNZ82" s="706"/>
      <c r="TOA82" s="706"/>
      <c r="TOB82" s="706"/>
      <c r="TOC82" s="706"/>
      <c r="TOD82" s="706"/>
      <c r="TOE82" s="706"/>
      <c r="TOF82" s="706"/>
      <c r="TOG82" s="706"/>
      <c r="TOH82" s="706"/>
      <c r="TOI82" s="706"/>
      <c r="TOJ82" s="706"/>
      <c r="TOK82" s="706"/>
      <c r="TOL82" s="706"/>
      <c r="TOM82" s="706"/>
      <c r="TON82" s="706"/>
      <c r="TOO82" s="706"/>
      <c r="TOP82" s="706"/>
      <c r="TOQ82" s="706"/>
      <c r="TOR82" s="706"/>
      <c r="TOS82" s="706"/>
      <c r="TOT82" s="706"/>
      <c r="TOU82" s="706"/>
      <c r="TOV82" s="706"/>
      <c r="TOW82" s="706"/>
      <c r="TOX82" s="706"/>
      <c r="TOY82" s="706"/>
      <c r="TOZ82" s="706"/>
      <c r="TPA82" s="706"/>
      <c r="TPB82" s="706"/>
      <c r="TPC82" s="706"/>
      <c r="TPD82" s="706"/>
      <c r="TPE82" s="706"/>
      <c r="TPF82" s="706"/>
      <c r="TPG82" s="706"/>
      <c r="TPH82" s="706"/>
      <c r="TPI82" s="706"/>
      <c r="TPJ82" s="706"/>
      <c r="TPK82" s="706"/>
      <c r="TPL82" s="706"/>
      <c r="TPM82" s="706"/>
      <c r="TPN82" s="706"/>
      <c r="TPO82" s="706"/>
      <c r="TPP82" s="706"/>
      <c r="TPQ82" s="706"/>
      <c r="TPR82" s="706"/>
      <c r="TPS82" s="706"/>
      <c r="TPT82" s="706"/>
      <c r="TPU82" s="706"/>
      <c r="TPV82" s="706"/>
      <c r="TPW82" s="706"/>
      <c r="TPX82" s="706"/>
      <c r="TPY82" s="706"/>
      <c r="TPZ82" s="706"/>
      <c r="TQA82" s="706"/>
      <c r="TQB82" s="706"/>
      <c r="TQC82" s="706"/>
      <c r="TQD82" s="706"/>
      <c r="TQE82" s="706"/>
      <c r="TQF82" s="706"/>
      <c r="TQG82" s="706"/>
      <c r="TQH82" s="706"/>
      <c r="TQI82" s="706"/>
      <c r="TQJ82" s="706"/>
      <c r="TQK82" s="706"/>
      <c r="TQL82" s="706"/>
      <c r="TQM82" s="706"/>
      <c r="TQN82" s="706"/>
      <c r="TQO82" s="706"/>
      <c r="TQP82" s="706"/>
      <c r="TQQ82" s="706"/>
      <c r="TQR82" s="706"/>
      <c r="TQS82" s="706"/>
      <c r="TQT82" s="706"/>
      <c r="TQU82" s="706"/>
      <c r="TQV82" s="706"/>
      <c r="TQW82" s="706"/>
      <c r="TQX82" s="706"/>
      <c r="TQY82" s="706"/>
      <c r="TQZ82" s="706"/>
      <c r="TRA82" s="706"/>
      <c r="TRB82" s="706"/>
      <c r="TRC82" s="706"/>
      <c r="TRD82" s="706"/>
      <c r="TRE82" s="706"/>
      <c r="TRF82" s="706"/>
      <c r="TRG82" s="706"/>
      <c r="TRH82" s="706"/>
      <c r="TRI82" s="706"/>
      <c r="TRJ82" s="706"/>
      <c r="TRK82" s="706"/>
      <c r="TRL82" s="706"/>
      <c r="TRM82" s="706"/>
      <c r="TRN82" s="706"/>
      <c r="TRO82" s="706"/>
      <c r="TRP82" s="706"/>
      <c r="TRQ82" s="706"/>
      <c r="TRR82" s="706"/>
      <c r="TRS82" s="706"/>
      <c r="TRT82" s="706"/>
      <c r="TRU82" s="706"/>
      <c r="TRV82" s="706"/>
      <c r="TRW82" s="706"/>
      <c r="TRX82" s="706"/>
      <c r="TRY82" s="706"/>
      <c r="TRZ82" s="706"/>
      <c r="TSA82" s="706"/>
      <c r="TSB82" s="706"/>
      <c r="TSC82" s="706"/>
      <c r="TSD82" s="706"/>
      <c r="TSE82" s="706"/>
      <c r="TSF82" s="706"/>
      <c r="TSG82" s="706"/>
      <c r="TSH82" s="706"/>
      <c r="TSI82" s="706"/>
      <c r="TSJ82" s="706"/>
      <c r="TSK82" s="706"/>
      <c r="TSL82" s="706"/>
      <c r="TSM82" s="706"/>
      <c r="TSN82" s="706"/>
      <c r="TSO82" s="706"/>
      <c r="TSP82" s="706"/>
      <c r="TSQ82" s="706"/>
      <c r="TSR82" s="706"/>
      <c r="TSS82" s="706"/>
      <c r="TST82" s="706"/>
      <c r="TSU82" s="706"/>
      <c r="TSV82" s="706"/>
      <c r="TSW82" s="706"/>
      <c r="TSX82" s="706"/>
      <c r="TSY82" s="706"/>
      <c r="TSZ82" s="706"/>
      <c r="TTA82" s="706"/>
      <c r="TTB82" s="706"/>
      <c r="TTC82" s="706"/>
      <c r="TTD82" s="706"/>
      <c r="TTE82" s="706"/>
      <c r="TTF82" s="706"/>
      <c r="TTG82" s="706"/>
      <c r="TTH82" s="706"/>
      <c r="TTI82" s="706"/>
      <c r="TTJ82" s="706"/>
      <c r="TTK82" s="706"/>
      <c r="TTL82" s="706"/>
      <c r="TTM82" s="706"/>
      <c r="TTN82" s="706"/>
      <c r="TTO82" s="706"/>
      <c r="TTP82" s="706"/>
      <c r="TTQ82" s="706"/>
      <c r="TTR82" s="706"/>
      <c r="TTS82" s="706"/>
      <c r="TTT82" s="706"/>
      <c r="TTU82" s="706"/>
      <c r="TTV82" s="706"/>
      <c r="TTW82" s="706"/>
      <c r="TTX82" s="706"/>
      <c r="TTY82" s="706"/>
      <c r="TTZ82" s="706"/>
      <c r="TUA82" s="706"/>
      <c r="TUB82" s="706"/>
      <c r="TUC82" s="706"/>
      <c r="TUD82" s="706"/>
      <c r="TUE82" s="706"/>
      <c r="TUF82" s="706"/>
      <c r="TUG82" s="706"/>
      <c r="TUH82" s="706"/>
      <c r="TUI82" s="706"/>
      <c r="TUJ82" s="706"/>
      <c r="TUK82" s="706"/>
      <c r="TUL82" s="706"/>
      <c r="TUM82" s="706"/>
      <c r="TUN82" s="706"/>
      <c r="TUO82" s="706"/>
      <c r="TUP82" s="706"/>
      <c r="TUQ82" s="706"/>
      <c r="TUR82" s="706"/>
      <c r="TUS82" s="706"/>
      <c r="TUT82" s="706"/>
      <c r="TUU82" s="706"/>
      <c r="TUV82" s="706"/>
      <c r="TUW82" s="706"/>
      <c r="TUX82" s="706"/>
      <c r="TUY82" s="706"/>
      <c r="TUZ82" s="706"/>
      <c r="TVA82" s="706"/>
      <c r="TVB82" s="706"/>
      <c r="TVC82" s="706"/>
      <c r="TVD82" s="706"/>
      <c r="TVE82" s="706"/>
      <c r="TVF82" s="706"/>
      <c r="TVG82" s="706"/>
      <c r="TVH82" s="706"/>
      <c r="TVI82" s="706"/>
      <c r="TVJ82" s="706"/>
      <c r="TVK82" s="706"/>
      <c r="TVL82" s="706"/>
      <c r="TVM82" s="706"/>
      <c r="TVN82" s="706"/>
      <c r="TVO82" s="706"/>
      <c r="TVP82" s="706"/>
      <c r="TVQ82" s="706"/>
      <c r="TVR82" s="706"/>
      <c r="TVS82" s="706"/>
      <c r="TVT82" s="706"/>
      <c r="TVU82" s="706"/>
      <c r="TVV82" s="706"/>
      <c r="TVW82" s="706"/>
      <c r="TVX82" s="706"/>
      <c r="TVY82" s="706"/>
      <c r="TVZ82" s="706"/>
      <c r="TWA82" s="706"/>
      <c r="TWB82" s="706"/>
      <c r="TWC82" s="706"/>
      <c r="TWD82" s="706"/>
      <c r="TWE82" s="706"/>
      <c r="TWF82" s="706"/>
      <c r="TWG82" s="706"/>
      <c r="TWH82" s="706"/>
      <c r="TWI82" s="706"/>
      <c r="TWJ82" s="706"/>
      <c r="TWK82" s="706"/>
      <c r="TWL82" s="706"/>
      <c r="TWM82" s="706"/>
      <c r="TWN82" s="706"/>
      <c r="TWO82" s="706"/>
      <c r="TWP82" s="706"/>
      <c r="TWQ82" s="706"/>
      <c r="TWR82" s="706"/>
      <c r="TWS82" s="706"/>
      <c r="TWT82" s="706"/>
      <c r="TWU82" s="706"/>
      <c r="TWV82" s="706"/>
      <c r="TWW82" s="706"/>
      <c r="TWX82" s="706"/>
      <c r="TWY82" s="706"/>
      <c r="TWZ82" s="706"/>
      <c r="TXA82" s="706"/>
      <c r="TXB82" s="706"/>
      <c r="TXC82" s="706"/>
      <c r="TXD82" s="706"/>
      <c r="TXE82" s="706"/>
      <c r="TXF82" s="706"/>
      <c r="TXG82" s="706"/>
      <c r="TXH82" s="706"/>
      <c r="TXI82" s="706"/>
      <c r="TXJ82" s="706"/>
      <c r="TXK82" s="706"/>
      <c r="TXL82" s="706"/>
      <c r="TXM82" s="706"/>
      <c r="TXN82" s="706"/>
      <c r="TXO82" s="706"/>
      <c r="TXP82" s="706"/>
      <c r="TXQ82" s="706"/>
      <c r="TXR82" s="706"/>
      <c r="TXS82" s="706"/>
      <c r="TXT82" s="706"/>
      <c r="TXU82" s="706"/>
      <c r="TXV82" s="706"/>
      <c r="TXW82" s="706"/>
      <c r="TXX82" s="706"/>
      <c r="TXY82" s="706"/>
      <c r="TXZ82" s="706"/>
      <c r="TYA82" s="706"/>
      <c r="TYB82" s="706"/>
      <c r="TYC82" s="706"/>
      <c r="TYD82" s="706"/>
      <c r="TYE82" s="706"/>
      <c r="TYF82" s="706"/>
      <c r="TYG82" s="706"/>
      <c r="TYH82" s="706"/>
      <c r="TYI82" s="706"/>
      <c r="TYJ82" s="706"/>
      <c r="TYK82" s="706"/>
      <c r="TYL82" s="706"/>
      <c r="TYM82" s="706"/>
      <c r="TYN82" s="706"/>
      <c r="TYO82" s="706"/>
      <c r="TYP82" s="706"/>
      <c r="TYQ82" s="706"/>
      <c r="TYR82" s="706"/>
      <c r="TYS82" s="706"/>
      <c r="TYT82" s="706"/>
      <c r="TYU82" s="706"/>
      <c r="TYV82" s="706"/>
      <c r="TYW82" s="706"/>
      <c r="TYX82" s="706"/>
      <c r="TYY82" s="706"/>
      <c r="TYZ82" s="706"/>
      <c r="TZA82" s="706"/>
      <c r="TZB82" s="706"/>
      <c r="TZC82" s="706"/>
      <c r="TZD82" s="706"/>
      <c r="TZE82" s="706"/>
      <c r="TZF82" s="706"/>
      <c r="TZG82" s="706"/>
      <c r="TZH82" s="706"/>
      <c r="TZI82" s="706"/>
      <c r="TZJ82" s="706"/>
      <c r="TZK82" s="706"/>
      <c r="TZL82" s="706"/>
      <c r="TZM82" s="706"/>
      <c r="TZN82" s="706"/>
      <c r="TZO82" s="706"/>
      <c r="TZP82" s="706"/>
      <c r="TZQ82" s="706"/>
      <c r="TZR82" s="706"/>
      <c r="TZS82" s="706"/>
      <c r="TZT82" s="706"/>
      <c r="TZU82" s="706"/>
      <c r="TZV82" s="706"/>
      <c r="TZW82" s="706"/>
      <c r="TZX82" s="706"/>
      <c r="TZY82" s="706"/>
      <c r="TZZ82" s="706"/>
      <c r="UAA82" s="706"/>
      <c r="UAB82" s="706"/>
      <c r="UAC82" s="706"/>
      <c r="UAD82" s="706"/>
      <c r="UAE82" s="706"/>
      <c r="UAF82" s="706"/>
      <c r="UAG82" s="706"/>
      <c r="UAH82" s="706"/>
      <c r="UAI82" s="706"/>
      <c r="UAJ82" s="706"/>
      <c r="UAK82" s="706"/>
      <c r="UAL82" s="706"/>
      <c r="UAM82" s="706"/>
      <c r="UAN82" s="706"/>
      <c r="UAO82" s="706"/>
      <c r="UAP82" s="706"/>
      <c r="UAQ82" s="706"/>
      <c r="UAR82" s="706"/>
      <c r="UAS82" s="706"/>
      <c r="UAT82" s="706"/>
      <c r="UAU82" s="706"/>
      <c r="UAV82" s="706"/>
      <c r="UAW82" s="706"/>
      <c r="UAX82" s="706"/>
      <c r="UAY82" s="706"/>
      <c r="UAZ82" s="706"/>
      <c r="UBA82" s="706"/>
      <c r="UBB82" s="706"/>
      <c r="UBC82" s="706"/>
      <c r="UBD82" s="706"/>
      <c r="UBE82" s="706"/>
      <c r="UBF82" s="706"/>
      <c r="UBG82" s="706"/>
      <c r="UBH82" s="706"/>
      <c r="UBI82" s="706"/>
      <c r="UBJ82" s="706"/>
      <c r="UBK82" s="706"/>
      <c r="UBL82" s="706"/>
      <c r="UBM82" s="706"/>
      <c r="UBN82" s="706"/>
      <c r="UBO82" s="706"/>
      <c r="UBP82" s="706"/>
      <c r="UBQ82" s="706"/>
      <c r="UBR82" s="706"/>
      <c r="UBS82" s="706"/>
      <c r="UBT82" s="706"/>
      <c r="UBU82" s="706"/>
      <c r="UBV82" s="706"/>
      <c r="UBW82" s="706"/>
      <c r="UBX82" s="706"/>
      <c r="UBY82" s="706"/>
      <c r="UBZ82" s="706"/>
      <c r="UCA82" s="706"/>
      <c r="UCB82" s="706"/>
      <c r="UCC82" s="706"/>
      <c r="UCD82" s="706"/>
      <c r="UCE82" s="706"/>
      <c r="UCF82" s="706"/>
      <c r="UCG82" s="706"/>
      <c r="UCH82" s="706"/>
      <c r="UCI82" s="706"/>
      <c r="UCJ82" s="706"/>
      <c r="UCK82" s="706"/>
      <c r="UCL82" s="706"/>
      <c r="UCM82" s="706"/>
      <c r="UCN82" s="706"/>
      <c r="UCO82" s="706"/>
      <c r="UCP82" s="706"/>
      <c r="UCQ82" s="706"/>
      <c r="UCR82" s="706"/>
      <c r="UCS82" s="706"/>
      <c r="UCT82" s="706"/>
      <c r="UCU82" s="706"/>
      <c r="UCV82" s="706"/>
      <c r="UCW82" s="706"/>
      <c r="UCX82" s="706"/>
      <c r="UCY82" s="706"/>
      <c r="UCZ82" s="706"/>
      <c r="UDA82" s="706"/>
      <c r="UDB82" s="706"/>
      <c r="UDC82" s="706"/>
      <c r="UDD82" s="706"/>
      <c r="UDE82" s="706"/>
      <c r="UDF82" s="706"/>
      <c r="UDG82" s="706"/>
      <c r="UDH82" s="706"/>
      <c r="UDI82" s="706"/>
      <c r="UDJ82" s="706"/>
      <c r="UDK82" s="706"/>
      <c r="UDL82" s="706"/>
      <c r="UDM82" s="706"/>
      <c r="UDN82" s="706"/>
      <c r="UDO82" s="706"/>
      <c r="UDP82" s="706"/>
      <c r="UDQ82" s="706"/>
      <c r="UDR82" s="706"/>
      <c r="UDS82" s="706"/>
      <c r="UDT82" s="706"/>
      <c r="UDU82" s="706"/>
      <c r="UDV82" s="706"/>
      <c r="UDW82" s="706"/>
      <c r="UDX82" s="706"/>
      <c r="UDY82" s="706"/>
      <c r="UDZ82" s="706"/>
      <c r="UEA82" s="706"/>
      <c r="UEB82" s="706"/>
      <c r="UEC82" s="706"/>
      <c r="UED82" s="706"/>
      <c r="UEE82" s="706"/>
      <c r="UEF82" s="706"/>
      <c r="UEG82" s="706"/>
      <c r="UEH82" s="706"/>
      <c r="UEI82" s="706"/>
      <c r="UEJ82" s="706"/>
      <c r="UEK82" s="706"/>
      <c r="UEL82" s="706"/>
      <c r="UEM82" s="706"/>
      <c r="UEN82" s="706"/>
      <c r="UEO82" s="706"/>
      <c r="UEP82" s="706"/>
      <c r="UEQ82" s="706"/>
      <c r="UER82" s="706"/>
      <c r="UES82" s="706"/>
      <c r="UET82" s="706"/>
      <c r="UEU82" s="706"/>
      <c r="UEV82" s="706"/>
      <c r="UEW82" s="706"/>
      <c r="UEX82" s="706"/>
      <c r="UEY82" s="706"/>
      <c r="UEZ82" s="706"/>
      <c r="UFA82" s="706"/>
      <c r="UFB82" s="706"/>
      <c r="UFC82" s="706"/>
      <c r="UFD82" s="706"/>
      <c r="UFE82" s="706"/>
      <c r="UFF82" s="706"/>
      <c r="UFG82" s="706"/>
      <c r="UFH82" s="706"/>
      <c r="UFI82" s="706"/>
      <c r="UFJ82" s="706"/>
      <c r="UFK82" s="706"/>
      <c r="UFL82" s="706"/>
      <c r="UFM82" s="706"/>
      <c r="UFN82" s="706"/>
      <c r="UFO82" s="706"/>
      <c r="UFP82" s="706"/>
      <c r="UFQ82" s="706"/>
      <c r="UFR82" s="706"/>
      <c r="UFS82" s="706"/>
      <c r="UFT82" s="706"/>
      <c r="UFU82" s="706"/>
      <c r="UFV82" s="706"/>
      <c r="UFW82" s="706"/>
      <c r="UFX82" s="706"/>
      <c r="UFY82" s="706"/>
      <c r="UFZ82" s="706"/>
      <c r="UGA82" s="706"/>
      <c r="UGB82" s="706"/>
      <c r="UGC82" s="706"/>
      <c r="UGD82" s="706"/>
      <c r="UGE82" s="706"/>
      <c r="UGF82" s="706"/>
      <c r="UGG82" s="706"/>
      <c r="UGH82" s="706"/>
      <c r="UGI82" s="706"/>
      <c r="UGJ82" s="706"/>
      <c r="UGK82" s="706"/>
      <c r="UGL82" s="706"/>
      <c r="UGM82" s="706"/>
      <c r="UGN82" s="706"/>
      <c r="UGO82" s="706"/>
      <c r="UGP82" s="706"/>
      <c r="UGQ82" s="706"/>
      <c r="UGR82" s="706"/>
      <c r="UGS82" s="706"/>
      <c r="UGT82" s="706"/>
      <c r="UGU82" s="706"/>
      <c r="UGV82" s="706"/>
      <c r="UGW82" s="706"/>
      <c r="UGX82" s="706"/>
      <c r="UGY82" s="706"/>
      <c r="UGZ82" s="706"/>
      <c r="UHA82" s="706"/>
      <c r="UHB82" s="706"/>
      <c r="UHC82" s="706"/>
      <c r="UHD82" s="706"/>
      <c r="UHE82" s="706"/>
      <c r="UHF82" s="706"/>
      <c r="UHG82" s="706"/>
      <c r="UHH82" s="706"/>
      <c r="UHI82" s="706"/>
      <c r="UHJ82" s="706"/>
      <c r="UHK82" s="706"/>
      <c r="UHL82" s="706"/>
      <c r="UHM82" s="706"/>
      <c r="UHN82" s="706"/>
      <c r="UHO82" s="706"/>
      <c r="UHP82" s="706"/>
      <c r="UHQ82" s="706"/>
      <c r="UHR82" s="706"/>
      <c r="UHS82" s="706"/>
      <c r="UHT82" s="706"/>
      <c r="UHU82" s="706"/>
      <c r="UHV82" s="706"/>
      <c r="UHW82" s="706"/>
      <c r="UHX82" s="706"/>
      <c r="UHY82" s="706"/>
      <c r="UHZ82" s="706"/>
      <c r="UIA82" s="706"/>
      <c r="UIB82" s="706"/>
      <c r="UIC82" s="706"/>
      <c r="UID82" s="706"/>
      <c r="UIE82" s="706"/>
      <c r="UIF82" s="706"/>
      <c r="UIG82" s="706"/>
      <c r="UIH82" s="706"/>
      <c r="UII82" s="706"/>
      <c r="UIJ82" s="706"/>
      <c r="UIK82" s="706"/>
      <c r="UIL82" s="706"/>
      <c r="UIM82" s="706"/>
      <c r="UIN82" s="706"/>
      <c r="UIO82" s="706"/>
      <c r="UIP82" s="706"/>
      <c r="UIQ82" s="706"/>
      <c r="UIR82" s="706"/>
      <c r="UIS82" s="706"/>
      <c r="UIT82" s="706"/>
      <c r="UIU82" s="706"/>
      <c r="UIV82" s="706"/>
      <c r="UIW82" s="706"/>
      <c r="UIX82" s="706"/>
      <c r="UIY82" s="706"/>
      <c r="UIZ82" s="706"/>
      <c r="UJA82" s="706"/>
      <c r="UJB82" s="706"/>
      <c r="UJC82" s="706"/>
      <c r="UJD82" s="706"/>
      <c r="UJE82" s="706"/>
      <c r="UJF82" s="706"/>
      <c r="UJG82" s="706"/>
      <c r="UJH82" s="706"/>
      <c r="UJI82" s="706"/>
      <c r="UJJ82" s="706"/>
      <c r="UJK82" s="706"/>
      <c r="UJL82" s="706"/>
      <c r="UJM82" s="706"/>
      <c r="UJN82" s="706"/>
      <c r="UJO82" s="706"/>
      <c r="UJP82" s="706"/>
      <c r="UJQ82" s="706"/>
      <c r="UJR82" s="706"/>
      <c r="UJS82" s="706"/>
      <c r="UJT82" s="706"/>
      <c r="UJU82" s="706"/>
      <c r="UJV82" s="706"/>
      <c r="UJW82" s="706"/>
      <c r="UJX82" s="706"/>
      <c r="UJY82" s="706"/>
      <c r="UJZ82" s="706"/>
      <c r="UKA82" s="706"/>
      <c r="UKB82" s="706"/>
      <c r="UKC82" s="706"/>
      <c r="UKD82" s="706"/>
      <c r="UKE82" s="706"/>
      <c r="UKF82" s="706"/>
      <c r="UKG82" s="706"/>
      <c r="UKH82" s="706"/>
      <c r="UKI82" s="706"/>
      <c r="UKJ82" s="706"/>
      <c r="UKK82" s="706"/>
      <c r="UKL82" s="706"/>
      <c r="UKM82" s="706"/>
      <c r="UKN82" s="706"/>
      <c r="UKO82" s="706"/>
      <c r="UKP82" s="706"/>
      <c r="UKQ82" s="706"/>
      <c r="UKR82" s="706"/>
      <c r="UKS82" s="706"/>
      <c r="UKT82" s="706"/>
      <c r="UKU82" s="706"/>
      <c r="UKV82" s="706"/>
      <c r="UKW82" s="706"/>
      <c r="UKX82" s="706"/>
      <c r="UKY82" s="706"/>
      <c r="UKZ82" s="706"/>
      <c r="ULA82" s="706"/>
      <c r="ULB82" s="706"/>
      <c r="ULC82" s="706"/>
      <c r="ULD82" s="706"/>
      <c r="ULE82" s="706"/>
      <c r="ULF82" s="706"/>
      <c r="ULG82" s="706"/>
      <c r="ULH82" s="706"/>
      <c r="ULI82" s="706"/>
      <c r="ULJ82" s="706"/>
      <c r="ULK82" s="706"/>
      <c r="ULL82" s="706"/>
      <c r="ULM82" s="706"/>
      <c r="ULN82" s="706"/>
      <c r="ULO82" s="706"/>
      <c r="ULP82" s="706"/>
      <c r="ULQ82" s="706"/>
      <c r="ULR82" s="706"/>
      <c r="ULS82" s="706"/>
      <c r="ULT82" s="706"/>
      <c r="ULU82" s="706"/>
      <c r="ULV82" s="706"/>
      <c r="ULW82" s="706"/>
      <c r="ULX82" s="706"/>
      <c r="ULY82" s="706"/>
      <c r="ULZ82" s="706"/>
      <c r="UMA82" s="706"/>
      <c r="UMB82" s="706"/>
      <c r="UMC82" s="706"/>
      <c r="UMD82" s="706"/>
      <c r="UME82" s="706"/>
      <c r="UMF82" s="706"/>
      <c r="UMG82" s="706"/>
      <c r="UMH82" s="706"/>
      <c r="UMI82" s="706"/>
      <c r="UMJ82" s="706"/>
      <c r="UMK82" s="706"/>
      <c r="UML82" s="706"/>
      <c r="UMM82" s="706"/>
      <c r="UMN82" s="706"/>
      <c r="UMO82" s="706"/>
      <c r="UMP82" s="706"/>
      <c r="UMQ82" s="706"/>
      <c r="UMR82" s="706"/>
      <c r="UMS82" s="706"/>
      <c r="UMT82" s="706"/>
      <c r="UMU82" s="706"/>
      <c r="UMV82" s="706"/>
      <c r="UMW82" s="706"/>
      <c r="UMX82" s="706"/>
      <c r="UMY82" s="706"/>
      <c r="UMZ82" s="706"/>
      <c r="UNA82" s="706"/>
      <c r="UNB82" s="706"/>
      <c r="UNC82" s="706"/>
      <c r="UND82" s="706"/>
      <c r="UNE82" s="706"/>
      <c r="UNF82" s="706"/>
      <c r="UNG82" s="706"/>
      <c r="UNH82" s="706"/>
      <c r="UNI82" s="706"/>
      <c r="UNJ82" s="706"/>
      <c r="UNK82" s="706"/>
      <c r="UNL82" s="706"/>
      <c r="UNM82" s="706"/>
      <c r="UNN82" s="706"/>
      <c r="UNO82" s="706"/>
      <c r="UNP82" s="706"/>
      <c r="UNQ82" s="706"/>
      <c r="UNR82" s="706"/>
      <c r="UNS82" s="706"/>
      <c r="UNT82" s="706"/>
      <c r="UNU82" s="706"/>
      <c r="UNV82" s="706"/>
      <c r="UNW82" s="706"/>
      <c r="UNX82" s="706"/>
      <c r="UNY82" s="706"/>
      <c r="UNZ82" s="706"/>
      <c r="UOA82" s="706"/>
      <c r="UOB82" s="706"/>
      <c r="UOC82" s="706"/>
      <c r="UOD82" s="706"/>
      <c r="UOE82" s="706"/>
      <c r="UOF82" s="706"/>
      <c r="UOG82" s="706"/>
      <c r="UOH82" s="706"/>
      <c r="UOI82" s="706"/>
      <c r="UOJ82" s="706"/>
      <c r="UOK82" s="706"/>
      <c r="UOL82" s="706"/>
      <c r="UOM82" s="706"/>
      <c r="UON82" s="706"/>
      <c r="UOO82" s="706"/>
      <c r="UOP82" s="706"/>
      <c r="UOQ82" s="706"/>
      <c r="UOR82" s="706"/>
      <c r="UOS82" s="706"/>
      <c r="UOT82" s="706"/>
      <c r="UOU82" s="706"/>
      <c r="UOV82" s="706"/>
      <c r="UOW82" s="706"/>
      <c r="UOX82" s="706"/>
      <c r="UOY82" s="706"/>
      <c r="UOZ82" s="706"/>
      <c r="UPA82" s="706"/>
      <c r="UPB82" s="706"/>
      <c r="UPC82" s="706"/>
      <c r="UPD82" s="706"/>
      <c r="UPE82" s="706"/>
      <c r="UPF82" s="706"/>
      <c r="UPG82" s="706"/>
      <c r="UPH82" s="706"/>
      <c r="UPI82" s="706"/>
      <c r="UPJ82" s="706"/>
      <c r="UPK82" s="706"/>
      <c r="UPL82" s="706"/>
      <c r="UPM82" s="706"/>
      <c r="UPN82" s="706"/>
      <c r="UPO82" s="706"/>
      <c r="UPP82" s="706"/>
      <c r="UPQ82" s="706"/>
      <c r="UPR82" s="706"/>
      <c r="UPS82" s="706"/>
      <c r="UPT82" s="706"/>
      <c r="UPU82" s="706"/>
      <c r="UPV82" s="706"/>
      <c r="UPW82" s="706"/>
      <c r="UPX82" s="706"/>
      <c r="UPY82" s="706"/>
      <c r="UPZ82" s="706"/>
      <c r="UQA82" s="706"/>
      <c r="UQB82" s="706"/>
      <c r="UQC82" s="706"/>
      <c r="UQD82" s="706"/>
      <c r="UQE82" s="706"/>
      <c r="UQF82" s="706"/>
      <c r="UQG82" s="706"/>
      <c r="UQH82" s="706"/>
      <c r="UQI82" s="706"/>
      <c r="UQJ82" s="706"/>
      <c r="UQK82" s="706"/>
      <c r="UQL82" s="706"/>
      <c r="UQM82" s="706"/>
      <c r="UQN82" s="706"/>
      <c r="UQO82" s="706"/>
      <c r="UQP82" s="706"/>
      <c r="UQQ82" s="706"/>
      <c r="UQR82" s="706"/>
      <c r="UQS82" s="706"/>
      <c r="UQT82" s="706"/>
      <c r="UQU82" s="706"/>
      <c r="UQV82" s="706"/>
      <c r="UQW82" s="706"/>
      <c r="UQX82" s="706"/>
      <c r="UQY82" s="706"/>
      <c r="UQZ82" s="706"/>
      <c r="URA82" s="706"/>
      <c r="URB82" s="706"/>
      <c r="URC82" s="706"/>
      <c r="URD82" s="706"/>
      <c r="URE82" s="706"/>
      <c r="URF82" s="706"/>
      <c r="URG82" s="706"/>
      <c r="URH82" s="706"/>
      <c r="URI82" s="706"/>
      <c r="URJ82" s="706"/>
      <c r="URK82" s="706"/>
      <c r="URL82" s="706"/>
      <c r="URM82" s="706"/>
      <c r="URN82" s="706"/>
      <c r="URO82" s="706"/>
      <c r="URP82" s="706"/>
      <c r="URQ82" s="706"/>
      <c r="URR82" s="706"/>
      <c r="URS82" s="706"/>
      <c r="URT82" s="706"/>
      <c r="URU82" s="706"/>
      <c r="URV82" s="706"/>
      <c r="URW82" s="706"/>
      <c r="URX82" s="706"/>
      <c r="URY82" s="706"/>
      <c r="URZ82" s="706"/>
      <c r="USA82" s="706"/>
      <c r="USB82" s="706"/>
      <c r="USC82" s="706"/>
      <c r="USD82" s="706"/>
      <c r="USE82" s="706"/>
      <c r="USF82" s="706"/>
      <c r="USG82" s="706"/>
      <c r="USH82" s="706"/>
      <c r="USI82" s="706"/>
      <c r="USJ82" s="706"/>
      <c r="USK82" s="706"/>
      <c r="USL82" s="706"/>
      <c r="USM82" s="706"/>
      <c r="USN82" s="706"/>
      <c r="USO82" s="706"/>
      <c r="USP82" s="706"/>
      <c r="USQ82" s="706"/>
      <c r="USR82" s="706"/>
      <c r="USS82" s="706"/>
      <c r="UST82" s="706"/>
      <c r="USU82" s="706"/>
      <c r="USV82" s="706"/>
      <c r="USW82" s="706"/>
      <c r="USX82" s="706"/>
      <c r="USY82" s="706"/>
      <c r="USZ82" s="706"/>
      <c r="UTA82" s="706"/>
      <c r="UTB82" s="706"/>
      <c r="UTC82" s="706"/>
      <c r="UTD82" s="706"/>
      <c r="UTE82" s="706"/>
      <c r="UTF82" s="706"/>
      <c r="UTG82" s="706"/>
      <c r="UTH82" s="706"/>
      <c r="UTI82" s="706"/>
      <c r="UTJ82" s="706"/>
      <c r="UTK82" s="706"/>
      <c r="UTL82" s="706"/>
      <c r="UTM82" s="706"/>
      <c r="UTN82" s="706"/>
      <c r="UTO82" s="706"/>
      <c r="UTP82" s="706"/>
      <c r="UTQ82" s="706"/>
      <c r="UTR82" s="706"/>
      <c r="UTS82" s="706"/>
      <c r="UTT82" s="706"/>
      <c r="UTU82" s="706"/>
      <c r="UTV82" s="706"/>
      <c r="UTW82" s="706"/>
      <c r="UTX82" s="706"/>
      <c r="UTY82" s="706"/>
      <c r="UTZ82" s="706"/>
      <c r="UUA82" s="706"/>
      <c r="UUB82" s="706"/>
      <c r="UUC82" s="706"/>
      <c r="UUD82" s="706"/>
      <c r="UUE82" s="706"/>
      <c r="UUF82" s="706"/>
      <c r="UUG82" s="706"/>
      <c r="UUH82" s="706"/>
      <c r="UUI82" s="706"/>
      <c r="UUJ82" s="706"/>
      <c r="UUK82" s="706"/>
      <c r="UUL82" s="706"/>
      <c r="UUM82" s="706"/>
      <c r="UUN82" s="706"/>
      <c r="UUO82" s="706"/>
      <c r="UUP82" s="706"/>
      <c r="UUQ82" s="706"/>
      <c r="UUR82" s="706"/>
      <c r="UUS82" s="706"/>
      <c r="UUT82" s="706"/>
      <c r="UUU82" s="706"/>
      <c r="UUV82" s="706"/>
      <c r="UUW82" s="706"/>
      <c r="UUX82" s="706"/>
      <c r="UUY82" s="706"/>
      <c r="UUZ82" s="706"/>
      <c r="UVA82" s="706"/>
      <c r="UVB82" s="706"/>
      <c r="UVC82" s="706"/>
      <c r="UVD82" s="706"/>
      <c r="UVE82" s="706"/>
      <c r="UVF82" s="706"/>
      <c r="UVG82" s="706"/>
      <c r="UVH82" s="706"/>
      <c r="UVI82" s="706"/>
      <c r="UVJ82" s="706"/>
      <c r="UVK82" s="706"/>
      <c r="UVL82" s="706"/>
      <c r="UVM82" s="706"/>
      <c r="UVN82" s="706"/>
      <c r="UVO82" s="706"/>
      <c r="UVP82" s="706"/>
      <c r="UVQ82" s="706"/>
      <c r="UVR82" s="706"/>
      <c r="UVS82" s="706"/>
      <c r="UVT82" s="706"/>
      <c r="UVU82" s="706"/>
      <c r="UVV82" s="706"/>
      <c r="UVW82" s="706"/>
      <c r="UVX82" s="706"/>
      <c r="UVY82" s="706"/>
      <c r="UVZ82" s="706"/>
      <c r="UWA82" s="706"/>
      <c r="UWB82" s="706"/>
      <c r="UWC82" s="706"/>
      <c r="UWD82" s="706"/>
      <c r="UWE82" s="706"/>
      <c r="UWF82" s="706"/>
      <c r="UWG82" s="706"/>
      <c r="UWH82" s="706"/>
      <c r="UWI82" s="706"/>
      <c r="UWJ82" s="706"/>
      <c r="UWK82" s="706"/>
      <c r="UWL82" s="706"/>
      <c r="UWM82" s="706"/>
      <c r="UWN82" s="706"/>
      <c r="UWO82" s="706"/>
      <c r="UWP82" s="706"/>
      <c r="UWQ82" s="706"/>
      <c r="UWR82" s="706"/>
      <c r="UWS82" s="706"/>
      <c r="UWT82" s="706"/>
      <c r="UWU82" s="706"/>
      <c r="UWV82" s="706"/>
      <c r="UWW82" s="706"/>
      <c r="UWX82" s="706"/>
      <c r="UWY82" s="706"/>
      <c r="UWZ82" s="706"/>
      <c r="UXA82" s="706"/>
      <c r="UXB82" s="706"/>
      <c r="UXC82" s="706"/>
      <c r="UXD82" s="706"/>
      <c r="UXE82" s="706"/>
      <c r="UXF82" s="706"/>
      <c r="UXG82" s="706"/>
      <c r="UXH82" s="706"/>
      <c r="UXI82" s="706"/>
      <c r="UXJ82" s="706"/>
      <c r="UXK82" s="706"/>
      <c r="UXL82" s="706"/>
      <c r="UXM82" s="706"/>
      <c r="UXN82" s="706"/>
      <c r="UXO82" s="706"/>
      <c r="UXP82" s="706"/>
      <c r="UXQ82" s="706"/>
      <c r="UXR82" s="706"/>
      <c r="UXS82" s="706"/>
      <c r="UXT82" s="706"/>
      <c r="UXU82" s="706"/>
      <c r="UXV82" s="706"/>
      <c r="UXW82" s="706"/>
      <c r="UXX82" s="706"/>
      <c r="UXY82" s="706"/>
      <c r="UXZ82" s="706"/>
      <c r="UYA82" s="706"/>
      <c r="UYB82" s="706"/>
      <c r="UYC82" s="706"/>
      <c r="UYD82" s="706"/>
      <c r="UYE82" s="706"/>
      <c r="UYF82" s="706"/>
      <c r="UYG82" s="706"/>
      <c r="UYH82" s="706"/>
      <c r="UYI82" s="706"/>
      <c r="UYJ82" s="706"/>
      <c r="UYK82" s="706"/>
      <c r="UYL82" s="706"/>
      <c r="UYM82" s="706"/>
      <c r="UYN82" s="706"/>
      <c r="UYO82" s="706"/>
      <c r="UYP82" s="706"/>
      <c r="UYQ82" s="706"/>
      <c r="UYR82" s="706"/>
      <c r="UYS82" s="706"/>
      <c r="UYT82" s="706"/>
      <c r="UYU82" s="706"/>
      <c r="UYV82" s="706"/>
      <c r="UYW82" s="706"/>
      <c r="UYX82" s="706"/>
      <c r="UYY82" s="706"/>
      <c r="UYZ82" s="706"/>
      <c r="UZA82" s="706"/>
      <c r="UZB82" s="706"/>
      <c r="UZC82" s="706"/>
      <c r="UZD82" s="706"/>
      <c r="UZE82" s="706"/>
      <c r="UZF82" s="706"/>
      <c r="UZG82" s="706"/>
      <c r="UZH82" s="706"/>
      <c r="UZI82" s="706"/>
      <c r="UZJ82" s="706"/>
      <c r="UZK82" s="706"/>
      <c r="UZL82" s="706"/>
      <c r="UZM82" s="706"/>
      <c r="UZN82" s="706"/>
      <c r="UZO82" s="706"/>
      <c r="UZP82" s="706"/>
      <c r="UZQ82" s="706"/>
      <c r="UZR82" s="706"/>
      <c r="UZS82" s="706"/>
      <c r="UZT82" s="706"/>
      <c r="UZU82" s="706"/>
      <c r="UZV82" s="706"/>
      <c r="UZW82" s="706"/>
      <c r="UZX82" s="706"/>
      <c r="UZY82" s="706"/>
      <c r="UZZ82" s="706"/>
      <c r="VAA82" s="706"/>
      <c r="VAB82" s="706"/>
      <c r="VAC82" s="706"/>
      <c r="VAD82" s="706"/>
      <c r="VAE82" s="706"/>
      <c r="VAF82" s="706"/>
      <c r="VAG82" s="706"/>
      <c r="VAH82" s="706"/>
      <c r="VAI82" s="706"/>
      <c r="VAJ82" s="706"/>
      <c r="VAK82" s="706"/>
      <c r="VAL82" s="706"/>
      <c r="VAM82" s="706"/>
      <c r="VAN82" s="706"/>
      <c r="VAO82" s="706"/>
      <c r="VAP82" s="706"/>
      <c r="VAQ82" s="706"/>
      <c r="VAR82" s="706"/>
      <c r="VAS82" s="706"/>
      <c r="VAT82" s="706"/>
      <c r="VAU82" s="706"/>
      <c r="VAV82" s="706"/>
      <c r="VAW82" s="706"/>
      <c r="VAX82" s="706"/>
      <c r="VAY82" s="706"/>
      <c r="VAZ82" s="706"/>
      <c r="VBA82" s="706"/>
      <c r="VBB82" s="706"/>
      <c r="VBC82" s="706"/>
      <c r="VBD82" s="706"/>
      <c r="VBE82" s="706"/>
      <c r="VBF82" s="706"/>
      <c r="VBG82" s="706"/>
      <c r="VBH82" s="706"/>
      <c r="VBI82" s="706"/>
      <c r="VBJ82" s="706"/>
      <c r="VBK82" s="706"/>
      <c r="VBL82" s="706"/>
      <c r="VBM82" s="706"/>
      <c r="VBN82" s="706"/>
      <c r="VBO82" s="706"/>
      <c r="VBP82" s="706"/>
      <c r="VBQ82" s="706"/>
      <c r="VBR82" s="706"/>
      <c r="VBS82" s="706"/>
      <c r="VBT82" s="706"/>
      <c r="VBU82" s="706"/>
      <c r="VBV82" s="706"/>
      <c r="VBW82" s="706"/>
      <c r="VBX82" s="706"/>
      <c r="VBY82" s="706"/>
      <c r="VBZ82" s="706"/>
      <c r="VCA82" s="706"/>
      <c r="VCB82" s="706"/>
      <c r="VCC82" s="706"/>
      <c r="VCD82" s="706"/>
      <c r="VCE82" s="706"/>
      <c r="VCF82" s="706"/>
      <c r="VCG82" s="706"/>
      <c r="VCH82" s="706"/>
      <c r="VCI82" s="706"/>
      <c r="VCJ82" s="706"/>
      <c r="VCK82" s="706"/>
      <c r="VCL82" s="706"/>
      <c r="VCM82" s="706"/>
      <c r="VCN82" s="706"/>
      <c r="VCO82" s="706"/>
      <c r="VCP82" s="706"/>
      <c r="VCQ82" s="706"/>
      <c r="VCR82" s="706"/>
      <c r="VCS82" s="706"/>
      <c r="VCT82" s="706"/>
      <c r="VCU82" s="706"/>
      <c r="VCV82" s="706"/>
      <c r="VCW82" s="706"/>
      <c r="VCX82" s="706"/>
      <c r="VCY82" s="706"/>
      <c r="VCZ82" s="706"/>
      <c r="VDA82" s="706"/>
      <c r="VDB82" s="706"/>
      <c r="VDC82" s="706"/>
      <c r="VDD82" s="706"/>
      <c r="VDE82" s="706"/>
      <c r="VDF82" s="706"/>
      <c r="VDG82" s="706"/>
      <c r="VDH82" s="706"/>
      <c r="VDI82" s="706"/>
      <c r="VDJ82" s="706"/>
      <c r="VDK82" s="706"/>
      <c r="VDL82" s="706"/>
      <c r="VDM82" s="706"/>
      <c r="VDN82" s="706"/>
      <c r="VDO82" s="706"/>
      <c r="VDP82" s="706"/>
      <c r="VDQ82" s="706"/>
      <c r="VDR82" s="706"/>
      <c r="VDS82" s="706"/>
      <c r="VDT82" s="706"/>
      <c r="VDU82" s="706"/>
      <c r="VDV82" s="706"/>
      <c r="VDW82" s="706"/>
      <c r="VDX82" s="706"/>
      <c r="VDY82" s="706"/>
      <c r="VDZ82" s="706"/>
      <c r="VEA82" s="706"/>
      <c r="VEB82" s="706"/>
      <c r="VEC82" s="706"/>
      <c r="VED82" s="706"/>
      <c r="VEE82" s="706"/>
      <c r="VEF82" s="706"/>
      <c r="VEG82" s="706"/>
      <c r="VEH82" s="706"/>
      <c r="VEI82" s="706"/>
      <c r="VEJ82" s="706"/>
      <c r="VEK82" s="706"/>
      <c r="VEL82" s="706"/>
      <c r="VEM82" s="706"/>
      <c r="VEN82" s="706"/>
      <c r="VEO82" s="706"/>
      <c r="VEP82" s="706"/>
      <c r="VEQ82" s="706"/>
      <c r="VER82" s="706"/>
      <c r="VES82" s="706"/>
      <c r="VET82" s="706"/>
      <c r="VEU82" s="706"/>
      <c r="VEV82" s="706"/>
      <c r="VEW82" s="706"/>
      <c r="VEX82" s="706"/>
      <c r="VEY82" s="706"/>
      <c r="VEZ82" s="706"/>
      <c r="VFA82" s="706"/>
      <c r="VFB82" s="706"/>
      <c r="VFC82" s="706"/>
      <c r="VFD82" s="706"/>
      <c r="VFE82" s="706"/>
      <c r="VFF82" s="706"/>
      <c r="VFG82" s="706"/>
      <c r="VFH82" s="706"/>
      <c r="VFI82" s="706"/>
      <c r="VFJ82" s="706"/>
      <c r="VFK82" s="706"/>
      <c r="VFL82" s="706"/>
      <c r="VFM82" s="706"/>
      <c r="VFN82" s="706"/>
      <c r="VFO82" s="706"/>
      <c r="VFP82" s="706"/>
      <c r="VFQ82" s="706"/>
      <c r="VFR82" s="706"/>
      <c r="VFS82" s="706"/>
      <c r="VFT82" s="706"/>
      <c r="VFU82" s="706"/>
      <c r="VFV82" s="706"/>
      <c r="VFW82" s="706"/>
      <c r="VFX82" s="706"/>
      <c r="VFY82" s="706"/>
      <c r="VFZ82" s="706"/>
      <c r="VGA82" s="706"/>
      <c r="VGB82" s="706"/>
      <c r="VGC82" s="706"/>
      <c r="VGD82" s="706"/>
      <c r="VGE82" s="706"/>
      <c r="VGF82" s="706"/>
      <c r="VGG82" s="706"/>
      <c r="VGH82" s="706"/>
      <c r="VGI82" s="706"/>
      <c r="VGJ82" s="706"/>
      <c r="VGK82" s="706"/>
      <c r="VGL82" s="706"/>
      <c r="VGM82" s="706"/>
      <c r="VGN82" s="706"/>
      <c r="VGO82" s="706"/>
      <c r="VGP82" s="706"/>
      <c r="VGQ82" s="706"/>
      <c r="VGR82" s="706"/>
      <c r="VGS82" s="706"/>
      <c r="VGT82" s="706"/>
      <c r="VGU82" s="706"/>
      <c r="VGV82" s="706"/>
      <c r="VGW82" s="706"/>
      <c r="VGX82" s="706"/>
      <c r="VGY82" s="706"/>
      <c r="VGZ82" s="706"/>
      <c r="VHA82" s="706"/>
      <c r="VHB82" s="706"/>
      <c r="VHC82" s="706"/>
      <c r="VHD82" s="706"/>
      <c r="VHE82" s="706"/>
      <c r="VHF82" s="706"/>
      <c r="VHG82" s="706"/>
      <c r="VHH82" s="706"/>
      <c r="VHI82" s="706"/>
      <c r="VHJ82" s="706"/>
      <c r="VHK82" s="706"/>
      <c r="VHL82" s="706"/>
      <c r="VHM82" s="706"/>
      <c r="VHN82" s="706"/>
      <c r="VHO82" s="706"/>
      <c r="VHP82" s="706"/>
      <c r="VHQ82" s="706"/>
      <c r="VHR82" s="706"/>
      <c r="VHS82" s="706"/>
      <c r="VHT82" s="706"/>
      <c r="VHU82" s="706"/>
      <c r="VHV82" s="706"/>
      <c r="VHW82" s="706"/>
      <c r="VHX82" s="706"/>
      <c r="VHY82" s="706"/>
      <c r="VHZ82" s="706"/>
      <c r="VIA82" s="706"/>
      <c r="VIB82" s="706"/>
      <c r="VIC82" s="706"/>
      <c r="VID82" s="706"/>
      <c r="VIE82" s="706"/>
      <c r="VIF82" s="706"/>
      <c r="VIG82" s="706"/>
      <c r="VIH82" s="706"/>
      <c r="VII82" s="706"/>
      <c r="VIJ82" s="706"/>
      <c r="VIK82" s="706"/>
      <c r="VIL82" s="706"/>
      <c r="VIM82" s="706"/>
      <c r="VIN82" s="706"/>
      <c r="VIO82" s="706"/>
      <c r="VIP82" s="706"/>
      <c r="VIQ82" s="706"/>
      <c r="VIR82" s="706"/>
      <c r="VIS82" s="706"/>
      <c r="VIT82" s="706"/>
      <c r="VIU82" s="706"/>
      <c r="VIV82" s="706"/>
      <c r="VIW82" s="706"/>
      <c r="VIX82" s="706"/>
      <c r="VIY82" s="706"/>
      <c r="VIZ82" s="706"/>
      <c r="VJA82" s="706"/>
      <c r="VJB82" s="706"/>
      <c r="VJC82" s="706"/>
      <c r="VJD82" s="706"/>
      <c r="VJE82" s="706"/>
      <c r="VJF82" s="706"/>
      <c r="VJG82" s="706"/>
      <c r="VJH82" s="706"/>
      <c r="VJI82" s="706"/>
      <c r="VJJ82" s="706"/>
      <c r="VJK82" s="706"/>
      <c r="VJL82" s="706"/>
      <c r="VJM82" s="706"/>
      <c r="VJN82" s="706"/>
      <c r="VJO82" s="706"/>
      <c r="VJP82" s="706"/>
      <c r="VJQ82" s="706"/>
      <c r="VJR82" s="706"/>
      <c r="VJS82" s="706"/>
      <c r="VJT82" s="706"/>
      <c r="VJU82" s="706"/>
      <c r="VJV82" s="706"/>
      <c r="VJW82" s="706"/>
      <c r="VJX82" s="706"/>
      <c r="VJY82" s="706"/>
      <c r="VJZ82" s="706"/>
      <c r="VKA82" s="706"/>
      <c r="VKB82" s="706"/>
      <c r="VKC82" s="706"/>
      <c r="VKD82" s="706"/>
      <c r="VKE82" s="706"/>
      <c r="VKF82" s="706"/>
      <c r="VKG82" s="706"/>
      <c r="VKH82" s="706"/>
      <c r="VKI82" s="706"/>
      <c r="VKJ82" s="706"/>
      <c r="VKK82" s="706"/>
      <c r="VKL82" s="706"/>
      <c r="VKM82" s="706"/>
      <c r="VKN82" s="706"/>
      <c r="VKO82" s="706"/>
      <c r="VKP82" s="706"/>
      <c r="VKQ82" s="706"/>
      <c r="VKR82" s="706"/>
      <c r="VKS82" s="706"/>
      <c r="VKT82" s="706"/>
      <c r="VKU82" s="706"/>
      <c r="VKV82" s="706"/>
      <c r="VKW82" s="706"/>
      <c r="VKX82" s="706"/>
      <c r="VKY82" s="706"/>
      <c r="VKZ82" s="706"/>
      <c r="VLA82" s="706"/>
      <c r="VLB82" s="706"/>
      <c r="VLC82" s="706"/>
      <c r="VLD82" s="706"/>
      <c r="VLE82" s="706"/>
      <c r="VLF82" s="706"/>
      <c r="VLG82" s="706"/>
      <c r="VLH82" s="706"/>
      <c r="VLI82" s="706"/>
      <c r="VLJ82" s="706"/>
      <c r="VLK82" s="706"/>
      <c r="VLL82" s="706"/>
      <c r="VLM82" s="706"/>
      <c r="VLN82" s="706"/>
      <c r="VLO82" s="706"/>
      <c r="VLP82" s="706"/>
      <c r="VLQ82" s="706"/>
      <c r="VLR82" s="706"/>
      <c r="VLS82" s="706"/>
      <c r="VLT82" s="706"/>
      <c r="VLU82" s="706"/>
      <c r="VLV82" s="706"/>
      <c r="VLW82" s="706"/>
      <c r="VLX82" s="706"/>
      <c r="VLY82" s="706"/>
      <c r="VLZ82" s="706"/>
      <c r="VMA82" s="706"/>
      <c r="VMB82" s="706"/>
      <c r="VMC82" s="706"/>
      <c r="VMD82" s="706"/>
      <c r="VME82" s="706"/>
      <c r="VMF82" s="706"/>
      <c r="VMG82" s="706"/>
      <c r="VMH82" s="706"/>
      <c r="VMI82" s="706"/>
      <c r="VMJ82" s="706"/>
      <c r="VMK82" s="706"/>
      <c r="VML82" s="706"/>
      <c r="VMM82" s="706"/>
      <c r="VMN82" s="706"/>
      <c r="VMO82" s="706"/>
      <c r="VMP82" s="706"/>
      <c r="VMQ82" s="706"/>
      <c r="VMR82" s="706"/>
      <c r="VMS82" s="706"/>
      <c r="VMT82" s="706"/>
      <c r="VMU82" s="706"/>
      <c r="VMV82" s="706"/>
      <c r="VMW82" s="706"/>
      <c r="VMX82" s="706"/>
      <c r="VMY82" s="706"/>
      <c r="VMZ82" s="706"/>
      <c r="VNA82" s="706"/>
      <c r="VNB82" s="706"/>
      <c r="VNC82" s="706"/>
      <c r="VND82" s="706"/>
      <c r="VNE82" s="706"/>
      <c r="VNF82" s="706"/>
      <c r="VNG82" s="706"/>
      <c r="VNH82" s="706"/>
      <c r="VNI82" s="706"/>
      <c r="VNJ82" s="706"/>
      <c r="VNK82" s="706"/>
      <c r="VNL82" s="706"/>
      <c r="VNM82" s="706"/>
      <c r="VNN82" s="706"/>
      <c r="VNO82" s="706"/>
      <c r="VNP82" s="706"/>
      <c r="VNQ82" s="706"/>
      <c r="VNR82" s="706"/>
      <c r="VNS82" s="706"/>
      <c r="VNT82" s="706"/>
      <c r="VNU82" s="706"/>
      <c r="VNV82" s="706"/>
      <c r="VNW82" s="706"/>
      <c r="VNX82" s="706"/>
      <c r="VNY82" s="706"/>
      <c r="VNZ82" s="706"/>
      <c r="VOA82" s="706"/>
      <c r="VOB82" s="706"/>
      <c r="VOC82" s="706"/>
      <c r="VOD82" s="706"/>
      <c r="VOE82" s="706"/>
      <c r="VOF82" s="706"/>
      <c r="VOG82" s="706"/>
      <c r="VOH82" s="706"/>
      <c r="VOI82" s="706"/>
      <c r="VOJ82" s="706"/>
      <c r="VOK82" s="706"/>
      <c r="VOL82" s="706"/>
      <c r="VOM82" s="706"/>
      <c r="VON82" s="706"/>
      <c r="VOO82" s="706"/>
      <c r="VOP82" s="706"/>
      <c r="VOQ82" s="706"/>
      <c r="VOR82" s="706"/>
      <c r="VOS82" s="706"/>
      <c r="VOT82" s="706"/>
      <c r="VOU82" s="706"/>
      <c r="VOV82" s="706"/>
      <c r="VOW82" s="706"/>
      <c r="VOX82" s="706"/>
      <c r="VOY82" s="706"/>
      <c r="VOZ82" s="706"/>
      <c r="VPA82" s="706"/>
      <c r="VPB82" s="706"/>
      <c r="VPC82" s="706"/>
      <c r="VPD82" s="706"/>
      <c r="VPE82" s="706"/>
      <c r="VPF82" s="706"/>
      <c r="VPG82" s="706"/>
      <c r="VPH82" s="706"/>
      <c r="VPI82" s="706"/>
      <c r="VPJ82" s="706"/>
      <c r="VPK82" s="706"/>
      <c r="VPL82" s="706"/>
      <c r="VPM82" s="706"/>
      <c r="VPN82" s="706"/>
      <c r="VPO82" s="706"/>
      <c r="VPP82" s="706"/>
      <c r="VPQ82" s="706"/>
      <c r="VPR82" s="706"/>
      <c r="VPS82" s="706"/>
      <c r="VPT82" s="706"/>
      <c r="VPU82" s="706"/>
      <c r="VPV82" s="706"/>
      <c r="VPW82" s="706"/>
      <c r="VPX82" s="706"/>
      <c r="VPY82" s="706"/>
      <c r="VPZ82" s="706"/>
      <c r="VQA82" s="706"/>
      <c r="VQB82" s="706"/>
      <c r="VQC82" s="706"/>
      <c r="VQD82" s="706"/>
      <c r="VQE82" s="706"/>
      <c r="VQF82" s="706"/>
      <c r="VQG82" s="706"/>
      <c r="VQH82" s="706"/>
      <c r="VQI82" s="706"/>
      <c r="VQJ82" s="706"/>
      <c r="VQK82" s="706"/>
      <c r="VQL82" s="706"/>
      <c r="VQM82" s="706"/>
      <c r="VQN82" s="706"/>
      <c r="VQO82" s="706"/>
      <c r="VQP82" s="706"/>
      <c r="VQQ82" s="706"/>
      <c r="VQR82" s="706"/>
      <c r="VQS82" s="706"/>
      <c r="VQT82" s="706"/>
      <c r="VQU82" s="706"/>
      <c r="VQV82" s="706"/>
      <c r="VQW82" s="706"/>
      <c r="VQX82" s="706"/>
      <c r="VQY82" s="706"/>
      <c r="VQZ82" s="706"/>
      <c r="VRA82" s="706"/>
      <c r="VRB82" s="706"/>
      <c r="VRC82" s="706"/>
      <c r="VRD82" s="706"/>
      <c r="VRE82" s="706"/>
      <c r="VRF82" s="706"/>
      <c r="VRG82" s="706"/>
      <c r="VRH82" s="706"/>
      <c r="VRI82" s="706"/>
      <c r="VRJ82" s="706"/>
      <c r="VRK82" s="706"/>
      <c r="VRL82" s="706"/>
      <c r="VRM82" s="706"/>
      <c r="VRN82" s="706"/>
      <c r="VRO82" s="706"/>
      <c r="VRP82" s="706"/>
      <c r="VRQ82" s="706"/>
      <c r="VRR82" s="706"/>
      <c r="VRS82" s="706"/>
      <c r="VRT82" s="706"/>
      <c r="VRU82" s="706"/>
      <c r="VRV82" s="706"/>
      <c r="VRW82" s="706"/>
      <c r="VRX82" s="706"/>
      <c r="VRY82" s="706"/>
      <c r="VRZ82" s="706"/>
      <c r="VSA82" s="706"/>
      <c r="VSB82" s="706"/>
      <c r="VSC82" s="706"/>
      <c r="VSD82" s="706"/>
      <c r="VSE82" s="706"/>
      <c r="VSF82" s="706"/>
      <c r="VSG82" s="706"/>
      <c r="VSH82" s="706"/>
      <c r="VSI82" s="706"/>
      <c r="VSJ82" s="706"/>
      <c r="VSK82" s="706"/>
      <c r="VSL82" s="706"/>
      <c r="VSM82" s="706"/>
      <c r="VSN82" s="706"/>
      <c r="VSO82" s="706"/>
      <c r="VSP82" s="706"/>
      <c r="VSQ82" s="706"/>
      <c r="VSR82" s="706"/>
      <c r="VSS82" s="706"/>
      <c r="VST82" s="706"/>
      <c r="VSU82" s="706"/>
      <c r="VSV82" s="706"/>
      <c r="VSW82" s="706"/>
      <c r="VSX82" s="706"/>
      <c r="VSY82" s="706"/>
      <c r="VSZ82" s="706"/>
      <c r="VTA82" s="706"/>
      <c r="VTB82" s="706"/>
      <c r="VTC82" s="706"/>
      <c r="VTD82" s="706"/>
      <c r="VTE82" s="706"/>
      <c r="VTF82" s="706"/>
      <c r="VTG82" s="706"/>
      <c r="VTH82" s="706"/>
      <c r="VTI82" s="706"/>
      <c r="VTJ82" s="706"/>
      <c r="VTK82" s="706"/>
      <c r="VTL82" s="706"/>
      <c r="VTM82" s="706"/>
      <c r="VTN82" s="706"/>
      <c r="VTO82" s="706"/>
      <c r="VTP82" s="706"/>
      <c r="VTQ82" s="706"/>
      <c r="VTR82" s="706"/>
      <c r="VTS82" s="706"/>
      <c r="VTT82" s="706"/>
      <c r="VTU82" s="706"/>
      <c r="VTV82" s="706"/>
      <c r="VTW82" s="706"/>
      <c r="VTX82" s="706"/>
      <c r="VTY82" s="706"/>
      <c r="VTZ82" s="706"/>
      <c r="VUA82" s="706"/>
      <c r="VUB82" s="706"/>
      <c r="VUC82" s="706"/>
      <c r="VUD82" s="706"/>
      <c r="VUE82" s="706"/>
      <c r="VUF82" s="706"/>
      <c r="VUG82" s="706"/>
      <c r="VUH82" s="706"/>
      <c r="VUI82" s="706"/>
      <c r="VUJ82" s="706"/>
      <c r="VUK82" s="706"/>
      <c r="VUL82" s="706"/>
      <c r="VUM82" s="706"/>
      <c r="VUN82" s="706"/>
      <c r="VUO82" s="706"/>
      <c r="VUP82" s="706"/>
      <c r="VUQ82" s="706"/>
      <c r="VUR82" s="706"/>
      <c r="VUS82" s="706"/>
      <c r="VUT82" s="706"/>
      <c r="VUU82" s="706"/>
      <c r="VUV82" s="706"/>
      <c r="VUW82" s="706"/>
      <c r="VUX82" s="706"/>
      <c r="VUY82" s="706"/>
      <c r="VUZ82" s="706"/>
      <c r="VVA82" s="706"/>
      <c r="VVB82" s="706"/>
      <c r="VVC82" s="706"/>
      <c r="VVD82" s="706"/>
      <c r="VVE82" s="706"/>
      <c r="VVF82" s="706"/>
      <c r="VVG82" s="706"/>
      <c r="VVH82" s="706"/>
      <c r="VVI82" s="706"/>
      <c r="VVJ82" s="706"/>
      <c r="VVK82" s="706"/>
      <c r="VVL82" s="706"/>
      <c r="VVM82" s="706"/>
      <c r="VVN82" s="706"/>
      <c r="VVO82" s="706"/>
      <c r="VVP82" s="706"/>
      <c r="VVQ82" s="706"/>
      <c r="VVR82" s="706"/>
      <c r="VVS82" s="706"/>
      <c r="VVT82" s="706"/>
      <c r="VVU82" s="706"/>
      <c r="VVV82" s="706"/>
      <c r="VVW82" s="706"/>
      <c r="VVX82" s="706"/>
      <c r="VVY82" s="706"/>
      <c r="VVZ82" s="706"/>
      <c r="VWA82" s="706"/>
      <c r="VWB82" s="706"/>
      <c r="VWC82" s="706"/>
      <c r="VWD82" s="706"/>
      <c r="VWE82" s="706"/>
      <c r="VWF82" s="706"/>
      <c r="VWG82" s="706"/>
      <c r="VWH82" s="706"/>
      <c r="VWI82" s="706"/>
      <c r="VWJ82" s="706"/>
      <c r="VWK82" s="706"/>
      <c r="VWL82" s="706"/>
      <c r="VWM82" s="706"/>
      <c r="VWN82" s="706"/>
      <c r="VWO82" s="706"/>
      <c r="VWP82" s="706"/>
      <c r="VWQ82" s="706"/>
      <c r="VWR82" s="706"/>
      <c r="VWS82" s="706"/>
      <c r="VWT82" s="706"/>
      <c r="VWU82" s="706"/>
      <c r="VWV82" s="706"/>
      <c r="VWW82" s="706"/>
      <c r="VWX82" s="706"/>
      <c r="VWY82" s="706"/>
      <c r="VWZ82" s="706"/>
      <c r="VXA82" s="706"/>
      <c r="VXB82" s="706"/>
      <c r="VXC82" s="706"/>
      <c r="VXD82" s="706"/>
      <c r="VXE82" s="706"/>
      <c r="VXF82" s="706"/>
      <c r="VXG82" s="706"/>
      <c r="VXH82" s="706"/>
      <c r="VXI82" s="706"/>
      <c r="VXJ82" s="706"/>
      <c r="VXK82" s="706"/>
      <c r="VXL82" s="706"/>
      <c r="VXM82" s="706"/>
      <c r="VXN82" s="706"/>
      <c r="VXO82" s="706"/>
      <c r="VXP82" s="706"/>
      <c r="VXQ82" s="706"/>
      <c r="VXR82" s="706"/>
      <c r="VXS82" s="706"/>
      <c r="VXT82" s="706"/>
      <c r="VXU82" s="706"/>
      <c r="VXV82" s="706"/>
      <c r="VXW82" s="706"/>
      <c r="VXX82" s="706"/>
      <c r="VXY82" s="706"/>
      <c r="VXZ82" s="706"/>
      <c r="VYA82" s="706"/>
      <c r="VYB82" s="706"/>
      <c r="VYC82" s="706"/>
      <c r="VYD82" s="706"/>
      <c r="VYE82" s="706"/>
      <c r="VYF82" s="706"/>
      <c r="VYG82" s="706"/>
      <c r="VYH82" s="706"/>
      <c r="VYI82" s="706"/>
      <c r="VYJ82" s="706"/>
      <c r="VYK82" s="706"/>
      <c r="VYL82" s="706"/>
      <c r="VYM82" s="706"/>
      <c r="VYN82" s="706"/>
      <c r="VYO82" s="706"/>
      <c r="VYP82" s="706"/>
      <c r="VYQ82" s="706"/>
      <c r="VYR82" s="706"/>
      <c r="VYS82" s="706"/>
      <c r="VYT82" s="706"/>
      <c r="VYU82" s="706"/>
      <c r="VYV82" s="706"/>
      <c r="VYW82" s="706"/>
      <c r="VYX82" s="706"/>
      <c r="VYY82" s="706"/>
      <c r="VYZ82" s="706"/>
      <c r="VZA82" s="706"/>
      <c r="VZB82" s="706"/>
      <c r="VZC82" s="706"/>
      <c r="VZD82" s="706"/>
      <c r="VZE82" s="706"/>
      <c r="VZF82" s="706"/>
      <c r="VZG82" s="706"/>
      <c r="VZH82" s="706"/>
      <c r="VZI82" s="706"/>
      <c r="VZJ82" s="706"/>
      <c r="VZK82" s="706"/>
      <c r="VZL82" s="706"/>
      <c r="VZM82" s="706"/>
      <c r="VZN82" s="706"/>
      <c r="VZO82" s="706"/>
      <c r="VZP82" s="706"/>
      <c r="VZQ82" s="706"/>
      <c r="VZR82" s="706"/>
      <c r="VZS82" s="706"/>
      <c r="VZT82" s="706"/>
      <c r="VZU82" s="706"/>
      <c r="VZV82" s="706"/>
      <c r="VZW82" s="706"/>
      <c r="VZX82" s="706"/>
      <c r="VZY82" s="706"/>
      <c r="VZZ82" s="706"/>
      <c r="WAA82" s="706"/>
      <c r="WAB82" s="706"/>
      <c r="WAC82" s="706"/>
      <c r="WAD82" s="706"/>
      <c r="WAE82" s="706"/>
      <c r="WAF82" s="706"/>
      <c r="WAG82" s="706"/>
      <c r="WAH82" s="706"/>
      <c r="WAI82" s="706"/>
      <c r="WAJ82" s="706"/>
      <c r="WAK82" s="706"/>
      <c r="WAL82" s="706"/>
      <c r="WAM82" s="706"/>
      <c r="WAN82" s="706"/>
      <c r="WAO82" s="706"/>
      <c r="WAP82" s="706"/>
      <c r="WAQ82" s="706"/>
      <c r="WAR82" s="706"/>
      <c r="WAS82" s="706"/>
      <c r="WAT82" s="706"/>
      <c r="WAU82" s="706"/>
      <c r="WAV82" s="706"/>
      <c r="WAW82" s="706"/>
      <c r="WAX82" s="706"/>
      <c r="WAY82" s="706"/>
      <c r="WAZ82" s="706"/>
      <c r="WBA82" s="706"/>
      <c r="WBB82" s="706"/>
      <c r="WBC82" s="706"/>
      <c r="WBD82" s="706"/>
      <c r="WBE82" s="706"/>
      <c r="WBF82" s="706"/>
      <c r="WBG82" s="706"/>
      <c r="WBH82" s="706"/>
      <c r="WBI82" s="706"/>
      <c r="WBJ82" s="706"/>
      <c r="WBK82" s="706"/>
      <c r="WBL82" s="706"/>
      <c r="WBM82" s="706"/>
      <c r="WBN82" s="706"/>
      <c r="WBO82" s="706"/>
      <c r="WBP82" s="706"/>
      <c r="WBQ82" s="706"/>
      <c r="WBR82" s="706"/>
      <c r="WBS82" s="706"/>
      <c r="WBT82" s="706"/>
      <c r="WBU82" s="706"/>
      <c r="WBV82" s="706"/>
      <c r="WBW82" s="706"/>
      <c r="WBX82" s="706"/>
      <c r="WBY82" s="706"/>
      <c r="WBZ82" s="706"/>
      <c r="WCA82" s="706"/>
      <c r="WCB82" s="706"/>
      <c r="WCC82" s="706"/>
      <c r="WCD82" s="706"/>
      <c r="WCE82" s="706"/>
      <c r="WCF82" s="706"/>
      <c r="WCG82" s="706"/>
      <c r="WCH82" s="706"/>
      <c r="WCI82" s="706"/>
      <c r="WCJ82" s="706"/>
      <c r="WCK82" s="706"/>
      <c r="WCL82" s="706"/>
      <c r="WCM82" s="706"/>
      <c r="WCN82" s="706"/>
      <c r="WCO82" s="706"/>
      <c r="WCP82" s="706"/>
      <c r="WCQ82" s="706"/>
      <c r="WCR82" s="706"/>
      <c r="WCS82" s="706"/>
      <c r="WCT82" s="706"/>
      <c r="WCU82" s="706"/>
      <c r="WCV82" s="706"/>
      <c r="WCW82" s="706"/>
      <c r="WCX82" s="706"/>
      <c r="WCY82" s="706"/>
      <c r="WCZ82" s="706"/>
      <c r="WDA82" s="706"/>
      <c r="WDB82" s="706"/>
      <c r="WDC82" s="706"/>
      <c r="WDD82" s="706"/>
      <c r="WDE82" s="706"/>
      <c r="WDF82" s="706"/>
      <c r="WDG82" s="706"/>
      <c r="WDH82" s="706"/>
      <c r="WDI82" s="706"/>
      <c r="WDJ82" s="706"/>
      <c r="WDK82" s="706"/>
      <c r="WDL82" s="706"/>
      <c r="WDM82" s="706"/>
      <c r="WDN82" s="706"/>
      <c r="WDO82" s="706"/>
      <c r="WDP82" s="706"/>
      <c r="WDQ82" s="706"/>
      <c r="WDR82" s="706"/>
      <c r="WDS82" s="706"/>
      <c r="WDT82" s="706"/>
      <c r="WDU82" s="706"/>
      <c r="WDV82" s="706"/>
      <c r="WDW82" s="706"/>
      <c r="WDX82" s="706"/>
      <c r="WDY82" s="706"/>
      <c r="WDZ82" s="706"/>
      <c r="WEA82" s="706"/>
      <c r="WEB82" s="706"/>
      <c r="WEC82" s="706"/>
      <c r="WED82" s="706"/>
      <c r="WEE82" s="706"/>
      <c r="WEF82" s="706"/>
      <c r="WEG82" s="706"/>
      <c r="WEH82" s="706"/>
      <c r="WEI82" s="706"/>
      <c r="WEJ82" s="706"/>
      <c r="WEK82" s="706"/>
      <c r="WEL82" s="706"/>
      <c r="WEM82" s="706"/>
      <c r="WEN82" s="706"/>
      <c r="WEO82" s="706"/>
      <c r="WEP82" s="706"/>
      <c r="WEQ82" s="706"/>
      <c r="WER82" s="706"/>
      <c r="WES82" s="706"/>
      <c r="WET82" s="706"/>
      <c r="WEU82" s="706"/>
      <c r="WEV82" s="706"/>
      <c r="WEW82" s="706"/>
      <c r="WEX82" s="706"/>
      <c r="WEY82" s="706"/>
      <c r="WEZ82" s="706"/>
      <c r="WFA82" s="706"/>
      <c r="WFB82" s="706"/>
      <c r="WFC82" s="706"/>
      <c r="WFD82" s="706"/>
      <c r="WFE82" s="706"/>
      <c r="WFF82" s="706"/>
      <c r="WFG82" s="706"/>
      <c r="WFH82" s="706"/>
      <c r="WFI82" s="706"/>
      <c r="WFJ82" s="706"/>
      <c r="WFK82" s="706"/>
      <c r="WFL82" s="706"/>
      <c r="WFM82" s="706"/>
      <c r="WFN82" s="706"/>
      <c r="WFO82" s="706"/>
      <c r="WFP82" s="706"/>
      <c r="WFQ82" s="706"/>
      <c r="WFR82" s="706"/>
      <c r="WFS82" s="706"/>
      <c r="WFT82" s="706"/>
      <c r="WFU82" s="706"/>
      <c r="WFV82" s="706"/>
      <c r="WFW82" s="706"/>
      <c r="WFX82" s="706"/>
      <c r="WFY82" s="706"/>
      <c r="WFZ82" s="706"/>
      <c r="WGA82" s="706"/>
      <c r="WGB82" s="706"/>
      <c r="WGC82" s="706"/>
      <c r="WGD82" s="706"/>
      <c r="WGE82" s="706"/>
      <c r="WGF82" s="706"/>
      <c r="WGG82" s="706"/>
      <c r="WGH82" s="706"/>
      <c r="WGI82" s="706"/>
      <c r="WGJ82" s="706"/>
      <c r="WGK82" s="706"/>
      <c r="WGL82" s="706"/>
      <c r="WGM82" s="706"/>
      <c r="WGN82" s="706"/>
      <c r="WGO82" s="706"/>
      <c r="WGP82" s="706"/>
      <c r="WGQ82" s="706"/>
      <c r="WGR82" s="706"/>
      <c r="WGS82" s="706"/>
      <c r="WGT82" s="706"/>
      <c r="WGU82" s="706"/>
      <c r="WGV82" s="706"/>
      <c r="WGW82" s="706"/>
      <c r="WGX82" s="706"/>
      <c r="WGY82" s="706"/>
      <c r="WGZ82" s="706"/>
      <c r="WHA82" s="706"/>
      <c r="WHB82" s="706"/>
      <c r="WHC82" s="706"/>
      <c r="WHD82" s="706"/>
      <c r="WHE82" s="706"/>
      <c r="WHF82" s="706"/>
      <c r="WHG82" s="706"/>
      <c r="WHH82" s="706"/>
      <c r="WHI82" s="706"/>
      <c r="WHJ82" s="706"/>
      <c r="WHK82" s="706"/>
      <c r="WHL82" s="706"/>
      <c r="WHM82" s="706"/>
      <c r="WHN82" s="706"/>
      <c r="WHO82" s="706"/>
      <c r="WHP82" s="706"/>
      <c r="WHQ82" s="706"/>
      <c r="WHR82" s="706"/>
      <c r="WHS82" s="706"/>
      <c r="WHT82" s="706"/>
      <c r="WHU82" s="706"/>
      <c r="WHV82" s="706"/>
      <c r="WHW82" s="706"/>
      <c r="WHX82" s="706"/>
      <c r="WHY82" s="706"/>
      <c r="WHZ82" s="706"/>
      <c r="WIA82" s="706"/>
      <c r="WIB82" s="706"/>
      <c r="WIC82" s="706"/>
      <c r="WID82" s="706"/>
      <c r="WIE82" s="706"/>
      <c r="WIF82" s="706"/>
      <c r="WIG82" s="706"/>
      <c r="WIH82" s="706"/>
      <c r="WII82" s="706"/>
      <c r="WIJ82" s="706"/>
      <c r="WIK82" s="706"/>
      <c r="WIL82" s="706"/>
      <c r="WIM82" s="706"/>
      <c r="WIN82" s="706"/>
      <c r="WIO82" s="706"/>
      <c r="WIP82" s="706"/>
      <c r="WIQ82" s="706"/>
      <c r="WIR82" s="706"/>
      <c r="WIS82" s="706"/>
      <c r="WIT82" s="706"/>
      <c r="WIU82" s="706"/>
      <c r="WIV82" s="706"/>
      <c r="WIW82" s="706"/>
      <c r="WIX82" s="706"/>
      <c r="WIY82" s="706"/>
      <c r="WIZ82" s="706"/>
      <c r="WJA82" s="706"/>
      <c r="WJB82" s="706"/>
      <c r="WJC82" s="706"/>
      <c r="WJD82" s="706"/>
      <c r="WJE82" s="706"/>
      <c r="WJF82" s="706"/>
      <c r="WJG82" s="706"/>
      <c r="WJH82" s="706"/>
      <c r="WJI82" s="706"/>
      <c r="WJJ82" s="706"/>
      <c r="WJK82" s="706"/>
      <c r="WJL82" s="706"/>
      <c r="WJM82" s="706"/>
      <c r="WJN82" s="706"/>
      <c r="WJO82" s="706"/>
      <c r="WJP82" s="706"/>
      <c r="WJQ82" s="706"/>
      <c r="WJR82" s="706"/>
      <c r="WJS82" s="706"/>
      <c r="WJT82" s="706"/>
      <c r="WJU82" s="706"/>
      <c r="WJV82" s="706"/>
      <c r="WJW82" s="706"/>
      <c r="WJX82" s="706"/>
      <c r="WJY82" s="706"/>
      <c r="WJZ82" s="706"/>
      <c r="WKA82" s="706"/>
      <c r="WKB82" s="706"/>
      <c r="WKC82" s="706"/>
      <c r="WKD82" s="706"/>
      <c r="WKE82" s="706"/>
      <c r="WKF82" s="706"/>
      <c r="WKG82" s="706"/>
      <c r="WKH82" s="706"/>
      <c r="WKI82" s="706"/>
      <c r="WKJ82" s="706"/>
      <c r="WKK82" s="706"/>
      <c r="WKL82" s="706"/>
      <c r="WKM82" s="706"/>
      <c r="WKN82" s="706"/>
      <c r="WKO82" s="706"/>
      <c r="WKP82" s="706"/>
      <c r="WKQ82" s="706"/>
      <c r="WKR82" s="706"/>
      <c r="WKS82" s="706"/>
      <c r="WKT82" s="706"/>
      <c r="WKU82" s="706"/>
      <c r="WKV82" s="706"/>
      <c r="WKW82" s="706"/>
      <c r="WKX82" s="706"/>
      <c r="WKY82" s="706"/>
      <c r="WKZ82" s="706"/>
      <c r="WLA82" s="706"/>
      <c r="WLB82" s="706"/>
      <c r="WLC82" s="706"/>
      <c r="WLD82" s="706"/>
      <c r="WLE82" s="706"/>
      <c r="WLF82" s="706"/>
      <c r="WLG82" s="706"/>
      <c r="WLH82" s="706"/>
      <c r="WLI82" s="706"/>
      <c r="WLJ82" s="706"/>
      <c r="WLK82" s="706"/>
      <c r="WLL82" s="706"/>
      <c r="WLM82" s="706"/>
      <c r="WLN82" s="706"/>
      <c r="WLO82" s="706"/>
      <c r="WLP82" s="706"/>
      <c r="WLQ82" s="706"/>
      <c r="WLR82" s="706"/>
      <c r="WLS82" s="706"/>
      <c r="WLT82" s="706"/>
      <c r="WLU82" s="706"/>
      <c r="WLV82" s="706"/>
      <c r="WLW82" s="706"/>
      <c r="WLX82" s="706"/>
      <c r="WLY82" s="706"/>
      <c r="WLZ82" s="706"/>
      <c r="WMA82" s="706"/>
      <c r="WMB82" s="706"/>
      <c r="WMC82" s="706"/>
      <c r="WMD82" s="706"/>
      <c r="WME82" s="706"/>
      <c r="WMF82" s="706"/>
      <c r="WMG82" s="706"/>
      <c r="WMH82" s="706"/>
      <c r="WMI82" s="706"/>
      <c r="WMJ82" s="706"/>
      <c r="WMK82" s="706"/>
      <c r="WML82" s="706"/>
      <c r="WMM82" s="706"/>
      <c r="WMN82" s="706"/>
      <c r="WMO82" s="706"/>
      <c r="WMP82" s="706"/>
      <c r="WMQ82" s="706"/>
      <c r="WMR82" s="706"/>
      <c r="WMS82" s="706"/>
      <c r="WMT82" s="706"/>
      <c r="WMU82" s="706"/>
      <c r="WMV82" s="706"/>
      <c r="WMW82" s="706"/>
      <c r="WMX82" s="706"/>
      <c r="WMY82" s="706"/>
      <c r="WMZ82" s="706"/>
      <c r="WNA82" s="706"/>
      <c r="WNB82" s="706"/>
      <c r="WNC82" s="706"/>
      <c r="WND82" s="706"/>
      <c r="WNE82" s="706"/>
      <c r="WNF82" s="706"/>
      <c r="WNG82" s="706"/>
      <c r="WNH82" s="706"/>
      <c r="WNI82" s="706"/>
      <c r="WNJ82" s="706"/>
      <c r="WNK82" s="706"/>
      <c r="WNL82" s="706"/>
      <c r="WNM82" s="706"/>
      <c r="WNN82" s="706"/>
      <c r="WNO82" s="706"/>
      <c r="WNP82" s="706"/>
      <c r="WNQ82" s="706"/>
      <c r="WNR82" s="706"/>
      <c r="WNS82" s="706"/>
      <c r="WNT82" s="706"/>
      <c r="WNU82" s="706"/>
      <c r="WNV82" s="706"/>
      <c r="WNW82" s="706"/>
      <c r="WNX82" s="706"/>
      <c r="WNY82" s="706"/>
      <c r="WNZ82" s="706"/>
      <c r="WOA82" s="706"/>
      <c r="WOB82" s="706"/>
      <c r="WOC82" s="706"/>
      <c r="WOD82" s="706"/>
      <c r="WOE82" s="706"/>
      <c r="WOF82" s="706"/>
      <c r="WOG82" s="706"/>
      <c r="WOH82" s="706"/>
      <c r="WOI82" s="706"/>
      <c r="WOJ82" s="706"/>
      <c r="WOK82" s="706"/>
      <c r="WOL82" s="706"/>
      <c r="WOM82" s="706"/>
      <c r="WON82" s="706"/>
      <c r="WOO82" s="706"/>
      <c r="WOP82" s="706"/>
      <c r="WOQ82" s="706"/>
      <c r="WOR82" s="706"/>
      <c r="WOS82" s="706"/>
      <c r="WOT82" s="706"/>
      <c r="WOU82" s="706"/>
      <c r="WOV82" s="706"/>
      <c r="WOW82" s="706"/>
      <c r="WOX82" s="706"/>
      <c r="WOY82" s="706"/>
      <c r="WOZ82" s="706"/>
      <c r="WPA82" s="706"/>
      <c r="WPB82" s="706"/>
      <c r="WPC82" s="706"/>
      <c r="WPD82" s="706"/>
      <c r="WPE82" s="706"/>
      <c r="WPF82" s="706"/>
      <c r="WPG82" s="706"/>
      <c r="WPH82" s="706"/>
      <c r="WPI82" s="706"/>
      <c r="WPJ82" s="706"/>
      <c r="WPK82" s="706"/>
      <c r="WPL82" s="706"/>
      <c r="WPM82" s="706"/>
      <c r="WPN82" s="706"/>
      <c r="WPO82" s="706"/>
      <c r="WPP82" s="706"/>
      <c r="WPQ82" s="706"/>
      <c r="WPR82" s="706"/>
      <c r="WPS82" s="706"/>
      <c r="WPT82" s="706"/>
      <c r="WPU82" s="706"/>
      <c r="WPV82" s="706"/>
      <c r="WPW82" s="706"/>
      <c r="WPX82" s="706"/>
      <c r="WPY82" s="706"/>
      <c r="WPZ82" s="706"/>
      <c r="WQA82" s="706"/>
      <c r="WQB82" s="706"/>
      <c r="WQC82" s="706"/>
      <c r="WQD82" s="706"/>
      <c r="WQE82" s="706"/>
      <c r="WQF82" s="706"/>
      <c r="WQG82" s="706"/>
      <c r="WQH82" s="706"/>
      <c r="WQI82" s="706"/>
      <c r="WQJ82" s="706"/>
      <c r="WQK82" s="706"/>
      <c r="WQL82" s="706"/>
      <c r="WQM82" s="706"/>
      <c r="WQN82" s="706"/>
      <c r="WQO82" s="706"/>
      <c r="WQP82" s="706"/>
      <c r="WQQ82" s="706"/>
      <c r="WQR82" s="706"/>
      <c r="WQS82" s="706"/>
      <c r="WQT82" s="706"/>
      <c r="WQU82" s="706"/>
      <c r="WQV82" s="706"/>
      <c r="WQW82" s="706"/>
      <c r="WQX82" s="706"/>
      <c r="WQY82" s="706"/>
      <c r="WQZ82" s="706"/>
      <c r="WRA82" s="706"/>
      <c r="WRB82" s="706"/>
      <c r="WRC82" s="706"/>
      <c r="WRD82" s="706"/>
      <c r="WRE82" s="706"/>
      <c r="WRF82" s="706"/>
      <c r="WRG82" s="706"/>
      <c r="WRH82" s="706"/>
      <c r="WRI82" s="706"/>
      <c r="WRJ82" s="706"/>
      <c r="WRK82" s="706"/>
      <c r="WRL82" s="706"/>
      <c r="WRM82" s="706"/>
      <c r="WRN82" s="706"/>
      <c r="WRO82" s="706"/>
      <c r="WRP82" s="706"/>
      <c r="WRQ82" s="706"/>
      <c r="WRR82" s="706"/>
      <c r="WRS82" s="706"/>
      <c r="WRT82" s="706"/>
      <c r="WRU82" s="706"/>
      <c r="WRV82" s="706"/>
      <c r="WRW82" s="706"/>
      <c r="WRX82" s="706"/>
      <c r="WRY82" s="706"/>
      <c r="WRZ82" s="706"/>
      <c r="WSA82" s="706"/>
      <c r="WSB82" s="706"/>
      <c r="WSC82" s="706"/>
      <c r="WSD82" s="706"/>
      <c r="WSE82" s="706"/>
      <c r="WSF82" s="706"/>
      <c r="WSG82" s="706"/>
      <c r="WSH82" s="706"/>
      <c r="WSI82" s="706"/>
      <c r="WSJ82" s="706"/>
      <c r="WSK82" s="706"/>
      <c r="WSL82" s="706"/>
      <c r="WSM82" s="706"/>
      <c r="WSN82" s="706"/>
      <c r="WSO82" s="706"/>
      <c r="WSP82" s="706"/>
      <c r="WSQ82" s="706"/>
      <c r="WSR82" s="706"/>
      <c r="WSS82" s="706"/>
      <c r="WST82" s="706"/>
      <c r="WSU82" s="706"/>
      <c r="WSV82" s="706"/>
      <c r="WSW82" s="706"/>
      <c r="WSX82" s="706"/>
      <c r="WSY82" s="706"/>
      <c r="WSZ82" s="706"/>
      <c r="WTA82" s="706"/>
      <c r="WTB82" s="706"/>
      <c r="WTC82" s="706"/>
      <c r="WTD82" s="706"/>
      <c r="WTE82" s="706"/>
      <c r="WTF82" s="706"/>
      <c r="WTG82" s="706"/>
      <c r="WTH82" s="706"/>
      <c r="WTI82" s="706"/>
      <c r="WTJ82" s="706"/>
      <c r="WTK82" s="706"/>
      <c r="WTL82" s="706"/>
      <c r="WTM82" s="706"/>
      <c r="WTN82" s="706"/>
      <c r="WTO82" s="706"/>
      <c r="WTP82" s="706"/>
      <c r="WTQ82" s="706"/>
      <c r="WTR82" s="706"/>
      <c r="WTS82" s="706"/>
      <c r="WTT82" s="706"/>
      <c r="WTU82" s="706"/>
      <c r="WTV82" s="706"/>
      <c r="WTW82" s="706"/>
      <c r="WTX82" s="706"/>
      <c r="WTY82" s="706"/>
      <c r="WTZ82" s="706"/>
      <c r="WUA82" s="706"/>
      <c r="WUB82" s="706"/>
      <c r="WUC82" s="706"/>
      <c r="WUD82" s="706"/>
      <c r="WUE82" s="706"/>
      <c r="WUF82" s="706"/>
      <c r="WUG82" s="706"/>
      <c r="WUH82" s="706"/>
      <c r="WUI82" s="706"/>
      <c r="WUJ82" s="706"/>
      <c r="WUK82" s="706"/>
      <c r="WUL82" s="706"/>
      <c r="WUM82" s="706"/>
      <c r="WUN82" s="706"/>
      <c r="WUO82" s="706"/>
      <c r="WUP82" s="706"/>
      <c r="WUQ82" s="706"/>
      <c r="WUR82" s="706"/>
      <c r="WUS82" s="706"/>
      <c r="WUT82" s="706"/>
      <c r="WUU82" s="706"/>
      <c r="WUV82" s="706"/>
      <c r="WUW82" s="706"/>
      <c r="WUX82" s="706"/>
      <c r="WUY82" s="706"/>
      <c r="WUZ82" s="706"/>
      <c r="WVA82" s="706"/>
      <c r="WVB82" s="706"/>
      <c r="WVC82" s="706"/>
      <c r="WVD82" s="706"/>
      <c r="WVE82" s="706"/>
      <c r="WVF82" s="706"/>
      <c r="WVG82" s="706"/>
      <c r="WVH82" s="706"/>
      <c r="WVI82" s="706"/>
      <c r="WVJ82" s="706"/>
    </row>
    <row r="83" spans="2:16130" s="704" customFormat="1" ht="9" hidden="1" customHeight="1">
      <c r="B83" s="705"/>
      <c r="C83" s="706"/>
      <c r="D83" s="706"/>
      <c r="E83" s="706"/>
      <c r="F83" s="706"/>
      <c r="G83" s="706"/>
      <c r="H83" s="706"/>
      <c r="I83" s="706"/>
      <c r="J83" s="706"/>
      <c r="K83" s="706"/>
      <c r="L83" s="706"/>
      <c r="M83" s="706"/>
      <c r="N83" s="706"/>
      <c r="O83" s="706"/>
      <c r="P83" s="706"/>
      <c r="Q83" s="706"/>
      <c r="R83" s="706"/>
      <c r="S83" s="706"/>
      <c r="T83" s="706"/>
      <c r="U83" s="706"/>
      <c r="V83" s="706"/>
      <c r="W83" s="706"/>
      <c r="X83" s="706"/>
      <c r="Y83" s="706"/>
      <c r="Z83" s="706"/>
      <c r="AA83" s="706"/>
      <c r="AB83" s="706"/>
      <c r="AC83" s="706"/>
      <c r="AD83" s="706"/>
      <c r="AE83" s="706"/>
      <c r="AF83" s="706"/>
      <c r="AG83" s="706"/>
      <c r="AH83" s="706"/>
      <c r="AI83" s="706"/>
      <c r="AJ83" s="706"/>
      <c r="AK83" s="706"/>
      <c r="AL83" s="706"/>
      <c r="AM83" s="706"/>
      <c r="AN83" s="706"/>
      <c r="AO83" s="706"/>
      <c r="AP83" s="706"/>
      <c r="AQ83" s="706"/>
      <c r="AR83" s="706"/>
      <c r="AS83" s="706"/>
      <c r="AT83" s="706"/>
      <c r="AU83" s="706"/>
      <c r="AV83" s="706"/>
      <c r="AW83" s="706"/>
      <c r="AX83" s="706"/>
      <c r="AY83" s="706"/>
      <c r="AZ83" s="706"/>
      <c r="BA83" s="706"/>
      <c r="BB83" s="706"/>
      <c r="BC83" s="706"/>
      <c r="BD83" s="706"/>
      <c r="BE83" s="706"/>
      <c r="BF83" s="706"/>
      <c r="BG83" s="706"/>
      <c r="BH83" s="706"/>
      <c r="BI83" s="706"/>
      <c r="BJ83" s="706"/>
      <c r="BK83" s="706"/>
      <c r="BL83" s="706"/>
      <c r="BM83" s="706"/>
      <c r="BN83" s="706"/>
      <c r="BO83" s="706"/>
      <c r="BP83" s="706"/>
      <c r="BQ83" s="706"/>
      <c r="BR83" s="706"/>
      <c r="BS83" s="706"/>
      <c r="BT83" s="706"/>
      <c r="BU83" s="706"/>
      <c r="BV83" s="706"/>
      <c r="BW83" s="706"/>
      <c r="BX83" s="706"/>
      <c r="BY83" s="706"/>
      <c r="BZ83" s="706"/>
      <c r="CA83" s="706"/>
      <c r="CB83" s="706"/>
      <c r="CC83" s="706"/>
      <c r="CD83" s="706"/>
      <c r="CE83" s="706"/>
      <c r="CF83" s="706"/>
      <c r="CG83" s="706"/>
      <c r="CH83" s="706"/>
      <c r="CI83" s="706"/>
      <c r="CJ83" s="706"/>
      <c r="CK83" s="706"/>
      <c r="CL83" s="706"/>
      <c r="CM83" s="706"/>
      <c r="CN83" s="706"/>
      <c r="CO83" s="706"/>
      <c r="CP83" s="706"/>
      <c r="CQ83" s="706"/>
      <c r="CR83" s="706"/>
      <c r="CS83" s="706"/>
      <c r="CT83" s="706"/>
      <c r="CU83" s="706"/>
      <c r="CV83" s="706"/>
      <c r="CW83" s="706"/>
      <c r="CX83" s="706"/>
      <c r="CY83" s="706"/>
      <c r="CZ83" s="706"/>
      <c r="DA83" s="706"/>
      <c r="DB83" s="706"/>
      <c r="DC83" s="706"/>
      <c r="DD83" s="706"/>
      <c r="DE83" s="706"/>
      <c r="DF83" s="706"/>
      <c r="DG83" s="706"/>
      <c r="DH83" s="706"/>
      <c r="DI83" s="706"/>
      <c r="DJ83" s="706"/>
      <c r="DK83" s="706"/>
      <c r="DL83" s="706"/>
      <c r="DM83" s="706"/>
      <c r="DN83" s="706"/>
      <c r="DO83" s="706"/>
      <c r="DP83" s="706"/>
      <c r="DQ83" s="706"/>
      <c r="DR83" s="706"/>
      <c r="DS83" s="706"/>
      <c r="DT83" s="706"/>
      <c r="DU83" s="706"/>
      <c r="DV83" s="706"/>
      <c r="DW83" s="706"/>
      <c r="DX83" s="706"/>
      <c r="DY83" s="706"/>
      <c r="DZ83" s="706"/>
      <c r="EA83" s="706"/>
      <c r="EB83" s="706"/>
      <c r="EC83" s="706"/>
      <c r="ED83" s="706"/>
      <c r="EE83" s="706"/>
      <c r="EF83" s="706"/>
      <c r="EG83" s="706"/>
      <c r="EH83" s="706"/>
      <c r="EI83" s="706"/>
      <c r="EJ83" s="706"/>
      <c r="EK83" s="706"/>
      <c r="EL83" s="706"/>
      <c r="EM83" s="706"/>
      <c r="EN83" s="706"/>
      <c r="EO83" s="706"/>
      <c r="EP83" s="706"/>
      <c r="EQ83" s="706"/>
      <c r="ER83" s="706"/>
      <c r="ES83" s="706"/>
      <c r="ET83" s="706"/>
      <c r="EU83" s="706"/>
      <c r="EV83" s="706"/>
      <c r="EW83" s="706"/>
      <c r="EX83" s="706"/>
      <c r="EY83" s="706"/>
      <c r="EZ83" s="706"/>
      <c r="FA83" s="706"/>
      <c r="FB83" s="706"/>
      <c r="FC83" s="706"/>
      <c r="FD83" s="706"/>
      <c r="FE83" s="706"/>
      <c r="FF83" s="706"/>
      <c r="FG83" s="706"/>
      <c r="FH83" s="706"/>
      <c r="FI83" s="706"/>
      <c r="FJ83" s="706"/>
      <c r="FK83" s="706"/>
      <c r="FL83" s="706"/>
      <c r="FM83" s="706"/>
      <c r="FN83" s="706"/>
      <c r="FO83" s="706"/>
      <c r="FP83" s="706"/>
      <c r="FQ83" s="706"/>
      <c r="FR83" s="706"/>
      <c r="FS83" s="706"/>
      <c r="FT83" s="706"/>
      <c r="FU83" s="706"/>
      <c r="FV83" s="706"/>
      <c r="FW83" s="706"/>
      <c r="FX83" s="706"/>
      <c r="FY83" s="706"/>
      <c r="FZ83" s="706"/>
      <c r="GA83" s="706"/>
      <c r="GB83" s="706"/>
      <c r="GC83" s="706"/>
      <c r="GD83" s="706"/>
      <c r="GE83" s="706"/>
      <c r="GF83" s="706"/>
      <c r="GG83" s="706"/>
      <c r="GH83" s="706"/>
      <c r="GI83" s="706"/>
      <c r="GJ83" s="706"/>
      <c r="GK83" s="706"/>
      <c r="GL83" s="706"/>
      <c r="GM83" s="706"/>
      <c r="GN83" s="706"/>
      <c r="GO83" s="706"/>
      <c r="GP83" s="706"/>
      <c r="GQ83" s="706"/>
      <c r="GR83" s="706"/>
      <c r="GS83" s="706"/>
      <c r="GT83" s="706"/>
      <c r="GU83" s="706"/>
      <c r="GV83" s="706"/>
      <c r="GW83" s="706"/>
      <c r="GX83" s="706"/>
      <c r="GY83" s="706"/>
      <c r="GZ83" s="706"/>
      <c r="HA83" s="706"/>
      <c r="HB83" s="706"/>
      <c r="HC83" s="706"/>
      <c r="HD83" s="706"/>
      <c r="HE83" s="706"/>
      <c r="HF83" s="706"/>
      <c r="HG83" s="706"/>
      <c r="HH83" s="706"/>
      <c r="HI83" s="706"/>
      <c r="HJ83" s="706"/>
      <c r="HK83" s="706"/>
      <c r="HL83" s="706"/>
      <c r="HM83" s="706"/>
      <c r="HN83" s="706"/>
      <c r="HO83" s="706"/>
      <c r="HP83" s="706"/>
      <c r="HQ83" s="706"/>
      <c r="HR83" s="706"/>
      <c r="HS83" s="706"/>
      <c r="HT83" s="706"/>
      <c r="HU83" s="706"/>
      <c r="HV83" s="706"/>
      <c r="HW83" s="706"/>
      <c r="HX83" s="706"/>
      <c r="HY83" s="706"/>
      <c r="HZ83" s="706"/>
      <c r="IA83" s="706"/>
      <c r="IB83" s="706"/>
      <c r="IC83" s="706"/>
      <c r="ID83" s="706"/>
      <c r="IE83" s="706"/>
      <c r="IF83" s="706"/>
      <c r="IG83" s="706"/>
      <c r="IH83" s="706"/>
      <c r="II83" s="706"/>
      <c r="IJ83" s="706"/>
      <c r="IK83" s="706"/>
      <c r="IL83" s="706"/>
      <c r="IM83" s="706"/>
      <c r="IN83" s="706"/>
      <c r="IO83" s="706"/>
      <c r="IP83" s="706"/>
      <c r="IQ83" s="706"/>
      <c r="IR83" s="706"/>
      <c r="IS83" s="706"/>
      <c r="IT83" s="706"/>
      <c r="IU83" s="706"/>
      <c r="IV83" s="706"/>
      <c r="IW83" s="706"/>
      <c r="IX83" s="706"/>
      <c r="IY83" s="706"/>
      <c r="IZ83" s="706"/>
      <c r="JA83" s="706"/>
      <c r="JB83" s="706"/>
      <c r="JC83" s="706"/>
      <c r="JD83" s="706"/>
      <c r="JE83" s="706"/>
      <c r="JF83" s="706"/>
      <c r="JG83" s="706"/>
      <c r="JH83" s="706"/>
      <c r="JI83" s="706"/>
      <c r="JJ83" s="706"/>
      <c r="JK83" s="706"/>
      <c r="JL83" s="706"/>
      <c r="JM83" s="706"/>
      <c r="JN83" s="706"/>
      <c r="JO83" s="706"/>
      <c r="JP83" s="706"/>
      <c r="JQ83" s="706"/>
      <c r="JR83" s="706"/>
      <c r="JS83" s="706"/>
      <c r="JT83" s="706"/>
      <c r="JU83" s="706"/>
      <c r="JV83" s="706"/>
      <c r="JW83" s="706"/>
      <c r="JX83" s="706"/>
      <c r="JY83" s="706"/>
      <c r="JZ83" s="706"/>
      <c r="KA83" s="706"/>
      <c r="KB83" s="706"/>
      <c r="KC83" s="706"/>
      <c r="KD83" s="706"/>
      <c r="KE83" s="706"/>
      <c r="KF83" s="706"/>
      <c r="KG83" s="706"/>
      <c r="KH83" s="706"/>
      <c r="KI83" s="706"/>
      <c r="KJ83" s="706"/>
      <c r="KK83" s="706"/>
      <c r="KL83" s="706"/>
      <c r="KM83" s="706"/>
      <c r="KN83" s="706"/>
      <c r="KO83" s="706"/>
      <c r="KP83" s="706"/>
      <c r="KQ83" s="706"/>
      <c r="KR83" s="706"/>
      <c r="KS83" s="706"/>
      <c r="KT83" s="706"/>
      <c r="KU83" s="706"/>
      <c r="KV83" s="706"/>
      <c r="KW83" s="706"/>
      <c r="KX83" s="706"/>
      <c r="KY83" s="706"/>
      <c r="KZ83" s="706"/>
      <c r="LA83" s="706"/>
      <c r="LB83" s="706"/>
      <c r="LC83" s="706"/>
      <c r="LD83" s="706"/>
      <c r="LE83" s="706"/>
      <c r="LF83" s="706"/>
      <c r="LG83" s="706"/>
      <c r="LH83" s="706"/>
      <c r="LI83" s="706"/>
      <c r="LJ83" s="706"/>
      <c r="LK83" s="706"/>
      <c r="LL83" s="706"/>
      <c r="LM83" s="706"/>
      <c r="LN83" s="706"/>
      <c r="LO83" s="706"/>
      <c r="LP83" s="706"/>
      <c r="LQ83" s="706"/>
      <c r="LR83" s="706"/>
      <c r="LS83" s="706"/>
      <c r="LT83" s="706"/>
      <c r="LU83" s="706"/>
      <c r="LV83" s="706"/>
      <c r="LW83" s="706"/>
      <c r="LX83" s="706"/>
      <c r="LY83" s="706"/>
      <c r="LZ83" s="706"/>
      <c r="MA83" s="706"/>
      <c r="MB83" s="706"/>
      <c r="MC83" s="706"/>
      <c r="MD83" s="706"/>
      <c r="ME83" s="706"/>
      <c r="MF83" s="706"/>
      <c r="MG83" s="706"/>
      <c r="MH83" s="706"/>
      <c r="MI83" s="706"/>
      <c r="MJ83" s="706"/>
      <c r="MK83" s="706"/>
      <c r="ML83" s="706"/>
      <c r="MM83" s="706"/>
      <c r="MN83" s="706"/>
      <c r="MO83" s="706"/>
      <c r="MP83" s="706"/>
      <c r="MQ83" s="706"/>
      <c r="MR83" s="706"/>
      <c r="MS83" s="706"/>
      <c r="MT83" s="706"/>
      <c r="MU83" s="706"/>
      <c r="MV83" s="706"/>
      <c r="MW83" s="706"/>
      <c r="MX83" s="706"/>
      <c r="MY83" s="706"/>
      <c r="MZ83" s="706"/>
      <c r="NA83" s="706"/>
      <c r="NB83" s="706"/>
      <c r="NC83" s="706"/>
      <c r="ND83" s="706"/>
      <c r="NE83" s="706"/>
      <c r="NF83" s="706"/>
      <c r="NG83" s="706"/>
      <c r="NH83" s="706"/>
      <c r="NI83" s="706"/>
      <c r="NJ83" s="706"/>
      <c r="NK83" s="706"/>
      <c r="NL83" s="706"/>
      <c r="NM83" s="706"/>
      <c r="NN83" s="706"/>
      <c r="NO83" s="706"/>
      <c r="NP83" s="706"/>
      <c r="NQ83" s="706"/>
      <c r="NR83" s="706"/>
      <c r="NS83" s="706"/>
      <c r="NT83" s="706"/>
      <c r="NU83" s="706"/>
      <c r="NV83" s="706"/>
      <c r="NW83" s="706"/>
      <c r="NX83" s="706"/>
      <c r="NY83" s="706"/>
      <c r="NZ83" s="706"/>
      <c r="OA83" s="706"/>
      <c r="OB83" s="706"/>
      <c r="OC83" s="706"/>
      <c r="OD83" s="706"/>
      <c r="OE83" s="706"/>
      <c r="OF83" s="706"/>
      <c r="OG83" s="706"/>
      <c r="OH83" s="706"/>
      <c r="OI83" s="706"/>
      <c r="OJ83" s="706"/>
      <c r="OK83" s="706"/>
      <c r="OL83" s="706"/>
      <c r="OM83" s="706"/>
      <c r="ON83" s="706"/>
      <c r="OO83" s="706"/>
      <c r="OP83" s="706"/>
      <c r="OQ83" s="706"/>
      <c r="OR83" s="706"/>
      <c r="OS83" s="706"/>
      <c r="OT83" s="706"/>
      <c r="OU83" s="706"/>
      <c r="OV83" s="706"/>
      <c r="OW83" s="706"/>
      <c r="OX83" s="706"/>
      <c r="OY83" s="706"/>
      <c r="OZ83" s="706"/>
      <c r="PA83" s="706"/>
      <c r="PB83" s="706"/>
      <c r="PC83" s="706"/>
      <c r="PD83" s="706"/>
      <c r="PE83" s="706"/>
      <c r="PF83" s="706"/>
      <c r="PG83" s="706"/>
      <c r="PH83" s="706"/>
      <c r="PI83" s="706"/>
      <c r="PJ83" s="706"/>
      <c r="PK83" s="706"/>
      <c r="PL83" s="706"/>
      <c r="PM83" s="706"/>
      <c r="PN83" s="706"/>
      <c r="PO83" s="706"/>
      <c r="PP83" s="706"/>
      <c r="PQ83" s="706"/>
      <c r="PR83" s="706"/>
      <c r="PS83" s="706"/>
      <c r="PT83" s="706"/>
      <c r="PU83" s="706"/>
      <c r="PV83" s="706"/>
      <c r="PW83" s="706"/>
      <c r="PX83" s="706"/>
      <c r="PY83" s="706"/>
      <c r="PZ83" s="706"/>
      <c r="QA83" s="706"/>
      <c r="QB83" s="706"/>
      <c r="QC83" s="706"/>
      <c r="QD83" s="706"/>
      <c r="QE83" s="706"/>
      <c r="QF83" s="706"/>
      <c r="QG83" s="706"/>
      <c r="QH83" s="706"/>
      <c r="QI83" s="706"/>
      <c r="QJ83" s="706"/>
      <c r="QK83" s="706"/>
      <c r="QL83" s="706"/>
      <c r="QM83" s="706"/>
      <c r="QN83" s="706"/>
      <c r="QO83" s="706"/>
      <c r="QP83" s="706"/>
      <c r="QQ83" s="706"/>
      <c r="QR83" s="706"/>
      <c r="QS83" s="706"/>
      <c r="QT83" s="706"/>
      <c r="QU83" s="706"/>
      <c r="QV83" s="706"/>
      <c r="QW83" s="706"/>
      <c r="QX83" s="706"/>
      <c r="QY83" s="706"/>
      <c r="QZ83" s="706"/>
      <c r="RA83" s="706"/>
      <c r="RB83" s="706"/>
      <c r="RC83" s="706"/>
      <c r="RD83" s="706"/>
      <c r="RE83" s="706"/>
      <c r="RF83" s="706"/>
      <c r="RG83" s="706"/>
      <c r="RH83" s="706"/>
      <c r="RI83" s="706"/>
      <c r="RJ83" s="706"/>
      <c r="RK83" s="706"/>
      <c r="RL83" s="706"/>
      <c r="RM83" s="706"/>
      <c r="RN83" s="706"/>
      <c r="RO83" s="706"/>
      <c r="RP83" s="706"/>
      <c r="RQ83" s="706"/>
      <c r="RR83" s="706"/>
      <c r="RS83" s="706"/>
      <c r="RT83" s="706"/>
      <c r="RU83" s="706"/>
      <c r="RV83" s="706"/>
      <c r="RW83" s="706"/>
      <c r="RX83" s="706"/>
      <c r="RY83" s="706"/>
      <c r="RZ83" s="706"/>
      <c r="SA83" s="706"/>
      <c r="SB83" s="706"/>
      <c r="SC83" s="706"/>
      <c r="SD83" s="706"/>
      <c r="SE83" s="706"/>
      <c r="SF83" s="706"/>
      <c r="SG83" s="706"/>
      <c r="SH83" s="706"/>
      <c r="SI83" s="706"/>
      <c r="SJ83" s="706"/>
      <c r="SK83" s="706"/>
      <c r="SL83" s="706"/>
      <c r="SM83" s="706"/>
      <c r="SN83" s="706"/>
      <c r="SO83" s="706"/>
      <c r="SP83" s="706"/>
      <c r="SQ83" s="706"/>
      <c r="SR83" s="706"/>
      <c r="SS83" s="706"/>
      <c r="ST83" s="706"/>
      <c r="SU83" s="706"/>
      <c r="SV83" s="706"/>
      <c r="SW83" s="706"/>
      <c r="SX83" s="706"/>
      <c r="SY83" s="706"/>
      <c r="SZ83" s="706"/>
      <c r="TA83" s="706"/>
      <c r="TB83" s="706"/>
      <c r="TC83" s="706"/>
      <c r="TD83" s="706"/>
      <c r="TE83" s="706"/>
      <c r="TF83" s="706"/>
      <c r="TG83" s="706"/>
      <c r="TH83" s="706"/>
      <c r="TI83" s="706"/>
      <c r="TJ83" s="706"/>
      <c r="TK83" s="706"/>
      <c r="TL83" s="706"/>
      <c r="TM83" s="706"/>
      <c r="TN83" s="706"/>
      <c r="TO83" s="706"/>
      <c r="TP83" s="706"/>
      <c r="TQ83" s="706"/>
      <c r="TR83" s="706"/>
      <c r="TS83" s="706"/>
      <c r="TT83" s="706"/>
      <c r="TU83" s="706"/>
      <c r="TV83" s="706"/>
      <c r="TW83" s="706"/>
      <c r="TX83" s="706"/>
      <c r="TY83" s="706"/>
      <c r="TZ83" s="706"/>
      <c r="UA83" s="706"/>
      <c r="UB83" s="706"/>
      <c r="UC83" s="706"/>
      <c r="UD83" s="706"/>
      <c r="UE83" s="706"/>
      <c r="UF83" s="706"/>
      <c r="UG83" s="706"/>
      <c r="UH83" s="706"/>
      <c r="UI83" s="706"/>
      <c r="UJ83" s="706"/>
      <c r="UK83" s="706"/>
      <c r="UL83" s="706"/>
      <c r="UM83" s="706"/>
      <c r="UN83" s="706"/>
      <c r="UO83" s="706"/>
      <c r="UP83" s="706"/>
      <c r="UQ83" s="706"/>
      <c r="UR83" s="706"/>
      <c r="US83" s="706"/>
      <c r="UT83" s="706"/>
      <c r="UU83" s="706"/>
      <c r="UV83" s="706"/>
      <c r="UW83" s="706"/>
      <c r="UX83" s="706"/>
      <c r="UY83" s="706"/>
      <c r="UZ83" s="706"/>
      <c r="VA83" s="706"/>
      <c r="VB83" s="706"/>
      <c r="VC83" s="706"/>
      <c r="VD83" s="706"/>
      <c r="VE83" s="706"/>
      <c r="VF83" s="706"/>
      <c r="VG83" s="706"/>
      <c r="VH83" s="706"/>
      <c r="VI83" s="706"/>
      <c r="VJ83" s="706"/>
      <c r="VK83" s="706"/>
      <c r="VL83" s="706"/>
      <c r="VM83" s="706"/>
      <c r="VN83" s="706"/>
      <c r="VO83" s="706"/>
      <c r="VP83" s="706"/>
      <c r="VQ83" s="706"/>
      <c r="VR83" s="706"/>
      <c r="VS83" s="706"/>
      <c r="VT83" s="706"/>
      <c r="VU83" s="706"/>
      <c r="VV83" s="706"/>
      <c r="VW83" s="706"/>
      <c r="VX83" s="706"/>
      <c r="VY83" s="706"/>
      <c r="VZ83" s="706"/>
      <c r="WA83" s="706"/>
      <c r="WB83" s="706"/>
      <c r="WC83" s="706"/>
      <c r="WD83" s="706"/>
      <c r="WE83" s="706"/>
      <c r="WF83" s="706"/>
      <c r="WG83" s="706"/>
      <c r="WH83" s="706"/>
      <c r="WI83" s="706"/>
      <c r="WJ83" s="706"/>
      <c r="WK83" s="706"/>
      <c r="WL83" s="706"/>
      <c r="WM83" s="706"/>
      <c r="WN83" s="706"/>
      <c r="WO83" s="706"/>
      <c r="WP83" s="706"/>
      <c r="WQ83" s="706"/>
      <c r="WR83" s="706"/>
      <c r="WS83" s="706"/>
      <c r="WT83" s="706"/>
      <c r="WU83" s="706"/>
      <c r="WV83" s="706"/>
      <c r="WW83" s="706"/>
      <c r="WX83" s="706"/>
      <c r="WY83" s="706"/>
      <c r="WZ83" s="706"/>
      <c r="XA83" s="706"/>
      <c r="XB83" s="706"/>
      <c r="XC83" s="706"/>
      <c r="XD83" s="706"/>
      <c r="XE83" s="706"/>
      <c r="XF83" s="706"/>
      <c r="XG83" s="706"/>
      <c r="XH83" s="706"/>
      <c r="XI83" s="706"/>
      <c r="XJ83" s="706"/>
      <c r="XK83" s="706"/>
      <c r="XL83" s="706"/>
      <c r="XM83" s="706"/>
      <c r="XN83" s="706"/>
      <c r="XO83" s="706"/>
      <c r="XP83" s="706"/>
      <c r="XQ83" s="706"/>
      <c r="XR83" s="706"/>
      <c r="XS83" s="706"/>
      <c r="XT83" s="706"/>
      <c r="XU83" s="706"/>
      <c r="XV83" s="706"/>
      <c r="XW83" s="706"/>
      <c r="XX83" s="706"/>
      <c r="XY83" s="706"/>
      <c r="XZ83" s="706"/>
      <c r="YA83" s="706"/>
      <c r="YB83" s="706"/>
      <c r="YC83" s="706"/>
      <c r="YD83" s="706"/>
      <c r="YE83" s="706"/>
      <c r="YF83" s="706"/>
      <c r="YG83" s="706"/>
      <c r="YH83" s="706"/>
      <c r="YI83" s="706"/>
      <c r="YJ83" s="706"/>
      <c r="YK83" s="706"/>
      <c r="YL83" s="706"/>
      <c r="YM83" s="706"/>
      <c r="YN83" s="706"/>
      <c r="YO83" s="706"/>
      <c r="YP83" s="706"/>
      <c r="YQ83" s="706"/>
      <c r="YR83" s="706"/>
      <c r="YS83" s="706"/>
      <c r="YT83" s="706"/>
      <c r="YU83" s="706"/>
      <c r="YV83" s="706"/>
      <c r="YW83" s="706"/>
      <c r="YX83" s="706"/>
      <c r="YY83" s="706"/>
      <c r="YZ83" s="706"/>
      <c r="ZA83" s="706"/>
      <c r="ZB83" s="706"/>
      <c r="ZC83" s="706"/>
      <c r="ZD83" s="706"/>
      <c r="ZE83" s="706"/>
      <c r="ZF83" s="706"/>
      <c r="ZG83" s="706"/>
      <c r="ZH83" s="706"/>
      <c r="ZI83" s="706"/>
      <c r="ZJ83" s="706"/>
      <c r="ZK83" s="706"/>
      <c r="ZL83" s="706"/>
      <c r="ZM83" s="706"/>
      <c r="ZN83" s="706"/>
      <c r="ZO83" s="706"/>
      <c r="ZP83" s="706"/>
      <c r="ZQ83" s="706"/>
      <c r="ZR83" s="706"/>
      <c r="ZS83" s="706"/>
      <c r="ZT83" s="706"/>
      <c r="ZU83" s="706"/>
      <c r="ZV83" s="706"/>
      <c r="ZW83" s="706"/>
      <c r="ZX83" s="706"/>
      <c r="ZY83" s="706"/>
      <c r="ZZ83" s="706"/>
      <c r="AAA83" s="706"/>
      <c r="AAB83" s="706"/>
      <c r="AAC83" s="706"/>
      <c r="AAD83" s="706"/>
      <c r="AAE83" s="706"/>
      <c r="AAF83" s="706"/>
      <c r="AAG83" s="706"/>
      <c r="AAH83" s="706"/>
      <c r="AAI83" s="706"/>
      <c r="AAJ83" s="706"/>
      <c r="AAK83" s="706"/>
      <c r="AAL83" s="706"/>
      <c r="AAM83" s="706"/>
      <c r="AAN83" s="706"/>
      <c r="AAO83" s="706"/>
      <c r="AAP83" s="706"/>
      <c r="AAQ83" s="706"/>
      <c r="AAR83" s="706"/>
      <c r="AAS83" s="706"/>
      <c r="AAT83" s="706"/>
      <c r="AAU83" s="706"/>
      <c r="AAV83" s="706"/>
      <c r="AAW83" s="706"/>
      <c r="AAX83" s="706"/>
      <c r="AAY83" s="706"/>
      <c r="AAZ83" s="706"/>
      <c r="ABA83" s="706"/>
      <c r="ABB83" s="706"/>
      <c r="ABC83" s="706"/>
      <c r="ABD83" s="706"/>
      <c r="ABE83" s="706"/>
      <c r="ABF83" s="706"/>
      <c r="ABG83" s="706"/>
      <c r="ABH83" s="706"/>
      <c r="ABI83" s="706"/>
      <c r="ABJ83" s="706"/>
      <c r="ABK83" s="706"/>
      <c r="ABL83" s="706"/>
      <c r="ABM83" s="706"/>
      <c r="ABN83" s="706"/>
      <c r="ABO83" s="706"/>
      <c r="ABP83" s="706"/>
      <c r="ABQ83" s="706"/>
      <c r="ABR83" s="706"/>
      <c r="ABS83" s="706"/>
      <c r="ABT83" s="706"/>
      <c r="ABU83" s="706"/>
      <c r="ABV83" s="706"/>
      <c r="ABW83" s="706"/>
      <c r="ABX83" s="706"/>
      <c r="ABY83" s="706"/>
      <c r="ABZ83" s="706"/>
      <c r="ACA83" s="706"/>
      <c r="ACB83" s="706"/>
      <c r="ACC83" s="706"/>
      <c r="ACD83" s="706"/>
      <c r="ACE83" s="706"/>
      <c r="ACF83" s="706"/>
      <c r="ACG83" s="706"/>
      <c r="ACH83" s="706"/>
      <c r="ACI83" s="706"/>
      <c r="ACJ83" s="706"/>
      <c r="ACK83" s="706"/>
      <c r="ACL83" s="706"/>
      <c r="ACM83" s="706"/>
      <c r="ACN83" s="706"/>
      <c r="ACO83" s="706"/>
      <c r="ACP83" s="706"/>
      <c r="ACQ83" s="706"/>
      <c r="ACR83" s="706"/>
      <c r="ACS83" s="706"/>
      <c r="ACT83" s="706"/>
      <c r="ACU83" s="706"/>
      <c r="ACV83" s="706"/>
      <c r="ACW83" s="706"/>
      <c r="ACX83" s="706"/>
      <c r="ACY83" s="706"/>
      <c r="ACZ83" s="706"/>
      <c r="ADA83" s="706"/>
      <c r="ADB83" s="706"/>
      <c r="ADC83" s="706"/>
      <c r="ADD83" s="706"/>
      <c r="ADE83" s="706"/>
      <c r="ADF83" s="706"/>
      <c r="ADG83" s="706"/>
      <c r="ADH83" s="706"/>
      <c r="ADI83" s="706"/>
      <c r="ADJ83" s="706"/>
      <c r="ADK83" s="706"/>
      <c r="ADL83" s="706"/>
      <c r="ADM83" s="706"/>
      <c r="ADN83" s="706"/>
      <c r="ADO83" s="706"/>
      <c r="ADP83" s="706"/>
      <c r="ADQ83" s="706"/>
      <c r="ADR83" s="706"/>
      <c r="ADS83" s="706"/>
      <c r="ADT83" s="706"/>
      <c r="ADU83" s="706"/>
      <c r="ADV83" s="706"/>
      <c r="ADW83" s="706"/>
      <c r="ADX83" s="706"/>
      <c r="ADY83" s="706"/>
      <c r="ADZ83" s="706"/>
      <c r="AEA83" s="706"/>
      <c r="AEB83" s="706"/>
      <c r="AEC83" s="706"/>
      <c r="AED83" s="706"/>
      <c r="AEE83" s="706"/>
      <c r="AEF83" s="706"/>
      <c r="AEG83" s="706"/>
      <c r="AEH83" s="706"/>
      <c r="AEI83" s="706"/>
      <c r="AEJ83" s="706"/>
      <c r="AEK83" s="706"/>
      <c r="AEL83" s="706"/>
      <c r="AEM83" s="706"/>
      <c r="AEN83" s="706"/>
      <c r="AEO83" s="706"/>
      <c r="AEP83" s="706"/>
      <c r="AEQ83" s="706"/>
      <c r="AER83" s="706"/>
      <c r="AES83" s="706"/>
      <c r="AET83" s="706"/>
      <c r="AEU83" s="706"/>
      <c r="AEV83" s="706"/>
      <c r="AEW83" s="706"/>
      <c r="AEX83" s="706"/>
      <c r="AEY83" s="706"/>
      <c r="AEZ83" s="706"/>
      <c r="AFA83" s="706"/>
      <c r="AFB83" s="706"/>
      <c r="AFC83" s="706"/>
      <c r="AFD83" s="706"/>
      <c r="AFE83" s="706"/>
      <c r="AFF83" s="706"/>
      <c r="AFG83" s="706"/>
      <c r="AFH83" s="706"/>
      <c r="AFI83" s="706"/>
      <c r="AFJ83" s="706"/>
      <c r="AFK83" s="706"/>
      <c r="AFL83" s="706"/>
      <c r="AFM83" s="706"/>
      <c r="AFN83" s="706"/>
      <c r="AFO83" s="706"/>
      <c r="AFP83" s="706"/>
      <c r="AFQ83" s="706"/>
      <c r="AFR83" s="706"/>
      <c r="AFS83" s="706"/>
      <c r="AFT83" s="706"/>
      <c r="AFU83" s="706"/>
      <c r="AFV83" s="706"/>
      <c r="AFW83" s="706"/>
      <c r="AFX83" s="706"/>
      <c r="AFY83" s="706"/>
      <c r="AFZ83" s="706"/>
      <c r="AGA83" s="706"/>
      <c r="AGB83" s="706"/>
      <c r="AGC83" s="706"/>
      <c r="AGD83" s="706"/>
      <c r="AGE83" s="706"/>
      <c r="AGF83" s="706"/>
      <c r="AGG83" s="706"/>
      <c r="AGH83" s="706"/>
      <c r="AGI83" s="706"/>
      <c r="AGJ83" s="706"/>
      <c r="AGK83" s="706"/>
      <c r="AGL83" s="706"/>
      <c r="AGM83" s="706"/>
      <c r="AGN83" s="706"/>
      <c r="AGO83" s="706"/>
      <c r="AGP83" s="706"/>
      <c r="AGQ83" s="706"/>
      <c r="AGR83" s="706"/>
      <c r="AGS83" s="706"/>
      <c r="AGT83" s="706"/>
      <c r="AGU83" s="706"/>
      <c r="AGV83" s="706"/>
      <c r="AGW83" s="706"/>
      <c r="AGX83" s="706"/>
      <c r="AGY83" s="706"/>
      <c r="AGZ83" s="706"/>
      <c r="AHA83" s="706"/>
      <c r="AHB83" s="706"/>
      <c r="AHC83" s="706"/>
      <c r="AHD83" s="706"/>
      <c r="AHE83" s="706"/>
      <c r="AHF83" s="706"/>
      <c r="AHG83" s="706"/>
      <c r="AHH83" s="706"/>
      <c r="AHI83" s="706"/>
      <c r="AHJ83" s="706"/>
      <c r="AHK83" s="706"/>
      <c r="AHL83" s="706"/>
      <c r="AHM83" s="706"/>
      <c r="AHN83" s="706"/>
      <c r="AHO83" s="706"/>
      <c r="AHP83" s="706"/>
      <c r="AHQ83" s="706"/>
      <c r="AHR83" s="706"/>
      <c r="AHS83" s="706"/>
      <c r="AHT83" s="706"/>
      <c r="AHU83" s="706"/>
      <c r="AHV83" s="706"/>
      <c r="AHW83" s="706"/>
      <c r="AHX83" s="706"/>
      <c r="AHY83" s="706"/>
      <c r="AHZ83" s="706"/>
      <c r="AIA83" s="706"/>
      <c r="AIB83" s="706"/>
      <c r="AIC83" s="706"/>
      <c r="AID83" s="706"/>
      <c r="AIE83" s="706"/>
      <c r="AIF83" s="706"/>
      <c r="AIG83" s="706"/>
      <c r="AIH83" s="706"/>
      <c r="AII83" s="706"/>
      <c r="AIJ83" s="706"/>
      <c r="AIK83" s="706"/>
      <c r="AIL83" s="706"/>
      <c r="AIM83" s="706"/>
      <c r="AIN83" s="706"/>
      <c r="AIO83" s="706"/>
      <c r="AIP83" s="706"/>
      <c r="AIQ83" s="706"/>
      <c r="AIR83" s="706"/>
      <c r="AIS83" s="706"/>
      <c r="AIT83" s="706"/>
      <c r="AIU83" s="706"/>
      <c r="AIV83" s="706"/>
      <c r="AIW83" s="706"/>
      <c r="AIX83" s="706"/>
      <c r="AIY83" s="706"/>
      <c r="AIZ83" s="706"/>
      <c r="AJA83" s="706"/>
      <c r="AJB83" s="706"/>
      <c r="AJC83" s="706"/>
      <c r="AJD83" s="706"/>
      <c r="AJE83" s="706"/>
      <c r="AJF83" s="706"/>
      <c r="AJG83" s="706"/>
      <c r="AJH83" s="706"/>
      <c r="AJI83" s="706"/>
      <c r="AJJ83" s="706"/>
      <c r="AJK83" s="706"/>
      <c r="AJL83" s="706"/>
      <c r="AJM83" s="706"/>
      <c r="AJN83" s="706"/>
      <c r="AJO83" s="706"/>
      <c r="AJP83" s="706"/>
      <c r="AJQ83" s="706"/>
      <c r="AJR83" s="706"/>
      <c r="AJS83" s="706"/>
      <c r="AJT83" s="706"/>
      <c r="AJU83" s="706"/>
      <c r="AJV83" s="706"/>
      <c r="AJW83" s="706"/>
      <c r="AJX83" s="706"/>
      <c r="AJY83" s="706"/>
      <c r="AJZ83" s="706"/>
      <c r="AKA83" s="706"/>
      <c r="AKB83" s="706"/>
      <c r="AKC83" s="706"/>
      <c r="AKD83" s="706"/>
      <c r="AKE83" s="706"/>
      <c r="AKF83" s="706"/>
      <c r="AKG83" s="706"/>
      <c r="AKH83" s="706"/>
      <c r="AKI83" s="706"/>
      <c r="AKJ83" s="706"/>
      <c r="AKK83" s="706"/>
      <c r="AKL83" s="706"/>
      <c r="AKM83" s="706"/>
      <c r="AKN83" s="706"/>
      <c r="AKO83" s="706"/>
      <c r="AKP83" s="706"/>
      <c r="AKQ83" s="706"/>
      <c r="AKR83" s="706"/>
      <c r="AKS83" s="706"/>
      <c r="AKT83" s="706"/>
      <c r="AKU83" s="706"/>
      <c r="AKV83" s="706"/>
      <c r="AKW83" s="706"/>
      <c r="AKX83" s="706"/>
      <c r="AKY83" s="706"/>
      <c r="AKZ83" s="706"/>
      <c r="ALA83" s="706"/>
      <c r="ALB83" s="706"/>
      <c r="ALC83" s="706"/>
      <c r="ALD83" s="706"/>
      <c r="ALE83" s="706"/>
      <c r="ALF83" s="706"/>
      <c r="ALG83" s="706"/>
      <c r="ALH83" s="706"/>
      <c r="ALI83" s="706"/>
      <c r="ALJ83" s="706"/>
      <c r="ALK83" s="706"/>
      <c r="ALL83" s="706"/>
      <c r="ALM83" s="706"/>
      <c r="ALN83" s="706"/>
      <c r="ALO83" s="706"/>
      <c r="ALP83" s="706"/>
      <c r="ALQ83" s="706"/>
      <c r="ALR83" s="706"/>
      <c r="ALS83" s="706"/>
      <c r="ALT83" s="706"/>
      <c r="ALU83" s="706"/>
      <c r="ALV83" s="706"/>
      <c r="ALW83" s="706"/>
      <c r="ALX83" s="706"/>
      <c r="ALY83" s="706"/>
      <c r="ALZ83" s="706"/>
      <c r="AMA83" s="706"/>
      <c r="AMB83" s="706"/>
      <c r="AMC83" s="706"/>
      <c r="AMD83" s="706"/>
      <c r="AME83" s="706"/>
      <c r="AMF83" s="706"/>
      <c r="AMG83" s="706"/>
      <c r="AMH83" s="706"/>
      <c r="AMI83" s="706"/>
      <c r="AMJ83" s="706"/>
      <c r="AMK83" s="706"/>
      <c r="AML83" s="706"/>
      <c r="AMM83" s="706"/>
      <c r="AMN83" s="706"/>
      <c r="AMO83" s="706"/>
      <c r="AMP83" s="706"/>
      <c r="AMQ83" s="706"/>
      <c r="AMR83" s="706"/>
      <c r="AMS83" s="706"/>
      <c r="AMT83" s="706"/>
      <c r="AMU83" s="706"/>
      <c r="AMV83" s="706"/>
      <c r="AMW83" s="706"/>
      <c r="AMX83" s="706"/>
      <c r="AMY83" s="706"/>
      <c r="AMZ83" s="706"/>
      <c r="ANA83" s="706"/>
      <c r="ANB83" s="706"/>
      <c r="ANC83" s="706"/>
      <c r="AND83" s="706"/>
      <c r="ANE83" s="706"/>
      <c r="ANF83" s="706"/>
      <c r="ANG83" s="706"/>
      <c r="ANH83" s="706"/>
      <c r="ANI83" s="706"/>
      <c r="ANJ83" s="706"/>
      <c r="ANK83" s="706"/>
      <c r="ANL83" s="706"/>
      <c r="ANM83" s="706"/>
      <c r="ANN83" s="706"/>
      <c r="ANO83" s="706"/>
      <c r="ANP83" s="706"/>
      <c r="ANQ83" s="706"/>
      <c r="ANR83" s="706"/>
      <c r="ANS83" s="706"/>
      <c r="ANT83" s="706"/>
      <c r="ANU83" s="706"/>
      <c r="ANV83" s="706"/>
      <c r="ANW83" s="706"/>
      <c r="ANX83" s="706"/>
      <c r="ANY83" s="706"/>
      <c r="ANZ83" s="706"/>
      <c r="AOA83" s="706"/>
      <c r="AOB83" s="706"/>
      <c r="AOC83" s="706"/>
      <c r="AOD83" s="706"/>
      <c r="AOE83" s="706"/>
      <c r="AOF83" s="706"/>
      <c r="AOG83" s="706"/>
      <c r="AOH83" s="706"/>
      <c r="AOI83" s="706"/>
      <c r="AOJ83" s="706"/>
      <c r="AOK83" s="706"/>
      <c r="AOL83" s="706"/>
      <c r="AOM83" s="706"/>
      <c r="AON83" s="706"/>
      <c r="AOO83" s="706"/>
      <c r="AOP83" s="706"/>
      <c r="AOQ83" s="706"/>
      <c r="AOR83" s="706"/>
      <c r="AOS83" s="706"/>
      <c r="AOT83" s="706"/>
      <c r="AOU83" s="706"/>
      <c r="AOV83" s="706"/>
      <c r="AOW83" s="706"/>
      <c r="AOX83" s="706"/>
      <c r="AOY83" s="706"/>
      <c r="AOZ83" s="706"/>
      <c r="APA83" s="706"/>
      <c r="APB83" s="706"/>
      <c r="APC83" s="706"/>
      <c r="APD83" s="706"/>
      <c r="APE83" s="706"/>
      <c r="APF83" s="706"/>
      <c r="APG83" s="706"/>
      <c r="APH83" s="706"/>
      <c r="API83" s="706"/>
      <c r="APJ83" s="706"/>
      <c r="APK83" s="706"/>
      <c r="APL83" s="706"/>
      <c r="APM83" s="706"/>
      <c r="APN83" s="706"/>
      <c r="APO83" s="706"/>
      <c r="APP83" s="706"/>
      <c r="APQ83" s="706"/>
      <c r="APR83" s="706"/>
      <c r="APS83" s="706"/>
      <c r="APT83" s="706"/>
      <c r="APU83" s="706"/>
      <c r="APV83" s="706"/>
      <c r="APW83" s="706"/>
      <c r="APX83" s="706"/>
      <c r="APY83" s="706"/>
      <c r="APZ83" s="706"/>
      <c r="AQA83" s="706"/>
      <c r="AQB83" s="706"/>
      <c r="AQC83" s="706"/>
      <c r="AQD83" s="706"/>
      <c r="AQE83" s="706"/>
      <c r="AQF83" s="706"/>
      <c r="AQG83" s="706"/>
      <c r="AQH83" s="706"/>
      <c r="AQI83" s="706"/>
      <c r="AQJ83" s="706"/>
      <c r="AQK83" s="706"/>
      <c r="AQL83" s="706"/>
      <c r="AQM83" s="706"/>
      <c r="AQN83" s="706"/>
      <c r="AQO83" s="706"/>
      <c r="AQP83" s="706"/>
      <c r="AQQ83" s="706"/>
      <c r="AQR83" s="706"/>
      <c r="AQS83" s="706"/>
      <c r="AQT83" s="706"/>
      <c r="AQU83" s="706"/>
      <c r="AQV83" s="706"/>
      <c r="AQW83" s="706"/>
      <c r="AQX83" s="706"/>
      <c r="AQY83" s="706"/>
      <c r="AQZ83" s="706"/>
      <c r="ARA83" s="706"/>
      <c r="ARB83" s="706"/>
      <c r="ARC83" s="706"/>
      <c r="ARD83" s="706"/>
      <c r="ARE83" s="706"/>
      <c r="ARF83" s="706"/>
      <c r="ARG83" s="706"/>
      <c r="ARH83" s="706"/>
      <c r="ARI83" s="706"/>
      <c r="ARJ83" s="706"/>
      <c r="ARK83" s="706"/>
      <c r="ARL83" s="706"/>
      <c r="ARM83" s="706"/>
      <c r="ARN83" s="706"/>
      <c r="ARO83" s="706"/>
      <c r="ARP83" s="706"/>
      <c r="ARQ83" s="706"/>
      <c r="ARR83" s="706"/>
      <c r="ARS83" s="706"/>
      <c r="ART83" s="706"/>
      <c r="ARU83" s="706"/>
      <c r="ARV83" s="706"/>
      <c r="ARW83" s="706"/>
      <c r="ARX83" s="706"/>
      <c r="ARY83" s="706"/>
      <c r="ARZ83" s="706"/>
      <c r="ASA83" s="706"/>
      <c r="ASB83" s="706"/>
      <c r="ASC83" s="706"/>
      <c r="ASD83" s="706"/>
      <c r="ASE83" s="706"/>
      <c r="ASF83" s="706"/>
      <c r="ASG83" s="706"/>
      <c r="ASH83" s="706"/>
      <c r="ASI83" s="706"/>
      <c r="ASJ83" s="706"/>
      <c r="ASK83" s="706"/>
      <c r="ASL83" s="706"/>
      <c r="ASM83" s="706"/>
      <c r="ASN83" s="706"/>
      <c r="ASO83" s="706"/>
      <c r="ASP83" s="706"/>
      <c r="ASQ83" s="706"/>
      <c r="ASR83" s="706"/>
      <c r="ASS83" s="706"/>
      <c r="AST83" s="706"/>
      <c r="ASU83" s="706"/>
      <c r="ASV83" s="706"/>
      <c r="ASW83" s="706"/>
      <c r="ASX83" s="706"/>
      <c r="ASY83" s="706"/>
      <c r="ASZ83" s="706"/>
      <c r="ATA83" s="706"/>
      <c r="ATB83" s="706"/>
      <c r="ATC83" s="706"/>
      <c r="ATD83" s="706"/>
      <c r="ATE83" s="706"/>
      <c r="ATF83" s="706"/>
      <c r="ATG83" s="706"/>
      <c r="ATH83" s="706"/>
      <c r="ATI83" s="706"/>
      <c r="ATJ83" s="706"/>
      <c r="ATK83" s="706"/>
      <c r="ATL83" s="706"/>
      <c r="ATM83" s="706"/>
      <c r="ATN83" s="706"/>
      <c r="ATO83" s="706"/>
      <c r="ATP83" s="706"/>
      <c r="ATQ83" s="706"/>
      <c r="ATR83" s="706"/>
      <c r="ATS83" s="706"/>
      <c r="ATT83" s="706"/>
      <c r="ATU83" s="706"/>
      <c r="ATV83" s="706"/>
      <c r="ATW83" s="706"/>
      <c r="ATX83" s="706"/>
      <c r="ATY83" s="706"/>
      <c r="ATZ83" s="706"/>
      <c r="AUA83" s="706"/>
      <c r="AUB83" s="706"/>
      <c r="AUC83" s="706"/>
      <c r="AUD83" s="706"/>
      <c r="AUE83" s="706"/>
      <c r="AUF83" s="706"/>
      <c r="AUG83" s="706"/>
      <c r="AUH83" s="706"/>
      <c r="AUI83" s="706"/>
      <c r="AUJ83" s="706"/>
      <c r="AUK83" s="706"/>
      <c r="AUL83" s="706"/>
      <c r="AUM83" s="706"/>
      <c r="AUN83" s="706"/>
      <c r="AUO83" s="706"/>
      <c r="AUP83" s="706"/>
      <c r="AUQ83" s="706"/>
      <c r="AUR83" s="706"/>
      <c r="AUS83" s="706"/>
      <c r="AUT83" s="706"/>
      <c r="AUU83" s="706"/>
      <c r="AUV83" s="706"/>
      <c r="AUW83" s="706"/>
      <c r="AUX83" s="706"/>
      <c r="AUY83" s="706"/>
      <c r="AUZ83" s="706"/>
      <c r="AVA83" s="706"/>
      <c r="AVB83" s="706"/>
      <c r="AVC83" s="706"/>
      <c r="AVD83" s="706"/>
      <c r="AVE83" s="706"/>
      <c r="AVF83" s="706"/>
      <c r="AVG83" s="706"/>
      <c r="AVH83" s="706"/>
      <c r="AVI83" s="706"/>
      <c r="AVJ83" s="706"/>
      <c r="AVK83" s="706"/>
      <c r="AVL83" s="706"/>
      <c r="AVM83" s="706"/>
      <c r="AVN83" s="706"/>
      <c r="AVO83" s="706"/>
      <c r="AVP83" s="706"/>
      <c r="AVQ83" s="706"/>
      <c r="AVR83" s="706"/>
      <c r="AVS83" s="706"/>
      <c r="AVT83" s="706"/>
      <c r="AVU83" s="706"/>
      <c r="AVV83" s="706"/>
      <c r="AVW83" s="706"/>
      <c r="AVX83" s="706"/>
      <c r="AVY83" s="706"/>
      <c r="AVZ83" s="706"/>
      <c r="AWA83" s="706"/>
      <c r="AWB83" s="706"/>
      <c r="AWC83" s="706"/>
      <c r="AWD83" s="706"/>
      <c r="AWE83" s="706"/>
      <c r="AWF83" s="706"/>
      <c r="AWG83" s="706"/>
      <c r="AWH83" s="706"/>
      <c r="AWI83" s="706"/>
      <c r="AWJ83" s="706"/>
      <c r="AWK83" s="706"/>
      <c r="AWL83" s="706"/>
      <c r="AWM83" s="706"/>
      <c r="AWN83" s="706"/>
      <c r="AWO83" s="706"/>
      <c r="AWP83" s="706"/>
      <c r="AWQ83" s="706"/>
      <c r="AWR83" s="706"/>
      <c r="AWS83" s="706"/>
      <c r="AWT83" s="706"/>
      <c r="AWU83" s="706"/>
      <c r="AWV83" s="706"/>
      <c r="AWW83" s="706"/>
      <c r="AWX83" s="706"/>
      <c r="AWY83" s="706"/>
      <c r="AWZ83" s="706"/>
      <c r="AXA83" s="706"/>
      <c r="AXB83" s="706"/>
      <c r="AXC83" s="706"/>
      <c r="AXD83" s="706"/>
      <c r="AXE83" s="706"/>
      <c r="AXF83" s="706"/>
      <c r="AXG83" s="706"/>
      <c r="AXH83" s="706"/>
      <c r="AXI83" s="706"/>
      <c r="AXJ83" s="706"/>
      <c r="AXK83" s="706"/>
      <c r="AXL83" s="706"/>
      <c r="AXM83" s="706"/>
      <c r="AXN83" s="706"/>
      <c r="AXO83" s="706"/>
      <c r="AXP83" s="706"/>
      <c r="AXQ83" s="706"/>
      <c r="AXR83" s="706"/>
      <c r="AXS83" s="706"/>
      <c r="AXT83" s="706"/>
      <c r="AXU83" s="706"/>
      <c r="AXV83" s="706"/>
      <c r="AXW83" s="706"/>
      <c r="AXX83" s="706"/>
      <c r="AXY83" s="706"/>
      <c r="AXZ83" s="706"/>
      <c r="AYA83" s="706"/>
      <c r="AYB83" s="706"/>
      <c r="AYC83" s="706"/>
      <c r="AYD83" s="706"/>
      <c r="AYE83" s="706"/>
      <c r="AYF83" s="706"/>
      <c r="AYG83" s="706"/>
      <c r="AYH83" s="706"/>
      <c r="AYI83" s="706"/>
      <c r="AYJ83" s="706"/>
      <c r="AYK83" s="706"/>
      <c r="AYL83" s="706"/>
      <c r="AYM83" s="706"/>
      <c r="AYN83" s="706"/>
      <c r="AYO83" s="706"/>
      <c r="AYP83" s="706"/>
      <c r="AYQ83" s="706"/>
      <c r="AYR83" s="706"/>
      <c r="AYS83" s="706"/>
      <c r="AYT83" s="706"/>
      <c r="AYU83" s="706"/>
      <c r="AYV83" s="706"/>
      <c r="AYW83" s="706"/>
      <c r="AYX83" s="706"/>
      <c r="AYY83" s="706"/>
      <c r="AYZ83" s="706"/>
      <c r="AZA83" s="706"/>
      <c r="AZB83" s="706"/>
      <c r="AZC83" s="706"/>
      <c r="AZD83" s="706"/>
      <c r="AZE83" s="706"/>
      <c r="AZF83" s="706"/>
      <c r="AZG83" s="706"/>
      <c r="AZH83" s="706"/>
      <c r="AZI83" s="706"/>
      <c r="AZJ83" s="706"/>
      <c r="AZK83" s="706"/>
      <c r="AZL83" s="706"/>
      <c r="AZM83" s="706"/>
      <c r="AZN83" s="706"/>
      <c r="AZO83" s="706"/>
      <c r="AZP83" s="706"/>
      <c r="AZQ83" s="706"/>
      <c r="AZR83" s="706"/>
      <c r="AZS83" s="706"/>
      <c r="AZT83" s="706"/>
      <c r="AZU83" s="706"/>
      <c r="AZV83" s="706"/>
      <c r="AZW83" s="706"/>
      <c r="AZX83" s="706"/>
      <c r="AZY83" s="706"/>
      <c r="AZZ83" s="706"/>
      <c r="BAA83" s="706"/>
      <c r="BAB83" s="706"/>
      <c r="BAC83" s="706"/>
      <c r="BAD83" s="706"/>
      <c r="BAE83" s="706"/>
      <c r="BAF83" s="706"/>
      <c r="BAG83" s="706"/>
      <c r="BAH83" s="706"/>
      <c r="BAI83" s="706"/>
      <c r="BAJ83" s="706"/>
      <c r="BAK83" s="706"/>
      <c r="BAL83" s="706"/>
      <c r="BAM83" s="706"/>
      <c r="BAN83" s="706"/>
      <c r="BAO83" s="706"/>
      <c r="BAP83" s="706"/>
      <c r="BAQ83" s="706"/>
      <c r="BAR83" s="706"/>
      <c r="BAS83" s="706"/>
      <c r="BAT83" s="706"/>
      <c r="BAU83" s="706"/>
      <c r="BAV83" s="706"/>
      <c r="BAW83" s="706"/>
      <c r="BAX83" s="706"/>
      <c r="BAY83" s="706"/>
      <c r="BAZ83" s="706"/>
      <c r="BBA83" s="706"/>
      <c r="BBB83" s="706"/>
      <c r="BBC83" s="706"/>
      <c r="BBD83" s="706"/>
      <c r="BBE83" s="706"/>
      <c r="BBF83" s="706"/>
      <c r="BBG83" s="706"/>
      <c r="BBH83" s="706"/>
      <c r="BBI83" s="706"/>
      <c r="BBJ83" s="706"/>
      <c r="BBK83" s="706"/>
      <c r="BBL83" s="706"/>
      <c r="BBM83" s="706"/>
      <c r="BBN83" s="706"/>
      <c r="BBO83" s="706"/>
      <c r="BBP83" s="706"/>
      <c r="BBQ83" s="706"/>
      <c r="BBR83" s="706"/>
      <c r="BBS83" s="706"/>
      <c r="BBT83" s="706"/>
      <c r="BBU83" s="706"/>
      <c r="BBV83" s="706"/>
      <c r="BBW83" s="706"/>
      <c r="BBX83" s="706"/>
      <c r="BBY83" s="706"/>
      <c r="BBZ83" s="706"/>
      <c r="BCA83" s="706"/>
      <c r="BCB83" s="706"/>
      <c r="BCC83" s="706"/>
      <c r="BCD83" s="706"/>
      <c r="BCE83" s="706"/>
      <c r="BCF83" s="706"/>
      <c r="BCG83" s="706"/>
      <c r="BCH83" s="706"/>
      <c r="BCI83" s="706"/>
      <c r="BCJ83" s="706"/>
      <c r="BCK83" s="706"/>
      <c r="BCL83" s="706"/>
      <c r="BCM83" s="706"/>
      <c r="BCN83" s="706"/>
      <c r="BCO83" s="706"/>
      <c r="BCP83" s="706"/>
      <c r="BCQ83" s="706"/>
      <c r="BCR83" s="706"/>
      <c r="BCS83" s="706"/>
      <c r="BCT83" s="706"/>
      <c r="BCU83" s="706"/>
      <c r="BCV83" s="706"/>
      <c r="BCW83" s="706"/>
      <c r="BCX83" s="706"/>
      <c r="BCY83" s="706"/>
      <c r="BCZ83" s="706"/>
      <c r="BDA83" s="706"/>
      <c r="BDB83" s="706"/>
      <c r="BDC83" s="706"/>
      <c r="BDD83" s="706"/>
      <c r="BDE83" s="706"/>
      <c r="BDF83" s="706"/>
      <c r="BDG83" s="706"/>
      <c r="BDH83" s="706"/>
      <c r="BDI83" s="706"/>
      <c r="BDJ83" s="706"/>
      <c r="BDK83" s="706"/>
      <c r="BDL83" s="706"/>
      <c r="BDM83" s="706"/>
      <c r="BDN83" s="706"/>
      <c r="BDO83" s="706"/>
      <c r="BDP83" s="706"/>
      <c r="BDQ83" s="706"/>
      <c r="BDR83" s="706"/>
      <c r="BDS83" s="706"/>
      <c r="BDT83" s="706"/>
      <c r="BDU83" s="706"/>
      <c r="BDV83" s="706"/>
      <c r="BDW83" s="706"/>
      <c r="BDX83" s="706"/>
      <c r="BDY83" s="706"/>
      <c r="BDZ83" s="706"/>
      <c r="BEA83" s="706"/>
      <c r="BEB83" s="706"/>
      <c r="BEC83" s="706"/>
      <c r="BED83" s="706"/>
      <c r="BEE83" s="706"/>
      <c r="BEF83" s="706"/>
      <c r="BEG83" s="706"/>
      <c r="BEH83" s="706"/>
      <c r="BEI83" s="706"/>
      <c r="BEJ83" s="706"/>
      <c r="BEK83" s="706"/>
      <c r="BEL83" s="706"/>
      <c r="BEM83" s="706"/>
      <c r="BEN83" s="706"/>
      <c r="BEO83" s="706"/>
      <c r="BEP83" s="706"/>
      <c r="BEQ83" s="706"/>
      <c r="BER83" s="706"/>
      <c r="BES83" s="706"/>
      <c r="BET83" s="706"/>
      <c r="BEU83" s="706"/>
      <c r="BEV83" s="706"/>
      <c r="BEW83" s="706"/>
      <c r="BEX83" s="706"/>
      <c r="BEY83" s="706"/>
      <c r="BEZ83" s="706"/>
      <c r="BFA83" s="706"/>
      <c r="BFB83" s="706"/>
      <c r="BFC83" s="706"/>
      <c r="BFD83" s="706"/>
      <c r="BFE83" s="706"/>
      <c r="BFF83" s="706"/>
      <c r="BFG83" s="706"/>
      <c r="BFH83" s="706"/>
      <c r="BFI83" s="706"/>
      <c r="BFJ83" s="706"/>
      <c r="BFK83" s="706"/>
      <c r="BFL83" s="706"/>
      <c r="BFM83" s="706"/>
      <c r="BFN83" s="706"/>
      <c r="BFO83" s="706"/>
      <c r="BFP83" s="706"/>
      <c r="BFQ83" s="706"/>
      <c r="BFR83" s="706"/>
      <c r="BFS83" s="706"/>
      <c r="BFT83" s="706"/>
      <c r="BFU83" s="706"/>
      <c r="BFV83" s="706"/>
      <c r="BFW83" s="706"/>
      <c r="BFX83" s="706"/>
      <c r="BFY83" s="706"/>
      <c r="BFZ83" s="706"/>
      <c r="BGA83" s="706"/>
      <c r="BGB83" s="706"/>
      <c r="BGC83" s="706"/>
      <c r="BGD83" s="706"/>
      <c r="BGE83" s="706"/>
      <c r="BGF83" s="706"/>
      <c r="BGG83" s="706"/>
      <c r="BGH83" s="706"/>
      <c r="BGI83" s="706"/>
      <c r="BGJ83" s="706"/>
      <c r="BGK83" s="706"/>
      <c r="BGL83" s="706"/>
      <c r="BGM83" s="706"/>
      <c r="BGN83" s="706"/>
      <c r="BGO83" s="706"/>
      <c r="BGP83" s="706"/>
      <c r="BGQ83" s="706"/>
      <c r="BGR83" s="706"/>
      <c r="BGS83" s="706"/>
      <c r="BGT83" s="706"/>
      <c r="BGU83" s="706"/>
      <c r="BGV83" s="706"/>
      <c r="BGW83" s="706"/>
      <c r="BGX83" s="706"/>
      <c r="BGY83" s="706"/>
      <c r="BGZ83" s="706"/>
      <c r="BHA83" s="706"/>
      <c r="BHB83" s="706"/>
      <c r="BHC83" s="706"/>
      <c r="BHD83" s="706"/>
      <c r="BHE83" s="706"/>
      <c r="BHF83" s="706"/>
      <c r="BHG83" s="706"/>
      <c r="BHH83" s="706"/>
      <c r="BHI83" s="706"/>
      <c r="BHJ83" s="706"/>
      <c r="BHK83" s="706"/>
      <c r="BHL83" s="706"/>
      <c r="BHM83" s="706"/>
      <c r="BHN83" s="706"/>
      <c r="BHO83" s="706"/>
      <c r="BHP83" s="706"/>
      <c r="BHQ83" s="706"/>
      <c r="BHR83" s="706"/>
      <c r="BHS83" s="706"/>
      <c r="BHT83" s="706"/>
      <c r="BHU83" s="706"/>
      <c r="BHV83" s="706"/>
      <c r="BHW83" s="706"/>
      <c r="BHX83" s="706"/>
      <c r="BHY83" s="706"/>
      <c r="BHZ83" s="706"/>
      <c r="BIA83" s="706"/>
      <c r="BIB83" s="706"/>
      <c r="BIC83" s="706"/>
      <c r="BID83" s="706"/>
      <c r="BIE83" s="706"/>
      <c r="BIF83" s="706"/>
      <c r="BIG83" s="706"/>
      <c r="BIH83" s="706"/>
      <c r="BII83" s="706"/>
      <c r="BIJ83" s="706"/>
      <c r="BIK83" s="706"/>
      <c r="BIL83" s="706"/>
      <c r="BIM83" s="706"/>
      <c r="BIN83" s="706"/>
      <c r="BIO83" s="706"/>
      <c r="BIP83" s="706"/>
      <c r="BIQ83" s="706"/>
      <c r="BIR83" s="706"/>
      <c r="BIS83" s="706"/>
      <c r="BIT83" s="706"/>
      <c r="BIU83" s="706"/>
      <c r="BIV83" s="706"/>
      <c r="BIW83" s="706"/>
      <c r="BIX83" s="706"/>
      <c r="BIY83" s="706"/>
      <c r="BIZ83" s="706"/>
      <c r="BJA83" s="706"/>
      <c r="BJB83" s="706"/>
      <c r="BJC83" s="706"/>
      <c r="BJD83" s="706"/>
      <c r="BJE83" s="706"/>
      <c r="BJF83" s="706"/>
      <c r="BJG83" s="706"/>
      <c r="BJH83" s="706"/>
      <c r="BJI83" s="706"/>
      <c r="BJJ83" s="706"/>
      <c r="BJK83" s="706"/>
      <c r="BJL83" s="706"/>
      <c r="BJM83" s="706"/>
      <c r="BJN83" s="706"/>
      <c r="BJO83" s="706"/>
      <c r="BJP83" s="706"/>
      <c r="BJQ83" s="706"/>
      <c r="BJR83" s="706"/>
      <c r="BJS83" s="706"/>
      <c r="BJT83" s="706"/>
      <c r="BJU83" s="706"/>
      <c r="BJV83" s="706"/>
      <c r="BJW83" s="706"/>
      <c r="BJX83" s="706"/>
      <c r="BJY83" s="706"/>
      <c r="BJZ83" s="706"/>
      <c r="BKA83" s="706"/>
      <c r="BKB83" s="706"/>
      <c r="BKC83" s="706"/>
      <c r="BKD83" s="706"/>
      <c r="BKE83" s="706"/>
      <c r="BKF83" s="706"/>
      <c r="BKG83" s="706"/>
      <c r="BKH83" s="706"/>
      <c r="BKI83" s="706"/>
      <c r="BKJ83" s="706"/>
      <c r="BKK83" s="706"/>
      <c r="BKL83" s="706"/>
      <c r="BKM83" s="706"/>
      <c r="BKN83" s="706"/>
      <c r="BKO83" s="706"/>
      <c r="BKP83" s="706"/>
      <c r="BKQ83" s="706"/>
      <c r="BKR83" s="706"/>
      <c r="BKS83" s="706"/>
      <c r="BKT83" s="706"/>
      <c r="BKU83" s="706"/>
      <c r="BKV83" s="706"/>
      <c r="BKW83" s="706"/>
      <c r="BKX83" s="706"/>
      <c r="BKY83" s="706"/>
      <c r="BKZ83" s="706"/>
      <c r="BLA83" s="706"/>
      <c r="BLB83" s="706"/>
      <c r="BLC83" s="706"/>
      <c r="BLD83" s="706"/>
      <c r="BLE83" s="706"/>
      <c r="BLF83" s="706"/>
      <c r="BLG83" s="706"/>
      <c r="BLH83" s="706"/>
      <c r="BLI83" s="706"/>
      <c r="BLJ83" s="706"/>
      <c r="BLK83" s="706"/>
      <c r="BLL83" s="706"/>
      <c r="BLM83" s="706"/>
      <c r="BLN83" s="706"/>
      <c r="BLO83" s="706"/>
      <c r="BLP83" s="706"/>
      <c r="BLQ83" s="706"/>
      <c r="BLR83" s="706"/>
      <c r="BLS83" s="706"/>
      <c r="BLT83" s="706"/>
      <c r="BLU83" s="706"/>
      <c r="BLV83" s="706"/>
      <c r="BLW83" s="706"/>
      <c r="BLX83" s="706"/>
      <c r="BLY83" s="706"/>
      <c r="BLZ83" s="706"/>
      <c r="BMA83" s="706"/>
      <c r="BMB83" s="706"/>
      <c r="BMC83" s="706"/>
      <c r="BMD83" s="706"/>
      <c r="BME83" s="706"/>
      <c r="BMF83" s="706"/>
      <c r="BMG83" s="706"/>
      <c r="BMH83" s="706"/>
      <c r="BMI83" s="706"/>
      <c r="BMJ83" s="706"/>
      <c r="BMK83" s="706"/>
      <c r="BML83" s="706"/>
      <c r="BMM83" s="706"/>
      <c r="BMN83" s="706"/>
      <c r="BMO83" s="706"/>
      <c r="BMP83" s="706"/>
      <c r="BMQ83" s="706"/>
      <c r="BMR83" s="706"/>
      <c r="BMS83" s="706"/>
      <c r="BMT83" s="706"/>
      <c r="BMU83" s="706"/>
      <c r="BMV83" s="706"/>
      <c r="BMW83" s="706"/>
      <c r="BMX83" s="706"/>
      <c r="BMY83" s="706"/>
      <c r="BMZ83" s="706"/>
      <c r="BNA83" s="706"/>
      <c r="BNB83" s="706"/>
      <c r="BNC83" s="706"/>
      <c r="BND83" s="706"/>
      <c r="BNE83" s="706"/>
      <c r="BNF83" s="706"/>
      <c r="BNG83" s="706"/>
      <c r="BNH83" s="706"/>
      <c r="BNI83" s="706"/>
      <c r="BNJ83" s="706"/>
      <c r="BNK83" s="706"/>
      <c r="BNL83" s="706"/>
      <c r="BNM83" s="706"/>
      <c r="BNN83" s="706"/>
      <c r="BNO83" s="706"/>
      <c r="BNP83" s="706"/>
      <c r="BNQ83" s="706"/>
      <c r="BNR83" s="706"/>
      <c r="BNS83" s="706"/>
      <c r="BNT83" s="706"/>
      <c r="BNU83" s="706"/>
      <c r="BNV83" s="706"/>
      <c r="BNW83" s="706"/>
      <c r="BNX83" s="706"/>
      <c r="BNY83" s="706"/>
      <c r="BNZ83" s="706"/>
      <c r="BOA83" s="706"/>
      <c r="BOB83" s="706"/>
      <c r="BOC83" s="706"/>
      <c r="BOD83" s="706"/>
      <c r="BOE83" s="706"/>
      <c r="BOF83" s="706"/>
      <c r="BOG83" s="706"/>
      <c r="BOH83" s="706"/>
      <c r="BOI83" s="706"/>
      <c r="BOJ83" s="706"/>
      <c r="BOK83" s="706"/>
      <c r="BOL83" s="706"/>
      <c r="BOM83" s="706"/>
      <c r="BON83" s="706"/>
      <c r="BOO83" s="706"/>
      <c r="BOP83" s="706"/>
      <c r="BOQ83" s="706"/>
      <c r="BOR83" s="706"/>
      <c r="BOS83" s="706"/>
      <c r="BOT83" s="706"/>
      <c r="BOU83" s="706"/>
      <c r="BOV83" s="706"/>
      <c r="BOW83" s="706"/>
      <c r="BOX83" s="706"/>
      <c r="BOY83" s="706"/>
      <c r="BOZ83" s="706"/>
      <c r="BPA83" s="706"/>
      <c r="BPB83" s="706"/>
      <c r="BPC83" s="706"/>
      <c r="BPD83" s="706"/>
      <c r="BPE83" s="706"/>
      <c r="BPF83" s="706"/>
      <c r="BPG83" s="706"/>
      <c r="BPH83" s="706"/>
      <c r="BPI83" s="706"/>
      <c r="BPJ83" s="706"/>
      <c r="BPK83" s="706"/>
      <c r="BPL83" s="706"/>
      <c r="BPM83" s="706"/>
      <c r="BPN83" s="706"/>
      <c r="BPO83" s="706"/>
      <c r="BPP83" s="706"/>
      <c r="BPQ83" s="706"/>
      <c r="BPR83" s="706"/>
      <c r="BPS83" s="706"/>
      <c r="BPT83" s="706"/>
      <c r="BPU83" s="706"/>
      <c r="BPV83" s="706"/>
      <c r="BPW83" s="706"/>
      <c r="BPX83" s="706"/>
      <c r="BPY83" s="706"/>
      <c r="BPZ83" s="706"/>
      <c r="BQA83" s="706"/>
      <c r="BQB83" s="706"/>
      <c r="BQC83" s="706"/>
      <c r="BQD83" s="706"/>
      <c r="BQE83" s="706"/>
      <c r="BQF83" s="706"/>
      <c r="BQG83" s="706"/>
      <c r="BQH83" s="706"/>
      <c r="BQI83" s="706"/>
      <c r="BQJ83" s="706"/>
      <c r="BQK83" s="706"/>
      <c r="BQL83" s="706"/>
      <c r="BQM83" s="706"/>
      <c r="BQN83" s="706"/>
      <c r="BQO83" s="706"/>
      <c r="BQP83" s="706"/>
      <c r="BQQ83" s="706"/>
      <c r="BQR83" s="706"/>
      <c r="BQS83" s="706"/>
      <c r="BQT83" s="706"/>
      <c r="BQU83" s="706"/>
      <c r="BQV83" s="706"/>
      <c r="BQW83" s="706"/>
      <c r="BQX83" s="706"/>
      <c r="BQY83" s="706"/>
      <c r="BQZ83" s="706"/>
      <c r="BRA83" s="706"/>
      <c r="BRB83" s="706"/>
      <c r="BRC83" s="706"/>
      <c r="BRD83" s="706"/>
      <c r="BRE83" s="706"/>
      <c r="BRF83" s="706"/>
      <c r="BRG83" s="706"/>
      <c r="BRH83" s="706"/>
      <c r="BRI83" s="706"/>
      <c r="BRJ83" s="706"/>
      <c r="BRK83" s="706"/>
      <c r="BRL83" s="706"/>
      <c r="BRM83" s="706"/>
      <c r="BRN83" s="706"/>
      <c r="BRO83" s="706"/>
      <c r="BRP83" s="706"/>
      <c r="BRQ83" s="706"/>
      <c r="BRR83" s="706"/>
      <c r="BRS83" s="706"/>
      <c r="BRT83" s="706"/>
      <c r="BRU83" s="706"/>
      <c r="BRV83" s="706"/>
      <c r="BRW83" s="706"/>
      <c r="BRX83" s="706"/>
      <c r="BRY83" s="706"/>
      <c r="BRZ83" s="706"/>
      <c r="BSA83" s="706"/>
      <c r="BSB83" s="706"/>
      <c r="BSC83" s="706"/>
      <c r="BSD83" s="706"/>
      <c r="BSE83" s="706"/>
      <c r="BSF83" s="706"/>
      <c r="BSG83" s="706"/>
      <c r="BSH83" s="706"/>
      <c r="BSI83" s="706"/>
      <c r="BSJ83" s="706"/>
      <c r="BSK83" s="706"/>
      <c r="BSL83" s="706"/>
      <c r="BSM83" s="706"/>
      <c r="BSN83" s="706"/>
      <c r="BSO83" s="706"/>
      <c r="BSP83" s="706"/>
      <c r="BSQ83" s="706"/>
      <c r="BSR83" s="706"/>
      <c r="BSS83" s="706"/>
      <c r="BST83" s="706"/>
      <c r="BSU83" s="706"/>
      <c r="BSV83" s="706"/>
      <c r="BSW83" s="706"/>
      <c r="BSX83" s="706"/>
      <c r="BSY83" s="706"/>
      <c r="BSZ83" s="706"/>
      <c r="BTA83" s="706"/>
      <c r="BTB83" s="706"/>
      <c r="BTC83" s="706"/>
      <c r="BTD83" s="706"/>
      <c r="BTE83" s="706"/>
      <c r="BTF83" s="706"/>
      <c r="BTG83" s="706"/>
      <c r="BTH83" s="706"/>
      <c r="BTI83" s="706"/>
      <c r="BTJ83" s="706"/>
      <c r="BTK83" s="706"/>
      <c r="BTL83" s="706"/>
      <c r="BTM83" s="706"/>
      <c r="BTN83" s="706"/>
      <c r="BTO83" s="706"/>
      <c r="BTP83" s="706"/>
      <c r="BTQ83" s="706"/>
      <c r="BTR83" s="706"/>
      <c r="BTS83" s="706"/>
      <c r="BTT83" s="706"/>
      <c r="BTU83" s="706"/>
      <c r="BTV83" s="706"/>
      <c r="BTW83" s="706"/>
      <c r="BTX83" s="706"/>
      <c r="BTY83" s="706"/>
      <c r="BTZ83" s="706"/>
      <c r="BUA83" s="706"/>
      <c r="BUB83" s="706"/>
      <c r="BUC83" s="706"/>
      <c r="BUD83" s="706"/>
      <c r="BUE83" s="706"/>
      <c r="BUF83" s="706"/>
      <c r="BUG83" s="706"/>
      <c r="BUH83" s="706"/>
      <c r="BUI83" s="706"/>
      <c r="BUJ83" s="706"/>
      <c r="BUK83" s="706"/>
      <c r="BUL83" s="706"/>
      <c r="BUM83" s="706"/>
      <c r="BUN83" s="706"/>
      <c r="BUO83" s="706"/>
      <c r="BUP83" s="706"/>
      <c r="BUQ83" s="706"/>
      <c r="BUR83" s="706"/>
      <c r="BUS83" s="706"/>
      <c r="BUT83" s="706"/>
      <c r="BUU83" s="706"/>
      <c r="BUV83" s="706"/>
      <c r="BUW83" s="706"/>
      <c r="BUX83" s="706"/>
      <c r="BUY83" s="706"/>
      <c r="BUZ83" s="706"/>
      <c r="BVA83" s="706"/>
      <c r="BVB83" s="706"/>
      <c r="BVC83" s="706"/>
      <c r="BVD83" s="706"/>
      <c r="BVE83" s="706"/>
      <c r="BVF83" s="706"/>
      <c r="BVG83" s="706"/>
      <c r="BVH83" s="706"/>
      <c r="BVI83" s="706"/>
      <c r="BVJ83" s="706"/>
      <c r="BVK83" s="706"/>
      <c r="BVL83" s="706"/>
      <c r="BVM83" s="706"/>
      <c r="BVN83" s="706"/>
      <c r="BVO83" s="706"/>
      <c r="BVP83" s="706"/>
      <c r="BVQ83" s="706"/>
      <c r="BVR83" s="706"/>
      <c r="BVS83" s="706"/>
      <c r="BVT83" s="706"/>
      <c r="BVU83" s="706"/>
      <c r="BVV83" s="706"/>
      <c r="BVW83" s="706"/>
      <c r="BVX83" s="706"/>
      <c r="BVY83" s="706"/>
      <c r="BVZ83" s="706"/>
      <c r="BWA83" s="706"/>
      <c r="BWB83" s="706"/>
      <c r="BWC83" s="706"/>
      <c r="BWD83" s="706"/>
      <c r="BWE83" s="706"/>
      <c r="BWF83" s="706"/>
      <c r="BWG83" s="706"/>
      <c r="BWH83" s="706"/>
      <c r="BWI83" s="706"/>
      <c r="BWJ83" s="706"/>
      <c r="BWK83" s="706"/>
      <c r="BWL83" s="706"/>
      <c r="BWM83" s="706"/>
      <c r="BWN83" s="706"/>
      <c r="BWO83" s="706"/>
      <c r="BWP83" s="706"/>
      <c r="BWQ83" s="706"/>
      <c r="BWR83" s="706"/>
      <c r="BWS83" s="706"/>
      <c r="BWT83" s="706"/>
      <c r="BWU83" s="706"/>
      <c r="BWV83" s="706"/>
      <c r="BWW83" s="706"/>
      <c r="BWX83" s="706"/>
      <c r="BWY83" s="706"/>
      <c r="BWZ83" s="706"/>
      <c r="BXA83" s="706"/>
      <c r="BXB83" s="706"/>
      <c r="BXC83" s="706"/>
      <c r="BXD83" s="706"/>
      <c r="BXE83" s="706"/>
      <c r="BXF83" s="706"/>
      <c r="BXG83" s="706"/>
      <c r="BXH83" s="706"/>
      <c r="BXI83" s="706"/>
      <c r="BXJ83" s="706"/>
      <c r="BXK83" s="706"/>
      <c r="BXL83" s="706"/>
      <c r="BXM83" s="706"/>
      <c r="BXN83" s="706"/>
      <c r="BXO83" s="706"/>
      <c r="BXP83" s="706"/>
      <c r="BXQ83" s="706"/>
      <c r="BXR83" s="706"/>
      <c r="BXS83" s="706"/>
      <c r="BXT83" s="706"/>
      <c r="BXU83" s="706"/>
      <c r="BXV83" s="706"/>
      <c r="BXW83" s="706"/>
      <c r="BXX83" s="706"/>
      <c r="BXY83" s="706"/>
      <c r="BXZ83" s="706"/>
      <c r="BYA83" s="706"/>
      <c r="BYB83" s="706"/>
      <c r="BYC83" s="706"/>
      <c r="BYD83" s="706"/>
      <c r="BYE83" s="706"/>
      <c r="BYF83" s="706"/>
      <c r="BYG83" s="706"/>
      <c r="BYH83" s="706"/>
      <c r="BYI83" s="706"/>
      <c r="BYJ83" s="706"/>
      <c r="BYK83" s="706"/>
      <c r="BYL83" s="706"/>
      <c r="BYM83" s="706"/>
      <c r="BYN83" s="706"/>
      <c r="BYO83" s="706"/>
      <c r="BYP83" s="706"/>
      <c r="BYQ83" s="706"/>
      <c r="BYR83" s="706"/>
      <c r="BYS83" s="706"/>
      <c r="BYT83" s="706"/>
      <c r="BYU83" s="706"/>
      <c r="BYV83" s="706"/>
      <c r="BYW83" s="706"/>
      <c r="BYX83" s="706"/>
      <c r="BYY83" s="706"/>
      <c r="BYZ83" s="706"/>
      <c r="BZA83" s="706"/>
      <c r="BZB83" s="706"/>
      <c r="BZC83" s="706"/>
      <c r="BZD83" s="706"/>
      <c r="BZE83" s="706"/>
      <c r="BZF83" s="706"/>
      <c r="BZG83" s="706"/>
      <c r="BZH83" s="706"/>
      <c r="BZI83" s="706"/>
      <c r="BZJ83" s="706"/>
      <c r="BZK83" s="706"/>
      <c r="BZL83" s="706"/>
      <c r="BZM83" s="706"/>
      <c r="BZN83" s="706"/>
      <c r="BZO83" s="706"/>
      <c r="BZP83" s="706"/>
      <c r="BZQ83" s="706"/>
      <c r="BZR83" s="706"/>
      <c r="BZS83" s="706"/>
      <c r="BZT83" s="706"/>
      <c r="BZU83" s="706"/>
      <c r="BZV83" s="706"/>
      <c r="BZW83" s="706"/>
      <c r="BZX83" s="706"/>
      <c r="BZY83" s="706"/>
      <c r="BZZ83" s="706"/>
      <c r="CAA83" s="706"/>
      <c r="CAB83" s="706"/>
      <c r="CAC83" s="706"/>
      <c r="CAD83" s="706"/>
      <c r="CAE83" s="706"/>
      <c r="CAF83" s="706"/>
      <c r="CAG83" s="706"/>
      <c r="CAH83" s="706"/>
      <c r="CAI83" s="706"/>
      <c r="CAJ83" s="706"/>
      <c r="CAK83" s="706"/>
      <c r="CAL83" s="706"/>
      <c r="CAM83" s="706"/>
      <c r="CAN83" s="706"/>
      <c r="CAO83" s="706"/>
      <c r="CAP83" s="706"/>
      <c r="CAQ83" s="706"/>
      <c r="CAR83" s="706"/>
      <c r="CAS83" s="706"/>
      <c r="CAT83" s="706"/>
      <c r="CAU83" s="706"/>
      <c r="CAV83" s="706"/>
      <c r="CAW83" s="706"/>
      <c r="CAX83" s="706"/>
      <c r="CAY83" s="706"/>
      <c r="CAZ83" s="706"/>
      <c r="CBA83" s="706"/>
      <c r="CBB83" s="706"/>
      <c r="CBC83" s="706"/>
      <c r="CBD83" s="706"/>
      <c r="CBE83" s="706"/>
      <c r="CBF83" s="706"/>
      <c r="CBG83" s="706"/>
      <c r="CBH83" s="706"/>
      <c r="CBI83" s="706"/>
      <c r="CBJ83" s="706"/>
      <c r="CBK83" s="706"/>
      <c r="CBL83" s="706"/>
      <c r="CBM83" s="706"/>
      <c r="CBN83" s="706"/>
      <c r="CBO83" s="706"/>
      <c r="CBP83" s="706"/>
      <c r="CBQ83" s="706"/>
      <c r="CBR83" s="706"/>
      <c r="CBS83" s="706"/>
      <c r="CBT83" s="706"/>
      <c r="CBU83" s="706"/>
      <c r="CBV83" s="706"/>
      <c r="CBW83" s="706"/>
      <c r="CBX83" s="706"/>
      <c r="CBY83" s="706"/>
      <c r="CBZ83" s="706"/>
      <c r="CCA83" s="706"/>
      <c r="CCB83" s="706"/>
      <c r="CCC83" s="706"/>
      <c r="CCD83" s="706"/>
      <c r="CCE83" s="706"/>
      <c r="CCF83" s="706"/>
      <c r="CCG83" s="706"/>
      <c r="CCH83" s="706"/>
      <c r="CCI83" s="706"/>
      <c r="CCJ83" s="706"/>
      <c r="CCK83" s="706"/>
      <c r="CCL83" s="706"/>
      <c r="CCM83" s="706"/>
      <c r="CCN83" s="706"/>
      <c r="CCO83" s="706"/>
      <c r="CCP83" s="706"/>
      <c r="CCQ83" s="706"/>
      <c r="CCR83" s="706"/>
      <c r="CCS83" s="706"/>
      <c r="CCT83" s="706"/>
      <c r="CCU83" s="706"/>
      <c r="CCV83" s="706"/>
      <c r="CCW83" s="706"/>
      <c r="CCX83" s="706"/>
      <c r="CCY83" s="706"/>
      <c r="CCZ83" s="706"/>
      <c r="CDA83" s="706"/>
      <c r="CDB83" s="706"/>
      <c r="CDC83" s="706"/>
      <c r="CDD83" s="706"/>
      <c r="CDE83" s="706"/>
      <c r="CDF83" s="706"/>
      <c r="CDG83" s="706"/>
      <c r="CDH83" s="706"/>
      <c r="CDI83" s="706"/>
      <c r="CDJ83" s="706"/>
      <c r="CDK83" s="706"/>
      <c r="CDL83" s="706"/>
      <c r="CDM83" s="706"/>
      <c r="CDN83" s="706"/>
      <c r="CDO83" s="706"/>
      <c r="CDP83" s="706"/>
      <c r="CDQ83" s="706"/>
      <c r="CDR83" s="706"/>
      <c r="CDS83" s="706"/>
      <c r="CDT83" s="706"/>
      <c r="CDU83" s="706"/>
      <c r="CDV83" s="706"/>
      <c r="CDW83" s="706"/>
      <c r="CDX83" s="706"/>
      <c r="CDY83" s="706"/>
      <c r="CDZ83" s="706"/>
      <c r="CEA83" s="706"/>
      <c r="CEB83" s="706"/>
      <c r="CEC83" s="706"/>
      <c r="CED83" s="706"/>
      <c r="CEE83" s="706"/>
      <c r="CEF83" s="706"/>
      <c r="CEG83" s="706"/>
      <c r="CEH83" s="706"/>
      <c r="CEI83" s="706"/>
      <c r="CEJ83" s="706"/>
      <c r="CEK83" s="706"/>
      <c r="CEL83" s="706"/>
      <c r="CEM83" s="706"/>
      <c r="CEN83" s="706"/>
      <c r="CEO83" s="706"/>
      <c r="CEP83" s="706"/>
      <c r="CEQ83" s="706"/>
      <c r="CER83" s="706"/>
      <c r="CES83" s="706"/>
      <c r="CET83" s="706"/>
      <c r="CEU83" s="706"/>
      <c r="CEV83" s="706"/>
      <c r="CEW83" s="706"/>
      <c r="CEX83" s="706"/>
      <c r="CEY83" s="706"/>
      <c r="CEZ83" s="706"/>
      <c r="CFA83" s="706"/>
      <c r="CFB83" s="706"/>
      <c r="CFC83" s="706"/>
      <c r="CFD83" s="706"/>
      <c r="CFE83" s="706"/>
      <c r="CFF83" s="706"/>
      <c r="CFG83" s="706"/>
      <c r="CFH83" s="706"/>
      <c r="CFI83" s="706"/>
      <c r="CFJ83" s="706"/>
      <c r="CFK83" s="706"/>
      <c r="CFL83" s="706"/>
      <c r="CFM83" s="706"/>
      <c r="CFN83" s="706"/>
      <c r="CFO83" s="706"/>
      <c r="CFP83" s="706"/>
      <c r="CFQ83" s="706"/>
      <c r="CFR83" s="706"/>
      <c r="CFS83" s="706"/>
      <c r="CFT83" s="706"/>
      <c r="CFU83" s="706"/>
      <c r="CFV83" s="706"/>
      <c r="CFW83" s="706"/>
      <c r="CFX83" s="706"/>
      <c r="CFY83" s="706"/>
      <c r="CFZ83" s="706"/>
      <c r="CGA83" s="706"/>
      <c r="CGB83" s="706"/>
      <c r="CGC83" s="706"/>
      <c r="CGD83" s="706"/>
      <c r="CGE83" s="706"/>
      <c r="CGF83" s="706"/>
      <c r="CGG83" s="706"/>
      <c r="CGH83" s="706"/>
      <c r="CGI83" s="706"/>
      <c r="CGJ83" s="706"/>
      <c r="CGK83" s="706"/>
      <c r="CGL83" s="706"/>
      <c r="CGM83" s="706"/>
      <c r="CGN83" s="706"/>
      <c r="CGO83" s="706"/>
      <c r="CGP83" s="706"/>
      <c r="CGQ83" s="706"/>
      <c r="CGR83" s="706"/>
      <c r="CGS83" s="706"/>
      <c r="CGT83" s="706"/>
      <c r="CGU83" s="706"/>
      <c r="CGV83" s="706"/>
      <c r="CGW83" s="706"/>
      <c r="CGX83" s="706"/>
      <c r="CGY83" s="706"/>
      <c r="CGZ83" s="706"/>
      <c r="CHA83" s="706"/>
      <c r="CHB83" s="706"/>
      <c r="CHC83" s="706"/>
      <c r="CHD83" s="706"/>
      <c r="CHE83" s="706"/>
      <c r="CHF83" s="706"/>
      <c r="CHG83" s="706"/>
      <c r="CHH83" s="706"/>
      <c r="CHI83" s="706"/>
      <c r="CHJ83" s="706"/>
      <c r="CHK83" s="706"/>
      <c r="CHL83" s="706"/>
      <c r="CHM83" s="706"/>
      <c r="CHN83" s="706"/>
      <c r="CHO83" s="706"/>
      <c r="CHP83" s="706"/>
      <c r="CHQ83" s="706"/>
      <c r="CHR83" s="706"/>
      <c r="CHS83" s="706"/>
      <c r="CHT83" s="706"/>
      <c r="CHU83" s="706"/>
      <c r="CHV83" s="706"/>
      <c r="CHW83" s="706"/>
      <c r="CHX83" s="706"/>
      <c r="CHY83" s="706"/>
      <c r="CHZ83" s="706"/>
      <c r="CIA83" s="706"/>
      <c r="CIB83" s="706"/>
      <c r="CIC83" s="706"/>
      <c r="CID83" s="706"/>
      <c r="CIE83" s="706"/>
      <c r="CIF83" s="706"/>
      <c r="CIG83" s="706"/>
      <c r="CIH83" s="706"/>
      <c r="CII83" s="706"/>
      <c r="CIJ83" s="706"/>
      <c r="CIK83" s="706"/>
      <c r="CIL83" s="706"/>
      <c r="CIM83" s="706"/>
      <c r="CIN83" s="706"/>
      <c r="CIO83" s="706"/>
      <c r="CIP83" s="706"/>
      <c r="CIQ83" s="706"/>
      <c r="CIR83" s="706"/>
      <c r="CIS83" s="706"/>
      <c r="CIT83" s="706"/>
      <c r="CIU83" s="706"/>
      <c r="CIV83" s="706"/>
      <c r="CIW83" s="706"/>
      <c r="CIX83" s="706"/>
      <c r="CIY83" s="706"/>
      <c r="CIZ83" s="706"/>
      <c r="CJA83" s="706"/>
      <c r="CJB83" s="706"/>
      <c r="CJC83" s="706"/>
      <c r="CJD83" s="706"/>
      <c r="CJE83" s="706"/>
      <c r="CJF83" s="706"/>
      <c r="CJG83" s="706"/>
      <c r="CJH83" s="706"/>
      <c r="CJI83" s="706"/>
      <c r="CJJ83" s="706"/>
      <c r="CJK83" s="706"/>
      <c r="CJL83" s="706"/>
      <c r="CJM83" s="706"/>
      <c r="CJN83" s="706"/>
      <c r="CJO83" s="706"/>
      <c r="CJP83" s="706"/>
      <c r="CJQ83" s="706"/>
      <c r="CJR83" s="706"/>
      <c r="CJS83" s="706"/>
      <c r="CJT83" s="706"/>
      <c r="CJU83" s="706"/>
      <c r="CJV83" s="706"/>
      <c r="CJW83" s="706"/>
      <c r="CJX83" s="706"/>
      <c r="CJY83" s="706"/>
      <c r="CJZ83" s="706"/>
      <c r="CKA83" s="706"/>
      <c r="CKB83" s="706"/>
      <c r="CKC83" s="706"/>
      <c r="CKD83" s="706"/>
      <c r="CKE83" s="706"/>
      <c r="CKF83" s="706"/>
      <c r="CKG83" s="706"/>
      <c r="CKH83" s="706"/>
      <c r="CKI83" s="706"/>
      <c r="CKJ83" s="706"/>
      <c r="CKK83" s="706"/>
      <c r="CKL83" s="706"/>
      <c r="CKM83" s="706"/>
      <c r="CKN83" s="706"/>
      <c r="CKO83" s="706"/>
      <c r="CKP83" s="706"/>
      <c r="CKQ83" s="706"/>
      <c r="CKR83" s="706"/>
      <c r="CKS83" s="706"/>
      <c r="CKT83" s="706"/>
      <c r="CKU83" s="706"/>
      <c r="CKV83" s="706"/>
      <c r="CKW83" s="706"/>
      <c r="CKX83" s="706"/>
      <c r="CKY83" s="706"/>
      <c r="CKZ83" s="706"/>
      <c r="CLA83" s="706"/>
      <c r="CLB83" s="706"/>
      <c r="CLC83" s="706"/>
      <c r="CLD83" s="706"/>
      <c r="CLE83" s="706"/>
      <c r="CLF83" s="706"/>
      <c r="CLG83" s="706"/>
      <c r="CLH83" s="706"/>
      <c r="CLI83" s="706"/>
      <c r="CLJ83" s="706"/>
      <c r="CLK83" s="706"/>
      <c r="CLL83" s="706"/>
      <c r="CLM83" s="706"/>
      <c r="CLN83" s="706"/>
      <c r="CLO83" s="706"/>
      <c r="CLP83" s="706"/>
      <c r="CLQ83" s="706"/>
      <c r="CLR83" s="706"/>
      <c r="CLS83" s="706"/>
      <c r="CLT83" s="706"/>
      <c r="CLU83" s="706"/>
      <c r="CLV83" s="706"/>
      <c r="CLW83" s="706"/>
      <c r="CLX83" s="706"/>
      <c r="CLY83" s="706"/>
      <c r="CLZ83" s="706"/>
      <c r="CMA83" s="706"/>
      <c r="CMB83" s="706"/>
      <c r="CMC83" s="706"/>
      <c r="CMD83" s="706"/>
      <c r="CME83" s="706"/>
      <c r="CMF83" s="706"/>
      <c r="CMG83" s="706"/>
      <c r="CMH83" s="706"/>
      <c r="CMI83" s="706"/>
      <c r="CMJ83" s="706"/>
      <c r="CMK83" s="706"/>
      <c r="CML83" s="706"/>
      <c r="CMM83" s="706"/>
      <c r="CMN83" s="706"/>
      <c r="CMO83" s="706"/>
      <c r="CMP83" s="706"/>
      <c r="CMQ83" s="706"/>
      <c r="CMR83" s="706"/>
      <c r="CMS83" s="706"/>
      <c r="CMT83" s="706"/>
      <c r="CMU83" s="706"/>
      <c r="CMV83" s="706"/>
      <c r="CMW83" s="706"/>
      <c r="CMX83" s="706"/>
      <c r="CMY83" s="706"/>
      <c r="CMZ83" s="706"/>
      <c r="CNA83" s="706"/>
      <c r="CNB83" s="706"/>
      <c r="CNC83" s="706"/>
      <c r="CND83" s="706"/>
      <c r="CNE83" s="706"/>
      <c r="CNF83" s="706"/>
      <c r="CNG83" s="706"/>
      <c r="CNH83" s="706"/>
      <c r="CNI83" s="706"/>
      <c r="CNJ83" s="706"/>
      <c r="CNK83" s="706"/>
      <c r="CNL83" s="706"/>
      <c r="CNM83" s="706"/>
      <c r="CNN83" s="706"/>
      <c r="CNO83" s="706"/>
      <c r="CNP83" s="706"/>
      <c r="CNQ83" s="706"/>
      <c r="CNR83" s="706"/>
      <c r="CNS83" s="706"/>
      <c r="CNT83" s="706"/>
      <c r="CNU83" s="706"/>
      <c r="CNV83" s="706"/>
      <c r="CNW83" s="706"/>
      <c r="CNX83" s="706"/>
      <c r="CNY83" s="706"/>
      <c r="CNZ83" s="706"/>
      <c r="COA83" s="706"/>
      <c r="COB83" s="706"/>
      <c r="COC83" s="706"/>
      <c r="COD83" s="706"/>
      <c r="COE83" s="706"/>
      <c r="COF83" s="706"/>
      <c r="COG83" s="706"/>
      <c r="COH83" s="706"/>
      <c r="COI83" s="706"/>
      <c r="COJ83" s="706"/>
      <c r="COK83" s="706"/>
      <c r="COL83" s="706"/>
      <c r="COM83" s="706"/>
      <c r="CON83" s="706"/>
      <c r="COO83" s="706"/>
      <c r="COP83" s="706"/>
      <c r="COQ83" s="706"/>
      <c r="COR83" s="706"/>
      <c r="COS83" s="706"/>
      <c r="COT83" s="706"/>
      <c r="COU83" s="706"/>
      <c r="COV83" s="706"/>
      <c r="COW83" s="706"/>
      <c r="COX83" s="706"/>
      <c r="COY83" s="706"/>
      <c r="COZ83" s="706"/>
      <c r="CPA83" s="706"/>
      <c r="CPB83" s="706"/>
      <c r="CPC83" s="706"/>
      <c r="CPD83" s="706"/>
      <c r="CPE83" s="706"/>
      <c r="CPF83" s="706"/>
      <c r="CPG83" s="706"/>
      <c r="CPH83" s="706"/>
      <c r="CPI83" s="706"/>
      <c r="CPJ83" s="706"/>
      <c r="CPK83" s="706"/>
      <c r="CPL83" s="706"/>
      <c r="CPM83" s="706"/>
      <c r="CPN83" s="706"/>
      <c r="CPO83" s="706"/>
      <c r="CPP83" s="706"/>
      <c r="CPQ83" s="706"/>
      <c r="CPR83" s="706"/>
      <c r="CPS83" s="706"/>
      <c r="CPT83" s="706"/>
      <c r="CPU83" s="706"/>
      <c r="CPV83" s="706"/>
      <c r="CPW83" s="706"/>
      <c r="CPX83" s="706"/>
      <c r="CPY83" s="706"/>
      <c r="CPZ83" s="706"/>
      <c r="CQA83" s="706"/>
      <c r="CQB83" s="706"/>
      <c r="CQC83" s="706"/>
      <c r="CQD83" s="706"/>
      <c r="CQE83" s="706"/>
      <c r="CQF83" s="706"/>
      <c r="CQG83" s="706"/>
      <c r="CQH83" s="706"/>
      <c r="CQI83" s="706"/>
      <c r="CQJ83" s="706"/>
      <c r="CQK83" s="706"/>
      <c r="CQL83" s="706"/>
      <c r="CQM83" s="706"/>
      <c r="CQN83" s="706"/>
      <c r="CQO83" s="706"/>
      <c r="CQP83" s="706"/>
      <c r="CQQ83" s="706"/>
      <c r="CQR83" s="706"/>
      <c r="CQS83" s="706"/>
      <c r="CQT83" s="706"/>
      <c r="CQU83" s="706"/>
      <c r="CQV83" s="706"/>
      <c r="CQW83" s="706"/>
      <c r="CQX83" s="706"/>
      <c r="CQY83" s="706"/>
      <c r="CQZ83" s="706"/>
      <c r="CRA83" s="706"/>
      <c r="CRB83" s="706"/>
      <c r="CRC83" s="706"/>
      <c r="CRD83" s="706"/>
      <c r="CRE83" s="706"/>
      <c r="CRF83" s="706"/>
      <c r="CRG83" s="706"/>
      <c r="CRH83" s="706"/>
      <c r="CRI83" s="706"/>
      <c r="CRJ83" s="706"/>
      <c r="CRK83" s="706"/>
      <c r="CRL83" s="706"/>
      <c r="CRM83" s="706"/>
      <c r="CRN83" s="706"/>
      <c r="CRO83" s="706"/>
      <c r="CRP83" s="706"/>
      <c r="CRQ83" s="706"/>
      <c r="CRR83" s="706"/>
      <c r="CRS83" s="706"/>
      <c r="CRT83" s="706"/>
      <c r="CRU83" s="706"/>
      <c r="CRV83" s="706"/>
      <c r="CRW83" s="706"/>
      <c r="CRX83" s="706"/>
      <c r="CRY83" s="706"/>
      <c r="CRZ83" s="706"/>
      <c r="CSA83" s="706"/>
      <c r="CSB83" s="706"/>
      <c r="CSC83" s="706"/>
      <c r="CSD83" s="706"/>
      <c r="CSE83" s="706"/>
      <c r="CSF83" s="706"/>
      <c r="CSG83" s="706"/>
      <c r="CSH83" s="706"/>
      <c r="CSI83" s="706"/>
      <c r="CSJ83" s="706"/>
      <c r="CSK83" s="706"/>
      <c r="CSL83" s="706"/>
      <c r="CSM83" s="706"/>
      <c r="CSN83" s="706"/>
      <c r="CSO83" s="706"/>
      <c r="CSP83" s="706"/>
      <c r="CSQ83" s="706"/>
      <c r="CSR83" s="706"/>
      <c r="CSS83" s="706"/>
      <c r="CST83" s="706"/>
      <c r="CSU83" s="706"/>
      <c r="CSV83" s="706"/>
      <c r="CSW83" s="706"/>
      <c r="CSX83" s="706"/>
      <c r="CSY83" s="706"/>
      <c r="CSZ83" s="706"/>
      <c r="CTA83" s="706"/>
      <c r="CTB83" s="706"/>
      <c r="CTC83" s="706"/>
      <c r="CTD83" s="706"/>
      <c r="CTE83" s="706"/>
      <c r="CTF83" s="706"/>
      <c r="CTG83" s="706"/>
      <c r="CTH83" s="706"/>
      <c r="CTI83" s="706"/>
      <c r="CTJ83" s="706"/>
      <c r="CTK83" s="706"/>
      <c r="CTL83" s="706"/>
      <c r="CTM83" s="706"/>
      <c r="CTN83" s="706"/>
      <c r="CTO83" s="706"/>
      <c r="CTP83" s="706"/>
      <c r="CTQ83" s="706"/>
      <c r="CTR83" s="706"/>
      <c r="CTS83" s="706"/>
      <c r="CTT83" s="706"/>
      <c r="CTU83" s="706"/>
      <c r="CTV83" s="706"/>
      <c r="CTW83" s="706"/>
      <c r="CTX83" s="706"/>
      <c r="CTY83" s="706"/>
      <c r="CTZ83" s="706"/>
      <c r="CUA83" s="706"/>
      <c r="CUB83" s="706"/>
      <c r="CUC83" s="706"/>
      <c r="CUD83" s="706"/>
      <c r="CUE83" s="706"/>
      <c r="CUF83" s="706"/>
      <c r="CUG83" s="706"/>
      <c r="CUH83" s="706"/>
      <c r="CUI83" s="706"/>
      <c r="CUJ83" s="706"/>
      <c r="CUK83" s="706"/>
      <c r="CUL83" s="706"/>
      <c r="CUM83" s="706"/>
      <c r="CUN83" s="706"/>
      <c r="CUO83" s="706"/>
      <c r="CUP83" s="706"/>
      <c r="CUQ83" s="706"/>
      <c r="CUR83" s="706"/>
      <c r="CUS83" s="706"/>
      <c r="CUT83" s="706"/>
      <c r="CUU83" s="706"/>
      <c r="CUV83" s="706"/>
      <c r="CUW83" s="706"/>
      <c r="CUX83" s="706"/>
      <c r="CUY83" s="706"/>
      <c r="CUZ83" s="706"/>
      <c r="CVA83" s="706"/>
      <c r="CVB83" s="706"/>
      <c r="CVC83" s="706"/>
      <c r="CVD83" s="706"/>
      <c r="CVE83" s="706"/>
      <c r="CVF83" s="706"/>
      <c r="CVG83" s="706"/>
      <c r="CVH83" s="706"/>
      <c r="CVI83" s="706"/>
      <c r="CVJ83" s="706"/>
      <c r="CVK83" s="706"/>
      <c r="CVL83" s="706"/>
      <c r="CVM83" s="706"/>
      <c r="CVN83" s="706"/>
      <c r="CVO83" s="706"/>
      <c r="CVP83" s="706"/>
      <c r="CVQ83" s="706"/>
      <c r="CVR83" s="706"/>
      <c r="CVS83" s="706"/>
      <c r="CVT83" s="706"/>
      <c r="CVU83" s="706"/>
      <c r="CVV83" s="706"/>
      <c r="CVW83" s="706"/>
      <c r="CVX83" s="706"/>
      <c r="CVY83" s="706"/>
      <c r="CVZ83" s="706"/>
      <c r="CWA83" s="706"/>
      <c r="CWB83" s="706"/>
      <c r="CWC83" s="706"/>
      <c r="CWD83" s="706"/>
      <c r="CWE83" s="706"/>
      <c r="CWF83" s="706"/>
      <c r="CWG83" s="706"/>
      <c r="CWH83" s="706"/>
      <c r="CWI83" s="706"/>
      <c r="CWJ83" s="706"/>
      <c r="CWK83" s="706"/>
      <c r="CWL83" s="706"/>
      <c r="CWM83" s="706"/>
      <c r="CWN83" s="706"/>
      <c r="CWO83" s="706"/>
      <c r="CWP83" s="706"/>
      <c r="CWQ83" s="706"/>
      <c r="CWR83" s="706"/>
      <c r="CWS83" s="706"/>
      <c r="CWT83" s="706"/>
      <c r="CWU83" s="706"/>
      <c r="CWV83" s="706"/>
      <c r="CWW83" s="706"/>
      <c r="CWX83" s="706"/>
      <c r="CWY83" s="706"/>
      <c r="CWZ83" s="706"/>
      <c r="CXA83" s="706"/>
      <c r="CXB83" s="706"/>
      <c r="CXC83" s="706"/>
      <c r="CXD83" s="706"/>
      <c r="CXE83" s="706"/>
      <c r="CXF83" s="706"/>
      <c r="CXG83" s="706"/>
      <c r="CXH83" s="706"/>
      <c r="CXI83" s="706"/>
      <c r="CXJ83" s="706"/>
      <c r="CXK83" s="706"/>
      <c r="CXL83" s="706"/>
      <c r="CXM83" s="706"/>
      <c r="CXN83" s="706"/>
      <c r="CXO83" s="706"/>
      <c r="CXP83" s="706"/>
      <c r="CXQ83" s="706"/>
      <c r="CXR83" s="706"/>
      <c r="CXS83" s="706"/>
      <c r="CXT83" s="706"/>
      <c r="CXU83" s="706"/>
      <c r="CXV83" s="706"/>
      <c r="CXW83" s="706"/>
      <c r="CXX83" s="706"/>
      <c r="CXY83" s="706"/>
      <c r="CXZ83" s="706"/>
      <c r="CYA83" s="706"/>
      <c r="CYB83" s="706"/>
      <c r="CYC83" s="706"/>
      <c r="CYD83" s="706"/>
      <c r="CYE83" s="706"/>
      <c r="CYF83" s="706"/>
      <c r="CYG83" s="706"/>
      <c r="CYH83" s="706"/>
      <c r="CYI83" s="706"/>
      <c r="CYJ83" s="706"/>
      <c r="CYK83" s="706"/>
      <c r="CYL83" s="706"/>
      <c r="CYM83" s="706"/>
      <c r="CYN83" s="706"/>
      <c r="CYO83" s="706"/>
      <c r="CYP83" s="706"/>
      <c r="CYQ83" s="706"/>
      <c r="CYR83" s="706"/>
      <c r="CYS83" s="706"/>
      <c r="CYT83" s="706"/>
      <c r="CYU83" s="706"/>
      <c r="CYV83" s="706"/>
      <c r="CYW83" s="706"/>
      <c r="CYX83" s="706"/>
      <c r="CYY83" s="706"/>
      <c r="CYZ83" s="706"/>
      <c r="CZA83" s="706"/>
      <c r="CZB83" s="706"/>
      <c r="CZC83" s="706"/>
      <c r="CZD83" s="706"/>
      <c r="CZE83" s="706"/>
      <c r="CZF83" s="706"/>
      <c r="CZG83" s="706"/>
      <c r="CZH83" s="706"/>
      <c r="CZI83" s="706"/>
      <c r="CZJ83" s="706"/>
      <c r="CZK83" s="706"/>
      <c r="CZL83" s="706"/>
      <c r="CZM83" s="706"/>
      <c r="CZN83" s="706"/>
      <c r="CZO83" s="706"/>
      <c r="CZP83" s="706"/>
      <c r="CZQ83" s="706"/>
      <c r="CZR83" s="706"/>
      <c r="CZS83" s="706"/>
      <c r="CZT83" s="706"/>
      <c r="CZU83" s="706"/>
      <c r="CZV83" s="706"/>
      <c r="CZW83" s="706"/>
      <c r="CZX83" s="706"/>
      <c r="CZY83" s="706"/>
      <c r="CZZ83" s="706"/>
      <c r="DAA83" s="706"/>
      <c r="DAB83" s="706"/>
      <c r="DAC83" s="706"/>
      <c r="DAD83" s="706"/>
      <c r="DAE83" s="706"/>
      <c r="DAF83" s="706"/>
      <c r="DAG83" s="706"/>
      <c r="DAH83" s="706"/>
      <c r="DAI83" s="706"/>
      <c r="DAJ83" s="706"/>
      <c r="DAK83" s="706"/>
      <c r="DAL83" s="706"/>
      <c r="DAM83" s="706"/>
      <c r="DAN83" s="706"/>
      <c r="DAO83" s="706"/>
      <c r="DAP83" s="706"/>
      <c r="DAQ83" s="706"/>
      <c r="DAR83" s="706"/>
      <c r="DAS83" s="706"/>
      <c r="DAT83" s="706"/>
      <c r="DAU83" s="706"/>
      <c r="DAV83" s="706"/>
      <c r="DAW83" s="706"/>
      <c r="DAX83" s="706"/>
      <c r="DAY83" s="706"/>
      <c r="DAZ83" s="706"/>
      <c r="DBA83" s="706"/>
      <c r="DBB83" s="706"/>
      <c r="DBC83" s="706"/>
      <c r="DBD83" s="706"/>
      <c r="DBE83" s="706"/>
      <c r="DBF83" s="706"/>
      <c r="DBG83" s="706"/>
      <c r="DBH83" s="706"/>
      <c r="DBI83" s="706"/>
      <c r="DBJ83" s="706"/>
      <c r="DBK83" s="706"/>
      <c r="DBL83" s="706"/>
      <c r="DBM83" s="706"/>
      <c r="DBN83" s="706"/>
      <c r="DBO83" s="706"/>
      <c r="DBP83" s="706"/>
      <c r="DBQ83" s="706"/>
      <c r="DBR83" s="706"/>
      <c r="DBS83" s="706"/>
      <c r="DBT83" s="706"/>
      <c r="DBU83" s="706"/>
      <c r="DBV83" s="706"/>
      <c r="DBW83" s="706"/>
      <c r="DBX83" s="706"/>
      <c r="DBY83" s="706"/>
      <c r="DBZ83" s="706"/>
      <c r="DCA83" s="706"/>
      <c r="DCB83" s="706"/>
      <c r="DCC83" s="706"/>
      <c r="DCD83" s="706"/>
      <c r="DCE83" s="706"/>
      <c r="DCF83" s="706"/>
      <c r="DCG83" s="706"/>
      <c r="DCH83" s="706"/>
      <c r="DCI83" s="706"/>
      <c r="DCJ83" s="706"/>
      <c r="DCK83" s="706"/>
      <c r="DCL83" s="706"/>
      <c r="DCM83" s="706"/>
      <c r="DCN83" s="706"/>
      <c r="DCO83" s="706"/>
      <c r="DCP83" s="706"/>
      <c r="DCQ83" s="706"/>
      <c r="DCR83" s="706"/>
      <c r="DCS83" s="706"/>
      <c r="DCT83" s="706"/>
      <c r="DCU83" s="706"/>
      <c r="DCV83" s="706"/>
      <c r="DCW83" s="706"/>
      <c r="DCX83" s="706"/>
      <c r="DCY83" s="706"/>
      <c r="DCZ83" s="706"/>
      <c r="DDA83" s="706"/>
      <c r="DDB83" s="706"/>
      <c r="DDC83" s="706"/>
      <c r="DDD83" s="706"/>
      <c r="DDE83" s="706"/>
      <c r="DDF83" s="706"/>
      <c r="DDG83" s="706"/>
      <c r="DDH83" s="706"/>
      <c r="DDI83" s="706"/>
      <c r="DDJ83" s="706"/>
      <c r="DDK83" s="706"/>
      <c r="DDL83" s="706"/>
      <c r="DDM83" s="706"/>
      <c r="DDN83" s="706"/>
      <c r="DDO83" s="706"/>
      <c r="DDP83" s="706"/>
      <c r="DDQ83" s="706"/>
      <c r="DDR83" s="706"/>
      <c r="DDS83" s="706"/>
      <c r="DDT83" s="706"/>
      <c r="DDU83" s="706"/>
      <c r="DDV83" s="706"/>
      <c r="DDW83" s="706"/>
      <c r="DDX83" s="706"/>
      <c r="DDY83" s="706"/>
      <c r="DDZ83" s="706"/>
      <c r="DEA83" s="706"/>
      <c r="DEB83" s="706"/>
      <c r="DEC83" s="706"/>
      <c r="DED83" s="706"/>
      <c r="DEE83" s="706"/>
      <c r="DEF83" s="706"/>
      <c r="DEG83" s="706"/>
      <c r="DEH83" s="706"/>
      <c r="DEI83" s="706"/>
      <c r="DEJ83" s="706"/>
      <c r="DEK83" s="706"/>
      <c r="DEL83" s="706"/>
      <c r="DEM83" s="706"/>
      <c r="DEN83" s="706"/>
      <c r="DEO83" s="706"/>
      <c r="DEP83" s="706"/>
      <c r="DEQ83" s="706"/>
      <c r="DER83" s="706"/>
      <c r="DES83" s="706"/>
      <c r="DET83" s="706"/>
      <c r="DEU83" s="706"/>
      <c r="DEV83" s="706"/>
      <c r="DEW83" s="706"/>
      <c r="DEX83" s="706"/>
      <c r="DEY83" s="706"/>
      <c r="DEZ83" s="706"/>
      <c r="DFA83" s="706"/>
      <c r="DFB83" s="706"/>
      <c r="DFC83" s="706"/>
      <c r="DFD83" s="706"/>
      <c r="DFE83" s="706"/>
      <c r="DFF83" s="706"/>
      <c r="DFG83" s="706"/>
      <c r="DFH83" s="706"/>
      <c r="DFI83" s="706"/>
      <c r="DFJ83" s="706"/>
      <c r="DFK83" s="706"/>
      <c r="DFL83" s="706"/>
      <c r="DFM83" s="706"/>
      <c r="DFN83" s="706"/>
      <c r="DFO83" s="706"/>
      <c r="DFP83" s="706"/>
      <c r="DFQ83" s="706"/>
      <c r="DFR83" s="706"/>
      <c r="DFS83" s="706"/>
      <c r="DFT83" s="706"/>
      <c r="DFU83" s="706"/>
      <c r="DFV83" s="706"/>
      <c r="DFW83" s="706"/>
      <c r="DFX83" s="706"/>
      <c r="DFY83" s="706"/>
      <c r="DFZ83" s="706"/>
      <c r="DGA83" s="706"/>
      <c r="DGB83" s="706"/>
      <c r="DGC83" s="706"/>
      <c r="DGD83" s="706"/>
      <c r="DGE83" s="706"/>
      <c r="DGF83" s="706"/>
      <c r="DGG83" s="706"/>
      <c r="DGH83" s="706"/>
      <c r="DGI83" s="706"/>
      <c r="DGJ83" s="706"/>
      <c r="DGK83" s="706"/>
      <c r="DGL83" s="706"/>
      <c r="DGM83" s="706"/>
      <c r="DGN83" s="706"/>
      <c r="DGO83" s="706"/>
      <c r="DGP83" s="706"/>
      <c r="DGQ83" s="706"/>
      <c r="DGR83" s="706"/>
      <c r="DGS83" s="706"/>
      <c r="DGT83" s="706"/>
      <c r="DGU83" s="706"/>
      <c r="DGV83" s="706"/>
      <c r="DGW83" s="706"/>
      <c r="DGX83" s="706"/>
      <c r="DGY83" s="706"/>
      <c r="DGZ83" s="706"/>
      <c r="DHA83" s="706"/>
      <c r="DHB83" s="706"/>
      <c r="DHC83" s="706"/>
      <c r="DHD83" s="706"/>
      <c r="DHE83" s="706"/>
      <c r="DHF83" s="706"/>
      <c r="DHG83" s="706"/>
      <c r="DHH83" s="706"/>
      <c r="DHI83" s="706"/>
      <c r="DHJ83" s="706"/>
      <c r="DHK83" s="706"/>
      <c r="DHL83" s="706"/>
      <c r="DHM83" s="706"/>
      <c r="DHN83" s="706"/>
      <c r="DHO83" s="706"/>
      <c r="DHP83" s="706"/>
      <c r="DHQ83" s="706"/>
      <c r="DHR83" s="706"/>
      <c r="DHS83" s="706"/>
      <c r="DHT83" s="706"/>
      <c r="DHU83" s="706"/>
      <c r="DHV83" s="706"/>
      <c r="DHW83" s="706"/>
      <c r="DHX83" s="706"/>
      <c r="DHY83" s="706"/>
      <c r="DHZ83" s="706"/>
      <c r="DIA83" s="706"/>
      <c r="DIB83" s="706"/>
      <c r="DIC83" s="706"/>
      <c r="DID83" s="706"/>
      <c r="DIE83" s="706"/>
      <c r="DIF83" s="706"/>
      <c r="DIG83" s="706"/>
      <c r="DIH83" s="706"/>
      <c r="DII83" s="706"/>
      <c r="DIJ83" s="706"/>
      <c r="DIK83" s="706"/>
      <c r="DIL83" s="706"/>
      <c r="DIM83" s="706"/>
      <c r="DIN83" s="706"/>
      <c r="DIO83" s="706"/>
      <c r="DIP83" s="706"/>
      <c r="DIQ83" s="706"/>
      <c r="DIR83" s="706"/>
      <c r="DIS83" s="706"/>
      <c r="DIT83" s="706"/>
      <c r="DIU83" s="706"/>
      <c r="DIV83" s="706"/>
      <c r="DIW83" s="706"/>
      <c r="DIX83" s="706"/>
      <c r="DIY83" s="706"/>
      <c r="DIZ83" s="706"/>
      <c r="DJA83" s="706"/>
      <c r="DJB83" s="706"/>
      <c r="DJC83" s="706"/>
      <c r="DJD83" s="706"/>
      <c r="DJE83" s="706"/>
      <c r="DJF83" s="706"/>
      <c r="DJG83" s="706"/>
      <c r="DJH83" s="706"/>
      <c r="DJI83" s="706"/>
      <c r="DJJ83" s="706"/>
      <c r="DJK83" s="706"/>
      <c r="DJL83" s="706"/>
      <c r="DJM83" s="706"/>
      <c r="DJN83" s="706"/>
      <c r="DJO83" s="706"/>
      <c r="DJP83" s="706"/>
      <c r="DJQ83" s="706"/>
      <c r="DJR83" s="706"/>
      <c r="DJS83" s="706"/>
      <c r="DJT83" s="706"/>
      <c r="DJU83" s="706"/>
      <c r="DJV83" s="706"/>
      <c r="DJW83" s="706"/>
      <c r="DJX83" s="706"/>
      <c r="DJY83" s="706"/>
      <c r="DJZ83" s="706"/>
      <c r="DKA83" s="706"/>
      <c r="DKB83" s="706"/>
      <c r="DKC83" s="706"/>
      <c r="DKD83" s="706"/>
      <c r="DKE83" s="706"/>
      <c r="DKF83" s="706"/>
      <c r="DKG83" s="706"/>
      <c r="DKH83" s="706"/>
      <c r="DKI83" s="706"/>
      <c r="DKJ83" s="706"/>
      <c r="DKK83" s="706"/>
      <c r="DKL83" s="706"/>
      <c r="DKM83" s="706"/>
      <c r="DKN83" s="706"/>
      <c r="DKO83" s="706"/>
      <c r="DKP83" s="706"/>
      <c r="DKQ83" s="706"/>
      <c r="DKR83" s="706"/>
      <c r="DKS83" s="706"/>
      <c r="DKT83" s="706"/>
      <c r="DKU83" s="706"/>
      <c r="DKV83" s="706"/>
      <c r="DKW83" s="706"/>
      <c r="DKX83" s="706"/>
      <c r="DKY83" s="706"/>
      <c r="DKZ83" s="706"/>
      <c r="DLA83" s="706"/>
      <c r="DLB83" s="706"/>
      <c r="DLC83" s="706"/>
      <c r="DLD83" s="706"/>
      <c r="DLE83" s="706"/>
      <c r="DLF83" s="706"/>
      <c r="DLG83" s="706"/>
      <c r="DLH83" s="706"/>
      <c r="DLI83" s="706"/>
      <c r="DLJ83" s="706"/>
      <c r="DLK83" s="706"/>
      <c r="DLL83" s="706"/>
      <c r="DLM83" s="706"/>
      <c r="DLN83" s="706"/>
      <c r="DLO83" s="706"/>
      <c r="DLP83" s="706"/>
      <c r="DLQ83" s="706"/>
      <c r="DLR83" s="706"/>
      <c r="DLS83" s="706"/>
      <c r="DLT83" s="706"/>
      <c r="DLU83" s="706"/>
      <c r="DLV83" s="706"/>
      <c r="DLW83" s="706"/>
      <c r="DLX83" s="706"/>
      <c r="DLY83" s="706"/>
      <c r="DLZ83" s="706"/>
      <c r="DMA83" s="706"/>
      <c r="DMB83" s="706"/>
      <c r="DMC83" s="706"/>
      <c r="DMD83" s="706"/>
      <c r="DME83" s="706"/>
      <c r="DMF83" s="706"/>
      <c r="DMG83" s="706"/>
      <c r="DMH83" s="706"/>
      <c r="DMI83" s="706"/>
      <c r="DMJ83" s="706"/>
      <c r="DMK83" s="706"/>
      <c r="DML83" s="706"/>
      <c r="DMM83" s="706"/>
      <c r="DMN83" s="706"/>
      <c r="DMO83" s="706"/>
      <c r="DMP83" s="706"/>
      <c r="DMQ83" s="706"/>
      <c r="DMR83" s="706"/>
      <c r="DMS83" s="706"/>
      <c r="DMT83" s="706"/>
      <c r="DMU83" s="706"/>
      <c r="DMV83" s="706"/>
      <c r="DMW83" s="706"/>
      <c r="DMX83" s="706"/>
      <c r="DMY83" s="706"/>
      <c r="DMZ83" s="706"/>
      <c r="DNA83" s="706"/>
      <c r="DNB83" s="706"/>
      <c r="DNC83" s="706"/>
      <c r="DND83" s="706"/>
      <c r="DNE83" s="706"/>
      <c r="DNF83" s="706"/>
      <c r="DNG83" s="706"/>
      <c r="DNH83" s="706"/>
      <c r="DNI83" s="706"/>
      <c r="DNJ83" s="706"/>
      <c r="DNK83" s="706"/>
      <c r="DNL83" s="706"/>
      <c r="DNM83" s="706"/>
      <c r="DNN83" s="706"/>
      <c r="DNO83" s="706"/>
      <c r="DNP83" s="706"/>
      <c r="DNQ83" s="706"/>
      <c r="DNR83" s="706"/>
      <c r="DNS83" s="706"/>
      <c r="DNT83" s="706"/>
      <c r="DNU83" s="706"/>
      <c r="DNV83" s="706"/>
      <c r="DNW83" s="706"/>
      <c r="DNX83" s="706"/>
      <c r="DNY83" s="706"/>
      <c r="DNZ83" s="706"/>
      <c r="DOA83" s="706"/>
      <c r="DOB83" s="706"/>
      <c r="DOC83" s="706"/>
      <c r="DOD83" s="706"/>
      <c r="DOE83" s="706"/>
      <c r="DOF83" s="706"/>
      <c r="DOG83" s="706"/>
      <c r="DOH83" s="706"/>
      <c r="DOI83" s="706"/>
      <c r="DOJ83" s="706"/>
      <c r="DOK83" s="706"/>
      <c r="DOL83" s="706"/>
      <c r="DOM83" s="706"/>
      <c r="DON83" s="706"/>
      <c r="DOO83" s="706"/>
      <c r="DOP83" s="706"/>
      <c r="DOQ83" s="706"/>
      <c r="DOR83" s="706"/>
      <c r="DOS83" s="706"/>
      <c r="DOT83" s="706"/>
      <c r="DOU83" s="706"/>
      <c r="DOV83" s="706"/>
      <c r="DOW83" s="706"/>
      <c r="DOX83" s="706"/>
      <c r="DOY83" s="706"/>
      <c r="DOZ83" s="706"/>
      <c r="DPA83" s="706"/>
      <c r="DPB83" s="706"/>
      <c r="DPC83" s="706"/>
      <c r="DPD83" s="706"/>
      <c r="DPE83" s="706"/>
      <c r="DPF83" s="706"/>
      <c r="DPG83" s="706"/>
      <c r="DPH83" s="706"/>
      <c r="DPI83" s="706"/>
      <c r="DPJ83" s="706"/>
      <c r="DPK83" s="706"/>
      <c r="DPL83" s="706"/>
      <c r="DPM83" s="706"/>
      <c r="DPN83" s="706"/>
      <c r="DPO83" s="706"/>
      <c r="DPP83" s="706"/>
      <c r="DPQ83" s="706"/>
      <c r="DPR83" s="706"/>
      <c r="DPS83" s="706"/>
      <c r="DPT83" s="706"/>
      <c r="DPU83" s="706"/>
      <c r="DPV83" s="706"/>
      <c r="DPW83" s="706"/>
      <c r="DPX83" s="706"/>
      <c r="DPY83" s="706"/>
      <c r="DPZ83" s="706"/>
      <c r="DQA83" s="706"/>
      <c r="DQB83" s="706"/>
      <c r="DQC83" s="706"/>
      <c r="DQD83" s="706"/>
      <c r="DQE83" s="706"/>
      <c r="DQF83" s="706"/>
      <c r="DQG83" s="706"/>
      <c r="DQH83" s="706"/>
      <c r="DQI83" s="706"/>
      <c r="DQJ83" s="706"/>
      <c r="DQK83" s="706"/>
      <c r="DQL83" s="706"/>
      <c r="DQM83" s="706"/>
      <c r="DQN83" s="706"/>
      <c r="DQO83" s="706"/>
      <c r="DQP83" s="706"/>
      <c r="DQQ83" s="706"/>
      <c r="DQR83" s="706"/>
      <c r="DQS83" s="706"/>
      <c r="DQT83" s="706"/>
      <c r="DQU83" s="706"/>
      <c r="DQV83" s="706"/>
      <c r="DQW83" s="706"/>
      <c r="DQX83" s="706"/>
      <c r="DQY83" s="706"/>
      <c r="DQZ83" s="706"/>
      <c r="DRA83" s="706"/>
      <c r="DRB83" s="706"/>
      <c r="DRC83" s="706"/>
      <c r="DRD83" s="706"/>
      <c r="DRE83" s="706"/>
      <c r="DRF83" s="706"/>
      <c r="DRG83" s="706"/>
      <c r="DRH83" s="706"/>
      <c r="DRI83" s="706"/>
      <c r="DRJ83" s="706"/>
      <c r="DRK83" s="706"/>
      <c r="DRL83" s="706"/>
      <c r="DRM83" s="706"/>
      <c r="DRN83" s="706"/>
      <c r="DRO83" s="706"/>
      <c r="DRP83" s="706"/>
      <c r="DRQ83" s="706"/>
      <c r="DRR83" s="706"/>
      <c r="DRS83" s="706"/>
      <c r="DRT83" s="706"/>
      <c r="DRU83" s="706"/>
      <c r="DRV83" s="706"/>
      <c r="DRW83" s="706"/>
      <c r="DRX83" s="706"/>
      <c r="DRY83" s="706"/>
      <c r="DRZ83" s="706"/>
      <c r="DSA83" s="706"/>
      <c r="DSB83" s="706"/>
      <c r="DSC83" s="706"/>
      <c r="DSD83" s="706"/>
      <c r="DSE83" s="706"/>
      <c r="DSF83" s="706"/>
      <c r="DSG83" s="706"/>
      <c r="DSH83" s="706"/>
      <c r="DSI83" s="706"/>
      <c r="DSJ83" s="706"/>
      <c r="DSK83" s="706"/>
      <c r="DSL83" s="706"/>
      <c r="DSM83" s="706"/>
      <c r="DSN83" s="706"/>
      <c r="DSO83" s="706"/>
      <c r="DSP83" s="706"/>
      <c r="DSQ83" s="706"/>
      <c r="DSR83" s="706"/>
      <c r="DSS83" s="706"/>
      <c r="DST83" s="706"/>
      <c r="DSU83" s="706"/>
      <c r="DSV83" s="706"/>
      <c r="DSW83" s="706"/>
      <c r="DSX83" s="706"/>
      <c r="DSY83" s="706"/>
      <c r="DSZ83" s="706"/>
      <c r="DTA83" s="706"/>
      <c r="DTB83" s="706"/>
      <c r="DTC83" s="706"/>
      <c r="DTD83" s="706"/>
      <c r="DTE83" s="706"/>
      <c r="DTF83" s="706"/>
      <c r="DTG83" s="706"/>
      <c r="DTH83" s="706"/>
      <c r="DTI83" s="706"/>
      <c r="DTJ83" s="706"/>
      <c r="DTK83" s="706"/>
      <c r="DTL83" s="706"/>
      <c r="DTM83" s="706"/>
      <c r="DTN83" s="706"/>
      <c r="DTO83" s="706"/>
      <c r="DTP83" s="706"/>
      <c r="DTQ83" s="706"/>
      <c r="DTR83" s="706"/>
      <c r="DTS83" s="706"/>
      <c r="DTT83" s="706"/>
      <c r="DTU83" s="706"/>
      <c r="DTV83" s="706"/>
      <c r="DTW83" s="706"/>
      <c r="DTX83" s="706"/>
      <c r="DTY83" s="706"/>
      <c r="DTZ83" s="706"/>
      <c r="DUA83" s="706"/>
      <c r="DUB83" s="706"/>
      <c r="DUC83" s="706"/>
      <c r="DUD83" s="706"/>
      <c r="DUE83" s="706"/>
      <c r="DUF83" s="706"/>
      <c r="DUG83" s="706"/>
      <c r="DUH83" s="706"/>
      <c r="DUI83" s="706"/>
      <c r="DUJ83" s="706"/>
      <c r="DUK83" s="706"/>
      <c r="DUL83" s="706"/>
      <c r="DUM83" s="706"/>
      <c r="DUN83" s="706"/>
      <c r="DUO83" s="706"/>
      <c r="DUP83" s="706"/>
      <c r="DUQ83" s="706"/>
      <c r="DUR83" s="706"/>
      <c r="DUS83" s="706"/>
      <c r="DUT83" s="706"/>
      <c r="DUU83" s="706"/>
      <c r="DUV83" s="706"/>
      <c r="DUW83" s="706"/>
      <c r="DUX83" s="706"/>
      <c r="DUY83" s="706"/>
      <c r="DUZ83" s="706"/>
      <c r="DVA83" s="706"/>
      <c r="DVB83" s="706"/>
      <c r="DVC83" s="706"/>
      <c r="DVD83" s="706"/>
      <c r="DVE83" s="706"/>
      <c r="DVF83" s="706"/>
      <c r="DVG83" s="706"/>
      <c r="DVH83" s="706"/>
      <c r="DVI83" s="706"/>
      <c r="DVJ83" s="706"/>
      <c r="DVK83" s="706"/>
      <c r="DVL83" s="706"/>
      <c r="DVM83" s="706"/>
      <c r="DVN83" s="706"/>
      <c r="DVO83" s="706"/>
      <c r="DVP83" s="706"/>
      <c r="DVQ83" s="706"/>
      <c r="DVR83" s="706"/>
      <c r="DVS83" s="706"/>
      <c r="DVT83" s="706"/>
      <c r="DVU83" s="706"/>
      <c r="DVV83" s="706"/>
      <c r="DVW83" s="706"/>
      <c r="DVX83" s="706"/>
      <c r="DVY83" s="706"/>
      <c r="DVZ83" s="706"/>
      <c r="DWA83" s="706"/>
      <c r="DWB83" s="706"/>
      <c r="DWC83" s="706"/>
      <c r="DWD83" s="706"/>
      <c r="DWE83" s="706"/>
      <c r="DWF83" s="706"/>
      <c r="DWG83" s="706"/>
      <c r="DWH83" s="706"/>
      <c r="DWI83" s="706"/>
      <c r="DWJ83" s="706"/>
      <c r="DWK83" s="706"/>
      <c r="DWL83" s="706"/>
      <c r="DWM83" s="706"/>
      <c r="DWN83" s="706"/>
      <c r="DWO83" s="706"/>
      <c r="DWP83" s="706"/>
      <c r="DWQ83" s="706"/>
      <c r="DWR83" s="706"/>
      <c r="DWS83" s="706"/>
      <c r="DWT83" s="706"/>
      <c r="DWU83" s="706"/>
      <c r="DWV83" s="706"/>
      <c r="DWW83" s="706"/>
      <c r="DWX83" s="706"/>
      <c r="DWY83" s="706"/>
      <c r="DWZ83" s="706"/>
      <c r="DXA83" s="706"/>
      <c r="DXB83" s="706"/>
      <c r="DXC83" s="706"/>
      <c r="DXD83" s="706"/>
      <c r="DXE83" s="706"/>
      <c r="DXF83" s="706"/>
      <c r="DXG83" s="706"/>
      <c r="DXH83" s="706"/>
      <c r="DXI83" s="706"/>
      <c r="DXJ83" s="706"/>
      <c r="DXK83" s="706"/>
      <c r="DXL83" s="706"/>
      <c r="DXM83" s="706"/>
      <c r="DXN83" s="706"/>
      <c r="DXO83" s="706"/>
      <c r="DXP83" s="706"/>
      <c r="DXQ83" s="706"/>
      <c r="DXR83" s="706"/>
      <c r="DXS83" s="706"/>
      <c r="DXT83" s="706"/>
      <c r="DXU83" s="706"/>
      <c r="DXV83" s="706"/>
      <c r="DXW83" s="706"/>
      <c r="DXX83" s="706"/>
      <c r="DXY83" s="706"/>
      <c r="DXZ83" s="706"/>
      <c r="DYA83" s="706"/>
      <c r="DYB83" s="706"/>
      <c r="DYC83" s="706"/>
      <c r="DYD83" s="706"/>
      <c r="DYE83" s="706"/>
      <c r="DYF83" s="706"/>
      <c r="DYG83" s="706"/>
      <c r="DYH83" s="706"/>
      <c r="DYI83" s="706"/>
      <c r="DYJ83" s="706"/>
      <c r="DYK83" s="706"/>
      <c r="DYL83" s="706"/>
      <c r="DYM83" s="706"/>
      <c r="DYN83" s="706"/>
      <c r="DYO83" s="706"/>
      <c r="DYP83" s="706"/>
      <c r="DYQ83" s="706"/>
      <c r="DYR83" s="706"/>
      <c r="DYS83" s="706"/>
      <c r="DYT83" s="706"/>
      <c r="DYU83" s="706"/>
      <c r="DYV83" s="706"/>
      <c r="DYW83" s="706"/>
      <c r="DYX83" s="706"/>
      <c r="DYY83" s="706"/>
      <c r="DYZ83" s="706"/>
      <c r="DZA83" s="706"/>
      <c r="DZB83" s="706"/>
      <c r="DZC83" s="706"/>
      <c r="DZD83" s="706"/>
      <c r="DZE83" s="706"/>
      <c r="DZF83" s="706"/>
      <c r="DZG83" s="706"/>
      <c r="DZH83" s="706"/>
      <c r="DZI83" s="706"/>
      <c r="DZJ83" s="706"/>
      <c r="DZK83" s="706"/>
      <c r="DZL83" s="706"/>
      <c r="DZM83" s="706"/>
      <c r="DZN83" s="706"/>
      <c r="DZO83" s="706"/>
      <c r="DZP83" s="706"/>
      <c r="DZQ83" s="706"/>
      <c r="DZR83" s="706"/>
      <c r="DZS83" s="706"/>
      <c r="DZT83" s="706"/>
      <c r="DZU83" s="706"/>
      <c r="DZV83" s="706"/>
      <c r="DZW83" s="706"/>
      <c r="DZX83" s="706"/>
      <c r="DZY83" s="706"/>
      <c r="DZZ83" s="706"/>
      <c r="EAA83" s="706"/>
      <c r="EAB83" s="706"/>
      <c r="EAC83" s="706"/>
      <c r="EAD83" s="706"/>
      <c r="EAE83" s="706"/>
      <c r="EAF83" s="706"/>
      <c r="EAG83" s="706"/>
      <c r="EAH83" s="706"/>
      <c r="EAI83" s="706"/>
      <c r="EAJ83" s="706"/>
      <c r="EAK83" s="706"/>
      <c r="EAL83" s="706"/>
      <c r="EAM83" s="706"/>
      <c r="EAN83" s="706"/>
      <c r="EAO83" s="706"/>
      <c r="EAP83" s="706"/>
      <c r="EAQ83" s="706"/>
      <c r="EAR83" s="706"/>
      <c r="EAS83" s="706"/>
      <c r="EAT83" s="706"/>
      <c r="EAU83" s="706"/>
      <c r="EAV83" s="706"/>
      <c r="EAW83" s="706"/>
      <c r="EAX83" s="706"/>
      <c r="EAY83" s="706"/>
      <c r="EAZ83" s="706"/>
      <c r="EBA83" s="706"/>
      <c r="EBB83" s="706"/>
      <c r="EBC83" s="706"/>
      <c r="EBD83" s="706"/>
      <c r="EBE83" s="706"/>
      <c r="EBF83" s="706"/>
      <c r="EBG83" s="706"/>
      <c r="EBH83" s="706"/>
      <c r="EBI83" s="706"/>
      <c r="EBJ83" s="706"/>
      <c r="EBK83" s="706"/>
      <c r="EBL83" s="706"/>
      <c r="EBM83" s="706"/>
      <c r="EBN83" s="706"/>
      <c r="EBO83" s="706"/>
      <c r="EBP83" s="706"/>
      <c r="EBQ83" s="706"/>
      <c r="EBR83" s="706"/>
      <c r="EBS83" s="706"/>
      <c r="EBT83" s="706"/>
      <c r="EBU83" s="706"/>
      <c r="EBV83" s="706"/>
      <c r="EBW83" s="706"/>
      <c r="EBX83" s="706"/>
      <c r="EBY83" s="706"/>
      <c r="EBZ83" s="706"/>
      <c r="ECA83" s="706"/>
      <c r="ECB83" s="706"/>
      <c r="ECC83" s="706"/>
      <c r="ECD83" s="706"/>
      <c r="ECE83" s="706"/>
      <c r="ECF83" s="706"/>
      <c r="ECG83" s="706"/>
      <c r="ECH83" s="706"/>
      <c r="ECI83" s="706"/>
      <c r="ECJ83" s="706"/>
      <c r="ECK83" s="706"/>
      <c r="ECL83" s="706"/>
      <c r="ECM83" s="706"/>
      <c r="ECN83" s="706"/>
      <c r="ECO83" s="706"/>
      <c r="ECP83" s="706"/>
      <c r="ECQ83" s="706"/>
      <c r="ECR83" s="706"/>
      <c r="ECS83" s="706"/>
      <c r="ECT83" s="706"/>
      <c r="ECU83" s="706"/>
      <c r="ECV83" s="706"/>
      <c r="ECW83" s="706"/>
      <c r="ECX83" s="706"/>
      <c r="ECY83" s="706"/>
      <c r="ECZ83" s="706"/>
      <c r="EDA83" s="706"/>
      <c r="EDB83" s="706"/>
      <c r="EDC83" s="706"/>
      <c r="EDD83" s="706"/>
      <c r="EDE83" s="706"/>
      <c r="EDF83" s="706"/>
      <c r="EDG83" s="706"/>
      <c r="EDH83" s="706"/>
      <c r="EDI83" s="706"/>
      <c r="EDJ83" s="706"/>
      <c r="EDK83" s="706"/>
      <c r="EDL83" s="706"/>
      <c r="EDM83" s="706"/>
      <c r="EDN83" s="706"/>
      <c r="EDO83" s="706"/>
      <c r="EDP83" s="706"/>
      <c r="EDQ83" s="706"/>
      <c r="EDR83" s="706"/>
      <c r="EDS83" s="706"/>
      <c r="EDT83" s="706"/>
      <c r="EDU83" s="706"/>
      <c r="EDV83" s="706"/>
      <c r="EDW83" s="706"/>
      <c r="EDX83" s="706"/>
      <c r="EDY83" s="706"/>
      <c r="EDZ83" s="706"/>
      <c r="EEA83" s="706"/>
      <c r="EEB83" s="706"/>
      <c r="EEC83" s="706"/>
      <c r="EED83" s="706"/>
      <c r="EEE83" s="706"/>
      <c r="EEF83" s="706"/>
      <c r="EEG83" s="706"/>
      <c r="EEH83" s="706"/>
      <c r="EEI83" s="706"/>
      <c r="EEJ83" s="706"/>
      <c r="EEK83" s="706"/>
      <c r="EEL83" s="706"/>
      <c r="EEM83" s="706"/>
      <c r="EEN83" s="706"/>
      <c r="EEO83" s="706"/>
      <c r="EEP83" s="706"/>
      <c r="EEQ83" s="706"/>
      <c r="EER83" s="706"/>
      <c r="EES83" s="706"/>
      <c r="EET83" s="706"/>
      <c r="EEU83" s="706"/>
      <c r="EEV83" s="706"/>
      <c r="EEW83" s="706"/>
      <c r="EEX83" s="706"/>
      <c r="EEY83" s="706"/>
      <c r="EEZ83" s="706"/>
      <c r="EFA83" s="706"/>
      <c r="EFB83" s="706"/>
      <c r="EFC83" s="706"/>
      <c r="EFD83" s="706"/>
      <c r="EFE83" s="706"/>
      <c r="EFF83" s="706"/>
      <c r="EFG83" s="706"/>
      <c r="EFH83" s="706"/>
      <c r="EFI83" s="706"/>
      <c r="EFJ83" s="706"/>
      <c r="EFK83" s="706"/>
      <c r="EFL83" s="706"/>
      <c r="EFM83" s="706"/>
      <c r="EFN83" s="706"/>
      <c r="EFO83" s="706"/>
      <c r="EFP83" s="706"/>
      <c r="EFQ83" s="706"/>
      <c r="EFR83" s="706"/>
      <c r="EFS83" s="706"/>
      <c r="EFT83" s="706"/>
      <c r="EFU83" s="706"/>
      <c r="EFV83" s="706"/>
      <c r="EFW83" s="706"/>
      <c r="EFX83" s="706"/>
      <c r="EFY83" s="706"/>
      <c r="EFZ83" s="706"/>
      <c r="EGA83" s="706"/>
      <c r="EGB83" s="706"/>
      <c r="EGC83" s="706"/>
      <c r="EGD83" s="706"/>
      <c r="EGE83" s="706"/>
      <c r="EGF83" s="706"/>
      <c r="EGG83" s="706"/>
      <c r="EGH83" s="706"/>
      <c r="EGI83" s="706"/>
      <c r="EGJ83" s="706"/>
      <c r="EGK83" s="706"/>
      <c r="EGL83" s="706"/>
      <c r="EGM83" s="706"/>
      <c r="EGN83" s="706"/>
      <c r="EGO83" s="706"/>
      <c r="EGP83" s="706"/>
      <c r="EGQ83" s="706"/>
      <c r="EGR83" s="706"/>
      <c r="EGS83" s="706"/>
      <c r="EGT83" s="706"/>
      <c r="EGU83" s="706"/>
      <c r="EGV83" s="706"/>
      <c r="EGW83" s="706"/>
      <c r="EGX83" s="706"/>
      <c r="EGY83" s="706"/>
      <c r="EGZ83" s="706"/>
      <c r="EHA83" s="706"/>
      <c r="EHB83" s="706"/>
      <c r="EHC83" s="706"/>
      <c r="EHD83" s="706"/>
      <c r="EHE83" s="706"/>
      <c r="EHF83" s="706"/>
      <c r="EHG83" s="706"/>
      <c r="EHH83" s="706"/>
      <c r="EHI83" s="706"/>
      <c r="EHJ83" s="706"/>
      <c r="EHK83" s="706"/>
      <c r="EHL83" s="706"/>
      <c r="EHM83" s="706"/>
      <c r="EHN83" s="706"/>
      <c r="EHO83" s="706"/>
      <c r="EHP83" s="706"/>
      <c r="EHQ83" s="706"/>
      <c r="EHR83" s="706"/>
      <c r="EHS83" s="706"/>
      <c r="EHT83" s="706"/>
      <c r="EHU83" s="706"/>
      <c r="EHV83" s="706"/>
      <c r="EHW83" s="706"/>
      <c r="EHX83" s="706"/>
      <c r="EHY83" s="706"/>
      <c r="EHZ83" s="706"/>
      <c r="EIA83" s="706"/>
      <c r="EIB83" s="706"/>
      <c r="EIC83" s="706"/>
      <c r="EID83" s="706"/>
      <c r="EIE83" s="706"/>
      <c r="EIF83" s="706"/>
      <c r="EIG83" s="706"/>
      <c r="EIH83" s="706"/>
      <c r="EII83" s="706"/>
      <c r="EIJ83" s="706"/>
      <c r="EIK83" s="706"/>
      <c r="EIL83" s="706"/>
      <c r="EIM83" s="706"/>
      <c r="EIN83" s="706"/>
      <c r="EIO83" s="706"/>
      <c r="EIP83" s="706"/>
      <c r="EIQ83" s="706"/>
      <c r="EIR83" s="706"/>
      <c r="EIS83" s="706"/>
      <c r="EIT83" s="706"/>
      <c r="EIU83" s="706"/>
      <c r="EIV83" s="706"/>
      <c r="EIW83" s="706"/>
      <c r="EIX83" s="706"/>
      <c r="EIY83" s="706"/>
      <c r="EIZ83" s="706"/>
      <c r="EJA83" s="706"/>
      <c r="EJB83" s="706"/>
      <c r="EJC83" s="706"/>
      <c r="EJD83" s="706"/>
      <c r="EJE83" s="706"/>
      <c r="EJF83" s="706"/>
      <c r="EJG83" s="706"/>
      <c r="EJH83" s="706"/>
      <c r="EJI83" s="706"/>
      <c r="EJJ83" s="706"/>
      <c r="EJK83" s="706"/>
      <c r="EJL83" s="706"/>
      <c r="EJM83" s="706"/>
      <c r="EJN83" s="706"/>
      <c r="EJO83" s="706"/>
      <c r="EJP83" s="706"/>
      <c r="EJQ83" s="706"/>
      <c r="EJR83" s="706"/>
      <c r="EJS83" s="706"/>
      <c r="EJT83" s="706"/>
      <c r="EJU83" s="706"/>
      <c r="EJV83" s="706"/>
      <c r="EJW83" s="706"/>
      <c r="EJX83" s="706"/>
      <c r="EJY83" s="706"/>
      <c r="EJZ83" s="706"/>
      <c r="EKA83" s="706"/>
      <c r="EKB83" s="706"/>
      <c r="EKC83" s="706"/>
      <c r="EKD83" s="706"/>
      <c r="EKE83" s="706"/>
      <c r="EKF83" s="706"/>
      <c r="EKG83" s="706"/>
      <c r="EKH83" s="706"/>
      <c r="EKI83" s="706"/>
      <c r="EKJ83" s="706"/>
      <c r="EKK83" s="706"/>
      <c r="EKL83" s="706"/>
      <c r="EKM83" s="706"/>
      <c r="EKN83" s="706"/>
      <c r="EKO83" s="706"/>
      <c r="EKP83" s="706"/>
      <c r="EKQ83" s="706"/>
      <c r="EKR83" s="706"/>
      <c r="EKS83" s="706"/>
      <c r="EKT83" s="706"/>
      <c r="EKU83" s="706"/>
      <c r="EKV83" s="706"/>
      <c r="EKW83" s="706"/>
      <c r="EKX83" s="706"/>
      <c r="EKY83" s="706"/>
      <c r="EKZ83" s="706"/>
      <c r="ELA83" s="706"/>
      <c r="ELB83" s="706"/>
      <c r="ELC83" s="706"/>
      <c r="ELD83" s="706"/>
      <c r="ELE83" s="706"/>
      <c r="ELF83" s="706"/>
      <c r="ELG83" s="706"/>
      <c r="ELH83" s="706"/>
      <c r="ELI83" s="706"/>
      <c r="ELJ83" s="706"/>
      <c r="ELK83" s="706"/>
      <c r="ELL83" s="706"/>
      <c r="ELM83" s="706"/>
      <c r="ELN83" s="706"/>
      <c r="ELO83" s="706"/>
      <c r="ELP83" s="706"/>
      <c r="ELQ83" s="706"/>
      <c r="ELR83" s="706"/>
      <c r="ELS83" s="706"/>
      <c r="ELT83" s="706"/>
      <c r="ELU83" s="706"/>
      <c r="ELV83" s="706"/>
      <c r="ELW83" s="706"/>
      <c r="ELX83" s="706"/>
      <c r="ELY83" s="706"/>
      <c r="ELZ83" s="706"/>
      <c r="EMA83" s="706"/>
      <c r="EMB83" s="706"/>
      <c r="EMC83" s="706"/>
      <c r="EMD83" s="706"/>
      <c r="EME83" s="706"/>
      <c r="EMF83" s="706"/>
      <c r="EMG83" s="706"/>
      <c r="EMH83" s="706"/>
      <c r="EMI83" s="706"/>
      <c r="EMJ83" s="706"/>
      <c r="EMK83" s="706"/>
      <c r="EML83" s="706"/>
      <c r="EMM83" s="706"/>
      <c r="EMN83" s="706"/>
      <c r="EMO83" s="706"/>
      <c r="EMP83" s="706"/>
      <c r="EMQ83" s="706"/>
      <c r="EMR83" s="706"/>
      <c r="EMS83" s="706"/>
      <c r="EMT83" s="706"/>
      <c r="EMU83" s="706"/>
      <c r="EMV83" s="706"/>
      <c r="EMW83" s="706"/>
      <c r="EMX83" s="706"/>
      <c r="EMY83" s="706"/>
      <c r="EMZ83" s="706"/>
      <c r="ENA83" s="706"/>
      <c r="ENB83" s="706"/>
      <c r="ENC83" s="706"/>
      <c r="END83" s="706"/>
      <c r="ENE83" s="706"/>
      <c r="ENF83" s="706"/>
      <c r="ENG83" s="706"/>
      <c r="ENH83" s="706"/>
      <c r="ENI83" s="706"/>
      <c r="ENJ83" s="706"/>
      <c r="ENK83" s="706"/>
      <c r="ENL83" s="706"/>
      <c r="ENM83" s="706"/>
      <c r="ENN83" s="706"/>
      <c r="ENO83" s="706"/>
      <c r="ENP83" s="706"/>
      <c r="ENQ83" s="706"/>
      <c r="ENR83" s="706"/>
      <c r="ENS83" s="706"/>
      <c r="ENT83" s="706"/>
      <c r="ENU83" s="706"/>
      <c r="ENV83" s="706"/>
      <c r="ENW83" s="706"/>
      <c r="ENX83" s="706"/>
      <c r="ENY83" s="706"/>
      <c r="ENZ83" s="706"/>
      <c r="EOA83" s="706"/>
      <c r="EOB83" s="706"/>
      <c r="EOC83" s="706"/>
      <c r="EOD83" s="706"/>
      <c r="EOE83" s="706"/>
      <c r="EOF83" s="706"/>
      <c r="EOG83" s="706"/>
      <c r="EOH83" s="706"/>
      <c r="EOI83" s="706"/>
      <c r="EOJ83" s="706"/>
      <c r="EOK83" s="706"/>
      <c r="EOL83" s="706"/>
      <c r="EOM83" s="706"/>
      <c r="EON83" s="706"/>
      <c r="EOO83" s="706"/>
      <c r="EOP83" s="706"/>
      <c r="EOQ83" s="706"/>
      <c r="EOR83" s="706"/>
      <c r="EOS83" s="706"/>
      <c r="EOT83" s="706"/>
      <c r="EOU83" s="706"/>
      <c r="EOV83" s="706"/>
      <c r="EOW83" s="706"/>
      <c r="EOX83" s="706"/>
      <c r="EOY83" s="706"/>
      <c r="EOZ83" s="706"/>
      <c r="EPA83" s="706"/>
      <c r="EPB83" s="706"/>
      <c r="EPC83" s="706"/>
      <c r="EPD83" s="706"/>
      <c r="EPE83" s="706"/>
      <c r="EPF83" s="706"/>
      <c r="EPG83" s="706"/>
      <c r="EPH83" s="706"/>
      <c r="EPI83" s="706"/>
      <c r="EPJ83" s="706"/>
      <c r="EPK83" s="706"/>
      <c r="EPL83" s="706"/>
      <c r="EPM83" s="706"/>
      <c r="EPN83" s="706"/>
      <c r="EPO83" s="706"/>
      <c r="EPP83" s="706"/>
      <c r="EPQ83" s="706"/>
      <c r="EPR83" s="706"/>
      <c r="EPS83" s="706"/>
      <c r="EPT83" s="706"/>
      <c r="EPU83" s="706"/>
      <c r="EPV83" s="706"/>
      <c r="EPW83" s="706"/>
      <c r="EPX83" s="706"/>
      <c r="EPY83" s="706"/>
      <c r="EPZ83" s="706"/>
      <c r="EQA83" s="706"/>
      <c r="EQB83" s="706"/>
      <c r="EQC83" s="706"/>
      <c r="EQD83" s="706"/>
      <c r="EQE83" s="706"/>
      <c r="EQF83" s="706"/>
      <c r="EQG83" s="706"/>
      <c r="EQH83" s="706"/>
      <c r="EQI83" s="706"/>
      <c r="EQJ83" s="706"/>
      <c r="EQK83" s="706"/>
      <c r="EQL83" s="706"/>
      <c r="EQM83" s="706"/>
      <c r="EQN83" s="706"/>
      <c r="EQO83" s="706"/>
      <c r="EQP83" s="706"/>
      <c r="EQQ83" s="706"/>
      <c r="EQR83" s="706"/>
      <c r="EQS83" s="706"/>
      <c r="EQT83" s="706"/>
      <c r="EQU83" s="706"/>
      <c r="EQV83" s="706"/>
      <c r="EQW83" s="706"/>
      <c r="EQX83" s="706"/>
      <c r="EQY83" s="706"/>
      <c r="EQZ83" s="706"/>
      <c r="ERA83" s="706"/>
      <c r="ERB83" s="706"/>
      <c r="ERC83" s="706"/>
      <c r="ERD83" s="706"/>
      <c r="ERE83" s="706"/>
      <c r="ERF83" s="706"/>
      <c r="ERG83" s="706"/>
      <c r="ERH83" s="706"/>
      <c r="ERI83" s="706"/>
      <c r="ERJ83" s="706"/>
      <c r="ERK83" s="706"/>
      <c r="ERL83" s="706"/>
      <c r="ERM83" s="706"/>
      <c r="ERN83" s="706"/>
      <c r="ERO83" s="706"/>
      <c r="ERP83" s="706"/>
      <c r="ERQ83" s="706"/>
      <c r="ERR83" s="706"/>
      <c r="ERS83" s="706"/>
      <c r="ERT83" s="706"/>
      <c r="ERU83" s="706"/>
      <c r="ERV83" s="706"/>
      <c r="ERW83" s="706"/>
      <c r="ERX83" s="706"/>
      <c r="ERY83" s="706"/>
      <c r="ERZ83" s="706"/>
      <c r="ESA83" s="706"/>
      <c r="ESB83" s="706"/>
      <c r="ESC83" s="706"/>
      <c r="ESD83" s="706"/>
      <c r="ESE83" s="706"/>
      <c r="ESF83" s="706"/>
      <c r="ESG83" s="706"/>
      <c r="ESH83" s="706"/>
      <c r="ESI83" s="706"/>
      <c r="ESJ83" s="706"/>
      <c r="ESK83" s="706"/>
      <c r="ESL83" s="706"/>
      <c r="ESM83" s="706"/>
      <c r="ESN83" s="706"/>
      <c r="ESO83" s="706"/>
      <c r="ESP83" s="706"/>
      <c r="ESQ83" s="706"/>
      <c r="ESR83" s="706"/>
      <c r="ESS83" s="706"/>
      <c r="EST83" s="706"/>
      <c r="ESU83" s="706"/>
      <c r="ESV83" s="706"/>
      <c r="ESW83" s="706"/>
      <c r="ESX83" s="706"/>
      <c r="ESY83" s="706"/>
      <c r="ESZ83" s="706"/>
      <c r="ETA83" s="706"/>
      <c r="ETB83" s="706"/>
      <c r="ETC83" s="706"/>
      <c r="ETD83" s="706"/>
      <c r="ETE83" s="706"/>
      <c r="ETF83" s="706"/>
      <c r="ETG83" s="706"/>
      <c r="ETH83" s="706"/>
      <c r="ETI83" s="706"/>
      <c r="ETJ83" s="706"/>
      <c r="ETK83" s="706"/>
      <c r="ETL83" s="706"/>
      <c r="ETM83" s="706"/>
      <c r="ETN83" s="706"/>
      <c r="ETO83" s="706"/>
      <c r="ETP83" s="706"/>
      <c r="ETQ83" s="706"/>
      <c r="ETR83" s="706"/>
      <c r="ETS83" s="706"/>
      <c r="ETT83" s="706"/>
      <c r="ETU83" s="706"/>
      <c r="ETV83" s="706"/>
      <c r="ETW83" s="706"/>
      <c r="ETX83" s="706"/>
      <c r="ETY83" s="706"/>
      <c r="ETZ83" s="706"/>
      <c r="EUA83" s="706"/>
      <c r="EUB83" s="706"/>
      <c r="EUC83" s="706"/>
      <c r="EUD83" s="706"/>
      <c r="EUE83" s="706"/>
      <c r="EUF83" s="706"/>
      <c r="EUG83" s="706"/>
      <c r="EUH83" s="706"/>
      <c r="EUI83" s="706"/>
      <c r="EUJ83" s="706"/>
      <c r="EUK83" s="706"/>
      <c r="EUL83" s="706"/>
      <c r="EUM83" s="706"/>
      <c r="EUN83" s="706"/>
      <c r="EUO83" s="706"/>
      <c r="EUP83" s="706"/>
      <c r="EUQ83" s="706"/>
      <c r="EUR83" s="706"/>
      <c r="EUS83" s="706"/>
      <c r="EUT83" s="706"/>
      <c r="EUU83" s="706"/>
      <c r="EUV83" s="706"/>
      <c r="EUW83" s="706"/>
      <c r="EUX83" s="706"/>
      <c r="EUY83" s="706"/>
      <c r="EUZ83" s="706"/>
      <c r="EVA83" s="706"/>
      <c r="EVB83" s="706"/>
      <c r="EVC83" s="706"/>
      <c r="EVD83" s="706"/>
      <c r="EVE83" s="706"/>
      <c r="EVF83" s="706"/>
      <c r="EVG83" s="706"/>
      <c r="EVH83" s="706"/>
      <c r="EVI83" s="706"/>
      <c r="EVJ83" s="706"/>
      <c r="EVK83" s="706"/>
      <c r="EVL83" s="706"/>
      <c r="EVM83" s="706"/>
      <c r="EVN83" s="706"/>
      <c r="EVO83" s="706"/>
      <c r="EVP83" s="706"/>
      <c r="EVQ83" s="706"/>
      <c r="EVR83" s="706"/>
      <c r="EVS83" s="706"/>
      <c r="EVT83" s="706"/>
      <c r="EVU83" s="706"/>
      <c r="EVV83" s="706"/>
      <c r="EVW83" s="706"/>
      <c r="EVX83" s="706"/>
      <c r="EVY83" s="706"/>
      <c r="EVZ83" s="706"/>
      <c r="EWA83" s="706"/>
      <c r="EWB83" s="706"/>
      <c r="EWC83" s="706"/>
      <c r="EWD83" s="706"/>
      <c r="EWE83" s="706"/>
      <c r="EWF83" s="706"/>
      <c r="EWG83" s="706"/>
      <c r="EWH83" s="706"/>
      <c r="EWI83" s="706"/>
      <c r="EWJ83" s="706"/>
      <c r="EWK83" s="706"/>
      <c r="EWL83" s="706"/>
      <c r="EWM83" s="706"/>
      <c r="EWN83" s="706"/>
      <c r="EWO83" s="706"/>
      <c r="EWP83" s="706"/>
      <c r="EWQ83" s="706"/>
      <c r="EWR83" s="706"/>
      <c r="EWS83" s="706"/>
      <c r="EWT83" s="706"/>
      <c r="EWU83" s="706"/>
      <c r="EWV83" s="706"/>
      <c r="EWW83" s="706"/>
      <c r="EWX83" s="706"/>
      <c r="EWY83" s="706"/>
      <c r="EWZ83" s="706"/>
      <c r="EXA83" s="706"/>
      <c r="EXB83" s="706"/>
      <c r="EXC83" s="706"/>
      <c r="EXD83" s="706"/>
      <c r="EXE83" s="706"/>
      <c r="EXF83" s="706"/>
      <c r="EXG83" s="706"/>
      <c r="EXH83" s="706"/>
      <c r="EXI83" s="706"/>
      <c r="EXJ83" s="706"/>
      <c r="EXK83" s="706"/>
      <c r="EXL83" s="706"/>
      <c r="EXM83" s="706"/>
      <c r="EXN83" s="706"/>
      <c r="EXO83" s="706"/>
      <c r="EXP83" s="706"/>
      <c r="EXQ83" s="706"/>
      <c r="EXR83" s="706"/>
      <c r="EXS83" s="706"/>
      <c r="EXT83" s="706"/>
      <c r="EXU83" s="706"/>
      <c r="EXV83" s="706"/>
      <c r="EXW83" s="706"/>
      <c r="EXX83" s="706"/>
      <c r="EXY83" s="706"/>
      <c r="EXZ83" s="706"/>
      <c r="EYA83" s="706"/>
      <c r="EYB83" s="706"/>
      <c r="EYC83" s="706"/>
      <c r="EYD83" s="706"/>
      <c r="EYE83" s="706"/>
      <c r="EYF83" s="706"/>
      <c r="EYG83" s="706"/>
      <c r="EYH83" s="706"/>
      <c r="EYI83" s="706"/>
      <c r="EYJ83" s="706"/>
      <c r="EYK83" s="706"/>
      <c r="EYL83" s="706"/>
      <c r="EYM83" s="706"/>
      <c r="EYN83" s="706"/>
      <c r="EYO83" s="706"/>
      <c r="EYP83" s="706"/>
      <c r="EYQ83" s="706"/>
      <c r="EYR83" s="706"/>
      <c r="EYS83" s="706"/>
      <c r="EYT83" s="706"/>
      <c r="EYU83" s="706"/>
      <c r="EYV83" s="706"/>
      <c r="EYW83" s="706"/>
      <c r="EYX83" s="706"/>
      <c r="EYY83" s="706"/>
      <c r="EYZ83" s="706"/>
      <c r="EZA83" s="706"/>
      <c r="EZB83" s="706"/>
      <c r="EZC83" s="706"/>
      <c r="EZD83" s="706"/>
      <c r="EZE83" s="706"/>
      <c r="EZF83" s="706"/>
      <c r="EZG83" s="706"/>
      <c r="EZH83" s="706"/>
      <c r="EZI83" s="706"/>
      <c r="EZJ83" s="706"/>
      <c r="EZK83" s="706"/>
      <c r="EZL83" s="706"/>
      <c r="EZM83" s="706"/>
      <c r="EZN83" s="706"/>
      <c r="EZO83" s="706"/>
      <c r="EZP83" s="706"/>
      <c r="EZQ83" s="706"/>
      <c r="EZR83" s="706"/>
      <c r="EZS83" s="706"/>
      <c r="EZT83" s="706"/>
      <c r="EZU83" s="706"/>
      <c r="EZV83" s="706"/>
      <c r="EZW83" s="706"/>
      <c r="EZX83" s="706"/>
      <c r="EZY83" s="706"/>
      <c r="EZZ83" s="706"/>
      <c r="FAA83" s="706"/>
      <c r="FAB83" s="706"/>
      <c r="FAC83" s="706"/>
      <c r="FAD83" s="706"/>
      <c r="FAE83" s="706"/>
      <c r="FAF83" s="706"/>
      <c r="FAG83" s="706"/>
      <c r="FAH83" s="706"/>
      <c r="FAI83" s="706"/>
      <c r="FAJ83" s="706"/>
      <c r="FAK83" s="706"/>
      <c r="FAL83" s="706"/>
      <c r="FAM83" s="706"/>
      <c r="FAN83" s="706"/>
      <c r="FAO83" s="706"/>
      <c r="FAP83" s="706"/>
      <c r="FAQ83" s="706"/>
      <c r="FAR83" s="706"/>
      <c r="FAS83" s="706"/>
      <c r="FAT83" s="706"/>
      <c r="FAU83" s="706"/>
      <c r="FAV83" s="706"/>
      <c r="FAW83" s="706"/>
      <c r="FAX83" s="706"/>
      <c r="FAY83" s="706"/>
      <c r="FAZ83" s="706"/>
      <c r="FBA83" s="706"/>
      <c r="FBB83" s="706"/>
      <c r="FBC83" s="706"/>
      <c r="FBD83" s="706"/>
      <c r="FBE83" s="706"/>
      <c r="FBF83" s="706"/>
      <c r="FBG83" s="706"/>
      <c r="FBH83" s="706"/>
      <c r="FBI83" s="706"/>
      <c r="FBJ83" s="706"/>
      <c r="FBK83" s="706"/>
      <c r="FBL83" s="706"/>
      <c r="FBM83" s="706"/>
      <c r="FBN83" s="706"/>
      <c r="FBO83" s="706"/>
      <c r="FBP83" s="706"/>
      <c r="FBQ83" s="706"/>
      <c r="FBR83" s="706"/>
      <c r="FBS83" s="706"/>
      <c r="FBT83" s="706"/>
      <c r="FBU83" s="706"/>
      <c r="FBV83" s="706"/>
      <c r="FBW83" s="706"/>
      <c r="FBX83" s="706"/>
      <c r="FBY83" s="706"/>
      <c r="FBZ83" s="706"/>
      <c r="FCA83" s="706"/>
      <c r="FCB83" s="706"/>
      <c r="FCC83" s="706"/>
      <c r="FCD83" s="706"/>
      <c r="FCE83" s="706"/>
      <c r="FCF83" s="706"/>
      <c r="FCG83" s="706"/>
      <c r="FCH83" s="706"/>
      <c r="FCI83" s="706"/>
      <c r="FCJ83" s="706"/>
      <c r="FCK83" s="706"/>
      <c r="FCL83" s="706"/>
      <c r="FCM83" s="706"/>
      <c r="FCN83" s="706"/>
      <c r="FCO83" s="706"/>
      <c r="FCP83" s="706"/>
      <c r="FCQ83" s="706"/>
      <c r="FCR83" s="706"/>
      <c r="FCS83" s="706"/>
      <c r="FCT83" s="706"/>
      <c r="FCU83" s="706"/>
      <c r="FCV83" s="706"/>
      <c r="FCW83" s="706"/>
      <c r="FCX83" s="706"/>
      <c r="FCY83" s="706"/>
      <c r="FCZ83" s="706"/>
      <c r="FDA83" s="706"/>
      <c r="FDB83" s="706"/>
      <c r="FDC83" s="706"/>
      <c r="FDD83" s="706"/>
      <c r="FDE83" s="706"/>
      <c r="FDF83" s="706"/>
      <c r="FDG83" s="706"/>
      <c r="FDH83" s="706"/>
      <c r="FDI83" s="706"/>
      <c r="FDJ83" s="706"/>
      <c r="FDK83" s="706"/>
      <c r="FDL83" s="706"/>
      <c r="FDM83" s="706"/>
      <c r="FDN83" s="706"/>
      <c r="FDO83" s="706"/>
      <c r="FDP83" s="706"/>
      <c r="FDQ83" s="706"/>
      <c r="FDR83" s="706"/>
      <c r="FDS83" s="706"/>
      <c r="FDT83" s="706"/>
      <c r="FDU83" s="706"/>
      <c r="FDV83" s="706"/>
      <c r="FDW83" s="706"/>
      <c r="FDX83" s="706"/>
      <c r="FDY83" s="706"/>
      <c r="FDZ83" s="706"/>
      <c r="FEA83" s="706"/>
      <c r="FEB83" s="706"/>
      <c r="FEC83" s="706"/>
      <c r="FED83" s="706"/>
      <c r="FEE83" s="706"/>
      <c r="FEF83" s="706"/>
      <c r="FEG83" s="706"/>
      <c r="FEH83" s="706"/>
      <c r="FEI83" s="706"/>
      <c r="FEJ83" s="706"/>
      <c r="FEK83" s="706"/>
      <c r="FEL83" s="706"/>
      <c r="FEM83" s="706"/>
      <c r="FEN83" s="706"/>
      <c r="FEO83" s="706"/>
      <c r="FEP83" s="706"/>
      <c r="FEQ83" s="706"/>
      <c r="FER83" s="706"/>
      <c r="FES83" s="706"/>
      <c r="FET83" s="706"/>
      <c r="FEU83" s="706"/>
      <c r="FEV83" s="706"/>
      <c r="FEW83" s="706"/>
      <c r="FEX83" s="706"/>
      <c r="FEY83" s="706"/>
      <c r="FEZ83" s="706"/>
      <c r="FFA83" s="706"/>
      <c r="FFB83" s="706"/>
      <c r="FFC83" s="706"/>
      <c r="FFD83" s="706"/>
      <c r="FFE83" s="706"/>
      <c r="FFF83" s="706"/>
      <c r="FFG83" s="706"/>
      <c r="FFH83" s="706"/>
      <c r="FFI83" s="706"/>
      <c r="FFJ83" s="706"/>
      <c r="FFK83" s="706"/>
      <c r="FFL83" s="706"/>
      <c r="FFM83" s="706"/>
      <c r="FFN83" s="706"/>
      <c r="FFO83" s="706"/>
      <c r="FFP83" s="706"/>
      <c r="FFQ83" s="706"/>
      <c r="FFR83" s="706"/>
      <c r="FFS83" s="706"/>
      <c r="FFT83" s="706"/>
      <c r="FFU83" s="706"/>
      <c r="FFV83" s="706"/>
      <c r="FFW83" s="706"/>
      <c r="FFX83" s="706"/>
      <c r="FFY83" s="706"/>
      <c r="FFZ83" s="706"/>
      <c r="FGA83" s="706"/>
      <c r="FGB83" s="706"/>
      <c r="FGC83" s="706"/>
      <c r="FGD83" s="706"/>
      <c r="FGE83" s="706"/>
      <c r="FGF83" s="706"/>
      <c r="FGG83" s="706"/>
      <c r="FGH83" s="706"/>
      <c r="FGI83" s="706"/>
      <c r="FGJ83" s="706"/>
      <c r="FGK83" s="706"/>
      <c r="FGL83" s="706"/>
      <c r="FGM83" s="706"/>
      <c r="FGN83" s="706"/>
      <c r="FGO83" s="706"/>
      <c r="FGP83" s="706"/>
      <c r="FGQ83" s="706"/>
      <c r="FGR83" s="706"/>
      <c r="FGS83" s="706"/>
      <c r="FGT83" s="706"/>
      <c r="FGU83" s="706"/>
      <c r="FGV83" s="706"/>
      <c r="FGW83" s="706"/>
      <c r="FGX83" s="706"/>
      <c r="FGY83" s="706"/>
      <c r="FGZ83" s="706"/>
      <c r="FHA83" s="706"/>
      <c r="FHB83" s="706"/>
      <c r="FHC83" s="706"/>
      <c r="FHD83" s="706"/>
      <c r="FHE83" s="706"/>
      <c r="FHF83" s="706"/>
      <c r="FHG83" s="706"/>
      <c r="FHH83" s="706"/>
      <c r="FHI83" s="706"/>
      <c r="FHJ83" s="706"/>
      <c r="FHK83" s="706"/>
      <c r="FHL83" s="706"/>
      <c r="FHM83" s="706"/>
      <c r="FHN83" s="706"/>
      <c r="FHO83" s="706"/>
      <c r="FHP83" s="706"/>
      <c r="FHQ83" s="706"/>
      <c r="FHR83" s="706"/>
      <c r="FHS83" s="706"/>
      <c r="FHT83" s="706"/>
      <c r="FHU83" s="706"/>
      <c r="FHV83" s="706"/>
      <c r="FHW83" s="706"/>
      <c r="FHX83" s="706"/>
      <c r="FHY83" s="706"/>
      <c r="FHZ83" s="706"/>
      <c r="FIA83" s="706"/>
      <c r="FIB83" s="706"/>
      <c r="FIC83" s="706"/>
      <c r="FID83" s="706"/>
      <c r="FIE83" s="706"/>
      <c r="FIF83" s="706"/>
      <c r="FIG83" s="706"/>
      <c r="FIH83" s="706"/>
      <c r="FII83" s="706"/>
      <c r="FIJ83" s="706"/>
      <c r="FIK83" s="706"/>
      <c r="FIL83" s="706"/>
      <c r="FIM83" s="706"/>
      <c r="FIN83" s="706"/>
      <c r="FIO83" s="706"/>
      <c r="FIP83" s="706"/>
      <c r="FIQ83" s="706"/>
      <c r="FIR83" s="706"/>
      <c r="FIS83" s="706"/>
      <c r="FIT83" s="706"/>
      <c r="FIU83" s="706"/>
      <c r="FIV83" s="706"/>
      <c r="FIW83" s="706"/>
      <c r="FIX83" s="706"/>
      <c r="FIY83" s="706"/>
      <c r="FIZ83" s="706"/>
      <c r="FJA83" s="706"/>
      <c r="FJB83" s="706"/>
      <c r="FJC83" s="706"/>
      <c r="FJD83" s="706"/>
      <c r="FJE83" s="706"/>
      <c r="FJF83" s="706"/>
      <c r="FJG83" s="706"/>
      <c r="FJH83" s="706"/>
      <c r="FJI83" s="706"/>
      <c r="FJJ83" s="706"/>
      <c r="FJK83" s="706"/>
      <c r="FJL83" s="706"/>
      <c r="FJM83" s="706"/>
      <c r="FJN83" s="706"/>
      <c r="FJO83" s="706"/>
      <c r="FJP83" s="706"/>
      <c r="FJQ83" s="706"/>
      <c r="FJR83" s="706"/>
      <c r="FJS83" s="706"/>
      <c r="FJT83" s="706"/>
      <c r="FJU83" s="706"/>
      <c r="FJV83" s="706"/>
      <c r="FJW83" s="706"/>
      <c r="FJX83" s="706"/>
      <c r="FJY83" s="706"/>
      <c r="FJZ83" s="706"/>
      <c r="FKA83" s="706"/>
      <c r="FKB83" s="706"/>
      <c r="FKC83" s="706"/>
      <c r="FKD83" s="706"/>
      <c r="FKE83" s="706"/>
      <c r="FKF83" s="706"/>
      <c r="FKG83" s="706"/>
      <c r="FKH83" s="706"/>
      <c r="FKI83" s="706"/>
      <c r="FKJ83" s="706"/>
      <c r="FKK83" s="706"/>
      <c r="FKL83" s="706"/>
      <c r="FKM83" s="706"/>
      <c r="FKN83" s="706"/>
      <c r="FKO83" s="706"/>
      <c r="FKP83" s="706"/>
      <c r="FKQ83" s="706"/>
      <c r="FKR83" s="706"/>
      <c r="FKS83" s="706"/>
      <c r="FKT83" s="706"/>
      <c r="FKU83" s="706"/>
      <c r="FKV83" s="706"/>
      <c r="FKW83" s="706"/>
      <c r="FKX83" s="706"/>
      <c r="FKY83" s="706"/>
      <c r="FKZ83" s="706"/>
      <c r="FLA83" s="706"/>
      <c r="FLB83" s="706"/>
      <c r="FLC83" s="706"/>
      <c r="FLD83" s="706"/>
      <c r="FLE83" s="706"/>
      <c r="FLF83" s="706"/>
      <c r="FLG83" s="706"/>
      <c r="FLH83" s="706"/>
      <c r="FLI83" s="706"/>
      <c r="FLJ83" s="706"/>
      <c r="FLK83" s="706"/>
      <c r="FLL83" s="706"/>
      <c r="FLM83" s="706"/>
      <c r="FLN83" s="706"/>
      <c r="FLO83" s="706"/>
      <c r="FLP83" s="706"/>
      <c r="FLQ83" s="706"/>
      <c r="FLR83" s="706"/>
      <c r="FLS83" s="706"/>
      <c r="FLT83" s="706"/>
      <c r="FLU83" s="706"/>
      <c r="FLV83" s="706"/>
      <c r="FLW83" s="706"/>
      <c r="FLX83" s="706"/>
      <c r="FLY83" s="706"/>
      <c r="FLZ83" s="706"/>
      <c r="FMA83" s="706"/>
      <c r="FMB83" s="706"/>
      <c r="FMC83" s="706"/>
      <c r="FMD83" s="706"/>
      <c r="FME83" s="706"/>
      <c r="FMF83" s="706"/>
      <c r="FMG83" s="706"/>
      <c r="FMH83" s="706"/>
      <c r="FMI83" s="706"/>
      <c r="FMJ83" s="706"/>
      <c r="FMK83" s="706"/>
      <c r="FML83" s="706"/>
      <c r="FMM83" s="706"/>
      <c r="FMN83" s="706"/>
      <c r="FMO83" s="706"/>
      <c r="FMP83" s="706"/>
      <c r="FMQ83" s="706"/>
      <c r="FMR83" s="706"/>
      <c r="FMS83" s="706"/>
      <c r="FMT83" s="706"/>
      <c r="FMU83" s="706"/>
      <c r="FMV83" s="706"/>
      <c r="FMW83" s="706"/>
      <c r="FMX83" s="706"/>
      <c r="FMY83" s="706"/>
      <c r="FMZ83" s="706"/>
      <c r="FNA83" s="706"/>
      <c r="FNB83" s="706"/>
      <c r="FNC83" s="706"/>
      <c r="FND83" s="706"/>
      <c r="FNE83" s="706"/>
      <c r="FNF83" s="706"/>
      <c r="FNG83" s="706"/>
      <c r="FNH83" s="706"/>
      <c r="FNI83" s="706"/>
      <c r="FNJ83" s="706"/>
      <c r="FNK83" s="706"/>
      <c r="FNL83" s="706"/>
      <c r="FNM83" s="706"/>
      <c r="FNN83" s="706"/>
      <c r="FNO83" s="706"/>
      <c r="FNP83" s="706"/>
      <c r="FNQ83" s="706"/>
      <c r="FNR83" s="706"/>
      <c r="FNS83" s="706"/>
      <c r="FNT83" s="706"/>
      <c r="FNU83" s="706"/>
      <c r="FNV83" s="706"/>
      <c r="FNW83" s="706"/>
      <c r="FNX83" s="706"/>
      <c r="FNY83" s="706"/>
      <c r="FNZ83" s="706"/>
      <c r="FOA83" s="706"/>
      <c r="FOB83" s="706"/>
      <c r="FOC83" s="706"/>
      <c r="FOD83" s="706"/>
      <c r="FOE83" s="706"/>
      <c r="FOF83" s="706"/>
      <c r="FOG83" s="706"/>
      <c r="FOH83" s="706"/>
      <c r="FOI83" s="706"/>
      <c r="FOJ83" s="706"/>
      <c r="FOK83" s="706"/>
      <c r="FOL83" s="706"/>
      <c r="FOM83" s="706"/>
      <c r="FON83" s="706"/>
      <c r="FOO83" s="706"/>
      <c r="FOP83" s="706"/>
      <c r="FOQ83" s="706"/>
      <c r="FOR83" s="706"/>
      <c r="FOS83" s="706"/>
      <c r="FOT83" s="706"/>
      <c r="FOU83" s="706"/>
      <c r="FOV83" s="706"/>
      <c r="FOW83" s="706"/>
      <c r="FOX83" s="706"/>
      <c r="FOY83" s="706"/>
      <c r="FOZ83" s="706"/>
      <c r="FPA83" s="706"/>
      <c r="FPB83" s="706"/>
      <c r="FPC83" s="706"/>
      <c r="FPD83" s="706"/>
      <c r="FPE83" s="706"/>
      <c r="FPF83" s="706"/>
      <c r="FPG83" s="706"/>
      <c r="FPH83" s="706"/>
      <c r="FPI83" s="706"/>
      <c r="FPJ83" s="706"/>
      <c r="FPK83" s="706"/>
      <c r="FPL83" s="706"/>
      <c r="FPM83" s="706"/>
      <c r="FPN83" s="706"/>
      <c r="FPO83" s="706"/>
      <c r="FPP83" s="706"/>
      <c r="FPQ83" s="706"/>
      <c r="FPR83" s="706"/>
      <c r="FPS83" s="706"/>
      <c r="FPT83" s="706"/>
      <c r="FPU83" s="706"/>
      <c r="FPV83" s="706"/>
      <c r="FPW83" s="706"/>
      <c r="FPX83" s="706"/>
      <c r="FPY83" s="706"/>
      <c r="FPZ83" s="706"/>
      <c r="FQA83" s="706"/>
      <c r="FQB83" s="706"/>
      <c r="FQC83" s="706"/>
      <c r="FQD83" s="706"/>
      <c r="FQE83" s="706"/>
      <c r="FQF83" s="706"/>
      <c r="FQG83" s="706"/>
      <c r="FQH83" s="706"/>
      <c r="FQI83" s="706"/>
      <c r="FQJ83" s="706"/>
      <c r="FQK83" s="706"/>
      <c r="FQL83" s="706"/>
      <c r="FQM83" s="706"/>
      <c r="FQN83" s="706"/>
      <c r="FQO83" s="706"/>
      <c r="FQP83" s="706"/>
      <c r="FQQ83" s="706"/>
      <c r="FQR83" s="706"/>
      <c r="FQS83" s="706"/>
      <c r="FQT83" s="706"/>
      <c r="FQU83" s="706"/>
      <c r="FQV83" s="706"/>
      <c r="FQW83" s="706"/>
      <c r="FQX83" s="706"/>
      <c r="FQY83" s="706"/>
      <c r="FQZ83" s="706"/>
      <c r="FRA83" s="706"/>
      <c r="FRB83" s="706"/>
      <c r="FRC83" s="706"/>
      <c r="FRD83" s="706"/>
      <c r="FRE83" s="706"/>
      <c r="FRF83" s="706"/>
      <c r="FRG83" s="706"/>
      <c r="FRH83" s="706"/>
      <c r="FRI83" s="706"/>
      <c r="FRJ83" s="706"/>
      <c r="FRK83" s="706"/>
      <c r="FRL83" s="706"/>
      <c r="FRM83" s="706"/>
      <c r="FRN83" s="706"/>
      <c r="FRO83" s="706"/>
      <c r="FRP83" s="706"/>
      <c r="FRQ83" s="706"/>
      <c r="FRR83" s="706"/>
      <c r="FRS83" s="706"/>
      <c r="FRT83" s="706"/>
      <c r="FRU83" s="706"/>
      <c r="FRV83" s="706"/>
      <c r="FRW83" s="706"/>
      <c r="FRX83" s="706"/>
      <c r="FRY83" s="706"/>
      <c r="FRZ83" s="706"/>
      <c r="FSA83" s="706"/>
      <c r="FSB83" s="706"/>
      <c r="FSC83" s="706"/>
      <c r="FSD83" s="706"/>
      <c r="FSE83" s="706"/>
      <c r="FSF83" s="706"/>
      <c r="FSG83" s="706"/>
      <c r="FSH83" s="706"/>
      <c r="FSI83" s="706"/>
      <c r="FSJ83" s="706"/>
      <c r="FSK83" s="706"/>
      <c r="FSL83" s="706"/>
      <c r="FSM83" s="706"/>
      <c r="FSN83" s="706"/>
      <c r="FSO83" s="706"/>
      <c r="FSP83" s="706"/>
      <c r="FSQ83" s="706"/>
      <c r="FSR83" s="706"/>
      <c r="FSS83" s="706"/>
      <c r="FST83" s="706"/>
      <c r="FSU83" s="706"/>
      <c r="FSV83" s="706"/>
      <c r="FSW83" s="706"/>
      <c r="FSX83" s="706"/>
      <c r="FSY83" s="706"/>
      <c r="FSZ83" s="706"/>
      <c r="FTA83" s="706"/>
      <c r="FTB83" s="706"/>
      <c r="FTC83" s="706"/>
      <c r="FTD83" s="706"/>
      <c r="FTE83" s="706"/>
      <c r="FTF83" s="706"/>
      <c r="FTG83" s="706"/>
      <c r="FTH83" s="706"/>
      <c r="FTI83" s="706"/>
      <c r="FTJ83" s="706"/>
      <c r="FTK83" s="706"/>
      <c r="FTL83" s="706"/>
      <c r="FTM83" s="706"/>
      <c r="FTN83" s="706"/>
      <c r="FTO83" s="706"/>
      <c r="FTP83" s="706"/>
      <c r="FTQ83" s="706"/>
      <c r="FTR83" s="706"/>
      <c r="FTS83" s="706"/>
      <c r="FTT83" s="706"/>
      <c r="FTU83" s="706"/>
      <c r="FTV83" s="706"/>
      <c r="FTW83" s="706"/>
      <c r="FTX83" s="706"/>
      <c r="FTY83" s="706"/>
      <c r="FTZ83" s="706"/>
      <c r="FUA83" s="706"/>
      <c r="FUB83" s="706"/>
      <c r="FUC83" s="706"/>
      <c r="FUD83" s="706"/>
      <c r="FUE83" s="706"/>
      <c r="FUF83" s="706"/>
      <c r="FUG83" s="706"/>
      <c r="FUH83" s="706"/>
      <c r="FUI83" s="706"/>
      <c r="FUJ83" s="706"/>
      <c r="FUK83" s="706"/>
      <c r="FUL83" s="706"/>
      <c r="FUM83" s="706"/>
      <c r="FUN83" s="706"/>
      <c r="FUO83" s="706"/>
      <c r="FUP83" s="706"/>
      <c r="FUQ83" s="706"/>
      <c r="FUR83" s="706"/>
      <c r="FUS83" s="706"/>
      <c r="FUT83" s="706"/>
      <c r="FUU83" s="706"/>
      <c r="FUV83" s="706"/>
      <c r="FUW83" s="706"/>
      <c r="FUX83" s="706"/>
      <c r="FUY83" s="706"/>
      <c r="FUZ83" s="706"/>
      <c r="FVA83" s="706"/>
      <c r="FVB83" s="706"/>
      <c r="FVC83" s="706"/>
      <c r="FVD83" s="706"/>
      <c r="FVE83" s="706"/>
      <c r="FVF83" s="706"/>
      <c r="FVG83" s="706"/>
      <c r="FVH83" s="706"/>
      <c r="FVI83" s="706"/>
      <c r="FVJ83" s="706"/>
      <c r="FVK83" s="706"/>
      <c r="FVL83" s="706"/>
      <c r="FVM83" s="706"/>
      <c r="FVN83" s="706"/>
      <c r="FVO83" s="706"/>
      <c r="FVP83" s="706"/>
      <c r="FVQ83" s="706"/>
      <c r="FVR83" s="706"/>
      <c r="FVS83" s="706"/>
      <c r="FVT83" s="706"/>
      <c r="FVU83" s="706"/>
      <c r="FVV83" s="706"/>
      <c r="FVW83" s="706"/>
      <c r="FVX83" s="706"/>
      <c r="FVY83" s="706"/>
      <c r="FVZ83" s="706"/>
      <c r="FWA83" s="706"/>
      <c r="FWB83" s="706"/>
      <c r="FWC83" s="706"/>
      <c r="FWD83" s="706"/>
      <c r="FWE83" s="706"/>
      <c r="FWF83" s="706"/>
      <c r="FWG83" s="706"/>
      <c r="FWH83" s="706"/>
      <c r="FWI83" s="706"/>
      <c r="FWJ83" s="706"/>
      <c r="FWK83" s="706"/>
      <c r="FWL83" s="706"/>
      <c r="FWM83" s="706"/>
      <c r="FWN83" s="706"/>
      <c r="FWO83" s="706"/>
      <c r="FWP83" s="706"/>
      <c r="FWQ83" s="706"/>
      <c r="FWR83" s="706"/>
      <c r="FWS83" s="706"/>
      <c r="FWT83" s="706"/>
      <c r="FWU83" s="706"/>
      <c r="FWV83" s="706"/>
      <c r="FWW83" s="706"/>
      <c r="FWX83" s="706"/>
      <c r="FWY83" s="706"/>
      <c r="FWZ83" s="706"/>
      <c r="FXA83" s="706"/>
      <c r="FXB83" s="706"/>
      <c r="FXC83" s="706"/>
      <c r="FXD83" s="706"/>
      <c r="FXE83" s="706"/>
      <c r="FXF83" s="706"/>
      <c r="FXG83" s="706"/>
      <c r="FXH83" s="706"/>
      <c r="FXI83" s="706"/>
      <c r="FXJ83" s="706"/>
      <c r="FXK83" s="706"/>
      <c r="FXL83" s="706"/>
      <c r="FXM83" s="706"/>
      <c r="FXN83" s="706"/>
      <c r="FXO83" s="706"/>
      <c r="FXP83" s="706"/>
      <c r="FXQ83" s="706"/>
      <c r="FXR83" s="706"/>
      <c r="FXS83" s="706"/>
      <c r="FXT83" s="706"/>
      <c r="FXU83" s="706"/>
      <c r="FXV83" s="706"/>
      <c r="FXW83" s="706"/>
      <c r="FXX83" s="706"/>
      <c r="FXY83" s="706"/>
      <c r="FXZ83" s="706"/>
      <c r="FYA83" s="706"/>
      <c r="FYB83" s="706"/>
      <c r="FYC83" s="706"/>
      <c r="FYD83" s="706"/>
      <c r="FYE83" s="706"/>
      <c r="FYF83" s="706"/>
      <c r="FYG83" s="706"/>
      <c r="FYH83" s="706"/>
      <c r="FYI83" s="706"/>
      <c r="FYJ83" s="706"/>
      <c r="FYK83" s="706"/>
      <c r="FYL83" s="706"/>
      <c r="FYM83" s="706"/>
      <c r="FYN83" s="706"/>
      <c r="FYO83" s="706"/>
      <c r="FYP83" s="706"/>
      <c r="FYQ83" s="706"/>
      <c r="FYR83" s="706"/>
      <c r="FYS83" s="706"/>
      <c r="FYT83" s="706"/>
      <c r="FYU83" s="706"/>
      <c r="FYV83" s="706"/>
      <c r="FYW83" s="706"/>
      <c r="FYX83" s="706"/>
      <c r="FYY83" s="706"/>
      <c r="FYZ83" s="706"/>
      <c r="FZA83" s="706"/>
      <c r="FZB83" s="706"/>
      <c r="FZC83" s="706"/>
      <c r="FZD83" s="706"/>
      <c r="FZE83" s="706"/>
      <c r="FZF83" s="706"/>
      <c r="FZG83" s="706"/>
      <c r="FZH83" s="706"/>
      <c r="FZI83" s="706"/>
      <c r="FZJ83" s="706"/>
      <c r="FZK83" s="706"/>
      <c r="FZL83" s="706"/>
      <c r="FZM83" s="706"/>
      <c r="FZN83" s="706"/>
      <c r="FZO83" s="706"/>
      <c r="FZP83" s="706"/>
      <c r="FZQ83" s="706"/>
      <c r="FZR83" s="706"/>
      <c r="FZS83" s="706"/>
      <c r="FZT83" s="706"/>
      <c r="FZU83" s="706"/>
      <c r="FZV83" s="706"/>
      <c r="FZW83" s="706"/>
      <c r="FZX83" s="706"/>
      <c r="FZY83" s="706"/>
      <c r="FZZ83" s="706"/>
      <c r="GAA83" s="706"/>
      <c r="GAB83" s="706"/>
      <c r="GAC83" s="706"/>
      <c r="GAD83" s="706"/>
      <c r="GAE83" s="706"/>
      <c r="GAF83" s="706"/>
      <c r="GAG83" s="706"/>
      <c r="GAH83" s="706"/>
      <c r="GAI83" s="706"/>
      <c r="GAJ83" s="706"/>
      <c r="GAK83" s="706"/>
      <c r="GAL83" s="706"/>
      <c r="GAM83" s="706"/>
      <c r="GAN83" s="706"/>
      <c r="GAO83" s="706"/>
      <c r="GAP83" s="706"/>
      <c r="GAQ83" s="706"/>
      <c r="GAR83" s="706"/>
      <c r="GAS83" s="706"/>
      <c r="GAT83" s="706"/>
      <c r="GAU83" s="706"/>
      <c r="GAV83" s="706"/>
      <c r="GAW83" s="706"/>
      <c r="GAX83" s="706"/>
      <c r="GAY83" s="706"/>
      <c r="GAZ83" s="706"/>
      <c r="GBA83" s="706"/>
      <c r="GBB83" s="706"/>
      <c r="GBC83" s="706"/>
      <c r="GBD83" s="706"/>
      <c r="GBE83" s="706"/>
      <c r="GBF83" s="706"/>
      <c r="GBG83" s="706"/>
      <c r="GBH83" s="706"/>
      <c r="GBI83" s="706"/>
      <c r="GBJ83" s="706"/>
      <c r="GBK83" s="706"/>
      <c r="GBL83" s="706"/>
      <c r="GBM83" s="706"/>
      <c r="GBN83" s="706"/>
      <c r="GBO83" s="706"/>
      <c r="GBP83" s="706"/>
      <c r="GBQ83" s="706"/>
      <c r="GBR83" s="706"/>
      <c r="GBS83" s="706"/>
      <c r="GBT83" s="706"/>
      <c r="GBU83" s="706"/>
      <c r="GBV83" s="706"/>
      <c r="GBW83" s="706"/>
      <c r="GBX83" s="706"/>
      <c r="GBY83" s="706"/>
      <c r="GBZ83" s="706"/>
      <c r="GCA83" s="706"/>
      <c r="GCB83" s="706"/>
      <c r="GCC83" s="706"/>
      <c r="GCD83" s="706"/>
      <c r="GCE83" s="706"/>
      <c r="GCF83" s="706"/>
      <c r="GCG83" s="706"/>
      <c r="GCH83" s="706"/>
      <c r="GCI83" s="706"/>
      <c r="GCJ83" s="706"/>
      <c r="GCK83" s="706"/>
      <c r="GCL83" s="706"/>
      <c r="GCM83" s="706"/>
      <c r="GCN83" s="706"/>
      <c r="GCO83" s="706"/>
      <c r="GCP83" s="706"/>
      <c r="GCQ83" s="706"/>
      <c r="GCR83" s="706"/>
      <c r="GCS83" s="706"/>
      <c r="GCT83" s="706"/>
      <c r="GCU83" s="706"/>
      <c r="GCV83" s="706"/>
      <c r="GCW83" s="706"/>
      <c r="GCX83" s="706"/>
      <c r="GCY83" s="706"/>
      <c r="GCZ83" s="706"/>
      <c r="GDA83" s="706"/>
      <c r="GDB83" s="706"/>
      <c r="GDC83" s="706"/>
      <c r="GDD83" s="706"/>
      <c r="GDE83" s="706"/>
      <c r="GDF83" s="706"/>
      <c r="GDG83" s="706"/>
      <c r="GDH83" s="706"/>
      <c r="GDI83" s="706"/>
      <c r="GDJ83" s="706"/>
      <c r="GDK83" s="706"/>
      <c r="GDL83" s="706"/>
      <c r="GDM83" s="706"/>
      <c r="GDN83" s="706"/>
      <c r="GDO83" s="706"/>
      <c r="GDP83" s="706"/>
      <c r="GDQ83" s="706"/>
      <c r="GDR83" s="706"/>
      <c r="GDS83" s="706"/>
      <c r="GDT83" s="706"/>
      <c r="GDU83" s="706"/>
      <c r="GDV83" s="706"/>
      <c r="GDW83" s="706"/>
      <c r="GDX83" s="706"/>
      <c r="GDY83" s="706"/>
      <c r="GDZ83" s="706"/>
      <c r="GEA83" s="706"/>
      <c r="GEB83" s="706"/>
      <c r="GEC83" s="706"/>
      <c r="GED83" s="706"/>
      <c r="GEE83" s="706"/>
      <c r="GEF83" s="706"/>
      <c r="GEG83" s="706"/>
      <c r="GEH83" s="706"/>
      <c r="GEI83" s="706"/>
      <c r="GEJ83" s="706"/>
      <c r="GEK83" s="706"/>
      <c r="GEL83" s="706"/>
      <c r="GEM83" s="706"/>
      <c r="GEN83" s="706"/>
      <c r="GEO83" s="706"/>
      <c r="GEP83" s="706"/>
      <c r="GEQ83" s="706"/>
      <c r="GER83" s="706"/>
      <c r="GES83" s="706"/>
      <c r="GET83" s="706"/>
      <c r="GEU83" s="706"/>
      <c r="GEV83" s="706"/>
      <c r="GEW83" s="706"/>
      <c r="GEX83" s="706"/>
      <c r="GEY83" s="706"/>
      <c r="GEZ83" s="706"/>
      <c r="GFA83" s="706"/>
      <c r="GFB83" s="706"/>
      <c r="GFC83" s="706"/>
      <c r="GFD83" s="706"/>
      <c r="GFE83" s="706"/>
      <c r="GFF83" s="706"/>
      <c r="GFG83" s="706"/>
      <c r="GFH83" s="706"/>
      <c r="GFI83" s="706"/>
      <c r="GFJ83" s="706"/>
      <c r="GFK83" s="706"/>
      <c r="GFL83" s="706"/>
      <c r="GFM83" s="706"/>
      <c r="GFN83" s="706"/>
      <c r="GFO83" s="706"/>
      <c r="GFP83" s="706"/>
      <c r="GFQ83" s="706"/>
      <c r="GFR83" s="706"/>
      <c r="GFS83" s="706"/>
      <c r="GFT83" s="706"/>
      <c r="GFU83" s="706"/>
      <c r="GFV83" s="706"/>
      <c r="GFW83" s="706"/>
      <c r="GFX83" s="706"/>
      <c r="GFY83" s="706"/>
      <c r="GFZ83" s="706"/>
      <c r="GGA83" s="706"/>
      <c r="GGB83" s="706"/>
      <c r="GGC83" s="706"/>
      <c r="GGD83" s="706"/>
      <c r="GGE83" s="706"/>
      <c r="GGF83" s="706"/>
      <c r="GGG83" s="706"/>
      <c r="GGH83" s="706"/>
      <c r="GGI83" s="706"/>
      <c r="GGJ83" s="706"/>
      <c r="GGK83" s="706"/>
      <c r="GGL83" s="706"/>
      <c r="GGM83" s="706"/>
      <c r="GGN83" s="706"/>
      <c r="GGO83" s="706"/>
      <c r="GGP83" s="706"/>
      <c r="GGQ83" s="706"/>
      <c r="GGR83" s="706"/>
      <c r="GGS83" s="706"/>
      <c r="GGT83" s="706"/>
      <c r="GGU83" s="706"/>
      <c r="GGV83" s="706"/>
      <c r="GGW83" s="706"/>
      <c r="GGX83" s="706"/>
      <c r="GGY83" s="706"/>
      <c r="GGZ83" s="706"/>
      <c r="GHA83" s="706"/>
      <c r="GHB83" s="706"/>
      <c r="GHC83" s="706"/>
      <c r="GHD83" s="706"/>
      <c r="GHE83" s="706"/>
      <c r="GHF83" s="706"/>
      <c r="GHG83" s="706"/>
      <c r="GHH83" s="706"/>
      <c r="GHI83" s="706"/>
      <c r="GHJ83" s="706"/>
      <c r="GHK83" s="706"/>
      <c r="GHL83" s="706"/>
      <c r="GHM83" s="706"/>
      <c r="GHN83" s="706"/>
      <c r="GHO83" s="706"/>
      <c r="GHP83" s="706"/>
      <c r="GHQ83" s="706"/>
      <c r="GHR83" s="706"/>
      <c r="GHS83" s="706"/>
      <c r="GHT83" s="706"/>
      <c r="GHU83" s="706"/>
      <c r="GHV83" s="706"/>
      <c r="GHW83" s="706"/>
      <c r="GHX83" s="706"/>
      <c r="GHY83" s="706"/>
      <c r="GHZ83" s="706"/>
      <c r="GIA83" s="706"/>
      <c r="GIB83" s="706"/>
      <c r="GIC83" s="706"/>
      <c r="GID83" s="706"/>
      <c r="GIE83" s="706"/>
      <c r="GIF83" s="706"/>
      <c r="GIG83" s="706"/>
      <c r="GIH83" s="706"/>
      <c r="GII83" s="706"/>
      <c r="GIJ83" s="706"/>
      <c r="GIK83" s="706"/>
      <c r="GIL83" s="706"/>
      <c r="GIM83" s="706"/>
      <c r="GIN83" s="706"/>
      <c r="GIO83" s="706"/>
      <c r="GIP83" s="706"/>
      <c r="GIQ83" s="706"/>
      <c r="GIR83" s="706"/>
      <c r="GIS83" s="706"/>
      <c r="GIT83" s="706"/>
      <c r="GIU83" s="706"/>
      <c r="GIV83" s="706"/>
      <c r="GIW83" s="706"/>
      <c r="GIX83" s="706"/>
      <c r="GIY83" s="706"/>
      <c r="GIZ83" s="706"/>
      <c r="GJA83" s="706"/>
      <c r="GJB83" s="706"/>
      <c r="GJC83" s="706"/>
      <c r="GJD83" s="706"/>
      <c r="GJE83" s="706"/>
      <c r="GJF83" s="706"/>
      <c r="GJG83" s="706"/>
      <c r="GJH83" s="706"/>
      <c r="GJI83" s="706"/>
      <c r="GJJ83" s="706"/>
      <c r="GJK83" s="706"/>
      <c r="GJL83" s="706"/>
      <c r="GJM83" s="706"/>
      <c r="GJN83" s="706"/>
      <c r="GJO83" s="706"/>
      <c r="GJP83" s="706"/>
      <c r="GJQ83" s="706"/>
      <c r="GJR83" s="706"/>
      <c r="GJS83" s="706"/>
      <c r="GJT83" s="706"/>
      <c r="GJU83" s="706"/>
      <c r="GJV83" s="706"/>
      <c r="GJW83" s="706"/>
      <c r="GJX83" s="706"/>
      <c r="GJY83" s="706"/>
      <c r="GJZ83" s="706"/>
      <c r="GKA83" s="706"/>
      <c r="GKB83" s="706"/>
      <c r="GKC83" s="706"/>
      <c r="GKD83" s="706"/>
      <c r="GKE83" s="706"/>
      <c r="GKF83" s="706"/>
      <c r="GKG83" s="706"/>
      <c r="GKH83" s="706"/>
      <c r="GKI83" s="706"/>
      <c r="GKJ83" s="706"/>
      <c r="GKK83" s="706"/>
      <c r="GKL83" s="706"/>
      <c r="GKM83" s="706"/>
      <c r="GKN83" s="706"/>
      <c r="GKO83" s="706"/>
      <c r="GKP83" s="706"/>
      <c r="GKQ83" s="706"/>
      <c r="GKR83" s="706"/>
      <c r="GKS83" s="706"/>
      <c r="GKT83" s="706"/>
      <c r="GKU83" s="706"/>
      <c r="GKV83" s="706"/>
      <c r="GKW83" s="706"/>
      <c r="GKX83" s="706"/>
      <c r="GKY83" s="706"/>
      <c r="GKZ83" s="706"/>
      <c r="GLA83" s="706"/>
      <c r="GLB83" s="706"/>
      <c r="GLC83" s="706"/>
      <c r="GLD83" s="706"/>
      <c r="GLE83" s="706"/>
      <c r="GLF83" s="706"/>
      <c r="GLG83" s="706"/>
      <c r="GLH83" s="706"/>
      <c r="GLI83" s="706"/>
      <c r="GLJ83" s="706"/>
      <c r="GLK83" s="706"/>
      <c r="GLL83" s="706"/>
      <c r="GLM83" s="706"/>
      <c r="GLN83" s="706"/>
      <c r="GLO83" s="706"/>
      <c r="GLP83" s="706"/>
      <c r="GLQ83" s="706"/>
      <c r="GLR83" s="706"/>
      <c r="GLS83" s="706"/>
      <c r="GLT83" s="706"/>
      <c r="GLU83" s="706"/>
      <c r="GLV83" s="706"/>
      <c r="GLW83" s="706"/>
      <c r="GLX83" s="706"/>
      <c r="GLY83" s="706"/>
      <c r="GLZ83" s="706"/>
      <c r="GMA83" s="706"/>
      <c r="GMB83" s="706"/>
      <c r="GMC83" s="706"/>
      <c r="GMD83" s="706"/>
      <c r="GME83" s="706"/>
      <c r="GMF83" s="706"/>
      <c r="GMG83" s="706"/>
      <c r="GMH83" s="706"/>
      <c r="GMI83" s="706"/>
      <c r="GMJ83" s="706"/>
      <c r="GMK83" s="706"/>
      <c r="GML83" s="706"/>
      <c r="GMM83" s="706"/>
      <c r="GMN83" s="706"/>
      <c r="GMO83" s="706"/>
      <c r="GMP83" s="706"/>
      <c r="GMQ83" s="706"/>
      <c r="GMR83" s="706"/>
      <c r="GMS83" s="706"/>
      <c r="GMT83" s="706"/>
      <c r="GMU83" s="706"/>
      <c r="GMV83" s="706"/>
      <c r="GMW83" s="706"/>
      <c r="GMX83" s="706"/>
      <c r="GMY83" s="706"/>
      <c r="GMZ83" s="706"/>
      <c r="GNA83" s="706"/>
      <c r="GNB83" s="706"/>
      <c r="GNC83" s="706"/>
      <c r="GND83" s="706"/>
      <c r="GNE83" s="706"/>
      <c r="GNF83" s="706"/>
      <c r="GNG83" s="706"/>
      <c r="GNH83" s="706"/>
      <c r="GNI83" s="706"/>
      <c r="GNJ83" s="706"/>
      <c r="GNK83" s="706"/>
      <c r="GNL83" s="706"/>
      <c r="GNM83" s="706"/>
      <c r="GNN83" s="706"/>
      <c r="GNO83" s="706"/>
      <c r="GNP83" s="706"/>
      <c r="GNQ83" s="706"/>
      <c r="GNR83" s="706"/>
      <c r="GNS83" s="706"/>
      <c r="GNT83" s="706"/>
      <c r="GNU83" s="706"/>
      <c r="GNV83" s="706"/>
      <c r="GNW83" s="706"/>
      <c r="GNX83" s="706"/>
      <c r="GNY83" s="706"/>
      <c r="GNZ83" s="706"/>
      <c r="GOA83" s="706"/>
      <c r="GOB83" s="706"/>
      <c r="GOC83" s="706"/>
      <c r="GOD83" s="706"/>
      <c r="GOE83" s="706"/>
      <c r="GOF83" s="706"/>
      <c r="GOG83" s="706"/>
      <c r="GOH83" s="706"/>
      <c r="GOI83" s="706"/>
      <c r="GOJ83" s="706"/>
      <c r="GOK83" s="706"/>
      <c r="GOL83" s="706"/>
      <c r="GOM83" s="706"/>
      <c r="GON83" s="706"/>
      <c r="GOO83" s="706"/>
      <c r="GOP83" s="706"/>
      <c r="GOQ83" s="706"/>
      <c r="GOR83" s="706"/>
      <c r="GOS83" s="706"/>
      <c r="GOT83" s="706"/>
      <c r="GOU83" s="706"/>
      <c r="GOV83" s="706"/>
      <c r="GOW83" s="706"/>
      <c r="GOX83" s="706"/>
      <c r="GOY83" s="706"/>
      <c r="GOZ83" s="706"/>
      <c r="GPA83" s="706"/>
      <c r="GPB83" s="706"/>
      <c r="GPC83" s="706"/>
      <c r="GPD83" s="706"/>
      <c r="GPE83" s="706"/>
      <c r="GPF83" s="706"/>
      <c r="GPG83" s="706"/>
      <c r="GPH83" s="706"/>
      <c r="GPI83" s="706"/>
      <c r="GPJ83" s="706"/>
      <c r="GPK83" s="706"/>
      <c r="GPL83" s="706"/>
      <c r="GPM83" s="706"/>
      <c r="GPN83" s="706"/>
      <c r="GPO83" s="706"/>
      <c r="GPP83" s="706"/>
      <c r="GPQ83" s="706"/>
      <c r="GPR83" s="706"/>
      <c r="GPS83" s="706"/>
      <c r="GPT83" s="706"/>
      <c r="GPU83" s="706"/>
      <c r="GPV83" s="706"/>
      <c r="GPW83" s="706"/>
      <c r="GPX83" s="706"/>
      <c r="GPY83" s="706"/>
      <c r="GPZ83" s="706"/>
      <c r="GQA83" s="706"/>
      <c r="GQB83" s="706"/>
      <c r="GQC83" s="706"/>
      <c r="GQD83" s="706"/>
      <c r="GQE83" s="706"/>
      <c r="GQF83" s="706"/>
      <c r="GQG83" s="706"/>
      <c r="GQH83" s="706"/>
      <c r="GQI83" s="706"/>
      <c r="GQJ83" s="706"/>
      <c r="GQK83" s="706"/>
      <c r="GQL83" s="706"/>
      <c r="GQM83" s="706"/>
      <c r="GQN83" s="706"/>
      <c r="GQO83" s="706"/>
      <c r="GQP83" s="706"/>
      <c r="GQQ83" s="706"/>
      <c r="GQR83" s="706"/>
      <c r="GQS83" s="706"/>
      <c r="GQT83" s="706"/>
      <c r="GQU83" s="706"/>
      <c r="GQV83" s="706"/>
      <c r="GQW83" s="706"/>
      <c r="GQX83" s="706"/>
      <c r="GQY83" s="706"/>
      <c r="GQZ83" s="706"/>
      <c r="GRA83" s="706"/>
      <c r="GRB83" s="706"/>
      <c r="GRC83" s="706"/>
      <c r="GRD83" s="706"/>
      <c r="GRE83" s="706"/>
      <c r="GRF83" s="706"/>
      <c r="GRG83" s="706"/>
      <c r="GRH83" s="706"/>
      <c r="GRI83" s="706"/>
      <c r="GRJ83" s="706"/>
      <c r="GRK83" s="706"/>
      <c r="GRL83" s="706"/>
      <c r="GRM83" s="706"/>
      <c r="GRN83" s="706"/>
      <c r="GRO83" s="706"/>
      <c r="GRP83" s="706"/>
      <c r="GRQ83" s="706"/>
      <c r="GRR83" s="706"/>
      <c r="GRS83" s="706"/>
      <c r="GRT83" s="706"/>
      <c r="GRU83" s="706"/>
      <c r="GRV83" s="706"/>
      <c r="GRW83" s="706"/>
      <c r="GRX83" s="706"/>
      <c r="GRY83" s="706"/>
      <c r="GRZ83" s="706"/>
      <c r="GSA83" s="706"/>
      <c r="GSB83" s="706"/>
      <c r="GSC83" s="706"/>
      <c r="GSD83" s="706"/>
      <c r="GSE83" s="706"/>
      <c r="GSF83" s="706"/>
      <c r="GSG83" s="706"/>
      <c r="GSH83" s="706"/>
      <c r="GSI83" s="706"/>
      <c r="GSJ83" s="706"/>
      <c r="GSK83" s="706"/>
      <c r="GSL83" s="706"/>
      <c r="GSM83" s="706"/>
      <c r="GSN83" s="706"/>
      <c r="GSO83" s="706"/>
      <c r="GSP83" s="706"/>
      <c r="GSQ83" s="706"/>
      <c r="GSR83" s="706"/>
      <c r="GSS83" s="706"/>
      <c r="GST83" s="706"/>
      <c r="GSU83" s="706"/>
      <c r="GSV83" s="706"/>
      <c r="GSW83" s="706"/>
      <c r="GSX83" s="706"/>
      <c r="GSY83" s="706"/>
      <c r="GSZ83" s="706"/>
      <c r="GTA83" s="706"/>
      <c r="GTB83" s="706"/>
      <c r="GTC83" s="706"/>
      <c r="GTD83" s="706"/>
      <c r="GTE83" s="706"/>
      <c r="GTF83" s="706"/>
      <c r="GTG83" s="706"/>
      <c r="GTH83" s="706"/>
      <c r="GTI83" s="706"/>
      <c r="GTJ83" s="706"/>
      <c r="GTK83" s="706"/>
      <c r="GTL83" s="706"/>
      <c r="GTM83" s="706"/>
      <c r="GTN83" s="706"/>
      <c r="GTO83" s="706"/>
      <c r="GTP83" s="706"/>
      <c r="GTQ83" s="706"/>
      <c r="GTR83" s="706"/>
      <c r="GTS83" s="706"/>
      <c r="GTT83" s="706"/>
      <c r="GTU83" s="706"/>
      <c r="GTV83" s="706"/>
      <c r="GTW83" s="706"/>
      <c r="GTX83" s="706"/>
      <c r="GTY83" s="706"/>
      <c r="GTZ83" s="706"/>
      <c r="GUA83" s="706"/>
      <c r="GUB83" s="706"/>
      <c r="GUC83" s="706"/>
      <c r="GUD83" s="706"/>
      <c r="GUE83" s="706"/>
      <c r="GUF83" s="706"/>
      <c r="GUG83" s="706"/>
      <c r="GUH83" s="706"/>
      <c r="GUI83" s="706"/>
      <c r="GUJ83" s="706"/>
      <c r="GUK83" s="706"/>
      <c r="GUL83" s="706"/>
      <c r="GUM83" s="706"/>
      <c r="GUN83" s="706"/>
      <c r="GUO83" s="706"/>
      <c r="GUP83" s="706"/>
      <c r="GUQ83" s="706"/>
      <c r="GUR83" s="706"/>
      <c r="GUS83" s="706"/>
      <c r="GUT83" s="706"/>
      <c r="GUU83" s="706"/>
      <c r="GUV83" s="706"/>
      <c r="GUW83" s="706"/>
      <c r="GUX83" s="706"/>
      <c r="GUY83" s="706"/>
      <c r="GUZ83" s="706"/>
      <c r="GVA83" s="706"/>
      <c r="GVB83" s="706"/>
      <c r="GVC83" s="706"/>
      <c r="GVD83" s="706"/>
      <c r="GVE83" s="706"/>
      <c r="GVF83" s="706"/>
      <c r="GVG83" s="706"/>
      <c r="GVH83" s="706"/>
      <c r="GVI83" s="706"/>
      <c r="GVJ83" s="706"/>
      <c r="GVK83" s="706"/>
      <c r="GVL83" s="706"/>
      <c r="GVM83" s="706"/>
      <c r="GVN83" s="706"/>
      <c r="GVO83" s="706"/>
      <c r="GVP83" s="706"/>
      <c r="GVQ83" s="706"/>
      <c r="GVR83" s="706"/>
      <c r="GVS83" s="706"/>
      <c r="GVT83" s="706"/>
      <c r="GVU83" s="706"/>
      <c r="GVV83" s="706"/>
      <c r="GVW83" s="706"/>
      <c r="GVX83" s="706"/>
      <c r="GVY83" s="706"/>
      <c r="GVZ83" s="706"/>
      <c r="GWA83" s="706"/>
      <c r="GWB83" s="706"/>
      <c r="GWC83" s="706"/>
      <c r="GWD83" s="706"/>
      <c r="GWE83" s="706"/>
      <c r="GWF83" s="706"/>
      <c r="GWG83" s="706"/>
      <c r="GWH83" s="706"/>
      <c r="GWI83" s="706"/>
      <c r="GWJ83" s="706"/>
      <c r="GWK83" s="706"/>
      <c r="GWL83" s="706"/>
      <c r="GWM83" s="706"/>
      <c r="GWN83" s="706"/>
      <c r="GWO83" s="706"/>
      <c r="GWP83" s="706"/>
      <c r="GWQ83" s="706"/>
      <c r="GWR83" s="706"/>
      <c r="GWS83" s="706"/>
      <c r="GWT83" s="706"/>
      <c r="GWU83" s="706"/>
      <c r="GWV83" s="706"/>
      <c r="GWW83" s="706"/>
      <c r="GWX83" s="706"/>
      <c r="GWY83" s="706"/>
      <c r="GWZ83" s="706"/>
      <c r="GXA83" s="706"/>
      <c r="GXB83" s="706"/>
      <c r="GXC83" s="706"/>
      <c r="GXD83" s="706"/>
      <c r="GXE83" s="706"/>
      <c r="GXF83" s="706"/>
      <c r="GXG83" s="706"/>
      <c r="GXH83" s="706"/>
      <c r="GXI83" s="706"/>
      <c r="GXJ83" s="706"/>
      <c r="GXK83" s="706"/>
      <c r="GXL83" s="706"/>
      <c r="GXM83" s="706"/>
      <c r="GXN83" s="706"/>
      <c r="GXO83" s="706"/>
      <c r="GXP83" s="706"/>
      <c r="GXQ83" s="706"/>
      <c r="GXR83" s="706"/>
      <c r="GXS83" s="706"/>
      <c r="GXT83" s="706"/>
      <c r="GXU83" s="706"/>
      <c r="GXV83" s="706"/>
      <c r="GXW83" s="706"/>
      <c r="GXX83" s="706"/>
      <c r="GXY83" s="706"/>
      <c r="GXZ83" s="706"/>
      <c r="GYA83" s="706"/>
      <c r="GYB83" s="706"/>
      <c r="GYC83" s="706"/>
      <c r="GYD83" s="706"/>
      <c r="GYE83" s="706"/>
      <c r="GYF83" s="706"/>
      <c r="GYG83" s="706"/>
      <c r="GYH83" s="706"/>
      <c r="GYI83" s="706"/>
      <c r="GYJ83" s="706"/>
      <c r="GYK83" s="706"/>
      <c r="GYL83" s="706"/>
      <c r="GYM83" s="706"/>
      <c r="GYN83" s="706"/>
      <c r="GYO83" s="706"/>
      <c r="GYP83" s="706"/>
      <c r="GYQ83" s="706"/>
      <c r="GYR83" s="706"/>
      <c r="GYS83" s="706"/>
      <c r="GYT83" s="706"/>
      <c r="GYU83" s="706"/>
      <c r="GYV83" s="706"/>
      <c r="GYW83" s="706"/>
      <c r="GYX83" s="706"/>
      <c r="GYY83" s="706"/>
      <c r="GYZ83" s="706"/>
      <c r="GZA83" s="706"/>
      <c r="GZB83" s="706"/>
      <c r="GZC83" s="706"/>
      <c r="GZD83" s="706"/>
      <c r="GZE83" s="706"/>
      <c r="GZF83" s="706"/>
      <c r="GZG83" s="706"/>
      <c r="GZH83" s="706"/>
      <c r="GZI83" s="706"/>
      <c r="GZJ83" s="706"/>
      <c r="GZK83" s="706"/>
      <c r="GZL83" s="706"/>
      <c r="GZM83" s="706"/>
      <c r="GZN83" s="706"/>
      <c r="GZO83" s="706"/>
      <c r="GZP83" s="706"/>
      <c r="GZQ83" s="706"/>
      <c r="GZR83" s="706"/>
      <c r="GZS83" s="706"/>
      <c r="GZT83" s="706"/>
      <c r="GZU83" s="706"/>
      <c r="GZV83" s="706"/>
      <c r="GZW83" s="706"/>
      <c r="GZX83" s="706"/>
      <c r="GZY83" s="706"/>
      <c r="GZZ83" s="706"/>
      <c r="HAA83" s="706"/>
      <c r="HAB83" s="706"/>
      <c r="HAC83" s="706"/>
      <c r="HAD83" s="706"/>
      <c r="HAE83" s="706"/>
      <c r="HAF83" s="706"/>
      <c r="HAG83" s="706"/>
      <c r="HAH83" s="706"/>
      <c r="HAI83" s="706"/>
      <c r="HAJ83" s="706"/>
      <c r="HAK83" s="706"/>
      <c r="HAL83" s="706"/>
      <c r="HAM83" s="706"/>
      <c r="HAN83" s="706"/>
      <c r="HAO83" s="706"/>
      <c r="HAP83" s="706"/>
      <c r="HAQ83" s="706"/>
      <c r="HAR83" s="706"/>
      <c r="HAS83" s="706"/>
      <c r="HAT83" s="706"/>
      <c r="HAU83" s="706"/>
      <c r="HAV83" s="706"/>
      <c r="HAW83" s="706"/>
      <c r="HAX83" s="706"/>
      <c r="HAY83" s="706"/>
      <c r="HAZ83" s="706"/>
      <c r="HBA83" s="706"/>
      <c r="HBB83" s="706"/>
      <c r="HBC83" s="706"/>
      <c r="HBD83" s="706"/>
      <c r="HBE83" s="706"/>
      <c r="HBF83" s="706"/>
      <c r="HBG83" s="706"/>
      <c r="HBH83" s="706"/>
      <c r="HBI83" s="706"/>
      <c r="HBJ83" s="706"/>
      <c r="HBK83" s="706"/>
      <c r="HBL83" s="706"/>
      <c r="HBM83" s="706"/>
      <c r="HBN83" s="706"/>
      <c r="HBO83" s="706"/>
      <c r="HBP83" s="706"/>
      <c r="HBQ83" s="706"/>
      <c r="HBR83" s="706"/>
      <c r="HBS83" s="706"/>
      <c r="HBT83" s="706"/>
      <c r="HBU83" s="706"/>
      <c r="HBV83" s="706"/>
      <c r="HBW83" s="706"/>
      <c r="HBX83" s="706"/>
      <c r="HBY83" s="706"/>
      <c r="HBZ83" s="706"/>
      <c r="HCA83" s="706"/>
      <c r="HCB83" s="706"/>
      <c r="HCC83" s="706"/>
      <c r="HCD83" s="706"/>
      <c r="HCE83" s="706"/>
      <c r="HCF83" s="706"/>
      <c r="HCG83" s="706"/>
      <c r="HCH83" s="706"/>
      <c r="HCI83" s="706"/>
      <c r="HCJ83" s="706"/>
      <c r="HCK83" s="706"/>
      <c r="HCL83" s="706"/>
      <c r="HCM83" s="706"/>
      <c r="HCN83" s="706"/>
      <c r="HCO83" s="706"/>
      <c r="HCP83" s="706"/>
      <c r="HCQ83" s="706"/>
      <c r="HCR83" s="706"/>
      <c r="HCS83" s="706"/>
      <c r="HCT83" s="706"/>
      <c r="HCU83" s="706"/>
      <c r="HCV83" s="706"/>
      <c r="HCW83" s="706"/>
      <c r="HCX83" s="706"/>
      <c r="HCY83" s="706"/>
      <c r="HCZ83" s="706"/>
      <c r="HDA83" s="706"/>
      <c r="HDB83" s="706"/>
      <c r="HDC83" s="706"/>
      <c r="HDD83" s="706"/>
      <c r="HDE83" s="706"/>
      <c r="HDF83" s="706"/>
      <c r="HDG83" s="706"/>
      <c r="HDH83" s="706"/>
      <c r="HDI83" s="706"/>
      <c r="HDJ83" s="706"/>
      <c r="HDK83" s="706"/>
      <c r="HDL83" s="706"/>
      <c r="HDM83" s="706"/>
      <c r="HDN83" s="706"/>
      <c r="HDO83" s="706"/>
      <c r="HDP83" s="706"/>
      <c r="HDQ83" s="706"/>
      <c r="HDR83" s="706"/>
      <c r="HDS83" s="706"/>
      <c r="HDT83" s="706"/>
      <c r="HDU83" s="706"/>
      <c r="HDV83" s="706"/>
      <c r="HDW83" s="706"/>
      <c r="HDX83" s="706"/>
      <c r="HDY83" s="706"/>
      <c r="HDZ83" s="706"/>
      <c r="HEA83" s="706"/>
      <c r="HEB83" s="706"/>
      <c r="HEC83" s="706"/>
      <c r="HED83" s="706"/>
      <c r="HEE83" s="706"/>
      <c r="HEF83" s="706"/>
      <c r="HEG83" s="706"/>
      <c r="HEH83" s="706"/>
      <c r="HEI83" s="706"/>
      <c r="HEJ83" s="706"/>
      <c r="HEK83" s="706"/>
      <c r="HEL83" s="706"/>
      <c r="HEM83" s="706"/>
      <c r="HEN83" s="706"/>
      <c r="HEO83" s="706"/>
      <c r="HEP83" s="706"/>
      <c r="HEQ83" s="706"/>
      <c r="HER83" s="706"/>
      <c r="HES83" s="706"/>
      <c r="HET83" s="706"/>
      <c r="HEU83" s="706"/>
      <c r="HEV83" s="706"/>
      <c r="HEW83" s="706"/>
      <c r="HEX83" s="706"/>
      <c r="HEY83" s="706"/>
      <c r="HEZ83" s="706"/>
      <c r="HFA83" s="706"/>
      <c r="HFB83" s="706"/>
      <c r="HFC83" s="706"/>
      <c r="HFD83" s="706"/>
      <c r="HFE83" s="706"/>
      <c r="HFF83" s="706"/>
      <c r="HFG83" s="706"/>
      <c r="HFH83" s="706"/>
      <c r="HFI83" s="706"/>
      <c r="HFJ83" s="706"/>
      <c r="HFK83" s="706"/>
      <c r="HFL83" s="706"/>
      <c r="HFM83" s="706"/>
      <c r="HFN83" s="706"/>
      <c r="HFO83" s="706"/>
      <c r="HFP83" s="706"/>
      <c r="HFQ83" s="706"/>
      <c r="HFR83" s="706"/>
      <c r="HFS83" s="706"/>
      <c r="HFT83" s="706"/>
      <c r="HFU83" s="706"/>
      <c r="HFV83" s="706"/>
      <c r="HFW83" s="706"/>
      <c r="HFX83" s="706"/>
      <c r="HFY83" s="706"/>
      <c r="HFZ83" s="706"/>
      <c r="HGA83" s="706"/>
      <c r="HGB83" s="706"/>
      <c r="HGC83" s="706"/>
      <c r="HGD83" s="706"/>
      <c r="HGE83" s="706"/>
      <c r="HGF83" s="706"/>
      <c r="HGG83" s="706"/>
      <c r="HGH83" s="706"/>
      <c r="HGI83" s="706"/>
      <c r="HGJ83" s="706"/>
      <c r="HGK83" s="706"/>
      <c r="HGL83" s="706"/>
      <c r="HGM83" s="706"/>
      <c r="HGN83" s="706"/>
      <c r="HGO83" s="706"/>
      <c r="HGP83" s="706"/>
      <c r="HGQ83" s="706"/>
      <c r="HGR83" s="706"/>
      <c r="HGS83" s="706"/>
      <c r="HGT83" s="706"/>
      <c r="HGU83" s="706"/>
      <c r="HGV83" s="706"/>
      <c r="HGW83" s="706"/>
      <c r="HGX83" s="706"/>
      <c r="HGY83" s="706"/>
      <c r="HGZ83" s="706"/>
      <c r="HHA83" s="706"/>
      <c r="HHB83" s="706"/>
      <c r="HHC83" s="706"/>
      <c r="HHD83" s="706"/>
      <c r="HHE83" s="706"/>
      <c r="HHF83" s="706"/>
      <c r="HHG83" s="706"/>
      <c r="HHH83" s="706"/>
      <c r="HHI83" s="706"/>
      <c r="HHJ83" s="706"/>
      <c r="HHK83" s="706"/>
      <c r="HHL83" s="706"/>
      <c r="HHM83" s="706"/>
      <c r="HHN83" s="706"/>
      <c r="HHO83" s="706"/>
      <c r="HHP83" s="706"/>
      <c r="HHQ83" s="706"/>
      <c r="HHR83" s="706"/>
      <c r="HHS83" s="706"/>
      <c r="HHT83" s="706"/>
      <c r="HHU83" s="706"/>
      <c r="HHV83" s="706"/>
      <c r="HHW83" s="706"/>
      <c r="HHX83" s="706"/>
      <c r="HHY83" s="706"/>
      <c r="HHZ83" s="706"/>
      <c r="HIA83" s="706"/>
      <c r="HIB83" s="706"/>
      <c r="HIC83" s="706"/>
      <c r="HID83" s="706"/>
      <c r="HIE83" s="706"/>
      <c r="HIF83" s="706"/>
      <c r="HIG83" s="706"/>
      <c r="HIH83" s="706"/>
      <c r="HII83" s="706"/>
      <c r="HIJ83" s="706"/>
      <c r="HIK83" s="706"/>
      <c r="HIL83" s="706"/>
      <c r="HIM83" s="706"/>
      <c r="HIN83" s="706"/>
      <c r="HIO83" s="706"/>
      <c r="HIP83" s="706"/>
      <c r="HIQ83" s="706"/>
      <c r="HIR83" s="706"/>
      <c r="HIS83" s="706"/>
      <c r="HIT83" s="706"/>
      <c r="HIU83" s="706"/>
      <c r="HIV83" s="706"/>
      <c r="HIW83" s="706"/>
      <c r="HIX83" s="706"/>
      <c r="HIY83" s="706"/>
      <c r="HIZ83" s="706"/>
      <c r="HJA83" s="706"/>
      <c r="HJB83" s="706"/>
      <c r="HJC83" s="706"/>
      <c r="HJD83" s="706"/>
      <c r="HJE83" s="706"/>
      <c r="HJF83" s="706"/>
      <c r="HJG83" s="706"/>
      <c r="HJH83" s="706"/>
      <c r="HJI83" s="706"/>
      <c r="HJJ83" s="706"/>
      <c r="HJK83" s="706"/>
      <c r="HJL83" s="706"/>
      <c r="HJM83" s="706"/>
      <c r="HJN83" s="706"/>
      <c r="HJO83" s="706"/>
      <c r="HJP83" s="706"/>
      <c r="HJQ83" s="706"/>
      <c r="HJR83" s="706"/>
      <c r="HJS83" s="706"/>
      <c r="HJT83" s="706"/>
      <c r="HJU83" s="706"/>
      <c r="HJV83" s="706"/>
      <c r="HJW83" s="706"/>
      <c r="HJX83" s="706"/>
      <c r="HJY83" s="706"/>
      <c r="HJZ83" s="706"/>
      <c r="HKA83" s="706"/>
      <c r="HKB83" s="706"/>
      <c r="HKC83" s="706"/>
      <c r="HKD83" s="706"/>
      <c r="HKE83" s="706"/>
      <c r="HKF83" s="706"/>
      <c r="HKG83" s="706"/>
      <c r="HKH83" s="706"/>
      <c r="HKI83" s="706"/>
      <c r="HKJ83" s="706"/>
      <c r="HKK83" s="706"/>
      <c r="HKL83" s="706"/>
      <c r="HKM83" s="706"/>
      <c r="HKN83" s="706"/>
      <c r="HKO83" s="706"/>
      <c r="HKP83" s="706"/>
      <c r="HKQ83" s="706"/>
      <c r="HKR83" s="706"/>
      <c r="HKS83" s="706"/>
      <c r="HKT83" s="706"/>
      <c r="HKU83" s="706"/>
      <c r="HKV83" s="706"/>
      <c r="HKW83" s="706"/>
      <c r="HKX83" s="706"/>
      <c r="HKY83" s="706"/>
      <c r="HKZ83" s="706"/>
      <c r="HLA83" s="706"/>
      <c r="HLB83" s="706"/>
      <c r="HLC83" s="706"/>
      <c r="HLD83" s="706"/>
      <c r="HLE83" s="706"/>
      <c r="HLF83" s="706"/>
      <c r="HLG83" s="706"/>
      <c r="HLH83" s="706"/>
      <c r="HLI83" s="706"/>
      <c r="HLJ83" s="706"/>
      <c r="HLK83" s="706"/>
      <c r="HLL83" s="706"/>
      <c r="HLM83" s="706"/>
      <c r="HLN83" s="706"/>
      <c r="HLO83" s="706"/>
      <c r="HLP83" s="706"/>
      <c r="HLQ83" s="706"/>
      <c r="HLR83" s="706"/>
      <c r="HLS83" s="706"/>
      <c r="HLT83" s="706"/>
      <c r="HLU83" s="706"/>
      <c r="HLV83" s="706"/>
      <c r="HLW83" s="706"/>
      <c r="HLX83" s="706"/>
      <c r="HLY83" s="706"/>
      <c r="HLZ83" s="706"/>
      <c r="HMA83" s="706"/>
      <c r="HMB83" s="706"/>
      <c r="HMC83" s="706"/>
      <c r="HMD83" s="706"/>
      <c r="HME83" s="706"/>
      <c r="HMF83" s="706"/>
      <c r="HMG83" s="706"/>
      <c r="HMH83" s="706"/>
      <c r="HMI83" s="706"/>
      <c r="HMJ83" s="706"/>
      <c r="HMK83" s="706"/>
      <c r="HML83" s="706"/>
      <c r="HMM83" s="706"/>
      <c r="HMN83" s="706"/>
      <c r="HMO83" s="706"/>
      <c r="HMP83" s="706"/>
      <c r="HMQ83" s="706"/>
      <c r="HMR83" s="706"/>
      <c r="HMS83" s="706"/>
      <c r="HMT83" s="706"/>
      <c r="HMU83" s="706"/>
      <c r="HMV83" s="706"/>
      <c r="HMW83" s="706"/>
      <c r="HMX83" s="706"/>
      <c r="HMY83" s="706"/>
      <c r="HMZ83" s="706"/>
      <c r="HNA83" s="706"/>
      <c r="HNB83" s="706"/>
      <c r="HNC83" s="706"/>
      <c r="HND83" s="706"/>
      <c r="HNE83" s="706"/>
      <c r="HNF83" s="706"/>
      <c r="HNG83" s="706"/>
      <c r="HNH83" s="706"/>
      <c r="HNI83" s="706"/>
      <c r="HNJ83" s="706"/>
      <c r="HNK83" s="706"/>
      <c r="HNL83" s="706"/>
      <c r="HNM83" s="706"/>
      <c r="HNN83" s="706"/>
      <c r="HNO83" s="706"/>
      <c r="HNP83" s="706"/>
      <c r="HNQ83" s="706"/>
      <c r="HNR83" s="706"/>
      <c r="HNS83" s="706"/>
      <c r="HNT83" s="706"/>
      <c r="HNU83" s="706"/>
      <c r="HNV83" s="706"/>
      <c r="HNW83" s="706"/>
      <c r="HNX83" s="706"/>
      <c r="HNY83" s="706"/>
      <c r="HNZ83" s="706"/>
      <c r="HOA83" s="706"/>
      <c r="HOB83" s="706"/>
      <c r="HOC83" s="706"/>
      <c r="HOD83" s="706"/>
      <c r="HOE83" s="706"/>
      <c r="HOF83" s="706"/>
      <c r="HOG83" s="706"/>
      <c r="HOH83" s="706"/>
      <c r="HOI83" s="706"/>
      <c r="HOJ83" s="706"/>
      <c r="HOK83" s="706"/>
      <c r="HOL83" s="706"/>
      <c r="HOM83" s="706"/>
      <c r="HON83" s="706"/>
      <c r="HOO83" s="706"/>
      <c r="HOP83" s="706"/>
      <c r="HOQ83" s="706"/>
      <c r="HOR83" s="706"/>
      <c r="HOS83" s="706"/>
      <c r="HOT83" s="706"/>
      <c r="HOU83" s="706"/>
      <c r="HOV83" s="706"/>
      <c r="HOW83" s="706"/>
      <c r="HOX83" s="706"/>
      <c r="HOY83" s="706"/>
      <c r="HOZ83" s="706"/>
      <c r="HPA83" s="706"/>
      <c r="HPB83" s="706"/>
      <c r="HPC83" s="706"/>
      <c r="HPD83" s="706"/>
      <c r="HPE83" s="706"/>
      <c r="HPF83" s="706"/>
      <c r="HPG83" s="706"/>
      <c r="HPH83" s="706"/>
      <c r="HPI83" s="706"/>
      <c r="HPJ83" s="706"/>
      <c r="HPK83" s="706"/>
      <c r="HPL83" s="706"/>
      <c r="HPM83" s="706"/>
      <c r="HPN83" s="706"/>
      <c r="HPO83" s="706"/>
      <c r="HPP83" s="706"/>
      <c r="HPQ83" s="706"/>
      <c r="HPR83" s="706"/>
      <c r="HPS83" s="706"/>
      <c r="HPT83" s="706"/>
      <c r="HPU83" s="706"/>
      <c r="HPV83" s="706"/>
      <c r="HPW83" s="706"/>
      <c r="HPX83" s="706"/>
      <c r="HPY83" s="706"/>
      <c r="HPZ83" s="706"/>
      <c r="HQA83" s="706"/>
      <c r="HQB83" s="706"/>
      <c r="HQC83" s="706"/>
      <c r="HQD83" s="706"/>
      <c r="HQE83" s="706"/>
      <c r="HQF83" s="706"/>
      <c r="HQG83" s="706"/>
      <c r="HQH83" s="706"/>
      <c r="HQI83" s="706"/>
      <c r="HQJ83" s="706"/>
      <c r="HQK83" s="706"/>
      <c r="HQL83" s="706"/>
      <c r="HQM83" s="706"/>
      <c r="HQN83" s="706"/>
      <c r="HQO83" s="706"/>
      <c r="HQP83" s="706"/>
      <c r="HQQ83" s="706"/>
      <c r="HQR83" s="706"/>
      <c r="HQS83" s="706"/>
      <c r="HQT83" s="706"/>
      <c r="HQU83" s="706"/>
      <c r="HQV83" s="706"/>
      <c r="HQW83" s="706"/>
      <c r="HQX83" s="706"/>
      <c r="HQY83" s="706"/>
      <c r="HQZ83" s="706"/>
      <c r="HRA83" s="706"/>
      <c r="HRB83" s="706"/>
      <c r="HRC83" s="706"/>
      <c r="HRD83" s="706"/>
      <c r="HRE83" s="706"/>
      <c r="HRF83" s="706"/>
      <c r="HRG83" s="706"/>
      <c r="HRH83" s="706"/>
      <c r="HRI83" s="706"/>
      <c r="HRJ83" s="706"/>
      <c r="HRK83" s="706"/>
      <c r="HRL83" s="706"/>
      <c r="HRM83" s="706"/>
      <c r="HRN83" s="706"/>
      <c r="HRO83" s="706"/>
      <c r="HRP83" s="706"/>
      <c r="HRQ83" s="706"/>
      <c r="HRR83" s="706"/>
      <c r="HRS83" s="706"/>
      <c r="HRT83" s="706"/>
      <c r="HRU83" s="706"/>
      <c r="HRV83" s="706"/>
      <c r="HRW83" s="706"/>
      <c r="HRX83" s="706"/>
      <c r="HRY83" s="706"/>
      <c r="HRZ83" s="706"/>
      <c r="HSA83" s="706"/>
      <c r="HSB83" s="706"/>
      <c r="HSC83" s="706"/>
      <c r="HSD83" s="706"/>
      <c r="HSE83" s="706"/>
      <c r="HSF83" s="706"/>
      <c r="HSG83" s="706"/>
      <c r="HSH83" s="706"/>
      <c r="HSI83" s="706"/>
      <c r="HSJ83" s="706"/>
      <c r="HSK83" s="706"/>
      <c r="HSL83" s="706"/>
      <c r="HSM83" s="706"/>
      <c r="HSN83" s="706"/>
      <c r="HSO83" s="706"/>
      <c r="HSP83" s="706"/>
      <c r="HSQ83" s="706"/>
      <c r="HSR83" s="706"/>
      <c r="HSS83" s="706"/>
      <c r="HST83" s="706"/>
      <c r="HSU83" s="706"/>
      <c r="HSV83" s="706"/>
      <c r="HSW83" s="706"/>
      <c r="HSX83" s="706"/>
      <c r="HSY83" s="706"/>
      <c r="HSZ83" s="706"/>
      <c r="HTA83" s="706"/>
      <c r="HTB83" s="706"/>
      <c r="HTC83" s="706"/>
      <c r="HTD83" s="706"/>
      <c r="HTE83" s="706"/>
      <c r="HTF83" s="706"/>
      <c r="HTG83" s="706"/>
      <c r="HTH83" s="706"/>
      <c r="HTI83" s="706"/>
      <c r="HTJ83" s="706"/>
      <c r="HTK83" s="706"/>
      <c r="HTL83" s="706"/>
      <c r="HTM83" s="706"/>
      <c r="HTN83" s="706"/>
      <c r="HTO83" s="706"/>
      <c r="HTP83" s="706"/>
      <c r="HTQ83" s="706"/>
      <c r="HTR83" s="706"/>
      <c r="HTS83" s="706"/>
      <c r="HTT83" s="706"/>
      <c r="HTU83" s="706"/>
      <c r="HTV83" s="706"/>
      <c r="HTW83" s="706"/>
      <c r="HTX83" s="706"/>
      <c r="HTY83" s="706"/>
      <c r="HTZ83" s="706"/>
      <c r="HUA83" s="706"/>
      <c r="HUB83" s="706"/>
      <c r="HUC83" s="706"/>
      <c r="HUD83" s="706"/>
      <c r="HUE83" s="706"/>
      <c r="HUF83" s="706"/>
      <c r="HUG83" s="706"/>
      <c r="HUH83" s="706"/>
      <c r="HUI83" s="706"/>
      <c r="HUJ83" s="706"/>
      <c r="HUK83" s="706"/>
      <c r="HUL83" s="706"/>
      <c r="HUM83" s="706"/>
      <c r="HUN83" s="706"/>
      <c r="HUO83" s="706"/>
      <c r="HUP83" s="706"/>
      <c r="HUQ83" s="706"/>
      <c r="HUR83" s="706"/>
      <c r="HUS83" s="706"/>
      <c r="HUT83" s="706"/>
      <c r="HUU83" s="706"/>
      <c r="HUV83" s="706"/>
      <c r="HUW83" s="706"/>
      <c r="HUX83" s="706"/>
      <c r="HUY83" s="706"/>
      <c r="HUZ83" s="706"/>
      <c r="HVA83" s="706"/>
      <c r="HVB83" s="706"/>
      <c r="HVC83" s="706"/>
      <c r="HVD83" s="706"/>
      <c r="HVE83" s="706"/>
      <c r="HVF83" s="706"/>
      <c r="HVG83" s="706"/>
      <c r="HVH83" s="706"/>
      <c r="HVI83" s="706"/>
      <c r="HVJ83" s="706"/>
      <c r="HVK83" s="706"/>
      <c r="HVL83" s="706"/>
      <c r="HVM83" s="706"/>
      <c r="HVN83" s="706"/>
      <c r="HVO83" s="706"/>
      <c r="HVP83" s="706"/>
      <c r="HVQ83" s="706"/>
      <c r="HVR83" s="706"/>
      <c r="HVS83" s="706"/>
      <c r="HVT83" s="706"/>
      <c r="HVU83" s="706"/>
      <c r="HVV83" s="706"/>
      <c r="HVW83" s="706"/>
      <c r="HVX83" s="706"/>
      <c r="HVY83" s="706"/>
      <c r="HVZ83" s="706"/>
      <c r="HWA83" s="706"/>
      <c r="HWB83" s="706"/>
      <c r="HWC83" s="706"/>
      <c r="HWD83" s="706"/>
      <c r="HWE83" s="706"/>
      <c r="HWF83" s="706"/>
      <c r="HWG83" s="706"/>
      <c r="HWH83" s="706"/>
      <c r="HWI83" s="706"/>
      <c r="HWJ83" s="706"/>
      <c r="HWK83" s="706"/>
      <c r="HWL83" s="706"/>
      <c r="HWM83" s="706"/>
      <c r="HWN83" s="706"/>
      <c r="HWO83" s="706"/>
      <c r="HWP83" s="706"/>
      <c r="HWQ83" s="706"/>
      <c r="HWR83" s="706"/>
      <c r="HWS83" s="706"/>
      <c r="HWT83" s="706"/>
      <c r="HWU83" s="706"/>
      <c r="HWV83" s="706"/>
      <c r="HWW83" s="706"/>
      <c r="HWX83" s="706"/>
      <c r="HWY83" s="706"/>
      <c r="HWZ83" s="706"/>
      <c r="HXA83" s="706"/>
      <c r="HXB83" s="706"/>
      <c r="HXC83" s="706"/>
      <c r="HXD83" s="706"/>
      <c r="HXE83" s="706"/>
      <c r="HXF83" s="706"/>
      <c r="HXG83" s="706"/>
      <c r="HXH83" s="706"/>
      <c r="HXI83" s="706"/>
      <c r="HXJ83" s="706"/>
      <c r="HXK83" s="706"/>
      <c r="HXL83" s="706"/>
      <c r="HXM83" s="706"/>
      <c r="HXN83" s="706"/>
      <c r="HXO83" s="706"/>
      <c r="HXP83" s="706"/>
      <c r="HXQ83" s="706"/>
      <c r="HXR83" s="706"/>
      <c r="HXS83" s="706"/>
      <c r="HXT83" s="706"/>
      <c r="HXU83" s="706"/>
      <c r="HXV83" s="706"/>
      <c r="HXW83" s="706"/>
      <c r="HXX83" s="706"/>
      <c r="HXY83" s="706"/>
      <c r="HXZ83" s="706"/>
      <c r="HYA83" s="706"/>
      <c r="HYB83" s="706"/>
      <c r="HYC83" s="706"/>
      <c r="HYD83" s="706"/>
      <c r="HYE83" s="706"/>
      <c r="HYF83" s="706"/>
      <c r="HYG83" s="706"/>
      <c r="HYH83" s="706"/>
      <c r="HYI83" s="706"/>
      <c r="HYJ83" s="706"/>
      <c r="HYK83" s="706"/>
      <c r="HYL83" s="706"/>
      <c r="HYM83" s="706"/>
      <c r="HYN83" s="706"/>
      <c r="HYO83" s="706"/>
      <c r="HYP83" s="706"/>
      <c r="HYQ83" s="706"/>
      <c r="HYR83" s="706"/>
      <c r="HYS83" s="706"/>
      <c r="HYT83" s="706"/>
      <c r="HYU83" s="706"/>
      <c r="HYV83" s="706"/>
      <c r="HYW83" s="706"/>
      <c r="HYX83" s="706"/>
      <c r="HYY83" s="706"/>
      <c r="HYZ83" s="706"/>
      <c r="HZA83" s="706"/>
      <c r="HZB83" s="706"/>
      <c r="HZC83" s="706"/>
      <c r="HZD83" s="706"/>
      <c r="HZE83" s="706"/>
      <c r="HZF83" s="706"/>
      <c r="HZG83" s="706"/>
      <c r="HZH83" s="706"/>
      <c r="HZI83" s="706"/>
      <c r="HZJ83" s="706"/>
      <c r="HZK83" s="706"/>
      <c r="HZL83" s="706"/>
      <c r="HZM83" s="706"/>
      <c r="HZN83" s="706"/>
      <c r="HZO83" s="706"/>
      <c r="HZP83" s="706"/>
      <c r="HZQ83" s="706"/>
      <c r="HZR83" s="706"/>
      <c r="HZS83" s="706"/>
      <c r="HZT83" s="706"/>
      <c r="HZU83" s="706"/>
      <c r="HZV83" s="706"/>
      <c r="HZW83" s="706"/>
      <c r="HZX83" s="706"/>
      <c r="HZY83" s="706"/>
      <c r="HZZ83" s="706"/>
      <c r="IAA83" s="706"/>
      <c r="IAB83" s="706"/>
      <c r="IAC83" s="706"/>
      <c r="IAD83" s="706"/>
      <c r="IAE83" s="706"/>
      <c r="IAF83" s="706"/>
      <c r="IAG83" s="706"/>
      <c r="IAH83" s="706"/>
      <c r="IAI83" s="706"/>
      <c r="IAJ83" s="706"/>
      <c r="IAK83" s="706"/>
      <c r="IAL83" s="706"/>
      <c r="IAM83" s="706"/>
      <c r="IAN83" s="706"/>
      <c r="IAO83" s="706"/>
      <c r="IAP83" s="706"/>
      <c r="IAQ83" s="706"/>
      <c r="IAR83" s="706"/>
      <c r="IAS83" s="706"/>
      <c r="IAT83" s="706"/>
      <c r="IAU83" s="706"/>
      <c r="IAV83" s="706"/>
      <c r="IAW83" s="706"/>
      <c r="IAX83" s="706"/>
      <c r="IAY83" s="706"/>
      <c r="IAZ83" s="706"/>
      <c r="IBA83" s="706"/>
      <c r="IBB83" s="706"/>
      <c r="IBC83" s="706"/>
      <c r="IBD83" s="706"/>
      <c r="IBE83" s="706"/>
      <c r="IBF83" s="706"/>
      <c r="IBG83" s="706"/>
      <c r="IBH83" s="706"/>
      <c r="IBI83" s="706"/>
      <c r="IBJ83" s="706"/>
      <c r="IBK83" s="706"/>
      <c r="IBL83" s="706"/>
      <c r="IBM83" s="706"/>
      <c r="IBN83" s="706"/>
      <c r="IBO83" s="706"/>
      <c r="IBP83" s="706"/>
      <c r="IBQ83" s="706"/>
      <c r="IBR83" s="706"/>
      <c r="IBS83" s="706"/>
      <c r="IBT83" s="706"/>
      <c r="IBU83" s="706"/>
      <c r="IBV83" s="706"/>
      <c r="IBW83" s="706"/>
      <c r="IBX83" s="706"/>
      <c r="IBY83" s="706"/>
      <c r="IBZ83" s="706"/>
      <c r="ICA83" s="706"/>
      <c r="ICB83" s="706"/>
      <c r="ICC83" s="706"/>
      <c r="ICD83" s="706"/>
      <c r="ICE83" s="706"/>
      <c r="ICF83" s="706"/>
      <c r="ICG83" s="706"/>
      <c r="ICH83" s="706"/>
      <c r="ICI83" s="706"/>
      <c r="ICJ83" s="706"/>
      <c r="ICK83" s="706"/>
      <c r="ICL83" s="706"/>
      <c r="ICM83" s="706"/>
      <c r="ICN83" s="706"/>
      <c r="ICO83" s="706"/>
      <c r="ICP83" s="706"/>
      <c r="ICQ83" s="706"/>
      <c r="ICR83" s="706"/>
      <c r="ICS83" s="706"/>
      <c r="ICT83" s="706"/>
      <c r="ICU83" s="706"/>
      <c r="ICV83" s="706"/>
      <c r="ICW83" s="706"/>
      <c r="ICX83" s="706"/>
      <c r="ICY83" s="706"/>
      <c r="ICZ83" s="706"/>
      <c r="IDA83" s="706"/>
      <c r="IDB83" s="706"/>
      <c r="IDC83" s="706"/>
      <c r="IDD83" s="706"/>
      <c r="IDE83" s="706"/>
      <c r="IDF83" s="706"/>
      <c r="IDG83" s="706"/>
      <c r="IDH83" s="706"/>
      <c r="IDI83" s="706"/>
      <c r="IDJ83" s="706"/>
      <c r="IDK83" s="706"/>
      <c r="IDL83" s="706"/>
      <c r="IDM83" s="706"/>
      <c r="IDN83" s="706"/>
      <c r="IDO83" s="706"/>
      <c r="IDP83" s="706"/>
      <c r="IDQ83" s="706"/>
      <c r="IDR83" s="706"/>
      <c r="IDS83" s="706"/>
      <c r="IDT83" s="706"/>
      <c r="IDU83" s="706"/>
      <c r="IDV83" s="706"/>
      <c r="IDW83" s="706"/>
      <c r="IDX83" s="706"/>
      <c r="IDY83" s="706"/>
      <c r="IDZ83" s="706"/>
      <c r="IEA83" s="706"/>
      <c r="IEB83" s="706"/>
      <c r="IEC83" s="706"/>
      <c r="IED83" s="706"/>
      <c r="IEE83" s="706"/>
      <c r="IEF83" s="706"/>
      <c r="IEG83" s="706"/>
      <c r="IEH83" s="706"/>
      <c r="IEI83" s="706"/>
      <c r="IEJ83" s="706"/>
      <c r="IEK83" s="706"/>
      <c r="IEL83" s="706"/>
      <c r="IEM83" s="706"/>
      <c r="IEN83" s="706"/>
      <c r="IEO83" s="706"/>
      <c r="IEP83" s="706"/>
      <c r="IEQ83" s="706"/>
      <c r="IER83" s="706"/>
      <c r="IES83" s="706"/>
      <c r="IET83" s="706"/>
      <c r="IEU83" s="706"/>
      <c r="IEV83" s="706"/>
      <c r="IEW83" s="706"/>
      <c r="IEX83" s="706"/>
      <c r="IEY83" s="706"/>
      <c r="IEZ83" s="706"/>
      <c r="IFA83" s="706"/>
      <c r="IFB83" s="706"/>
      <c r="IFC83" s="706"/>
      <c r="IFD83" s="706"/>
      <c r="IFE83" s="706"/>
      <c r="IFF83" s="706"/>
      <c r="IFG83" s="706"/>
      <c r="IFH83" s="706"/>
      <c r="IFI83" s="706"/>
      <c r="IFJ83" s="706"/>
      <c r="IFK83" s="706"/>
      <c r="IFL83" s="706"/>
      <c r="IFM83" s="706"/>
      <c r="IFN83" s="706"/>
      <c r="IFO83" s="706"/>
      <c r="IFP83" s="706"/>
      <c r="IFQ83" s="706"/>
      <c r="IFR83" s="706"/>
      <c r="IFS83" s="706"/>
      <c r="IFT83" s="706"/>
      <c r="IFU83" s="706"/>
      <c r="IFV83" s="706"/>
      <c r="IFW83" s="706"/>
      <c r="IFX83" s="706"/>
      <c r="IFY83" s="706"/>
      <c r="IFZ83" s="706"/>
      <c r="IGA83" s="706"/>
      <c r="IGB83" s="706"/>
      <c r="IGC83" s="706"/>
      <c r="IGD83" s="706"/>
      <c r="IGE83" s="706"/>
      <c r="IGF83" s="706"/>
      <c r="IGG83" s="706"/>
      <c r="IGH83" s="706"/>
      <c r="IGI83" s="706"/>
      <c r="IGJ83" s="706"/>
      <c r="IGK83" s="706"/>
      <c r="IGL83" s="706"/>
      <c r="IGM83" s="706"/>
      <c r="IGN83" s="706"/>
      <c r="IGO83" s="706"/>
      <c r="IGP83" s="706"/>
      <c r="IGQ83" s="706"/>
      <c r="IGR83" s="706"/>
      <c r="IGS83" s="706"/>
      <c r="IGT83" s="706"/>
      <c r="IGU83" s="706"/>
      <c r="IGV83" s="706"/>
      <c r="IGW83" s="706"/>
      <c r="IGX83" s="706"/>
      <c r="IGY83" s="706"/>
      <c r="IGZ83" s="706"/>
      <c r="IHA83" s="706"/>
      <c r="IHB83" s="706"/>
      <c r="IHC83" s="706"/>
      <c r="IHD83" s="706"/>
      <c r="IHE83" s="706"/>
      <c r="IHF83" s="706"/>
      <c r="IHG83" s="706"/>
      <c r="IHH83" s="706"/>
      <c r="IHI83" s="706"/>
      <c r="IHJ83" s="706"/>
      <c r="IHK83" s="706"/>
      <c r="IHL83" s="706"/>
      <c r="IHM83" s="706"/>
      <c r="IHN83" s="706"/>
      <c r="IHO83" s="706"/>
      <c r="IHP83" s="706"/>
      <c r="IHQ83" s="706"/>
      <c r="IHR83" s="706"/>
      <c r="IHS83" s="706"/>
      <c r="IHT83" s="706"/>
      <c r="IHU83" s="706"/>
      <c r="IHV83" s="706"/>
      <c r="IHW83" s="706"/>
      <c r="IHX83" s="706"/>
      <c r="IHY83" s="706"/>
      <c r="IHZ83" s="706"/>
      <c r="IIA83" s="706"/>
      <c r="IIB83" s="706"/>
      <c r="IIC83" s="706"/>
      <c r="IID83" s="706"/>
      <c r="IIE83" s="706"/>
      <c r="IIF83" s="706"/>
      <c r="IIG83" s="706"/>
      <c r="IIH83" s="706"/>
      <c r="III83" s="706"/>
      <c r="IIJ83" s="706"/>
      <c r="IIK83" s="706"/>
      <c r="IIL83" s="706"/>
      <c r="IIM83" s="706"/>
      <c r="IIN83" s="706"/>
      <c r="IIO83" s="706"/>
      <c r="IIP83" s="706"/>
      <c r="IIQ83" s="706"/>
      <c r="IIR83" s="706"/>
      <c r="IIS83" s="706"/>
      <c r="IIT83" s="706"/>
      <c r="IIU83" s="706"/>
      <c r="IIV83" s="706"/>
      <c r="IIW83" s="706"/>
      <c r="IIX83" s="706"/>
      <c r="IIY83" s="706"/>
      <c r="IIZ83" s="706"/>
      <c r="IJA83" s="706"/>
      <c r="IJB83" s="706"/>
      <c r="IJC83" s="706"/>
      <c r="IJD83" s="706"/>
      <c r="IJE83" s="706"/>
      <c r="IJF83" s="706"/>
      <c r="IJG83" s="706"/>
      <c r="IJH83" s="706"/>
      <c r="IJI83" s="706"/>
      <c r="IJJ83" s="706"/>
      <c r="IJK83" s="706"/>
      <c r="IJL83" s="706"/>
      <c r="IJM83" s="706"/>
      <c r="IJN83" s="706"/>
      <c r="IJO83" s="706"/>
      <c r="IJP83" s="706"/>
      <c r="IJQ83" s="706"/>
      <c r="IJR83" s="706"/>
      <c r="IJS83" s="706"/>
      <c r="IJT83" s="706"/>
      <c r="IJU83" s="706"/>
      <c r="IJV83" s="706"/>
      <c r="IJW83" s="706"/>
      <c r="IJX83" s="706"/>
      <c r="IJY83" s="706"/>
      <c r="IJZ83" s="706"/>
      <c r="IKA83" s="706"/>
      <c r="IKB83" s="706"/>
      <c r="IKC83" s="706"/>
      <c r="IKD83" s="706"/>
      <c r="IKE83" s="706"/>
      <c r="IKF83" s="706"/>
      <c r="IKG83" s="706"/>
      <c r="IKH83" s="706"/>
      <c r="IKI83" s="706"/>
      <c r="IKJ83" s="706"/>
      <c r="IKK83" s="706"/>
      <c r="IKL83" s="706"/>
      <c r="IKM83" s="706"/>
      <c r="IKN83" s="706"/>
      <c r="IKO83" s="706"/>
      <c r="IKP83" s="706"/>
      <c r="IKQ83" s="706"/>
      <c r="IKR83" s="706"/>
      <c r="IKS83" s="706"/>
      <c r="IKT83" s="706"/>
      <c r="IKU83" s="706"/>
      <c r="IKV83" s="706"/>
      <c r="IKW83" s="706"/>
      <c r="IKX83" s="706"/>
      <c r="IKY83" s="706"/>
      <c r="IKZ83" s="706"/>
      <c r="ILA83" s="706"/>
      <c r="ILB83" s="706"/>
      <c r="ILC83" s="706"/>
      <c r="ILD83" s="706"/>
      <c r="ILE83" s="706"/>
      <c r="ILF83" s="706"/>
      <c r="ILG83" s="706"/>
      <c r="ILH83" s="706"/>
      <c r="ILI83" s="706"/>
      <c r="ILJ83" s="706"/>
      <c r="ILK83" s="706"/>
      <c r="ILL83" s="706"/>
      <c r="ILM83" s="706"/>
      <c r="ILN83" s="706"/>
      <c r="ILO83" s="706"/>
      <c r="ILP83" s="706"/>
      <c r="ILQ83" s="706"/>
      <c r="ILR83" s="706"/>
      <c r="ILS83" s="706"/>
      <c r="ILT83" s="706"/>
      <c r="ILU83" s="706"/>
      <c r="ILV83" s="706"/>
      <c r="ILW83" s="706"/>
      <c r="ILX83" s="706"/>
      <c r="ILY83" s="706"/>
      <c r="ILZ83" s="706"/>
      <c r="IMA83" s="706"/>
      <c r="IMB83" s="706"/>
      <c r="IMC83" s="706"/>
      <c r="IMD83" s="706"/>
      <c r="IME83" s="706"/>
      <c r="IMF83" s="706"/>
      <c r="IMG83" s="706"/>
      <c r="IMH83" s="706"/>
      <c r="IMI83" s="706"/>
      <c r="IMJ83" s="706"/>
      <c r="IMK83" s="706"/>
      <c r="IML83" s="706"/>
      <c r="IMM83" s="706"/>
      <c r="IMN83" s="706"/>
      <c r="IMO83" s="706"/>
      <c r="IMP83" s="706"/>
      <c r="IMQ83" s="706"/>
      <c r="IMR83" s="706"/>
      <c r="IMS83" s="706"/>
      <c r="IMT83" s="706"/>
      <c r="IMU83" s="706"/>
      <c r="IMV83" s="706"/>
      <c r="IMW83" s="706"/>
      <c r="IMX83" s="706"/>
      <c r="IMY83" s="706"/>
      <c r="IMZ83" s="706"/>
      <c r="INA83" s="706"/>
      <c r="INB83" s="706"/>
      <c r="INC83" s="706"/>
      <c r="IND83" s="706"/>
      <c r="INE83" s="706"/>
      <c r="INF83" s="706"/>
      <c r="ING83" s="706"/>
      <c r="INH83" s="706"/>
      <c r="INI83" s="706"/>
      <c r="INJ83" s="706"/>
      <c r="INK83" s="706"/>
      <c r="INL83" s="706"/>
      <c r="INM83" s="706"/>
      <c r="INN83" s="706"/>
      <c r="INO83" s="706"/>
      <c r="INP83" s="706"/>
      <c r="INQ83" s="706"/>
      <c r="INR83" s="706"/>
      <c r="INS83" s="706"/>
      <c r="INT83" s="706"/>
      <c r="INU83" s="706"/>
      <c r="INV83" s="706"/>
      <c r="INW83" s="706"/>
      <c r="INX83" s="706"/>
      <c r="INY83" s="706"/>
      <c r="INZ83" s="706"/>
      <c r="IOA83" s="706"/>
      <c r="IOB83" s="706"/>
      <c r="IOC83" s="706"/>
      <c r="IOD83" s="706"/>
      <c r="IOE83" s="706"/>
      <c r="IOF83" s="706"/>
      <c r="IOG83" s="706"/>
      <c r="IOH83" s="706"/>
      <c r="IOI83" s="706"/>
      <c r="IOJ83" s="706"/>
      <c r="IOK83" s="706"/>
      <c r="IOL83" s="706"/>
      <c r="IOM83" s="706"/>
      <c r="ION83" s="706"/>
      <c r="IOO83" s="706"/>
      <c r="IOP83" s="706"/>
      <c r="IOQ83" s="706"/>
      <c r="IOR83" s="706"/>
      <c r="IOS83" s="706"/>
      <c r="IOT83" s="706"/>
      <c r="IOU83" s="706"/>
      <c r="IOV83" s="706"/>
      <c r="IOW83" s="706"/>
      <c r="IOX83" s="706"/>
      <c r="IOY83" s="706"/>
      <c r="IOZ83" s="706"/>
      <c r="IPA83" s="706"/>
      <c r="IPB83" s="706"/>
      <c r="IPC83" s="706"/>
      <c r="IPD83" s="706"/>
      <c r="IPE83" s="706"/>
      <c r="IPF83" s="706"/>
      <c r="IPG83" s="706"/>
      <c r="IPH83" s="706"/>
      <c r="IPI83" s="706"/>
      <c r="IPJ83" s="706"/>
      <c r="IPK83" s="706"/>
      <c r="IPL83" s="706"/>
      <c r="IPM83" s="706"/>
      <c r="IPN83" s="706"/>
      <c r="IPO83" s="706"/>
      <c r="IPP83" s="706"/>
      <c r="IPQ83" s="706"/>
      <c r="IPR83" s="706"/>
      <c r="IPS83" s="706"/>
      <c r="IPT83" s="706"/>
      <c r="IPU83" s="706"/>
      <c r="IPV83" s="706"/>
      <c r="IPW83" s="706"/>
      <c r="IPX83" s="706"/>
      <c r="IPY83" s="706"/>
      <c r="IPZ83" s="706"/>
      <c r="IQA83" s="706"/>
      <c r="IQB83" s="706"/>
      <c r="IQC83" s="706"/>
      <c r="IQD83" s="706"/>
      <c r="IQE83" s="706"/>
      <c r="IQF83" s="706"/>
      <c r="IQG83" s="706"/>
      <c r="IQH83" s="706"/>
      <c r="IQI83" s="706"/>
      <c r="IQJ83" s="706"/>
      <c r="IQK83" s="706"/>
      <c r="IQL83" s="706"/>
      <c r="IQM83" s="706"/>
      <c r="IQN83" s="706"/>
      <c r="IQO83" s="706"/>
      <c r="IQP83" s="706"/>
      <c r="IQQ83" s="706"/>
      <c r="IQR83" s="706"/>
      <c r="IQS83" s="706"/>
      <c r="IQT83" s="706"/>
      <c r="IQU83" s="706"/>
      <c r="IQV83" s="706"/>
      <c r="IQW83" s="706"/>
      <c r="IQX83" s="706"/>
      <c r="IQY83" s="706"/>
      <c r="IQZ83" s="706"/>
      <c r="IRA83" s="706"/>
      <c r="IRB83" s="706"/>
      <c r="IRC83" s="706"/>
      <c r="IRD83" s="706"/>
      <c r="IRE83" s="706"/>
      <c r="IRF83" s="706"/>
      <c r="IRG83" s="706"/>
      <c r="IRH83" s="706"/>
      <c r="IRI83" s="706"/>
      <c r="IRJ83" s="706"/>
      <c r="IRK83" s="706"/>
      <c r="IRL83" s="706"/>
      <c r="IRM83" s="706"/>
      <c r="IRN83" s="706"/>
      <c r="IRO83" s="706"/>
      <c r="IRP83" s="706"/>
      <c r="IRQ83" s="706"/>
      <c r="IRR83" s="706"/>
      <c r="IRS83" s="706"/>
      <c r="IRT83" s="706"/>
      <c r="IRU83" s="706"/>
      <c r="IRV83" s="706"/>
      <c r="IRW83" s="706"/>
      <c r="IRX83" s="706"/>
      <c r="IRY83" s="706"/>
      <c r="IRZ83" s="706"/>
      <c r="ISA83" s="706"/>
      <c r="ISB83" s="706"/>
      <c r="ISC83" s="706"/>
      <c r="ISD83" s="706"/>
      <c r="ISE83" s="706"/>
      <c r="ISF83" s="706"/>
      <c r="ISG83" s="706"/>
      <c r="ISH83" s="706"/>
      <c r="ISI83" s="706"/>
      <c r="ISJ83" s="706"/>
      <c r="ISK83" s="706"/>
      <c r="ISL83" s="706"/>
      <c r="ISM83" s="706"/>
      <c r="ISN83" s="706"/>
      <c r="ISO83" s="706"/>
      <c r="ISP83" s="706"/>
      <c r="ISQ83" s="706"/>
      <c r="ISR83" s="706"/>
      <c r="ISS83" s="706"/>
      <c r="IST83" s="706"/>
      <c r="ISU83" s="706"/>
      <c r="ISV83" s="706"/>
      <c r="ISW83" s="706"/>
      <c r="ISX83" s="706"/>
      <c r="ISY83" s="706"/>
      <c r="ISZ83" s="706"/>
      <c r="ITA83" s="706"/>
      <c r="ITB83" s="706"/>
      <c r="ITC83" s="706"/>
      <c r="ITD83" s="706"/>
      <c r="ITE83" s="706"/>
      <c r="ITF83" s="706"/>
      <c r="ITG83" s="706"/>
      <c r="ITH83" s="706"/>
      <c r="ITI83" s="706"/>
      <c r="ITJ83" s="706"/>
      <c r="ITK83" s="706"/>
      <c r="ITL83" s="706"/>
      <c r="ITM83" s="706"/>
      <c r="ITN83" s="706"/>
      <c r="ITO83" s="706"/>
      <c r="ITP83" s="706"/>
      <c r="ITQ83" s="706"/>
      <c r="ITR83" s="706"/>
      <c r="ITS83" s="706"/>
      <c r="ITT83" s="706"/>
      <c r="ITU83" s="706"/>
      <c r="ITV83" s="706"/>
      <c r="ITW83" s="706"/>
      <c r="ITX83" s="706"/>
      <c r="ITY83" s="706"/>
      <c r="ITZ83" s="706"/>
      <c r="IUA83" s="706"/>
      <c r="IUB83" s="706"/>
      <c r="IUC83" s="706"/>
      <c r="IUD83" s="706"/>
      <c r="IUE83" s="706"/>
      <c r="IUF83" s="706"/>
      <c r="IUG83" s="706"/>
      <c r="IUH83" s="706"/>
      <c r="IUI83" s="706"/>
      <c r="IUJ83" s="706"/>
      <c r="IUK83" s="706"/>
      <c r="IUL83" s="706"/>
      <c r="IUM83" s="706"/>
      <c r="IUN83" s="706"/>
      <c r="IUO83" s="706"/>
      <c r="IUP83" s="706"/>
      <c r="IUQ83" s="706"/>
      <c r="IUR83" s="706"/>
      <c r="IUS83" s="706"/>
      <c r="IUT83" s="706"/>
      <c r="IUU83" s="706"/>
      <c r="IUV83" s="706"/>
      <c r="IUW83" s="706"/>
      <c r="IUX83" s="706"/>
      <c r="IUY83" s="706"/>
      <c r="IUZ83" s="706"/>
      <c r="IVA83" s="706"/>
      <c r="IVB83" s="706"/>
      <c r="IVC83" s="706"/>
      <c r="IVD83" s="706"/>
      <c r="IVE83" s="706"/>
      <c r="IVF83" s="706"/>
      <c r="IVG83" s="706"/>
      <c r="IVH83" s="706"/>
      <c r="IVI83" s="706"/>
      <c r="IVJ83" s="706"/>
      <c r="IVK83" s="706"/>
      <c r="IVL83" s="706"/>
      <c r="IVM83" s="706"/>
      <c r="IVN83" s="706"/>
      <c r="IVO83" s="706"/>
      <c r="IVP83" s="706"/>
      <c r="IVQ83" s="706"/>
      <c r="IVR83" s="706"/>
      <c r="IVS83" s="706"/>
      <c r="IVT83" s="706"/>
      <c r="IVU83" s="706"/>
      <c r="IVV83" s="706"/>
      <c r="IVW83" s="706"/>
      <c r="IVX83" s="706"/>
      <c r="IVY83" s="706"/>
      <c r="IVZ83" s="706"/>
      <c r="IWA83" s="706"/>
      <c r="IWB83" s="706"/>
      <c r="IWC83" s="706"/>
      <c r="IWD83" s="706"/>
      <c r="IWE83" s="706"/>
      <c r="IWF83" s="706"/>
      <c r="IWG83" s="706"/>
      <c r="IWH83" s="706"/>
      <c r="IWI83" s="706"/>
      <c r="IWJ83" s="706"/>
      <c r="IWK83" s="706"/>
      <c r="IWL83" s="706"/>
      <c r="IWM83" s="706"/>
      <c r="IWN83" s="706"/>
      <c r="IWO83" s="706"/>
      <c r="IWP83" s="706"/>
      <c r="IWQ83" s="706"/>
      <c r="IWR83" s="706"/>
      <c r="IWS83" s="706"/>
      <c r="IWT83" s="706"/>
      <c r="IWU83" s="706"/>
      <c r="IWV83" s="706"/>
      <c r="IWW83" s="706"/>
      <c r="IWX83" s="706"/>
      <c r="IWY83" s="706"/>
      <c r="IWZ83" s="706"/>
      <c r="IXA83" s="706"/>
      <c r="IXB83" s="706"/>
      <c r="IXC83" s="706"/>
      <c r="IXD83" s="706"/>
      <c r="IXE83" s="706"/>
      <c r="IXF83" s="706"/>
      <c r="IXG83" s="706"/>
      <c r="IXH83" s="706"/>
      <c r="IXI83" s="706"/>
      <c r="IXJ83" s="706"/>
      <c r="IXK83" s="706"/>
      <c r="IXL83" s="706"/>
      <c r="IXM83" s="706"/>
      <c r="IXN83" s="706"/>
      <c r="IXO83" s="706"/>
      <c r="IXP83" s="706"/>
      <c r="IXQ83" s="706"/>
      <c r="IXR83" s="706"/>
      <c r="IXS83" s="706"/>
      <c r="IXT83" s="706"/>
      <c r="IXU83" s="706"/>
      <c r="IXV83" s="706"/>
      <c r="IXW83" s="706"/>
      <c r="IXX83" s="706"/>
      <c r="IXY83" s="706"/>
      <c r="IXZ83" s="706"/>
      <c r="IYA83" s="706"/>
      <c r="IYB83" s="706"/>
      <c r="IYC83" s="706"/>
      <c r="IYD83" s="706"/>
      <c r="IYE83" s="706"/>
      <c r="IYF83" s="706"/>
      <c r="IYG83" s="706"/>
      <c r="IYH83" s="706"/>
      <c r="IYI83" s="706"/>
      <c r="IYJ83" s="706"/>
      <c r="IYK83" s="706"/>
      <c r="IYL83" s="706"/>
      <c r="IYM83" s="706"/>
      <c r="IYN83" s="706"/>
      <c r="IYO83" s="706"/>
      <c r="IYP83" s="706"/>
      <c r="IYQ83" s="706"/>
      <c r="IYR83" s="706"/>
      <c r="IYS83" s="706"/>
      <c r="IYT83" s="706"/>
      <c r="IYU83" s="706"/>
      <c r="IYV83" s="706"/>
      <c r="IYW83" s="706"/>
      <c r="IYX83" s="706"/>
      <c r="IYY83" s="706"/>
      <c r="IYZ83" s="706"/>
      <c r="IZA83" s="706"/>
      <c r="IZB83" s="706"/>
      <c r="IZC83" s="706"/>
      <c r="IZD83" s="706"/>
      <c r="IZE83" s="706"/>
      <c r="IZF83" s="706"/>
      <c r="IZG83" s="706"/>
      <c r="IZH83" s="706"/>
      <c r="IZI83" s="706"/>
      <c r="IZJ83" s="706"/>
      <c r="IZK83" s="706"/>
      <c r="IZL83" s="706"/>
      <c r="IZM83" s="706"/>
      <c r="IZN83" s="706"/>
      <c r="IZO83" s="706"/>
      <c r="IZP83" s="706"/>
      <c r="IZQ83" s="706"/>
      <c r="IZR83" s="706"/>
      <c r="IZS83" s="706"/>
      <c r="IZT83" s="706"/>
      <c r="IZU83" s="706"/>
      <c r="IZV83" s="706"/>
      <c r="IZW83" s="706"/>
      <c r="IZX83" s="706"/>
      <c r="IZY83" s="706"/>
      <c r="IZZ83" s="706"/>
      <c r="JAA83" s="706"/>
      <c r="JAB83" s="706"/>
      <c r="JAC83" s="706"/>
      <c r="JAD83" s="706"/>
      <c r="JAE83" s="706"/>
      <c r="JAF83" s="706"/>
      <c r="JAG83" s="706"/>
      <c r="JAH83" s="706"/>
      <c r="JAI83" s="706"/>
      <c r="JAJ83" s="706"/>
      <c r="JAK83" s="706"/>
      <c r="JAL83" s="706"/>
      <c r="JAM83" s="706"/>
      <c r="JAN83" s="706"/>
      <c r="JAO83" s="706"/>
      <c r="JAP83" s="706"/>
      <c r="JAQ83" s="706"/>
      <c r="JAR83" s="706"/>
      <c r="JAS83" s="706"/>
      <c r="JAT83" s="706"/>
      <c r="JAU83" s="706"/>
      <c r="JAV83" s="706"/>
      <c r="JAW83" s="706"/>
      <c r="JAX83" s="706"/>
      <c r="JAY83" s="706"/>
      <c r="JAZ83" s="706"/>
      <c r="JBA83" s="706"/>
      <c r="JBB83" s="706"/>
      <c r="JBC83" s="706"/>
      <c r="JBD83" s="706"/>
      <c r="JBE83" s="706"/>
      <c r="JBF83" s="706"/>
      <c r="JBG83" s="706"/>
      <c r="JBH83" s="706"/>
      <c r="JBI83" s="706"/>
      <c r="JBJ83" s="706"/>
      <c r="JBK83" s="706"/>
      <c r="JBL83" s="706"/>
      <c r="JBM83" s="706"/>
      <c r="JBN83" s="706"/>
      <c r="JBO83" s="706"/>
      <c r="JBP83" s="706"/>
      <c r="JBQ83" s="706"/>
      <c r="JBR83" s="706"/>
      <c r="JBS83" s="706"/>
      <c r="JBT83" s="706"/>
      <c r="JBU83" s="706"/>
      <c r="JBV83" s="706"/>
      <c r="JBW83" s="706"/>
      <c r="JBX83" s="706"/>
      <c r="JBY83" s="706"/>
      <c r="JBZ83" s="706"/>
      <c r="JCA83" s="706"/>
      <c r="JCB83" s="706"/>
      <c r="JCC83" s="706"/>
      <c r="JCD83" s="706"/>
      <c r="JCE83" s="706"/>
      <c r="JCF83" s="706"/>
      <c r="JCG83" s="706"/>
      <c r="JCH83" s="706"/>
      <c r="JCI83" s="706"/>
      <c r="JCJ83" s="706"/>
      <c r="JCK83" s="706"/>
      <c r="JCL83" s="706"/>
      <c r="JCM83" s="706"/>
      <c r="JCN83" s="706"/>
      <c r="JCO83" s="706"/>
      <c r="JCP83" s="706"/>
      <c r="JCQ83" s="706"/>
      <c r="JCR83" s="706"/>
      <c r="JCS83" s="706"/>
      <c r="JCT83" s="706"/>
      <c r="JCU83" s="706"/>
      <c r="JCV83" s="706"/>
      <c r="JCW83" s="706"/>
      <c r="JCX83" s="706"/>
      <c r="JCY83" s="706"/>
      <c r="JCZ83" s="706"/>
      <c r="JDA83" s="706"/>
      <c r="JDB83" s="706"/>
      <c r="JDC83" s="706"/>
      <c r="JDD83" s="706"/>
      <c r="JDE83" s="706"/>
      <c r="JDF83" s="706"/>
      <c r="JDG83" s="706"/>
      <c r="JDH83" s="706"/>
      <c r="JDI83" s="706"/>
      <c r="JDJ83" s="706"/>
      <c r="JDK83" s="706"/>
      <c r="JDL83" s="706"/>
      <c r="JDM83" s="706"/>
      <c r="JDN83" s="706"/>
      <c r="JDO83" s="706"/>
      <c r="JDP83" s="706"/>
      <c r="JDQ83" s="706"/>
      <c r="JDR83" s="706"/>
      <c r="JDS83" s="706"/>
      <c r="JDT83" s="706"/>
      <c r="JDU83" s="706"/>
      <c r="JDV83" s="706"/>
      <c r="JDW83" s="706"/>
      <c r="JDX83" s="706"/>
      <c r="JDY83" s="706"/>
      <c r="JDZ83" s="706"/>
      <c r="JEA83" s="706"/>
      <c r="JEB83" s="706"/>
      <c r="JEC83" s="706"/>
      <c r="JED83" s="706"/>
      <c r="JEE83" s="706"/>
      <c r="JEF83" s="706"/>
      <c r="JEG83" s="706"/>
      <c r="JEH83" s="706"/>
      <c r="JEI83" s="706"/>
      <c r="JEJ83" s="706"/>
      <c r="JEK83" s="706"/>
      <c r="JEL83" s="706"/>
      <c r="JEM83" s="706"/>
      <c r="JEN83" s="706"/>
      <c r="JEO83" s="706"/>
      <c r="JEP83" s="706"/>
      <c r="JEQ83" s="706"/>
      <c r="JER83" s="706"/>
      <c r="JES83" s="706"/>
      <c r="JET83" s="706"/>
      <c r="JEU83" s="706"/>
      <c r="JEV83" s="706"/>
      <c r="JEW83" s="706"/>
      <c r="JEX83" s="706"/>
      <c r="JEY83" s="706"/>
      <c r="JEZ83" s="706"/>
      <c r="JFA83" s="706"/>
      <c r="JFB83" s="706"/>
      <c r="JFC83" s="706"/>
      <c r="JFD83" s="706"/>
      <c r="JFE83" s="706"/>
      <c r="JFF83" s="706"/>
      <c r="JFG83" s="706"/>
      <c r="JFH83" s="706"/>
      <c r="JFI83" s="706"/>
      <c r="JFJ83" s="706"/>
      <c r="JFK83" s="706"/>
      <c r="JFL83" s="706"/>
      <c r="JFM83" s="706"/>
      <c r="JFN83" s="706"/>
      <c r="JFO83" s="706"/>
      <c r="JFP83" s="706"/>
      <c r="JFQ83" s="706"/>
      <c r="JFR83" s="706"/>
      <c r="JFS83" s="706"/>
      <c r="JFT83" s="706"/>
      <c r="JFU83" s="706"/>
      <c r="JFV83" s="706"/>
      <c r="JFW83" s="706"/>
      <c r="JFX83" s="706"/>
      <c r="JFY83" s="706"/>
      <c r="JFZ83" s="706"/>
      <c r="JGA83" s="706"/>
      <c r="JGB83" s="706"/>
      <c r="JGC83" s="706"/>
      <c r="JGD83" s="706"/>
      <c r="JGE83" s="706"/>
      <c r="JGF83" s="706"/>
      <c r="JGG83" s="706"/>
      <c r="JGH83" s="706"/>
      <c r="JGI83" s="706"/>
      <c r="JGJ83" s="706"/>
      <c r="JGK83" s="706"/>
      <c r="JGL83" s="706"/>
      <c r="JGM83" s="706"/>
      <c r="JGN83" s="706"/>
      <c r="JGO83" s="706"/>
      <c r="JGP83" s="706"/>
      <c r="JGQ83" s="706"/>
      <c r="JGR83" s="706"/>
      <c r="JGS83" s="706"/>
      <c r="JGT83" s="706"/>
      <c r="JGU83" s="706"/>
      <c r="JGV83" s="706"/>
      <c r="JGW83" s="706"/>
      <c r="JGX83" s="706"/>
      <c r="JGY83" s="706"/>
      <c r="JGZ83" s="706"/>
      <c r="JHA83" s="706"/>
      <c r="JHB83" s="706"/>
      <c r="JHC83" s="706"/>
      <c r="JHD83" s="706"/>
      <c r="JHE83" s="706"/>
      <c r="JHF83" s="706"/>
      <c r="JHG83" s="706"/>
      <c r="JHH83" s="706"/>
      <c r="JHI83" s="706"/>
      <c r="JHJ83" s="706"/>
      <c r="JHK83" s="706"/>
      <c r="JHL83" s="706"/>
      <c r="JHM83" s="706"/>
      <c r="JHN83" s="706"/>
      <c r="JHO83" s="706"/>
      <c r="JHP83" s="706"/>
      <c r="JHQ83" s="706"/>
      <c r="JHR83" s="706"/>
      <c r="JHS83" s="706"/>
      <c r="JHT83" s="706"/>
      <c r="JHU83" s="706"/>
      <c r="JHV83" s="706"/>
      <c r="JHW83" s="706"/>
      <c r="JHX83" s="706"/>
      <c r="JHY83" s="706"/>
      <c r="JHZ83" s="706"/>
      <c r="JIA83" s="706"/>
      <c r="JIB83" s="706"/>
      <c r="JIC83" s="706"/>
      <c r="JID83" s="706"/>
      <c r="JIE83" s="706"/>
      <c r="JIF83" s="706"/>
      <c r="JIG83" s="706"/>
      <c r="JIH83" s="706"/>
      <c r="JII83" s="706"/>
      <c r="JIJ83" s="706"/>
      <c r="JIK83" s="706"/>
      <c r="JIL83" s="706"/>
      <c r="JIM83" s="706"/>
      <c r="JIN83" s="706"/>
      <c r="JIO83" s="706"/>
      <c r="JIP83" s="706"/>
      <c r="JIQ83" s="706"/>
      <c r="JIR83" s="706"/>
      <c r="JIS83" s="706"/>
      <c r="JIT83" s="706"/>
      <c r="JIU83" s="706"/>
      <c r="JIV83" s="706"/>
      <c r="JIW83" s="706"/>
      <c r="JIX83" s="706"/>
      <c r="JIY83" s="706"/>
      <c r="JIZ83" s="706"/>
      <c r="JJA83" s="706"/>
      <c r="JJB83" s="706"/>
      <c r="JJC83" s="706"/>
      <c r="JJD83" s="706"/>
      <c r="JJE83" s="706"/>
      <c r="JJF83" s="706"/>
      <c r="JJG83" s="706"/>
      <c r="JJH83" s="706"/>
      <c r="JJI83" s="706"/>
      <c r="JJJ83" s="706"/>
      <c r="JJK83" s="706"/>
      <c r="JJL83" s="706"/>
      <c r="JJM83" s="706"/>
      <c r="JJN83" s="706"/>
      <c r="JJO83" s="706"/>
      <c r="JJP83" s="706"/>
      <c r="JJQ83" s="706"/>
      <c r="JJR83" s="706"/>
      <c r="JJS83" s="706"/>
      <c r="JJT83" s="706"/>
      <c r="JJU83" s="706"/>
      <c r="JJV83" s="706"/>
      <c r="JJW83" s="706"/>
      <c r="JJX83" s="706"/>
      <c r="JJY83" s="706"/>
      <c r="JJZ83" s="706"/>
      <c r="JKA83" s="706"/>
      <c r="JKB83" s="706"/>
      <c r="JKC83" s="706"/>
      <c r="JKD83" s="706"/>
      <c r="JKE83" s="706"/>
      <c r="JKF83" s="706"/>
      <c r="JKG83" s="706"/>
      <c r="JKH83" s="706"/>
      <c r="JKI83" s="706"/>
      <c r="JKJ83" s="706"/>
      <c r="JKK83" s="706"/>
      <c r="JKL83" s="706"/>
      <c r="JKM83" s="706"/>
      <c r="JKN83" s="706"/>
      <c r="JKO83" s="706"/>
      <c r="JKP83" s="706"/>
      <c r="JKQ83" s="706"/>
      <c r="JKR83" s="706"/>
      <c r="JKS83" s="706"/>
      <c r="JKT83" s="706"/>
      <c r="JKU83" s="706"/>
      <c r="JKV83" s="706"/>
      <c r="JKW83" s="706"/>
      <c r="JKX83" s="706"/>
      <c r="JKY83" s="706"/>
      <c r="JKZ83" s="706"/>
      <c r="JLA83" s="706"/>
      <c r="JLB83" s="706"/>
      <c r="JLC83" s="706"/>
      <c r="JLD83" s="706"/>
      <c r="JLE83" s="706"/>
      <c r="JLF83" s="706"/>
      <c r="JLG83" s="706"/>
      <c r="JLH83" s="706"/>
      <c r="JLI83" s="706"/>
      <c r="JLJ83" s="706"/>
      <c r="JLK83" s="706"/>
      <c r="JLL83" s="706"/>
      <c r="JLM83" s="706"/>
      <c r="JLN83" s="706"/>
      <c r="JLO83" s="706"/>
      <c r="JLP83" s="706"/>
      <c r="JLQ83" s="706"/>
      <c r="JLR83" s="706"/>
      <c r="JLS83" s="706"/>
      <c r="JLT83" s="706"/>
      <c r="JLU83" s="706"/>
      <c r="JLV83" s="706"/>
      <c r="JLW83" s="706"/>
      <c r="JLX83" s="706"/>
      <c r="JLY83" s="706"/>
      <c r="JLZ83" s="706"/>
      <c r="JMA83" s="706"/>
      <c r="JMB83" s="706"/>
      <c r="JMC83" s="706"/>
      <c r="JMD83" s="706"/>
      <c r="JME83" s="706"/>
      <c r="JMF83" s="706"/>
      <c r="JMG83" s="706"/>
      <c r="JMH83" s="706"/>
      <c r="JMI83" s="706"/>
      <c r="JMJ83" s="706"/>
      <c r="JMK83" s="706"/>
      <c r="JML83" s="706"/>
      <c r="JMM83" s="706"/>
      <c r="JMN83" s="706"/>
      <c r="JMO83" s="706"/>
      <c r="JMP83" s="706"/>
      <c r="JMQ83" s="706"/>
      <c r="JMR83" s="706"/>
      <c r="JMS83" s="706"/>
      <c r="JMT83" s="706"/>
      <c r="JMU83" s="706"/>
      <c r="JMV83" s="706"/>
      <c r="JMW83" s="706"/>
      <c r="JMX83" s="706"/>
      <c r="JMY83" s="706"/>
      <c r="JMZ83" s="706"/>
      <c r="JNA83" s="706"/>
      <c r="JNB83" s="706"/>
      <c r="JNC83" s="706"/>
      <c r="JND83" s="706"/>
      <c r="JNE83" s="706"/>
      <c r="JNF83" s="706"/>
      <c r="JNG83" s="706"/>
      <c r="JNH83" s="706"/>
      <c r="JNI83" s="706"/>
      <c r="JNJ83" s="706"/>
      <c r="JNK83" s="706"/>
      <c r="JNL83" s="706"/>
      <c r="JNM83" s="706"/>
      <c r="JNN83" s="706"/>
      <c r="JNO83" s="706"/>
      <c r="JNP83" s="706"/>
      <c r="JNQ83" s="706"/>
      <c r="JNR83" s="706"/>
      <c r="JNS83" s="706"/>
      <c r="JNT83" s="706"/>
      <c r="JNU83" s="706"/>
      <c r="JNV83" s="706"/>
      <c r="JNW83" s="706"/>
      <c r="JNX83" s="706"/>
      <c r="JNY83" s="706"/>
      <c r="JNZ83" s="706"/>
      <c r="JOA83" s="706"/>
      <c r="JOB83" s="706"/>
      <c r="JOC83" s="706"/>
      <c r="JOD83" s="706"/>
      <c r="JOE83" s="706"/>
      <c r="JOF83" s="706"/>
      <c r="JOG83" s="706"/>
      <c r="JOH83" s="706"/>
      <c r="JOI83" s="706"/>
      <c r="JOJ83" s="706"/>
      <c r="JOK83" s="706"/>
      <c r="JOL83" s="706"/>
      <c r="JOM83" s="706"/>
      <c r="JON83" s="706"/>
      <c r="JOO83" s="706"/>
      <c r="JOP83" s="706"/>
      <c r="JOQ83" s="706"/>
      <c r="JOR83" s="706"/>
      <c r="JOS83" s="706"/>
      <c r="JOT83" s="706"/>
      <c r="JOU83" s="706"/>
      <c r="JOV83" s="706"/>
      <c r="JOW83" s="706"/>
      <c r="JOX83" s="706"/>
      <c r="JOY83" s="706"/>
      <c r="JOZ83" s="706"/>
      <c r="JPA83" s="706"/>
      <c r="JPB83" s="706"/>
      <c r="JPC83" s="706"/>
      <c r="JPD83" s="706"/>
      <c r="JPE83" s="706"/>
      <c r="JPF83" s="706"/>
      <c r="JPG83" s="706"/>
      <c r="JPH83" s="706"/>
      <c r="JPI83" s="706"/>
      <c r="JPJ83" s="706"/>
      <c r="JPK83" s="706"/>
      <c r="JPL83" s="706"/>
      <c r="JPM83" s="706"/>
      <c r="JPN83" s="706"/>
      <c r="JPO83" s="706"/>
      <c r="JPP83" s="706"/>
      <c r="JPQ83" s="706"/>
      <c r="JPR83" s="706"/>
      <c r="JPS83" s="706"/>
      <c r="JPT83" s="706"/>
      <c r="JPU83" s="706"/>
      <c r="JPV83" s="706"/>
      <c r="JPW83" s="706"/>
      <c r="JPX83" s="706"/>
      <c r="JPY83" s="706"/>
      <c r="JPZ83" s="706"/>
      <c r="JQA83" s="706"/>
      <c r="JQB83" s="706"/>
      <c r="JQC83" s="706"/>
      <c r="JQD83" s="706"/>
      <c r="JQE83" s="706"/>
      <c r="JQF83" s="706"/>
      <c r="JQG83" s="706"/>
      <c r="JQH83" s="706"/>
      <c r="JQI83" s="706"/>
      <c r="JQJ83" s="706"/>
      <c r="JQK83" s="706"/>
      <c r="JQL83" s="706"/>
      <c r="JQM83" s="706"/>
      <c r="JQN83" s="706"/>
      <c r="JQO83" s="706"/>
      <c r="JQP83" s="706"/>
      <c r="JQQ83" s="706"/>
      <c r="JQR83" s="706"/>
      <c r="JQS83" s="706"/>
      <c r="JQT83" s="706"/>
      <c r="JQU83" s="706"/>
      <c r="JQV83" s="706"/>
      <c r="JQW83" s="706"/>
      <c r="JQX83" s="706"/>
      <c r="JQY83" s="706"/>
      <c r="JQZ83" s="706"/>
      <c r="JRA83" s="706"/>
      <c r="JRB83" s="706"/>
      <c r="JRC83" s="706"/>
      <c r="JRD83" s="706"/>
      <c r="JRE83" s="706"/>
      <c r="JRF83" s="706"/>
      <c r="JRG83" s="706"/>
      <c r="JRH83" s="706"/>
      <c r="JRI83" s="706"/>
      <c r="JRJ83" s="706"/>
      <c r="JRK83" s="706"/>
      <c r="JRL83" s="706"/>
      <c r="JRM83" s="706"/>
      <c r="JRN83" s="706"/>
      <c r="JRO83" s="706"/>
      <c r="JRP83" s="706"/>
      <c r="JRQ83" s="706"/>
      <c r="JRR83" s="706"/>
      <c r="JRS83" s="706"/>
      <c r="JRT83" s="706"/>
      <c r="JRU83" s="706"/>
      <c r="JRV83" s="706"/>
      <c r="JRW83" s="706"/>
      <c r="JRX83" s="706"/>
      <c r="JRY83" s="706"/>
      <c r="JRZ83" s="706"/>
      <c r="JSA83" s="706"/>
      <c r="JSB83" s="706"/>
      <c r="JSC83" s="706"/>
      <c r="JSD83" s="706"/>
      <c r="JSE83" s="706"/>
      <c r="JSF83" s="706"/>
      <c r="JSG83" s="706"/>
      <c r="JSH83" s="706"/>
      <c r="JSI83" s="706"/>
      <c r="JSJ83" s="706"/>
      <c r="JSK83" s="706"/>
      <c r="JSL83" s="706"/>
      <c r="JSM83" s="706"/>
      <c r="JSN83" s="706"/>
      <c r="JSO83" s="706"/>
      <c r="JSP83" s="706"/>
      <c r="JSQ83" s="706"/>
      <c r="JSR83" s="706"/>
      <c r="JSS83" s="706"/>
      <c r="JST83" s="706"/>
      <c r="JSU83" s="706"/>
      <c r="JSV83" s="706"/>
      <c r="JSW83" s="706"/>
      <c r="JSX83" s="706"/>
      <c r="JSY83" s="706"/>
      <c r="JSZ83" s="706"/>
      <c r="JTA83" s="706"/>
      <c r="JTB83" s="706"/>
      <c r="JTC83" s="706"/>
      <c r="JTD83" s="706"/>
      <c r="JTE83" s="706"/>
      <c r="JTF83" s="706"/>
      <c r="JTG83" s="706"/>
      <c r="JTH83" s="706"/>
      <c r="JTI83" s="706"/>
      <c r="JTJ83" s="706"/>
      <c r="JTK83" s="706"/>
      <c r="JTL83" s="706"/>
      <c r="JTM83" s="706"/>
      <c r="JTN83" s="706"/>
      <c r="JTO83" s="706"/>
      <c r="JTP83" s="706"/>
      <c r="JTQ83" s="706"/>
      <c r="JTR83" s="706"/>
      <c r="JTS83" s="706"/>
      <c r="JTT83" s="706"/>
      <c r="JTU83" s="706"/>
      <c r="JTV83" s="706"/>
      <c r="JTW83" s="706"/>
      <c r="JTX83" s="706"/>
      <c r="JTY83" s="706"/>
      <c r="JTZ83" s="706"/>
      <c r="JUA83" s="706"/>
      <c r="JUB83" s="706"/>
      <c r="JUC83" s="706"/>
      <c r="JUD83" s="706"/>
      <c r="JUE83" s="706"/>
      <c r="JUF83" s="706"/>
      <c r="JUG83" s="706"/>
      <c r="JUH83" s="706"/>
      <c r="JUI83" s="706"/>
      <c r="JUJ83" s="706"/>
      <c r="JUK83" s="706"/>
      <c r="JUL83" s="706"/>
      <c r="JUM83" s="706"/>
      <c r="JUN83" s="706"/>
      <c r="JUO83" s="706"/>
      <c r="JUP83" s="706"/>
      <c r="JUQ83" s="706"/>
      <c r="JUR83" s="706"/>
      <c r="JUS83" s="706"/>
      <c r="JUT83" s="706"/>
      <c r="JUU83" s="706"/>
      <c r="JUV83" s="706"/>
      <c r="JUW83" s="706"/>
      <c r="JUX83" s="706"/>
      <c r="JUY83" s="706"/>
      <c r="JUZ83" s="706"/>
      <c r="JVA83" s="706"/>
      <c r="JVB83" s="706"/>
      <c r="JVC83" s="706"/>
      <c r="JVD83" s="706"/>
      <c r="JVE83" s="706"/>
      <c r="JVF83" s="706"/>
      <c r="JVG83" s="706"/>
      <c r="JVH83" s="706"/>
      <c r="JVI83" s="706"/>
      <c r="JVJ83" s="706"/>
      <c r="JVK83" s="706"/>
      <c r="JVL83" s="706"/>
      <c r="JVM83" s="706"/>
      <c r="JVN83" s="706"/>
      <c r="JVO83" s="706"/>
      <c r="JVP83" s="706"/>
      <c r="JVQ83" s="706"/>
      <c r="JVR83" s="706"/>
      <c r="JVS83" s="706"/>
      <c r="JVT83" s="706"/>
      <c r="JVU83" s="706"/>
      <c r="JVV83" s="706"/>
      <c r="JVW83" s="706"/>
      <c r="JVX83" s="706"/>
      <c r="JVY83" s="706"/>
      <c r="JVZ83" s="706"/>
      <c r="JWA83" s="706"/>
      <c r="JWB83" s="706"/>
      <c r="JWC83" s="706"/>
      <c r="JWD83" s="706"/>
      <c r="JWE83" s="706"/>
      <c r="JWF83" s="706"/>
      <c r="JWG83" s="706"/>
      <c r="JWH83" s="706"/>
      <c r="JWI83" s="706"/>
      <c r="JWJ83" s="706"/>
      <c r="JWK83" s="706"/>
      <c r="JWL83" s="706"/>
      <c r="JWM83" s="706"/>
      <c r="JWN83" s="706"/>
      <c r="JWO83" s="706"/>
      <c r="JWP83" s="706"/>
      <c r="JWQ83" s="706"/>
      <c r="JWR83" s="706"/>
      <c r="JWS83" s="706"/>
      <c r="JWT83" s="706"/>
      <c r="JWU83" s="706"/>
      <c r="JWV83" s="706"/>
      <c r="JWW83" s="706"/>
      <c r="JWX83" s="706"/>
      <c r="JWY83" s="706"/>
      <c r="JWZ83" s="706"/>
      <c r="JXA83" s="706"/>
      <c r="JXB83" s="706"/>
      <c r="JXC83" s="706"/>
      <c r="JXD83" s="706"/>
      <c r="JXE83" s="706"/>
      <c r="JXF83" s="706"/>
      <c r="JXG83" s="706"/>
      <c r="JXH83" s="706"/>
      <c r="JXI83" s="706"/>
      <c r="JXJ83" s="706"/>
      <c r="JXK83" s="706"/>
      <c r="JXL83" s="706"/>
      <c r="JXM83" s="706"/>
      <c r="JXN83" s="706"/>
      <c r="JXO83" s="706"/>
      <c r="JXP83" s="706"/>
      <c r="JXQ83" s="706"/>
      <c r="JXR83" s="706"/>
      <c r="JXS83" s="706"/>
      <c r="JXT83" s="706"/>
      <c r="JXU83" s="706"/>
      <c r="JXV83" s="706"/>
      <c r="JXW83" s="706"/>
      <c r="JXX83" s="706"/>
      <c r="JXY83" s="706"/>
      <c r="JXZ83" s="706"/>
      <c r="JYA83" s="706"/>
      <c r="JYB83" s="706"/>
      <c r="JYC83" s="706"/>
      <c r="JYD83" s="706"/>
      <c r="JYE83" s="706"/>
      <c r="JYF83" s="706"/>
      <c r="JYG83" s="706"/>
      <c r="JYH83" s="706"/>
      <c r="JYI83" s="706"/>
      <c r="JYJ83" s="706"/>
      <c r="JYK83" s="706"/>
      <c r="JYL83" s="706"/>
      <c r="JYM83" s="706"/>
      <c r="JYN83" s="706"/>
      <c r="JYO83" s="706"/>
      <c r="JYP83" s="706"/>
      <c r="JYQ83" s="706"/>
      <c r="JYR83" s="706"/>
      <c r="JYS83" s="706"/>
      <c r="JYT83" s="706"/>
      <c r="JYU83" s="706"/>
      <c r="JYV83" s="706"/>
      <c r="JYW83" s="706"/>
      <c r="JYX83" s="706"/>
      <c r="JYY83" s="706"/>
      <c r="JYZ83" s="706"/>
      <c r="JZA83" s="706"/>
      <c r="JZB83" s="706"/>
      <c r="JZC83" s="706"/>
      <c r="JZD83" s="706"/>
      <c r="JZE83" s="706"/>
      <c r="JZF83" s="706"/>
      <c r="JZG83" s="706"/>
      <c r="JZH83" s="706"/>
      <c r="JZI83" s="706"/>
      <c r="JZJ83" s="706"/>
      <c r="JZK83" s="706"/>
      <c r="JZL83" s="706"/>
      <c r="JZM83" s="706"/>
      <c r="JZN83" s="706"/>
      <c r="JZO83" s="706"/>
      <c r="JZP83" s="706"/>
      <c r="JZQ83" s="706"/>
      <c r="JZR83" s="706"/>
      <c r="JZS83" s="706"/>
      <c r="JZT83" s="706"/>
      <c r="JZU83" s="706"/>
      <c r="JZV83" s="706"/>
      <c r="JZW83" s="706"/>
      <c r="JZX83" s="706"/>
      <c r="JZY83" s="706"/>
      <c r="JZZ83" s="706"/>
      <c r="KAA83" s="706"/>
      <c r="KAB83" s="706"/>
      <c r="KAC83" s="706"/>
      <c r="KAD83" s="706"/>
      <c r="KAE83" s="706"/>
      <c r="KAF83" s="706"/>
      <c r="KAG83" s="706"/>
      <c r="KAH83" s="706"/>
      <c r="KAI83" s="706"/>
      <c r="KAJ83" s="706"/>
      <c r="KAK83" s="706"/>
      <c r="KAL83" s="706"/>
      <c r="KAM83" s="706"/>
      <c r="KAN83" s="706"/>
      <c r="KAO83" s="706"/>
      <c r="KAP83" s="706"/>
      <c r="KAQ83" s="706"/>
      <c r="KAR83" s="706"/>
      <c r="KAS83" s="706"/>
      <c r="KAT83" s="706"/>
      <c r="KAU83" s="706"/>
      <c r="KAV83" s="706"/>
      <c r="KAW83" s="706"/>
      <c r="KAX83" s="706"/>
      <c r="KAY83" s="706"/>
      <c r="KAZ83" s="706"/>
      <c r="KBA83" s="706"/>
      <c r="KBB83" s="706"/>
      <c r="KBC83" s="706"/>
      <c r="KBD83" s="706"/>
      <c r="KBE83" s="706"/>
      <c r="KBF83" s="706"/>
      <c r="KBG83" s="706"/>
      <c r="KBH83" s="706"/>
      <c r="KBI83" s="706"/>
      <c r="KBJ83" s="706"/>
      <c r="KBK83" s="706"/>
      <c r="KBL83" s="706"/>
      <c r="KBM83" s="706"/>
      <c r="KBN83" s="706"/>
      <c r="KBO83" s="706"/>
      <c r="KBP83" s="706"/>
      <c r="KBQ83" s="706"/>
      <c r="KBR83" s="706"/>
      <c r="KBS83" s="706"/>
      <c r="KBT83" s="706"/>
      <c r="KBU83" s="706"/>
      <c r="KBV83" s="706"/>
      <c r="KBW83" s="706"/>
      <c r="KBX83" s="706"/>
      <c r="KBY83" s="706"/>
      <c r="KBZ83" s="706"/>
      <c r="KCA83" s="706"/>
      <c r="KCB83" s="706"/>
      <c r="KCC83" s="706"/>
      <c r="KCD83" s="706"/>
      <c r="KCE83" s="706"/>
      <c r="KCF83" s="706"/>
      <c r="KCG83" s="706"/>
      <c r="KCH83" s="706"/>
      <c r="KCI83" s="706"/>
      <c r="KCJ83" s="706"/>
      <c r="KCK83" s="706"/>
      <c r="KCL83" s="706"/>
      <c r="KCM83" s="706"/>
      <c r="KCN83" s="706"/>
      <c r="KCO83" s="706"/>
      <c r="KCP83" s="706"/>
      <c r="KCQ83" s="706"/>
      <c r="KCR83" s="706"/>
      <c r="KCS83" s="706"/>
      <c r="KCT83" s="706"/>
      <c r="KCU83" s="706"/>
      <c r="KCV83" s="706"/>
      <c r="KCW83" s="706"/>
      <c r="KCX83" s="706"/>
      <c r="KCY83" s="706"/>
      <c r="KCZ83" s="706"/>
      <c r="KDA83" s="706"/>
      <c r="KDB83" s="706"/>
      <c r="KDC83" s="706"/>
      <c r="KDD83" s="706"/>
      <c r="KDE83" s="706"/>
      <c r="KDF83" s="706"/>
      <c r="KDG83" s="706"/>
      <c r="KDH83" s="706"/>
      <c r="KDI83" s="706"/>
      <c r="KDJ83" s="706"/>
      <c r="KDK83" s="706"/>
      <c r="KDL83" s="706"/>
      <c r="KDM83" s="706"/>
      <c r="KDN83" s="706"/>
      <c r="KDO83" s="706"/>
      <c r="KDP83" s="706"/>
      <c r="KDQ83" s="706"/>
      <c r="KDR83" s="706"/>
      <c r="KDS83" s="706"/>
      <c r="KDT83" s="706"/>
      <c r="KDU83" s="706"/>
      <c r="KDV83" s="706"/>
      <c r="KDW83" s="706"/>
      <c r="KDX83" s="706"/>
      <c r="KDY83" s="706"/>
      <c r="KDZ83" s="706"/>
      <c r="KEA83" s="706"/>
      <c r="KEB83" s="706"/>
      <c r="KEC83" s="706"/>
      <c r="KED83" s="706"/>
      <c r="KEE83" s="706"/>
      <c r="KEF83" s="706"/>
      <c r="KEG83" s="706"/>
      <c r="KEH83" s="706"/>
      <c r="KEI83" s="706"/>
      <c r="KEJ83" s="706"/>
      <c r="KEK83" s="706"/>
      <c r="KEL83" s="706"/>
      <c r="KEM83" s="706"/>
      <c r="KEN83" s="706"/>
      <c r="KEO83" s="706"/>
      <c r="KEP83" s="706"/>
      <c r="KEQ83" s="706"/>
      <c r="KER83" s="706"/>
      <c r="KES83" s="706"/>
      <c r="KET83" s="706"/>
      <c r="KEU83" s="706"/>
      <c r="KEV83" s="706"/>
      <c r="KEW83" s="706"/>
      <c r="KEX83" s="706"/>
      <c r="KEY83" s="706"/>
      <c r="KEZ83" s="706"/>
      <c r="KFA83" s="706"/>
      <c r="KFB83" s="706"/>
      <c r="KFC83" s="706"/>
      <c r="KFD83" s="706"/>
      <c r="KFE83" s="706"/>
      <c r="KFF83" s="706"/>
      <c r="KFG83" s="706"/>
      <c r="KFH83" s="706"/>
      <c r="KFI83" s="706"/>
      <c r="KFJ83" s="706"/>
      <c r="KFK83" s="706"/>
      <c r="KFL83" s="706"/>
      <c r="KFM83" s="706"/>
      <c r="KFN83" s="706"/>
      <c r="KFO83" s="706"/>
      <c r="KFP83" s="706"/>
      <c r="KFQ83" s="706"/>
      <c r="KFR83" s="706"/>
      <c r="KFS83" s="706"/>
      <c r="KFT83" s="706"/>
      <c r="KFU83" s="706"/>
      <c r="KFV83" s="706"/>
      <c r="KFW83" s="706"/>
      <c r="KFX83" s="706"/>
      <c r="KFY83" s="706"/>
      <c r="KFZ83" s="706"/>
      <c r="KGA83" s="706"/>
      <c r="KGB83" s="706"/>
      <c r="KGC83" s="706"/>
      <c r="KGD83" s="706"/>
      <c r="KGE83" s="706"/>
      <c r="KGF83" s="706"/>
      <c r="KGG83" s="706"/>
      <c r="KGH83" s="706"/>
      <c r="KGI83" s="706"/>
      <c r="KGJ83" s="706"/>
      <c r="KGK83" s="706"/>
      <c r="KGL83" s="706"/>
      <c r="KGM83" s="706"/>
      <c r="KGN83" s="706"/>
      <c r="KGO83" s="706"/>
      <c r="KGP83" s="706"/>
      <c r="KGQ83" s="706"/>
      <c r="KGR83" s="706"/>
      <c r="KGS83" s="706"/>
      <c r="KGT83" s="706"/>
      <c r="KGU83" s="706"/>
      <c r="KGV83" s="706"/>
      <c r="KGW83" s="706"/>
      <c r="KGX83" s="706"/>
      <c r="KGY83" s="706"/>
      <c r="KGZ83" s="706"/>
      <c r="KHA83" s="706"/>
      <c r="KHB83" s="706"/>
      <c r="KHC83" s="706"/>
      <c r="KHD83" s="706"/>
      <c r="KHE83" s="706"/>
      <c r="KHF83" s="706"/>
      <c r="KHG83" s="706"/>
      <c r="KHH83" s="706"/>
      <c r="KHI83" s="706"/>
      <c r="KHJ83" s="706"/>
      <c r="KHK83" s="706"/>
      <c r="KHL83" s="706"/>
      <c r="KHM83" s="706"/>
      <c r="KHN83" s="706"/>
      <c r="KHO83" s="706"/>
      <c r="KHP83" s="706"/>
      <c r="KHQ83" s="706"/>
      <c r="KHR83" s="706"/>
      <c r="KHS83" s="706"/>
      <c r="KHT83" s="706"/>
      <c r="KHU83" s="706"/>
      <c r="KHV83" s="706"/>
      <c r="KHW83" s="706"/>
      <c r="KHX83" s="706"/>
      <c r="KHY83" s="706"/>
      <c r="KHZ83" s="706"/>
      <c r="KIA83" s="706"/>
      <c r="KIB83" s="706"/>
      <c r="KIC83" s="706"/>
      <c r="KID83" s="706"/>
      <c r="KIE83" s="706"/>
      <c r="KIF83" s="706"/>
      <c r="KIG83" s="706"/>
      <c r="KIH83" s="706"/>
      <c r="KII83" s="706"/>
      <c r="KIJ83" s="706"/>
      <c r="KIK83" s="706"/>
      <c r="KIL83" s="706"/>
      <c r="KIM83" s="706"/>
      <c r="KIN83" s="706"/>
      <c r="KIO83" s="706"/>
      <c r="KIP83" s="706"/>
      <c r="KIQ83" s="706"/>
      <c r="KIR83" s="706"/>
      <c r="KIS83" s="706"/>
      <c r="KIT83" s="706"/>
      <c r="KIU83" s="706"/>
      <c r="KIV83" s="706"/>
      <c r="KIW83" s="706"/>
      <c r="KIX83" s="706"/>
      <c r="KIY83" s="706"/>
      <c r="KIZ83" s="706"/>
      <c r="KJA83" s="706"/>
      <c r="KJB83" s="706"/>
      <c r="KJC83" s="706"/>
      <c r="KJD83" s="706"/>
      <c r="KJE83" s="706"/>
      <c r="KJF83" s="706"/>
      <c r="KJG83" s="706"/>
      <c r="KJH83" s="706"/>
      <c r="KJI83" s="706"/>
      <c r="KJJ83" s="706"/>
      <c r="KJK83" s="706"/>
      <c r="KJL83" s="706"/>
      <c r="KJM83" s="706"/>
      <c r="KJN83" s="706"/>
      <c r="KJO83" s="706"/>
      <c r="KJP83" s="706"/>
      <c r="KJQ83" s="706"/>
      <c r="KJR83" s="706"/>
      <c r="KJS83" s="706"/>
      <c r="KJT83" s="706"/>
      <c r="KJU83" s="706"/>
      <c r="KJV83" s="706"/>
      <c r="KJW83" s="706"/>
      <c r="KJX83" s="706"/>
      <c r="KJY83" s="706"/>
      <c r="KJZ83" s="706"/>
      <c r="KKA83" s="706"/>
      <c r="KKB83" s="706"/>
      <c r="KKC83" s="706"/>
      <c r="KKD83" s="706"/>
      <c r="KKE83" s="706"/>
      <c r="KKF83" s="706"/>
      <c r="KKG83" s="706"/>
      <c r="KKH83" s="706"/>
      <c r="KKI83" s="706"/>
      <c r="KKJ83" s="706"/>
      <c r="KKK83" s="706"/>
      <c r="KKL83" s="706"/>
      <c r="KKM83" s="706"/>
      <c r="KKN83" s="706"/>
      <c r="KKO83" s="706"/>
      <c r="KKP83" s="706"/>
      <c r="KKQ83" s="706"/>
      <c r="KKR83" s="706"/>
      <c r="KKS83" s="706"/>
      <c r="KKT83" s="706"/>
      <c r="KKU83" s="706"/>
      <c r="KKV83" s="706"/>
      <c r="KKW83" s="706"/>
      <c r="KKX83" s="706"/>
      <c r="KKY83" s="706"/>
      <c r="KKZ83" s="706"/>
      <c r="KLA83" s="706"/>
      <c r="KLB83" s="706"/>
      <c r="KLC83" s="706"/>
      <c r="KLD83" s="706"/>
      <c r="KLE83" s="706"/>
      <c r="KLF83" s="706"/>
      <c r="KLG83" s="706"/>
      <c r="KLH83" s="706"/>
      <c r="KLI83" s="706"/>
      <c r="KLJ83" s="706"/>
      <c r="KLK83" s="706"/>
      <c r="KLL83" s="706"/>
      <c r="KLM83" s="706"/>
      <c r="KLN83" s="706"/>
      <c r="KLO83" s="706"/>
      <c r="KLP83" s="706"/>
      <c r="KLQ83" s="706"/>
      <c r="KLR83" s="706"/>
      <c r="KLS83" s="706"/>
      <c r="KLT83" s="706"/>
      <c r="KLU83" s="706"/>
      <c r="KLV83" s="706"/>
      <c r="KLW83" s="706"/>
      <c r="KLX83" s="706"/>
      <c r="KLY83" s="706"/>
      <c r="KLZ83" s="706"/>
      <c r="KMA83" s="706"/>
      <c r="KMB83" s="706"/>
      <c r="KMC83" s="706"/>
      <c r="KMD83" s="706"/>
      <c r="KME83" s="706"/>
      <c r="KMF83" s="706"/>
      <c r="KMG83" s="706"/>
      <c r="KMH83" s="706"/>
      <c r="KMI83" s="706"/>
      <c r="KMJ83" s="706"/>
      <c r="KMK83" s="706"/>
      <c r="KML83" s="706"/>
      <c r="KMM83" s="706"/>
      <c r="KMN83" s="706"/>
      <c r="KMO83" s="706"/>
      <c r="KMP83" s="706"/>
      <c r="KMQ83" s="706"/>
      <c r="KMR83" s="706"/>
      <c r="KMS83" s="706"/>
      <c r="KMT83" s="706"/>
      <c r="KMU83" s="706"/>
      <c r="KMV83" s="706"/>
      <c r="KMW83" s="706"/>
      <c r="KMX83" s="706"/>
      <c r="KMY83" s="706"/>
      <c r="KMZ83" s="706"/>
      <c r="KNA83" s="706"/>
      <c r="KNB83" s="706"/>
      <c r="KNC83" s="706"/>
      <c r="KND83" s="706"/>
      <c r="KNE83" s="706"/>
      <c r="KNF83" s="706"/>
      <c r="KNG83" s="706"/>
      <c r="KNH83" s="706"/>
      <c r="KNI83" s="706"/>
      <c r="KNJ83" s="706"/>
      <c r="KNK83" s="706"/>
      <c r="KNL83" s="706"/>
      <c r="KNM83" s="706"/>
      <c r="KNN83" s="706"/>
      <c r="KNO83" s="706"/>
      <c r="KNP83" s="706"/>
      <c r="KNQ83" s="706"/>
      <c r="KNR83" s="706"/>
      <c r="KNS83" s="706"/>
      <c r="KNT83" s="706"/>
      <c r="KNU83" s="706"/>
      <c r="KNV83" s="706"/>
      <c r="KNW83" s="706"/>
      <c r="KNX83" s="706"/>
      <c r="KNY83" s="706"/>
      <c r="KNZ83" s="706"/>
      <c r="KOA83" s="706"/>
      <c r="KOB83" s="706"/>
      <c r="KOC83" s="706"/>
      <c r="KOD83" s="706"/>
      <c r="KOE83" s="706"/>
      <c r="KOF83" s="706"/>
      <c r="KOG83" s="706"/>
      <c r="KOH83" s="706"/>
      <c r="KOI83" s="706"/>
      <c r="KOJ83" s="706"/>
      <c r="KOK83" s="706"/>
      <c r="KOL83" s="706"/>
      <c r="KOM83" s="706"/>
      <c r="KON83" s="706"/>
      <c r="KOO83" s="706"/>
      <c r="KOP83" s="706"/>
      <c r="KOQ83" s="706"/>
      <c r="KOR83" s="706"/>
      <c r="KOS83" s="706"/>
      <c r="KOT83" s="706"/>
      <c r="KOU83" s="706"/>
      <c r="KOV83" s="706"/>
      <c r="KOW83" s="706"/>
      <c r="KOX83" s="706"/>
      <c r="KOY83" s="706"/>
      <c r="KOZ83" s="706"/>
      <c r="KPA83" s="706"/>
      <c r="KPB83" s="706"/>
      <c r="KPC83" s="706"/>
      <c r="KPD83" s="706"/>
      <c r="KPE83" s="706"/>
      <c r="KPF83" s="706"/>
      <c r="KPG83" s="706"/>
      <c r="KPH83" s="706"/>
      <c r="KPI83" s="706"/>
      <c r="KPJ83" s="706"/>
      <c r="KPK83" s="706"/>
      <c r="KPL83" s="706"/>
      <c r="KPM83" s="706"/>
      <c r="KPN83" s="706"/>
      <c r="KPO83" s="706"/>
      <c r="KPP83" s="706"/>
      <c r="KPQ83" s="706"/>
      <c r="KPR83" s="706"/>
      <c r="KPS83" s="706"/>
      <c r="KPT83" s="706"/>
      <c r="KPU83" s="706"/>
      <c r="KPV83" s="706"/>
      <c r="KPW83" s="706"/>
      <c r="KPX83" s="706"/>
      <c r="KPY83" s="706"/>
      <c r="KPZ83" s="706"/>
      <c r="KQA83" s="706"/>
      <c r="KQB83" s="706"/>
      <c r="KQC83" s="706"/>
      <c r="KQD83" s="706"/>
      <c r="KQE83" s="706"/>
      <c r="KQF83" s="706"/>
      <c r="KQG83" s="706"/>
      <c r="KQH83" s="706"/>
      <c r="KQI83" s="706"/>
      <c r="KQJ83" s="706"/>
      <c r="KQK83" s="706"/>
      <c r="KQL83" s="706"/>
      <c r="KQM83" s="706"/>
      <c r="KQN83" s="706"/>
      <c r="KQO83" s="706"/>
      <c r="KQP83" s="706"/>
      <c r="KQQ83" s="706"/>
      <c r="KQR83" s="706"/>
      <c r="KQS83" s="706"/>
      <c r="KQT83" s="706"/>
      <c r="KQU83" s="706"/>
      <c r="KQV83" s="706"/>
      <c r="KQW83" s="706"/>
      <c r="KQX83" s="706"/>
      <c r="KQY83" s="706"/>
      <c r="KQZ83" s="706"/>
      <c r="KRA83" s="706"/>
      <c r="KRB83" s="706"/>
      <c r="KRC83" s="706"/>
      <c r="KRD83" s="706"/>
      <c r="KRE83" s="706"/>
      <c r="KRF83" s="706"/>
      <c r="KRG83" s="706"/>
      <c r="KRH83" s="706"/>
      <c r="KRI83" s="706"/>
      <c r="KRJ83" s="706"/>
      <c r="KRK83" s="706"/>
      <c r="KRL83" s="706"/>
      <c r="KRM83" s="706"/>
      <c r="KRN83" s="706"/>
      <c r="KRO83" s="706"/>
      <c r="KRP83" s="706"/>
      <c r="KRQ83" s="706"/>
      <c r="KRR83" s="706"/>
      <c r="KRS83" s="706"/>
      <c r="KRT83" s="706"/>
      <c r="KRU83" s="706"/>
      <c r="KRV83" s="706"/>
      <c r="KRW83" s="706"/>
      <c r="KRX83" s="706"/>
      <c r="KRY83" s="706"/>
      <c r="KRZ83" s="706"/>
      <c r="KSA83" s="706"/>
      <c r="KSB83" s="706"/>
      <c r="KSC83" s="706"/>
      <c r="KSD83" s="706"/>
      <c r="KSE83" s="706"/>
      <c r="KSF83" s="706"/>
      <c r="KSG83" s="706"/>
      <c r="KSH83" s="706"/>
      <c r="KSI83" s="706"/>
      <c r="KSJ83" s="706"/>
      <c r="KSK83" s="706"/>
      <c r="KSL83" s="706"/>
      <c r="KSM83" s="706"/>
      <c r="KSN83" s="706"/>
      <c r="KSO83" s="706"/>
      <c r="KSP83" s="706"/>
      <c r="KSQ83" s="706"/>
      <c r="KSR83" s="706"/>
      <c r="KSS83" s="706"/>
      <c r="KST83" s="706"/>
      <c r="KSU83" s="706"/>
      <c r="KSV83" s="706"/>
      <c r="KSW83" s="706"/>
      <c r="KSX83" s="706"/>
      <c r="KSY83" s="706"/>
      <c r="KSZ83" s="706"/>
      <c r="KTA83" s="706"/>
      <c r="KTB83" s="706"/>
      <c r="KTC83" s="706"/>
      <c r="KTD83" s="706"/>
      <c r="KTE83" s="706"/>
      <c r="KTF83" s="706"/>
      <c r="KTG83" s="706"/>
      <c r="KTH83" s="706"/>
      <c r="KTI83" s="706"/>
      <c r="KTJ83" s="706"/>
      <c r="KTK83" s="706"/>
      <c r="KTL83" s="706"/>
      <c r="KTM83" s="706"/>
      <c r="KTN83" s="706"/>
      <c r="KTO83" s="706"/>
      <c r="KTP83" s="706"/>
      <c r="KTQ83" s="706"/>
      <c r="KTR83" s="706"/>
      <c r="KTS83" s="706"/>
      <c r="KTT83" s="706"/>
      <c r="KTU83" s="706"/>
      <c r="KTV83" s="706"/>
      <c r="KTW83" s="706"/>
      <c r="KTX83" s="706"/>
      <c r="KTY83" s="706"/>
      <c r="KTZ83" s="706"/>
      <c r="KUA83" s="706"/>
      <c r="KUB83" s="706"/>
      <c r="KUC83" s="706"/>
      <c r="KUD83" s="706"/>
      <c r="KUE83" s="706"/>
      <c r="KUF83" s="706"/>
      <c r="KUG83" s="706"/>
      <c r="KUH83" s="706"/>
      <c r="KUI83" s="706"/>
      <c r="KUJ83" s="706"/>
      <c r="KUK83" s="706"/>
      <c r="KUL83" s="706"/>
      <c r="KUM83" s="706"/>
      <c r="KUN83" s="706"/>
      <c r="KUO83" s="706"/>
      <c r="KUP83" s="706"/>
      <c r="KUQ83" s="706"/>
      <c r="KUR83" s="706"/>
      <c r="KUS83" s="706"/>
      <c r="KUT83" s="706"/>
      <c r="KUU83" s="706"/>
      <c r="KUV83" s="706"/>
      <c r="KUW83" s="706"/>
      <c r="KUX83" s="706"/>
      <c r="KUY83" s="706"/>
      <c r="KUZ83" s="706"/>
      <c r="KVA83" s="706"/>
      <c r="KVB83" s="706"/>
      <c r="KVC83" s="706"/>
      <c r="KVD83" s="706"/>
      <c r="KVE83" s="706"/>
      <c r="KVF83" s="706"/>
      <c r="KVG83" s="706"/>
      <c r="KVH83" s="706"/>
      <c r="KVI83" s="706"/>
      <c r="KVJ83" s="706"/>
      <c r="KVK83" s="706"/>
      <c r="KVL83" s="706"/>
      <c r="KVM83" s="706"/>
      <c r="KVN83" s="706"/>
      <c r="KVO83" s="706"/>
      <c r="KVP83" s="706"/>
      <c r="KVQ83" s="706"/>
      <c r="KVR83" s="706"/>
      <c r="KVS83" s="706"/>
      <c r="KVT83" s="706"/>
      <c r="KVU83" s="706"/>
      <c r="KVV83" s="706"/>
      <c r="KVW83" s="706"/>
      <c r="KVX83" s="706"/>
      <c r="KVY83" s="706"/>
      <c r="KVZ83" s="706"/>
      <c r="KWA83" s="706"/>
      <c r="KWB83" s="706"/>
      <c r="KWC83" s="706"/>
      <c r="KWD83" s="706"/>
      <c r="KWE83" s="706"/>
      <c r="KWF83" s="706"/>
      <c r="KWG83" s="706"/>
      <c r="KWH83" s="706"/>
      <c r="KWI83" s="706"/>
      <c r="KWJ83" s="706"/>
      <c r="KWK83" s="706"/>
      <c r="KWL83" s="706"/>
      <c r="KWM83" s="706"/>
      <c r="KWN83" s="706"/>
      <c r="KWO83" s="706"/>
      <c r="KWP83" s="706"/>
      <c r="KWQ83" s="706"/>
      <c r="KWR83" s="706"/>
      <c r="KWS83" s="706"/>
      <c r="KWT83" s="706"/>
      <c r="KWU83" s="706"/>
      <c r="KWV83" s="706"/>
      <c r="KWW83" s="706"/>
      <c r="KWX83" s="706"/>
      <c r="KWY83" s="706"/>
      <c r="KWZ83" s="706"/>
      <c r="KXA83" s="706"/>
      <c r="KXB83" s="706"/>
      <c r="KXC83" s="706"/>
      <c r="KXD83" s="706"/>
      <c r="KXE83" s="706"/>
      <c r="KXF83" s="706"/>
      <c r="KXG83" s="706"/>
      <c r="KXH83" s="706"/>
      <c r="KXI83" s="706"/>
      <c r="KXJ83" s="706"/>
      <c r="KXK83" s="706"/>
      <c r="KXL83" s="706"/>
      <c r="KXM83" s="706"/>
      <c r="KXN83" s="706"/>
      <c r="KXO83" s="706"/>
      <c r="KXP83" s="706"/>
      <c r="KXQ83" s="706"/>
      <c r="KXR83" s="706"/>
      <c r="KXS83" s="706"/>
      <c r="KXT83" s="706"/>
      <c r="KXU83" s="706"/>
      <c r="KXV83" s="706"/>
      <c r="KXW83" s="706"/>
      <c r="KXX83" s="706"/>
      <c r="KXY83" s="706"/>
      <c r="KXZ83" s="706"/>
      <c r="KYA83" s="706"/>
      <c r="KYB83" s="706"/>
      <c r="KYC83" s="706"/>
      <c r="KYD83" s="706"/>
      <c r="KYE83" s="706"/>
      <c r="KYF83" s="706"/>
      <c r="KYG83" s="706"/>
      <c r="KYH83" s="706"/>
      <c r="KYI83" s="706"/>
      <c r="KYJ83" s="706"/>
      <c r="KYK83" s="706"/>
      <c r="KYL83" s="706"/>
      <c r="KYM83" s="706"/>
      <c r="KYN83" s="706"/>
      <c r="KYO83" s="706"/>
      <c r="KYP83" s="706"/>
      <c r="KYQ83" s="706"/>
      <c r="KYR83" s="706"/>
      <c r="KYS83" s="706"/>
      <c r="KYT83" s="706"/>
      <c r="KYU83" s="706"/>
      <c r="KYV83" s="706"/>
      <c r="KYW83" s="706"/>
      <c r="KYX83" s="706"/>
      <c r="KYY83" s="706"/>
      <c r="KYZ83" s="706"/>
      <c r="KZA83" s="706"/>
      <c r="KZB83" s="706"/>
      <c r="KZC83" s="706"/>
      <c r="KZD83" s="706"/>
      <c r="KZE83" s="706"/>
      <c r="KZF83" s="706"/>
      <c r="KZG83" s="706"/>
      <c r="KZH83" s="706"/>
      <c r="KZI83" s="706"/>
      <c r="KZJ83" s="706"/>
      <c r="KZK83" s="706"/>
      <c r="KZL83" s="706"/>
      <c r="KZM83" s="706"/>
      <c r="KZN83" s="706"/>
      <c r="KZO83" s="706"/>
      <c r="KZP83" s="706"/>
      <c r="KZQ83" s="706"/>
      <c r="KZR83" s="706"/>
      <c r="KZS83" s="706"/>
      <c r="KZT83" s="706"/>
      <c r="KZU83" s="706"/>
      <c r="KZV83" s="706"/>
      <c r="KZW83" s="706"/>
      <c r="KZX83" s="706"/>
      <c r="KZY83" s="706"/>
      <c r="KZZ83" s="706"/>
      <c r="LAA83" s="706"/>
      <c r="LAB83" s="706"/>
      <c r="LAC83" s="706"/>
      <c r="LAD83" s="706"/>
      <c r="LAE83" s="706"/>
      <c r="LAF83" s="706"/>
      <c r="LAG83" s="706"/>
      <c r="LAH83" s="706"/>
      <c r="LAI83" s="706"/>
      <c r="LAJ83" s="706"/>
      <c r="LAK83" s="706"/>
      <c r="LAL83" s="706"/>
      <c r="LAM83" s="706"/>
      <c r="LAN83" s="706"/>
      <c r="LAO83" s="706"/>
      <c r="LAP83" s="706"/>
      <c r="LAQ83" s="706"/>
      <c r="LAR83" s="706"/>
      <c r="LAS83" s="706"/>
      <c r="LAT83" s="706"/>
      <c r="LAU83" s="706"/>
      <c r="LAV83" s="706"/>
      <c r="LAW83" s="706"/>
      <c r="LAX83" s="706"/>
      <c r="LAY83" s="706"/>
      <c r="LAZ83" s="706"/>
      <c r="LBA83" s="706"/>
      <c r="LBB83" s="706"/>
      <c r="LBC83" s="706"/>
      <c r="LBD83" s="706"/>
      <c r="LBE83" s="706"/>
      <c r="LBF83" s="706"/>
      <c r="LBG83" s="706"/>
      <c r="LBH83" s="706"/>
      <c r="LBI83" s="706"/>
      <c r="LBJ83" s="706"/>
      <c r="LBK83" s="706"/>
      <c r="LBL83" s="706"/>
      <c r="LBM83" s="706"/>
      <c r="LBN83" s="706"/>
      <c r="LBO83" s="706"/>
      <c r="LBP83" s="706"/>
      <c r="LBQ83" s="706"/>
      <c r="LBR83" s="706"/>
      <c r="LBS83" s="706"/>
      <c r="LBT83" s="706"/>
      <c r="LBU83" s="706"/>
      <c r="LBV83" s="706"/>
      <c r="LBW83" s="706"/>
      <c r="LBX83" s="706"/>
      <c r="LBY83" s="706"/>
      <c r="LBZ83" s="706"/>
      <c r="LCA83" s="706"/>
      <c r="LCB83" s="706"/>
      <c r="LCC83" s="706"/>
      <c r="LCD83" s="706"/>
      <c r="LCE83" s="706"/>
      <c r="LCF83" s="706"/>
      <c r="LCG83" s="706"/>
      <c r="LCH83" s="706"/>
      <c r="LCI83" s="706"/>
      <c r="LCJ83" s="706"/>
      <c r="LCK83" s="706"/>
      <c r="LCL83" s="706"/>
      <c r="LCM83" s="706"/>
      <c r="LCN83" s="706"/>
      <c r="LCO83" s="706"/>
      <c r="LCP83" s="706"/>
      <c r="LCQ83" s="706"/>
      <c r="LCR83" s="706"/>
      <c r="LCS83" s="706"/>
      <c r="LCT83" s="706"/>
      <c r="LCU83" s="706"/>
      <c r="LCV83" s="706"/>
      <c r="LCW83" s="706"/>
      <c r="LCX83" s="706"/>
      <c r="LCY83" s="706"/>
      <c r="LCZ83" s="706"/>
      <c r="LDA83" s="706"/>
      <c r="LDB83" s="706"/>
      <c r="LDC83" s="706"/>
      <c r="LDD83" s="706"/>
      <c r="LDE83" s="706"/>
      <c r="LDF83" s="706"/>
      <c r="LDG83" s="706"/>
      <c r="LDH83" s="706"/>
      <c r="LDI83" s="706"/>
      <c r="LDJ83" s="706"/>
      <c r="LDK83" s="706"/>
      <c r="LDL83" s="706"/>
      <c r="LDM83" s="706"/>
      <c r="LDN83" s="706"/>
      <c r="LDO83" s="706"/>
      <c r="LDP83" s="706"/>
      <c r="LDQ83" s="706"/>
      <c r="LDR83" s="706"/>
      <c r="LDS83" s="706"/>
      <c r="LDT83" s="706"/>
      <c r="LDU83" s="706"/>
      <c r="LDV83" s="706"/>
      <c r="LDW83" s="706"/>
      <c r="LDX83" s="706"/>
      <c r="LDY83" s="706"/>
      <c r="LDZ83" s="706"/>
      <c r="LEA83" s="706"/>
      <c r="LEB83" s="706"/>
      <c r="LEC83" s="706"/>
      <c r="LED83" s="706"/>
      <c r="LEE83" s="706"/>
      <c r="LEF83" s="706"/>
      <c r="LEG83" s="706"/>
      <c r="LEH83" s="706"/>
      <c r="LEI83" s="706"/>
      <c r="LEJ83" s="706"/>
      <c r="LEK83" s="706"/>
      <c r="LEL83" s="706"/>
      <c r="LEM83" s="706"/>
      <c r="LEN83" s="706"/>
      <c r="LEO83" s="706"/>
      <c r="LEP83" s="706"/>
      <c r="LEQ83" s="706"/>
      <c r="LER83" s="706"/>
      <c r="LES83" s="706"/>
      <c r="LET83" s="706"/>
      <c r="LEU83" s="706"/>
      <c r="LEV83" s="706"/>
      <c r="LEW83" s="706"/>
      <c r="LEX83" s="706"/>
      <c r="LEY83" s="706"/>
      <c r="LEZ83" s="706"/>
      <c r="LFA83" s="706"/>
      <c r="LFB83" s="706"/>
      <c r="LFC83" s="706"/>
      <c r="LFD83" s="706"/>
      <c r="LFE83" s="706"/>
      <c r="LFF83" s="706"/>
      <c r="LFG83" s="706"/>
      <c r="LFH83" s="706"/>
      <c r="LFI83" s="706"/>
      <c r="LFJ83" s="706"/>
      <c r="LFK83" s="706"/>
      <c r="LFL83" s="706"/>
      <c r="LFM83" s="706"/>
      <c r="LFN83" s="706"/>
      <c r="LFO83" s="706"/>
      <c r="LFP83" s="706"/>
      <c r="LFQ83" s="706"/>
      <c r="LFR83" s="706"/>
      <c r="LFS83" s="706"/>
      <c r="LFT83" s="706"/>
      <c r="LFU83" s="706"/>
      <c r="LFV83" s="706"/>
      <c r="LFW83" s="706"/>
      <c r="LFX83" s="706"/>
      <c r="LFY83" s="706"/>
      <c r="LFZ83" s="706"/>
      <c r="LGA83" s="706"/>
      <c r="LGB83" s="706"/>
      <c r="LGC83" s="706"/>
      <c r="LGD83" s="706"/>
      <c r="LGE83" s="706"/>
      <c r="LGF83" s="706"/>
      <c r="LGG83" s="706"/>
      <c r="LGH83" s="706"/>
      <c r="LGI83" s="706"/>
      <c r="LGJ83" s="706"/>
      <c r="LGK83" s="706"/>
      <c r="LGL83" s="706"/>
      <c r="LGM83" s="706"/>
      <c r="LGN83" s="706"/>
      <c r="LGO83" s="706"/>
      <c r="LGP83" s="706"/>
      <c r="LGQ83" s="706"/>
      <c r="LGR83" s="706"/>
      <c r="LGS83" s="706"/>
      <c r="LGT83" s="706"/>
      <c r="LGU83" s="706"/>
      <c r="LGV83" s="706"/>
      <c r="LGW83" s="706"/>
      <c r="LGX83" s="706"/>
      <c r="LGY83" s="706"/>
      <c r="LGZ83" s="706"/>
      <c r="LHA83" s="706"/>
      <c r="LHB83" s="706"/>
      <c r="LHC83" s="706"/>
      <c r="LHD83" s="706"/>
      <c r="LHE83" s="706"/>
      <c r="LHF83" s="706"/>
      <c r="LHG83" s="706"/>
      <c r="LHH83" s="706"/>
      <c r="LHI83" s="706"/>
      <c r="LHJ83" s="706"/>
      <c r="LHK83" s="706"/>
      <c r="LHL83" s="706"/>
      <c r="LHM83" s="706"/>
      <c r="LHN83" s="706"/>
      <c r="LHO83" s="706"/>
      <c r="LHP83" s="706"/>
      <c r="LHQ83" s="706"/>
      <c r="LHR83" s="706"/>
      <c r="LHS83" s="706"/>
      <c r="LHT83" s="706"/>
      <c r="LHU83" s="706"/>
      <c r="LHV83" s="706"/>
      <c r="LHW83" s="706"/>
      <c r="LHX83" s="706"/>
      <c r="LHY83" s="706"/>
      <c r="LHZ83" s="706"/>
      <c r="LIA83" s="706"/>
      <c r="LIB83" s="706"/>
      <c r="LIC83" s="706"/>
      <c r="LID83" s="706"/>
      <c r="LIE83" s="706"/>
      <c r="LIF83" s="706"/>
      <c r="LIG83" s="706"/>
      <c r="LIH83" s="706"/>
      <c r="LII83" s="706"/>
      <c r="LIJ83" s="706"/>
      <c r="LIK83" s="706"/>
      <c r="LIL83" s="706"/>
      <c r="LIM83" s="706"/>
      <c r="LIN83" s="706"/>
      <c r="LIO83" s="706"/>
      <c r="LIP83" s="706"/>
      <c r="LIQ83" s="706"/>
      <c r="LIR83" s="706"/>
      <c r="LIS83" s="706"/>
      <c r="LIT83" s="706"/>
      <c r="LIU83" s="706"/>
      <c r="LIV83" s="706"/>
      <c r="LIW83" s="706"/>
      <c r="LIX83" s="706"/>
      <c r="LIY83" s="706"/>
      <c r="LIZ83" s="706"/>
      <c r="LJA83" s="706"/>
      <c r="LJB83" s="706"/>
      <c r="LJC83" s="706"/>
      <c r="LJD83" s="706"/>
      <c r="LJE83" s="706"/>
      <c r="LJF83" s="706"/>
      <c r="LJG83" s="706"/>
      <c r="LJH83" s="706"/>
      <c r="LJI83" s="706"/>
      <c r="LJJ83" s="706"/>
      <c r="LJK83" s="706"/>
      <c r="LJL83" s="706"/>
      <c r="LJM83" s="706"/>
      <c r="LJN83" s="706"/>
      <c r="LJO83" s="706"/>
      <c r="LJP83" s="706"/>
      <c r="LJQ83" s="706"/>
      <c r="LJR83" s="706"/>
      <c r="LJS83" s="706"/>
      <c r="LJT83" s="706"/>
      <c r="LJU83" s="706"/>
      <c r="LJV83" s="706"/>
      <c r="LJW83" s="706"/>
      <c r="LJX83" s="706"/>
      <c r="LJY83" s="706"/>
      <c r="LJZ83" s="706"/>
      <c r="LKA83" s="706"/>
      <c r="LKB83" s="706"/>
      <c r="LKC83" s="706"/>
      <c r="LKD83" s="706"/>
      <c r="LKE83" s="706"/>
      <c r="LKF83" s="706"/>
      <c r="LKG83" s="706"/>
      <c r="LKH83" s="706"/>
      <c r="LKI83" s="706"/>
      <c r="LKJ83" s="706"/>
      <c r="LKK83" s="706"/>
      <c r="LKL83" s="706"/>
      <c r="LKM83" s="706"/>
      <c r="LKN83" s="706"/>
      <c r="LKO83" s="706"/>
      <c r="LKP83" s="706"/>
      <c r="LKQ83" s="706"/>
      <c r="LKR83" s="706"/>
      <c r="LKS83" s="706"/>
      <c r="LKT83" s="706"/>
      <c r="LKU83" s="706"/>
      <c r="LKV83" s="706"/>
      <c r="LKW83" s="706"/>
      <c r="LKX83" s="706"/>
      <c r="LKY83" s="706"/>
      <c r="LKZ83" s="706"/>
      <c r="LLA83" s="706"/>
      <c r="LLB83" s="706"/>
      <c r="LLC83" s="706"/>
      <c r="LLD83" s="706"/>
      <c r="LLE83" s="706"/>
      <c r="LLF83" s="706"/>
      <c r="LLG83" s="706"/>
      <c r="LLH83" s="706"/>
      <c r="LLI83" s="706"/>
      <c r="LLJ83" s="706"/>
      <c r="LLK83" s="706"/>
      <c r="LLL83" s="706"/>
      <c r="LLM83" s="706"/>
      <c r="LLN83" s="706"/>
      <c r="LLO83" s="706"/>
      <c r="LLP83" s="706"/>
      <c r="LLQ83" s="706"/>
      <c r="LLR83" s="706"/>
      <c r="LLS83" s="706"/>
      <c r="LLT83" s="706"/>
      <c r="LLU83" s="706"/>
      <c r="LLV83" s="706"/>
      <c r="LLW83" s="706"/>
      <c r="LLX83" s="706"/>
      <c r="LLY83" s="706"/>
      <c r="LLZ83" s="706"/>
      <c r="LMA83" s="706"/>
      <c r="LMB83" s="706"/>
      <c r="LMC83" s="706"/>
      <c r="LMD83" s="706"/>
      <c r="LME83" s="706"/>
      <c r="LMF83" s="706"/>
      <c r="LMG83" s="706"/>
      <c r="LMH83" s="706"/>
      <c r="LMI83" s="706"/>
      <c r="LMJ83" s="706"/>
      <c r="LMK83" s="706"/>
      <c r="LML83" s="706"/>
      <c r="LMM83" s="706"/>
      <c r="LMN83" s="706"/>
      <c r="LMO83" s="706"/>
      <c r="LMP83" s="706"/>
      <c r="LMQ83" s="706"/>
      <c r="LMR83" s="706"/>
      <c r="LMS83" s="706"/>
      <c r="LMT83" s="706"/>
      <c r="LMU83" s="706"/>
      <c r="LMV83" s="706"/>
      <c r="LMW83" s="706"/>
      <c r="LMX83" s="706"/>
      <c r="LMY83" s="706"/>
      <c r="LMZ83" s="706"/>
      <c r="LNA83" s="706"/>
      <c r="LNB83" s="706"/>
      <c r="LNC83" s="706"/>
      <c r="LND83" s="706"/>
      <c r="LNE83" s="706"/>
      <c r="LNF83" s="706"/>
      <c r="LNG83" s="706"/>
      <c r="LNH83" s="706"/>
      <c r="LNI83" s="706"/>
      <c r="LNJ83" s="706"/>
      <c r="LNK83" s="706"/>
      <c r="LNL83" s="706"/>
      <c r="LNM83" s="706"/>
      <c r="LNN83" s="706"/>
      <c r="LNO83" s="706"/>
      <c r="LNP83" s="706"/>
      <c r="LNQ83" s="706"/>
      <c r="LNR83" s="706"/>
      <c r="LNS83" s="706"/>
      <c r="LNT83" s="706"/>
      <c r="LNU83" s="706"/>
      <c r="LNV83" s="706"/>
      <c r="LNW83" s="706"/>
      <c r="LNX83" s="706"/>
      <c r="LNY83" s="706"/>
      <c r="LNZ83" s="706"/>
      <c r="LOA83" s="706"/>
      <c r="LOB83" s="706"/>
      <c r="LOC83" s="706"/>
      <c r="LOD83" s="706"/>
      <c r="LOE83" s="706"/>
      <c r="LOF83" s="706"/>
      <c r="LOG83" s="706"/>
      <c r="LOH83" s="706"/>
      <c r="LOI83" s="706"/>
      <c r="LOJ83" s="706"/>
      <c r="LOK83" s="706"/>
      <c r="LOL83" s="706"/>
      <c r="LOM83" s="706"/>
      <c r="LON83" s="706"/>
      <c r="LOO83" s="706"/>
      <c r="LOP83" s="706"/>
      <c r="LOQ83" s="706"/>
      <c r="LOR83" s="706"/>
      <c r="LOS83" s="706"/>
      <c r="LOT83" s="706"/>
      <c r="LOU83" s="706"/>
      <c r="LOV83" s="706"/>
      <c r="LOW83" s="706"/>
      <c r="LOX83" s="706"/>
      <c r="LOY83" s="706"/>
      <c r="LOZ83" s="706"/>
      <c r="LPA83" s="706"/>
      <c r="LPB83" s="706"/>
      <c r="LPC83" s="706"/>
      <c r="LPD83" s="706"/>
      <c r="LPE83" s="706"/>
      <c r="LPF83" s="706"/>
      <c r="LPG83" s="706"/>
      <c r="LPH83" s="706"/>
      <c r="LPI83" s="706"/>
      <c r="LPJ83" s="706"/>
      <c r="LPK83" s="706"/>
      <c r="LPL83" s="706"/>
      <c r="LPM83" s="706"/>
      <c r="LPN83" s="706"/>
      <c r="LPO83" s="706"/>
      <c r="LPP83" s="706"/>
      <c r="LPQ83" s="706"/>
      <c r="LPR83" s="706"/>
      <c r="LPS83" s="706"/>
      <c r="LPT83" s="706"/>
      <c r="LPU83" s="706"/>
      <c r="LPV83" s="706"/>
      <c r="LPW83" s="706"/>
      <c r="LPX83" s="706"/>
      <c r="LPY83" s="706"/>
      <c r="LPZ83" s="706"/>
      <c r="LQA83" s="706"/>
      <c r="LQB83" s="706"/>
      <c r="LQC83" s="706"/>
      <c r="LQD83" s="706"/>
      <c r="LQE83" s="706"/>
      <c r="LQF83" s="706"/>
      <c r="LQG83" s="706"/>
      <c r="LQH83" s="706"/>
      <c r="LQI83" s="706"/>
      <c r="LQJ83" s="706"/>
      <c r="LQK83" s="706"/>
      <c r="LQL83" s="706"/>
      <c r="LQM83" s="706"/>
      <c r="LQN83" s="706"/>
      <c r="LQO83" s="706"/>
      <c r="LQP83" s="706"/>
      <c r="LQQ83" s="706"/>
      <c r="LQR83" s="706"/>
      <c r="LQS83" s="706"/>
      <c r="LQT83" s="706"/>
      <c r="LQU83" s="706"/>
      <c r="LQV83" s="706"/>
      <c r="LQW83" s="706"/>
      <c r="LQX83" s="706"/>
      <c r="LQY83" s="706"/>
      <c r="LQZ83" s="706"/>
      <c r="LRA83" s="706"/>
      <c r="LRB83" s="706"/>
      <c r="LRC83" s="706"/>
      <c r="LRD83" s="706"/>
      <c r="LRE83" s="706"/>
      <c r="LRF83" s="706"/>
      <c r="LRG83" s="706"/>
      <c r="LRH83" s="706"/>
      <c r="LRI83" s="706"/>
      <c r="LRJ83" s="706"/>
      <c r="LRK83" s="706"/>
      <c r="LRL83" s="706"/>
      <c r="LRM83" s="706"/>
      <c r="LRN83" s="706"/>
      <c r="LRO83" s="706"/>
      <c r="LRP83" s="706"/>
      <c r="LRQ83" s="706"/>
      <c r="LRR83" s="706"/>
      <c r="LRS83" s="706"/>
      <c r="LRT83" s="706"/>
      <c r="LRU83" s="706"/>
      <c r="LRV83" s="706"/>
      <c r="LRW83" s="706"/>
      <c r="LRX83" s="706"/>
      <c r="LRY83" s="706"/>
      <c r="LRZ83" s="706"/>
      <c r="LSA83" s="706"/>
      <c r="LSB83" s="706"/>
      <c r="LSC83" s="706"/>
      <c r="LSD83" s="706"/>
      <c r="LSE83" s="706"/>
      <c r="LSF83" s="706"/>
      <c r="LSG83" s="706"/>
      <c r="LSH83" s="706"/>
      <c r="LSI83" s="706"/>
      <c r="LSJ83" s="706"/>
      <c r="LSK83" s="706"/>
      <c r="LSL83" s="706"/>
      <c r="LSM83" s="706"/>
      <c r="LSN83" s="706"/>
      <c r="LSO83" s="706"/>
      <c r="LSP83" s="706"/>
      <c r="LSQ83" s="706"/>
      <c r="LSR83" s="706"/>
      <c r="LSS83" s="706"/>
      <c r="LST83" s="706"/>
      <c r="LSU83" s="706"/>
      <c r="LSV83" s="706"/>
      <c r="LSW83" s="706"/>
      <c r="LSX83" s="706"/>
      <c r="LSY83" s="706"/>
      <c r="LSZ83" s="706"/>
      <c r="LTA83" s="706"/>
      <c r="LTB83" s="706"/>
      <c r="LTC83" s="706"/>
      <c r="LTD83" s="706"/>
      <c r="LTE83" s="706"/>
      <c r="LTF83" s="706"/>
      <c r="LTG83" s="706"/>
      <c r="LTH83" s="706"/>
      <c r="LTI83" s="706"/>
      <c r="LTJ83" s="706"/>
      <c r="LTK83" s="706"/>
      <c r="LTL83" s="706"/>
      <c r="LTM83" s="706"/>
      <c r="LTN83" s="706"/>
      <c r="LTO83" s="706"/>
      <c r="LTP83" s="706"/>
      <c r="LTQ83" s="706"/>
      <c r="LTR83" s="706"/>
      <c r="LTS83" s="706"/>
      <c r="LTT83" s="706"/>
      <c r="LTU83" s="706"/>
      <c r="LTV83" s="706"/>
      <c r="LTW83" s="706"/>
      <c r="LTX83" s="706"/>
      <c r="LTY83" s="706"/>
      <c r="LTZ83" s="706"/>
      <c r="LUA83" s="706"/>
      <c r="LUB83" s="706"/>
      <c r="LUC83" s="706"/>
      <c r="LUD83" s="706"/>
      <c r="LUE83" s="706"/>
      <c r="LUF83" s="706"/>
      <c r="LUG83" s="706"/>
      <c r="LUH83" s="706"/>
      <c r="LUI83" s="706"/>
      <c r="LUJ83" s="706"/>
      <c r="LUK83" s="706"/>
      <c r="LUL83" s="706"/>
      <c r="LUM83" s="706"/>
      <c r="LUN83" s="706"/>
      <c r="LUO83" s="706"/>
      <c r="LUP83" s="706"/>
      <c r="LUQ83" s="706"/>
      <c r="LUR83" s="706"/>
      <c r="LUS83" s="706"/>
      <c r="LUT83" s="706"/>
      <c r="LUU83" s="706"/>
      <c r="LUV83" s="706"/>
      <c r="LUW83" s="706"/>
      <c r="LUX83" s="706"/>
      <c r="LUY83" s="706"/>
      <c r="LUZ83" s="706"/>
      <c r="LVA83" s="706"/>
      <c r="LVB83" s="706"/>
      <c r="LVC83" s="706"/>
      <c r="LVD83" s="706"/>
      <c r="LVE83" s="706"/>
      <c r="LVF83" s="706"/>
      <c r="LVG83" s="706"/>
      <c r="LVH83" s="706"/>
      <c r="LVI83" s="706"/>
      <c r="LVJ83" s="706"/>
      <c r="LVK83" s="706"/>
      <c r="LVL83" s="706"/>
      <c r="LVM83" s="706"/>
      <c r="LVN83" s="706"/>
      <c r="LVO83" s="706"/>
      <c r="LVP83" s="706"/>
      <c r="LVQ83" s="706"/>
      <c r="LVR83" s="706"/>
      <c r="LVS83" s="706"/>
      <c r="LVT83" s="706"/>
      <c r="LVU83" s="706"/>
      <c r="LVV83" s="706"/>
      <c r="LVW83" s="706"/>
      <c r="LVX83" s="706"/>
      <c r="LVY83" s="706"/>
      <c r="LVZ83" s="706"/>
      <c r="LWA83" s="706"/>
      <c r="LWB83" s="706"/>
      <c r="LWC83" s="706"/>
      <c r="LWD83" s="706"/>
      <c r="LWE83" s="706"/>
      <c r="LWF83" s="706"/>
      <c r="LWG83" s="706"/>
      <c r="LWH83" s="706"/>
      <c r="LWI83" s="706"/>
      <c r="LWJ83" s="706"/>
      <c r="LWK83" s="706"/>
      <c r="LWL83" s="706"/>
      <c r="LWM83" s="706"/>
      <c r="LWN83" s="706"/>
      <c r="LWO83" s="706"/>
      <c r="LWP83" s="706"/>
      <c r="LWQ83" s="706"/>
      <c r="LWR83" s="706"/>
      <c r="LWS83" s="706"/>
      <c r="LWT83" s="706"/>
      <c r="LWU83" s="706"/>
      <c r="LWV83" s="706"/>
      <c r="LWW83" s="706"/>
      <c r="LWX83" s="706"/>
      <c r="LWY83" s="706"/>
      <c r="LWZ83" s="706"/>
      <c r="LXA83" s="706"/>
      <c r="LXB83" s="706"/>
      <c r="LXC83" s="706"/>
      <c r="LXD83" s="706"/>
      <c r="LXE83" s="706"/>
      <c r="LXF83" s="706"/>
      <c r="LXG83" s="706"/>
      <c r="LXH83" s="706"/>
      <c r="LXI83" s="706"/>
      <c r="LXJ83" s="706"/>
      <c r="LXK83" s="706"/>
      <c r="LXL83" s="706"/>
      <c r="LXM83" s="706"/>
      <c r="LXN83" s="706"/>
      <c r="LXO83" s="706"/>
      <c r="LXP83" s="706"/>
      <c r="LXQ83" s="706"/>
      <c r="LXR83" s="706"/>
      <c r="LXS83" s="706"/>
      <c r="LXT83" s="706"/>
      <c r="LXU83" s="706"/>
      <c r="LXV83" s="706"/>
      <c r="LXW83" s="706"/>
      <c r="LXX83" s="706"/>
      <c r="LXY83" s="706"/>
      <c r="LXZ83" s="706"/>
      <c r="LYA83" s="706"/>
      <c r="LYB83" s="706"/>
      <c r="LYC83" s="706"/>
      <c r="LYD83" s="706"/>
      <c r="LYE83" s="706"/>
      <c r="LYF83" s="706"/>
      <c r="LYG83" s="706"/>
      <c r="LYH83" s="706"/>
      <c r="LYI83" s="706"/>
      <c r="LYJ83" s="706"/>
      <c r="LYK83" s="706"/>
      <c r="LYL83" s="706"/>
      <c r="LYM83" s="706"/>
      <c r="LYN83" s="706"/>
      <c r="LYO83" s="706"/>
      <c r="LYP83" s="706"/>
      <c r="LYQ83" s="706"/>
      <c r="LYR83" s="706"/>
      <c r="LYS83" s="706"/>
      <c r="LYT83" s="706"/>
      <c r="LYU83" s="706"/>
      <c r="LYV83" s="706"/>
      <c r="LYW83" s="706"/>
      <c r="LYX83" s="706"/>
      <c r="LYY83" s="706"/>
      <c r="LYZ83" s="706"/>
      <c r="LZA83" s="706"/>
      <c r="LZB83" s="706"/>
      <c r="LZC83" s="706"/>
      <c r="LZD83" s="706"/>
      <c r="LZE83" s="706"/>
      <c r="LZF83" s="706"/>
      <c r="LZG83" s="706"/>
      <c r="LZH83" s="706"/>
      <c r="LZI83" s="706"/>
      <c r="LZJ83" s="706"/>
      <c r="LZK83" s="706"/>
      <c r="LZL83" s="706"/>
      <c r="LZM83" s="706"/>
      <c r="LZN83" s="706"/>
      <c r="LZO83" s="706"/>
      <c r="LZP83" s="706"/>
      <c r="LZQ83" s="706"/>
      <c r="LZR83" s="706"/>
      <c r="LZS83" s="706"/>
      <c r="LZT83" s="706"/>
      <c r="LZU83" s="706"/>
      <c r="LZV83" s="706"/>
      <c r="LZW83" s="706"/>
      <c r="LZX83" s="706"/>
      <c r="LZY83" s="706"/>
      <c r="LZZ83" s="706"/>
      <c r="MAA83" s="706"/>
      <c r="MAB83" s="706"/>
      <c r="MAC83" s="706"/>
      <c r="MAD83" s="706"/>
      <c r="MAE83" s="706"/>
      <c r="MAF83" s="706"/>
      <c r="MAG83" s="706"/>
      <c r="MAH83" s="706"/>
      <c r="MAI83" s="706"/>
      <c r="MAJ83" s="706"/>
      <c r="MAK83" s="706"/>
      <c r="MAL83" s="706"/>
      <c r="MAM83" s="706"/>
      <c r="MAN83" s="706"/>
      <c r="MAO83" s="706"/>
      <c r="MAP83" s="706"/>
      <c r="MAQ83" s="706"/>
      <c r="MAR83" s="706"/>
      <c r="MAS83" s="706"/>
      <c r="MAT83" s="706"/>
      <c r="MAU83" s="706"/>
      <c r="MAV83" s="706"/>
      <c r="MAW83" s="706"/>
      <c r="MAX83" s="706"/>
      <c r="MAY83" s="706"/>
      <c r="MAZ83" s="706"/>
      <c r="MBA83" s="706"/>
      <c r="MBB83" s="706"/>
      <c r="MBC83" s="706"/>
      <c r="MBD83" s="706"/>
      <c r="MBE83" s="706"/>
      <c r="MBF83" s="706"/>
      <c r="MBG83" s="706"/>
      <c r="MBH83" s="706"/>
      <c r="MBI83" s="706"/>
      <c r="MBJ83" s="706"/>
      <c r="MBK83" s="706"/>
      <c r="MBL83" s="706"/>
      <c r="MBM83" s="706"/>
      <c r="MBN83" s="706"/>
      <c r="MBO83" s="706"/>
      <c r="MBP83" s="706"/>
      <c r="MBQ83" s="706"/>
      <c r="MBR83" s="706"/>
      <c r="MBS83" s="706"/>
      <c r="MBT83" s="706"/>
      <c r="MBU83" s="706"/>
      <c r="MBV83" s="706"/>
      <c r="MBW83" s="706"/>
      <c r="MBX83" s="706"/>
      <c r="MBY83" s="706"/>
      <c r="MBZ83" s="706"/>
      <c r="MCA83" s="706"/>
      <c r="MCB83" s="706"/>
      <c r="MCC83" s="706"/>
      <c r="MCD83" s="706"/>
      <c r="MCE83" s="706"/>
      <c r="MCF83" s="706"/>
      <c r="MCG83" s="706"/>
      <c r="MCH83" s="706"/>
      <c r="MCI83" s="706"/>
      <c r="MCJ83" s="706"/>
      <c r="MCK83" s="706"/>
      <c r="MCL83" s="706"/>
      <c r="MCM83" s="706"/>
      <c r="MCN83" s="706"/>
      <c r="MCO83" s="706"/>
      <c r="MCP83" s="706"/>
      <c r="MCQ83" s="706"/>
      <c r="MCR83" s="706"/>
      <c r="MCS83" s="706"/>
      <c r="MCT83" s="706"/>
      <c r="MCU83" s="706"/>
      <c r="MCV83" s="706"/>
      <c r="MCW83" s="706"/>
      <c r="MCX83" s="706"/>
      <c r="MCY83" s="706"/>
      <c r="MCZ83" s="706"/>
      <c r="MDA83" s="706"/>
      <c r="MDB83" s="706"/>
      <c r="MDC83" s="706"/>
      <c r="MDD83" s="706"/>
      <c r="MDE83" s="706"/>
      <c r="MDF83" s="706"/>
      <c r="MDG83" s="706"/>
      <c r="MDH83" s="706"/>
      <c r="MDI83" s="706"/>
      <c r="MDJ83" s="706"/>
      <c r="MDK83" s="706"/>
      <c r="MDL83" s="706"/>
      <c r="MDM83" s="706"/>
      <c r="MDN83" s="706"/>
      <c r="MDO83" s="706"/>
      <c r="MDP83" s="706"/>
      <c r="MDQ83" s="706"/>
      <c r="MDR83" s="706"/>
      <c r="MDS83" s="706"/>
      <c r="MDT83" s="706"/>
      <c r="MDU83" s="706"/>
      <c r="MDV83" s="706"/>
      <c r="MDW83" s="706"/>
      <c r="MDX83" s="706"/>
      <c r="MDY83" s="706"/>
      <c r="MDZ83" s="706"/>
      <c r="MEA83" s="706"/>
      <c r="MEB83" s="706"/>
      <c r="MEC83" s="706"/>
      <c r="MED83" s="706"/>
      <c r="MEE83" s="706"/>
      <c r="MEF83" s="706"/>
      <c r="MEG83" s="706"/>
      <c r="MEH83" s="706"/>
      <c r="MEI83" s="706"/>
      <c r="MEJ83" s="706"/>
      <c r="MEK83" s="706"/>
      <c r="MEL83" s="706"/>
      <c r="MEM83" s="706"/>
      <c r="MEN83" s="706"/>
      <c r="MEO83" s="706"/>
      <c r="MEP83" s="706"/>
      <c r="MEQ83" s="706"/>
      <c r="MER83" s="706"/>
      <c r="MES83" s="706"/>
      <c r="MET83" s="706"/>
      <c r="MEU83" s="706"/>
      <c r="MEV83" s="706"/>
      <c r="MEW83" s="706"/>
      <c r="MEX83" s="706"/>
      <c r="MEY83" s="706"/>
      <c r="MEZ83" s="706"/>
      <c r="MFA83" s="706"/>
      <c r="MFB83" s="706"/>
      <c r="MFC83" s="706"/>
      <c r="MFD83" s="706"/>
      <c r="MFE83" s="706"/>
      <c r="MFF83" s="706"/>
      <c r="MFG83" s="706"/>
      <c r="MFH83" s="706"/>
      <c r="MFI83" s="706"/>
      <c r="MFJ83" s="706"/>
      <c r="MFK83" s="706"/>
      <c r="MFL83" s="706"/>
      <c r="MFM83" s="706"/>
      <c r="MFN83" s="706"/>
      <c r="MFO83" s="706"/>
      <c r="MFP83" s="706"/>
      <c r="MFQ83" s="706"/>
      <c r="MFR83" s="706"/>
      <c r="MFS83" s="706"/>
      <c r="MFT83" s="706"/>
      <c r="MFU83" s="706"/>
      <c r="MFV83" s="706"/>
      <c r="MFW83" s="706"/>
      <c r="MFX83" s="706"/>
      <c r="MFY83" s="706"/>
      <c r="MFZ83" s="706"/>
      <c r="MGA83" s="706"/>
      <c r="MGB83" s="706"/>
      <c r="MGC83" s="706"/>
      <c r="MGD83" s="706"/>
      <c r="MGE83" s="706"/>
      <c r="MGF83" s="706"/>
      <c r="MGG83" s="706"/>
      <c r="MGH83" s="706"/>
      <c r="MGI83" s="706"/>
      <c r="MGJ83" s="706"/>
      <c r="MGK83" s="706"/>
      <c r="MGL83" s="706"/>
      <c r="MGM83" s="706"/>
      <c r="MGN83" s="706"/>
      <c r="MGO83" s="706"/>
      <c r="MGP83" s="706"/>
      <c r="MGQ83" s="706"/>
      <c r="MGR83" s="706"/>
      <c r="MGS83" s="706"/>
      <c r="MGT83" s="706"/>
      <c r="MGU83" s="706"/>
      <c r="MGV83" s="706"/>
      <c r="MGW83" s="706"/>
      <c r="MGX83" s="706"/>
      <c r="MGY83" s="706"/>
      <c r="MGZ83" s="706"/>
      <c r="MHA83" s="706"/>
      <c r="MHB83" s="706"/>
      <c r="MHC83" s="706"/>
      <c r="MHD83" s="706"/>
      <c r="MHE83" s="706"/>
      <c r="MHF83" s="706"/>
      <c r="MHG83" s="706"/>
      <c r="MHH83" s="706"/>
      <c r="MHI83" s="706"/>
      <c r="MHJ83" s="706"/>
      <c r="MHK83" s="706"/>
      <c r="MHL83" s="706"/>
      <c r="MHM83" s="706"/>
      <c r="MHN83" s="706"/>
      <c r="MHO83" s="706"/>
      <c r="MHP83" s="706"/>
      <c r="MHQ83" s="706"/>
      <c r="MHR83" s="706"/>
      <c r="MHS83" s="706"/>
      <c r="MHT83" s="706"/>
      <c r="MHU83" s="706"/>
      <c r="MHV83" s="706"/>
      <c r="MHW83" s="706"/>
      <c r="MHX83" s="706"/>
      <c r="MHY83" s="706"/>
      <c r="MHZ83" s="706"/>
      <c r="MIA83" s="706"/>
      <c r="MIB83" s="706"/>
      <c r="MIC83" s="706"/>
      <c r="MID83" s="706"/>
      <c r="MIE83" s="706"/>
      <c r="MIF83" s="706"/>
      <c r="MIG83" s="706"/>
      <c r="MIH83" s="706"/>
      <c r="MII83" s="706"/>
      <c r="MIJ83" s="706"/>
      <c r="MIK83" s="706"/>
      <c r="MIL83" s="706"/>
      <c r="MIM83" s="706"/>
      <c r="MIN83" s="706"/>
      <c r="MIO83" s="706"/>
      <c r="MIP83" s="706"/>
      <c r="MIQ83" s="706"/>
      <c r="MIR83" s="706"/>
      <c r="MIS83" s="706"/>
      <c r="MIT83" s="706"/>
      <c r="MIU83" s="706"/>
      <c r="MIV83" s="706"/>
      <c r="MIW83" s="706"/>
      <c r="MIX83" s="706"/>
      <c r="MIY83" s="706"/>
      <c r="MIZ83" s="706"/>
      <c r="MJA83" s="706"/>
      <c r="MJB83" s="706"/>
      <c r="MJC83" s="706"/>
      <c r="MJD83" s="706"/>
      <c r="MJE83" s="706"/>
      <c r="MJF83" s="706"/>
      <c r="MJG83" s="706"/>
      <c r="MJH83" s="706"/>
      <c r="MJI83" s="706"/>
      <c r="MJJ83" s="706"/>
      <c r="MJK83" s="706"/>
      <c r="MJL83" s="706"/>
      <c r="MJM83" s="706"/>
      <c r="MJN83" s="706"/>
      <c r="MJO83" s="706"/>
      <c r="MJP83" s="706"/>
      <c r="MJQ83" s="706"/>
      <c r="MJR83" s="706"/>
      <c r="MJS83" s="706"/>
      <c r="MJT83" s="706"/>
      <c r="MJU83" s="706"/>
      <c r="MJV83" s="706"/>
      <c r="MJW83" s="706"/>
      <c r="MJX83" s="706"/>
      <c r="MJY83" s="706"/>
      <c r="MJZ83" s="706"/>
      <c r="MKA83" s="706"/>
      <c r="MKB83" s="706"/>
      <c r="MKC83" s="706"/>
      <c r="MKD83" s="706"/>
      <c r="MKE83" s="706"/>
      <c r="MKF83" s="706"/>
      <c r="MKG83" s="706"/>
      <c r="MKH83" s="706"/>
      <c r="MKI83" s="706"/>
      <c r="MKJ83" s="706"/>
      <c r="MKK83" s="706"/>
      <c r="MKL83" s="706"/>
      <c r="MKM83" s="706"/>
      <c r="MKN83" s="706"/>
      <c r="MKO83" s="706"/>
      <c r="MKP83" s="706"/>
      <c r="MKQ83" s="706"/>
      <c r="MKR83" s="706"/>
      <c r="MKS83" s="706"/>
      <c r="MKT83" s="706"/>
      <c r="MKU83" s="706"/>
      <c r="MKV83" s="706"/>
      <c r="MKW83" s="706"/>
      <c r="MKX83" s="706"/>
      <c r="MKY83" s="706"/>
      <c r="MKZ83" s="706"/>
      <c r="MLA83" s="706"/>
      <c r="MLB83" s="706"/>
      <c r="MLC83" s="706"/>
      <c r="MLD83" s="706"/>
      <c r="MLE83" s="706"/>
      <c r="MLF83" s="706"/>
      <c r="MLG83" s="706"/>
      <c r="MLH83" s="706"/>
      <c r="MLI83" s="706"/>
      <c r="MLJ83" s="706"/>
      <c r="MLK83" s="706"/>
      <c r="MLL83" s="706"/>
      <c r="MLM83" s="706"/>
      <c r="MLN83" s="706"/>
      <c r="MLO83" s="706"/>
      <c r="MLP83" s="706"/>
      <c r="MLQ83" s="706"/>
      <c r="MLR83" s="706"/>
      <c r="MLS83" s="706"/>
      <c r="MLT83" s="706"/>
      <c r="MLU83" s="706"/>
      <c r="MLV83" s="706"/>
      <c r="MLW83" s="706"/>
      <c r="MLX83" s="706"/>
      <c r="MLY83" s="706"/>
      <c r="MLZ83" s="706"/>
      <c r="MMA83" s="706"/>
      <c r="MMB83" s="706"/>
      <c r="MMC83" s="706"/>
      <c r="MMD83" s="706"/>
      <c r="MME83" s="706"/>
      <c r="MMF83" s="706"/>
      <c r="MMG83" s="706"/>
      <c r="MMH83" s="706"/>
      <c r="MMI83" s="706"/>
      <c r="MMJ83" s="706"/>
      <c r="MMK83" s="706"/>
      <c r="MML83" s="706"/>
      <c r="MMM83" s="706"/>
      <c r="MMN83" s="706"/>
      <c r="MMO83" s="706"/>
      <c r="MMP83" s="706"/>
      <c r="MMQ83" s="706"/>
      <c r="MMR83" s="706"/>
      <c r="MMS83" s="706"/>
      <c r="MMT83" s="706"/>
      <c r="MMU83" s="706"/>
      <c r="MMV83" s="706"/>
      <c r="MMW83" s="706"/>
      <c r="MMX83" s="706"/>
      <c r="MMY83" s="706"/>
      <c r="MMZ83" s="706"/>
      <c r="MNA83" s="706"/>
      <c r="MNB83" s="706"/>
      <c r="MNC83" s="706"/>
      <c r="MND83" s="706"/>
      <c r="MNE83" s="706"/>
      <c r="MNF83" s="706"/>
      <c r="MNG83" s="706"/>
      <c r="MNH83" s="706"/>
      <c r="MNI83" s="706"/>
      <c r="MNJ83" s="706"/>
      <c r="MNK83" s="706"/>
      <c r="MNL83" s="706"/>
      <c r="MNM83" s="706"/>
      <c r="MNN83" s="706"/>
      <c r="MNO83" s="706"/>
      <c r="MNP83" s="706"/>
      <c r="MNQ83" s="706"/>
      <c r="MNR83" s="706"/>
      <c r="MNS83" s="706"/>
      <c r="MNT83" s="706"/>
      <c r="MNU83" s="706"/>
      <c r="MNV83" s="706"/>
      <c r="MNW83" s="706"/>
      <c r="MNX83" s="706"/>
      <c r="MNY83" s="706"/>
      <c r="MNZ83" s="706"/>
      <c r="MOA83" s="706"/>
      <c r="MOB83" s="706"/>
      <c r="MOC83" s="706"/>
      <c r="MOD83" s="706"/>
      <c r="MOE83" s="706"/>
      <c r="MOF83" s="706"/>
      <c r="MOG83" s="706"/>
      <c r="MOH83" s="706"/>
      <c r="MOI83" s="706"/>
      <c r="MOJ83" s="706"/>
      <c r="MOK83" s="706"/>
      <c r="MOL83" s="706"/>
      <c r="MOM83" s="706"/>
      <c r="MON83" s="706"/>
      <c r="MOO83" s="706"/>
      <c r="MOP83" s="706"/>
      <c r="MOQ83" s="706"/>
      <c r="MOR83" s="706"/>
      <c r="MOS83" s="706"/>
      <c r="MOT83" s="706"/>
      <c r="MOU83" s="706"/>
      <c r="MOV83" s="706"/>
      <c r="MOW83" s="706"/>
      <c r="MOX83" s="706"/>
      <c r="MOY83" s="706"/>
      <c r="MOZ83" s="706"/>
      <c r="MPA83" s="706"/>
      <c r="MPB83" s="706"/>
      <c r="MPC83" s="706"/>
      <c r="MPD83" s="706"/>
      <c r="MPE83" s="706"/>
      <c r="MPF83" s="706"/>
      <c r="MPG83" s="706"/>
      <c r="MPH83" s="706"/>
      <c r="MPI83" s="706"/>
      <c r="MPJ83" s="706"/>
      <c r="MPK83" s="706"/>
      <c r="MPL83" s="706"/>
      <c r="MPM83" s="706"/>
      <c r="MPN83" s="706"/>
      <c r="MPO83" s="706"/>
      <c r="MPP83" s="706"/>
      <c r="MPQ83" s="706"/>
      <c r="MPR83" s="706"/>
      <c r="MPS83" s="706"/>
      <c r="MPT83" s="706"/>
      <c r="MPU83" s="706"/>
      <c r="MPV83" s="706"/>
      <c r="MPW83" s="706"/>
      <c r="MPX83" s="706"/>
      <c r="MPY83" s="706"/>
      <c r="MPZ83" s="706"/>
      <c r="MQA83" s="706"/>
      <c r="MQB83" s="706"/>
      <c r="MQC83" s="706"/>
      <c r="MQD83" s="706"/>
      <c r="MQE83" s="706"/>
      <c r="MQF83" s="706"/>
      <c r="MQG83" s="706"/>
      <c r="MQH83" s="706"/>
      <c r="MQI83" s="706"/>
      <c r="MQJ83" s="706"/>
      <c r="MQK83" s="706"/>
      <c r="MQL83" s="706"/>
      <c r="MQM83" s="706"/>
      <c r="MQN83" s="706"/>
      <c r="MQO83" s="706"/>
      <c r="MQP83" s="706"/>
      <c r="MQQ83" s="706"/>
      <c r="MQR83" s="706"/>
      <c r="MQS83" s="706"/>
      <c r="MQT83" s="706"/>
      <c r="MQU83" s="706"/>
      <c r="MQV83" s="706"/>
      <c r="MQW83" s="706"/>
      <c r="MQX83" s="706"/>
      <c r="MQY83" s="706"/>
      <c r="MQZ83" s="706"/>
      <c r="MRA83" s="706"/>
      <c r="MRB83" s="706"/>
      <c r="MRC83" s="706"/>
      <c r="MRD83" s="706"/>
      <c r="MRE83" s="706"/>
      <c r="MRF83" s="706"/>
      <c r="MRG83" s="706"/>
      <c r="MRH83" s="706"/>
      <c r="MRI83" s="706"/>
      <c r="MRJ83" s="706"/>
      <c r="MRK83" s="706"/>
      <c r="MRL83" s="706"/>
      <c r="MRM83" s="706"/>
      <c r="MRN83" s="706"/>
      <c r="MRO83" s="706"/>
      <c r="MRP83" s="706"/>
      <c r="MRQ83" s="706"/>
      <c r="MRR83" s="706"/>
      <c r="MRS83" s="706"/>
      <c r="MRT83" s="706"/>
      <c r="MRU83" s="706"/>
      <c r="MRV83" s="706"/>
      <c r="MRW83" s="706"/>
      <c r="MRX83" s="706"/>
      <c r="MRY83" s="706"/>
      <c r="MRZ83" s="706"/>
      <c r="MSA83" s="706"/>
      <c r="MSB83" s="706"/>
      <c r="MSC83" s="706"/>
      <c r="MSD83" s="706"/>
      <c r="MSE83" s="706"/>
      <c r="MSF83" s="706"/>
      <c r="MSG83" s="706"/>
      <c r="MSH83" s="706"/>
      <c r="MSI83" s="706"/>
      <c r="MSJ83" s="706"/>
      <c r="MSK83" s="706"/>
      <c r="MSL83" s="706"/>
      <c r="MSM83" s="706"/>
      <c r="MSN83" s="706"/>
      <c r="MSO83" s="706"/>
      <c r="MSP83" s="706"/>
      <c r="MSQ83" s="706"/>
      <c r="MSR83" s="706"/>
      <c r="MSS83" s="706"/>
      <c r="MST83" s="706"/>
      <c r="MSU83" s="706"/>
      <c r="MSV83" s="706"/>
      <c r="MSW83" s="706"/>
      <c r="MSX83" s="706"/>
      <c r="MSY83" s="706"/>
      <c r="MSZ83" s="706"/>
      <c r="MTA83" s="706"/>
      <c r="MTB83" s="706"/>
      <c r="MTC83" s="706"/>
      <c r="MTD83" s="706"/>
      <c r="MTE83" s="706"/>
      <c r="MTF83" s="706"/>
      <c r="MTG83" s="706"/>
      <c r="MTH83" s="706"/>
      <c r="MTI83" s="706"/>
      <c r="MTJ83" s="706"/>
      <c r="MTK83" s="706"/>
      <c r="MTL83" s="706"/>
      <c r="MTM83" s="706"/>
      <c r="MTN83" s="706"/>
      <c r="MTO83" s="706"/>
      <c r="MTP83" s="706"/>
      <c r="MTQ83" s="706"/>
      <c r="MTR83" s="706"/>
      <c r="MTS83" s="706"/>
      <c r="MTT83" s="706"/>
      <c r="MTU83" s="706"/>
      <c r="MTV83" s="706"/>
      <c r="MTW83" s="706"/>
      <c r="MTX83" s="706"/>
      <c r="MTY83" s="706"/>
      <c r="MTZ83" s="706"/>
      <c r="MUA83" s="706"/>
      <c r="MUB83" s="706"/>
      <c r="MUC83" s="706"/>
      <c r="MUD83" s="706"/>
      <c r="MUE83" s="706"/>
      <c r="MUF83" s="706"/>
      <c r="MUG83" s="706"/>
      <c r="MUH83" s="706"/>
      <c r="MUI83" s="706"/>
      <c r="MUJ83" s="706"/>
      <c r="MUK83" s="706"/>
      <c r="MUL83" s="706"/>
      <c r="MUM83" s="706"/>
      <c r="MUN83" s="706"/>
      <c r="MUO83" s="706"/>
      <c r="MUP83" s="706"/>
      <c r="MUQ83" s="706"/>
      <c r="MUR83" s="706"/>
      <c r="MUS83" s="706"/>
      <c r="MUT83" s="706"/>
      <c r="MUU83" s="706"/>
      <c r="MUV83" s="706"/>
      <c r="MUW83" s="706"/>
      <c r="MUX83" s="706"/>
      <c r="MUY83" s="706"/>
      <c r="MUZ83" s="706"/>
      <c r="MVA83" s="706"/>
      <c r="MVB83" s="706"/>
      <c r="MVC83" s="706"/>
      <c r="MVD83" s="706"/>
      <c r="MVE83" s="706"/>
      <c r="MVF83" s="706"/>
      <c r="MVG83" s="706"/>
      <c r="MVH83" s="706"/>
      <c r="MVI83" s="706"/>
      <c r="MVJ83" s="706"/>
      <c r="MVK83" s="706"/>
      <c r="MVL83" s="706"/>
      <c r="MVM83" s="706"/>
      <c r="MVN83" s="706"/>
      <c r="MVO83" s="706"/>
      <c r="MVP83" s="706"/>
      <c r="MVQ83" s="706"/>
      <c r="MVR83" s="706"/>
      <c r="MVS83" s="706"/>
      <c r="MVT83" s="706"/>
      <c r="MVU83" s="706"/>
      <c r="MVV83" s="706"/>
      <c r="MVW83" s="706"/>
      <c r="MVX83" s="706"/>
      <c r="MVY83" s="706"/>
      <c r="MVZ83" s="706"/>
      <c r="MWA83" s="706"/>
      <c r="MWB83" s="706"/>
      <c r="MWC83" s="706"/>
      <c r="MWD83" s="706"/>
      <c r="MWE83" s="706"/>
      <c r="MWF83" s="706"/>
      <c r="MWG83" s="706"/>
      <c r="MWH83" s="706"/>
      <c r="MWI83" s="706"/>
      <c r="MWJ83" s="706"/>
      <c r="MWK83" s="706"/>
      <c r="MWL83" s="706"/>
      <c r="MWM83" s="706"/>
      <c r="MWN83" s="706"/>
      <c r="MWO83" s="706"/>
      <c r="MWP83" s="706"/>
      <c r="MWQ83" s="706"/>
      <c r="MWR83" s="706"/>
      <c r="MWS83" s="706"/>
      <c r="MWT83" s="706"/>
      <c r="MWU83" s="706"/>
      <c r="MWV83" s="706"/>
      <c r="MWW83" s="706"/>
      <c r="MWX83" s="706"/>
      <c r="MWY83" s="706"/>
      <c r="MWZ83" s="706"/>
      <c r="MXA83" s="706"/>
      <c r="MXB83" s="706"/>
      <c r="MXC83" s="706"/>
      <c r="MXD83" s="706"/>
      <c r="MXE83" s="706"/>
      <c r="MXF83" s="706"/>
      <c r="MXG83" s="706"/>
      <c r="MXH83" s="706"/>
      <c r="MXI83" s="706"/>
      <c r="MXJ83" s="706"/>
      <c r="MXK83" s="706"/>
      <c r="MXL83" s="706"/>
      <c r="MXM83" s="706"/>
      <c r="MXN83" s="706"/>
      <c r="MXO83" s="706"/>
      <c r="MXP83" s="706"/>
      <c r="MXQ83" s="706"/>
      <c r="MXR83" s="706"/>
      <c r="MXS83" s="706"/>
      <c r="MXT83" s="706"/>
      <c r="MXU83" s="706"/>
      <c r="MXV83" s="706"/>
      <c r="MXW83" s="706"/>
      <c r="MXX83" s="706"/>
      <c r="MXY83" s="706"/>
      <c r="MXZ83" s="706"/>
      <c r="MYA83" s="706"/>
      <c r="MYB83" s="706"/>
      <c r="MYC83" s="706"/>
      <c r="MYD83" s="706"/>
      <c r="MYE83" s="706"/>
      <c r="MYF83" s="706"/>
      <c r="MYG83" s="706"/>
      <c r="MYH83" s="706"/>
      <c r="MYI83" s="706"/>
      <c r="MYJ83" s="706"/>
      <c r="MYK83" s="706"/>
      <c r="MYL83" s="706"/>
      <c r="MYM83" s="706"/>
      <c r="MYN83" s="706"/>
      <c r="MYO83" s="706"/>
      <c r="MYP83" s="706"/>
      <c r="MYQ83" s="706"/>
      <c r="MYR83" s="706"/>
      <c r="MYS83" s="706"/>
      <c r="MYT83" s="706"/>
      <c r="MYU83" s="706"/>
      <c r="MYV83" s="706"/>
      <c r="MYW83" s="706"/>
      <c r="MYX83" s="706"/>
      <c r="MYY83" s="706"/>
      <c r="MYZ83" s="706"/>
      <c r="MZA83" s="706"/>
      <c r="MZB83" s="706"/>
      <c r="MZC83" s="706"/>
      <c r="MZD83" s="706"/>
      <c r="MZE83" s="706"/>
      <c r="MZF83" s="706"/>
      <c r="MZG83" s="706"/>
      <c r="MZH83" s="706"/>
      <c r="MZI83" s="706"/>
      <c r="MZJ83" s="706"/>
      <c r="MZK83" s="706"/>
      <c r="MZL83" s="706"/>
      <c r="MZM83" s="706"/>
      <c r="MZN83" s="706"/>
      <c r="MZO83" s="706"/>
      <c r="MZP83" s="706"/>
      <c r="MZQ83" s="706"/>
      <c r="MZR83" s="706"/>
      <c r="MZS83" s="706"/>
      <c r="MZT83" s="706"/>
      <c r="MZU83" s="706"/>
      <c r="MZV83" s="706"/>
      <c r="MZW83" s="706"/>
      <c r="MZX83" s="706"/>
      <c r="MZY83" s="706"/>
      <c r="MZZ83" s="706"/>
      <c r="NAA83" s="706"/>
      <c r="NAB83" s="706"/>
      <c r="NAC83" s="706"/>
      <c r="NAD83" s="706"/>
      <c r="NAE83" s="706"/>
      <c r="NAF83" s="706"/>
      <c r="NAG83" s="706"/>
      <c r="NAH83" s="706"/>
      <c r="NAI83" s="706"/>
      <c r="NAJ83" s="706"/>
      <c r="NAK83" s="706"/>
      <c r="NAL83" s="706"/>
      <c r="NAM83" s="706"/>
      <c r="NAN83" s="706"/>
      <c r="NAO83" s="706"/>
      <c r="NAP83" s="706"/>
      <c r="NAQ83" s="706"/>
      <c r="NAR83" s="706"/>
      <c r="NAS83" s="706"/>
      <c r="NAT83" s="706"/>
      <c r="NAU83" s="706"/>
      <c r="NAV83" s="706"/>
      <c r="NAW83" s="706"/>
      <c r="NAX83" s="706"/>
      <c r="NAY83" s="706"/>
      <c r="NAZ83" s="706"/>
      <c r="NBA83" s="706"/>
      <c r="NBB83" s="706"/>
      <c r="NBC83" s="706"/>
      <c r="NBD83" s="706"/>
      <c r="NBE83" s="706"/>
      <c r="NBF83" s="706"/>
      <c r="NBG83" s="706"/>
      <c r="NBH83" s="706"/>
      <c r="NBI83" s="706"/>
      <c r="NBJ83" s="706"/>
      <c r="NBK83" s="706"/>
      <c r="NBL83" s="706"/>
      <c r="NBM83" s="706"/>
      <c r="NBN83" s="706"/>
      <c r="NBO83" s="706"/>
      <c r="NBP83" s="706"/>
      <c r="NBQ83" s="706"/>
      <c r="NBR83" s="706"/>
      <c r="NBS83" s="706"/>
      <c r="NBT83" s="706"/>
      <c r="NBU83" s="706"/>
      <c r="NBV83" s="706"/>
      <c r="NBW83" s="706"/>
      <c r="NBX83" s="706"/>
      <c r="NBY83" s="706"/>
      <c r="NBZ83" s="706"/>
      <c r="NCA83" s="706"/>
      <c r="NCB83" s="706"/>
      <c r="NCC83" s="706"/>
      <c r="NCD83" s="706"/>
      <c r="NCE83" s="706"/>
      <c r="NCF83" s="706"/>
      <c r="NCG83" s="706"/>
      <c r="NCH83" s="706"/>
      <c r="NCI83" s="706"/>
      <c r="NCJ83" s="706"/>
      <c r="NCK83" s="706"/>
      <c r="NCL83" s="706"/>
      <c r="NCM83" s="706"/>
      <c r="NCN83" s="706"/>
      <c r="NCO83" s="706"/>
      <c r="NCP83" s="706"/>
      <c r="NCQ83" s="706"/>
      <c r="NCR83" s="706"/>
      <c r="NCS83" s="706"/>
      <c r="NCT83" s="706"/>
      <c r="NCU83" s="706"/>
      <c r="NCV83" s="706"/>
      <c r="NCW83" s="706"/>
      <c r="NCX83" s="706"/>
      <c r="NCY83" s="706"/>
      <c r="NCZ83" s="706"/>
      <c r="NDA83" s="706"/>
      <c r="NDB83" s="706"/>
      <c r="NDC83" s="706"/>
      <c r="NDD83" s="706"/>
      <c r="NDE83" s="706"/>
      <c r="NDF83" s="706"/>
      <c r="NDG83" s="706"/>
      <c r="NDH83" s="706"/>
      <c r="NDI83" s="706"/>
      <c r="NDJ83" s="706"/>
      <c r="NDK83" s="706"/>
      <c r="NDL83" s="706"/>
      <c r="NDM83" s="706"/>
      <c r="NDN83" s="706"/>
      <c r="NDO83" s="706"/>
      <c r="NDP83" s="706"/>
      <c r="NDQ83" s="706"/>
      <c r="NDR83" s="706"/>
      <c r="NDS83" s="706"/>
      <c r="NDT83" s="706"/>
      <c r="NDU83" s="706"/>
      <c r="NDV83" s="706"/>
      <c r="NDW83" s="706"/>
      <c r="NDX83" s="706"/>
      <c r="NDY83" s="706"/>
      <c r="NDZ83" s="706"/>
      <c r="NEA83" s="706"/>
      <c r="NEB83" s="706"/>
      <c r="NEC83" s="706"/>
      <c r="NED83" s="706"/>
      <c r="NEE83" s="706"/>
      <c r="NEF83" s="706"/>
      <c r="NEG83" s="706"/>
      <c r="NEH83" s="706"/>
      <c r="NEI83" s="706"/>
      <c r="NEJ83" s="706"/>
      <c r="NEK83" s="706"/>
      <c r="NEL83" s="706"/>
      <c r="NEM83" s="706"/>
      <c r="NEN83" s="706"/>
      <c r="NEO83" s="706"/>
      <c r="NEP83" s="706"/>
      <c r="NEQ83" s="706"/>
      <c r="NER83" s="706"/>
      <c r="NES83" s="706"/>
      <c r="NET83" s="706"/>
      <c r="NEU83" s="706"/>
      <c r="NEV83" s="706"/>
      <c r="NEW83" s="706"/>
      <c r="NEX83" s="706"/>
      <c r="NEY83" s="706"/>
      <c r="NEZ83" s="706"/>
      <c r="NFA83" s="706"/>
      <c r="NFB83" s="706"/>
      <c r="NFC83" s="706"/>
      <c r="NFD83" s="706"/>
      <c r="NFE83" s="706"/>
      <c r="NFF83" s="706"/>
      <c r="NFG83" s="706"/>
      <c r="NFH83" s="706"/>
      <c r="NFI83" s="706"/>
      <c r="NFJ83" s="706"/>
      <c r="NFK83" s="706"/>
      <c r="NFL83" s="706"/>
      <c r="NFM83" s="706"/>
      <c r="NFN83" s="706"/>
      <c r="NFO83" s="706"/>
      <c r="NFP83" s="706"/>
      <c r="NFQ83" s="706"/>
      <c r="NFR83" s="706"/>
      <c r="NFS83" s="706"/>
      <c r="NFT83" s="706"/>
      <c r="NFU83" s="706"/>
      <c r="NFV83" s="706"/>
      <c r="NFW83" s="706"/>
      <c r="NFX83" s="706"/>
      <c r="NFY83" s="706"/>
      <c r="NFZ83" s="706"/>
      <c r="NGA83" s="706"/>
      <c r="NGB83" s="706"/>
      <c r="NGC83" s="706"/>
      <c r="NGD83" s="706"/>
      <c r="NGE83" s="706"/>
      <c r="NGF83" s="706"/>
      <c r="NGG83" s="706"/>
      <c r="NGH83" s="706"/>
      <c r="NGI83" s="706"/>
      <c r="NGJ83" s="706"/>
      <c r="NGK83" s="706"/>
      <c r="NGL83" s="706"/>
      <c r="NGM83" s="706"/>
      <c r="NGN83" s="706"/>
      <c r="NGO83" s="706"/>
      <c r="NGP83" s="706"/>
      <c r="NGQ83" s="706"/>
      <c r="NGR83" s="706"/>
      <c r="NGS83" s="706"/>
      <c r="NGT83" s="706"/>
      <c r="NGU83" s="706"/>
      <c r="NGV83" s="706"/>
      <c r="NGW83" s="706"/>
      <c r="NGX83" s="706"/>
      <c r="NGY83" s="706"/>
      <c r="NGZ83" s="706"/>
      <c r="NHA83" s="706"/>
      <c r="NHB83" s="706"/>
      <c r="NHC83" s="706"/>
      <c r="NHD83" s="706"/>
      <c r="NHE83" s="706"/>
      <c r="NHF83" s="706"/>
      <c r="NHG83" s="706"/>
      <c r="NHH83" s="706"/>
      <c r="NHI83" s="706"/>
      <c r="NHJ83" s="706"/>
      <c r="NHK83" s="706"/>
      <c r="NHL83" s="706"/>
      <c r="NHM83" s="706"/>
      <c r="NHN83" s="706"/>
      <c r="NHO83" s="706"/>
      <c r="NHP83" s="706"/>
      <c r="NHQ83" s="706"/>
      <c r="NHR83" s="706"/>
      <c r="NHS83" s="706"/>
      <c r="NHT83" s="706"/>
      <c r="NHU83" s="706"/>
      <c r="NHV83" s="706"/>
      <c r="NHW83" s="706"/>
      <c r="NHX83" s="706"/>
      <c r="NHY83" s="706"/>
      <c r="NHZ83" s="706"/>
      <c r="NIA83" s="706"/>
      <c r="NIB83" s="706"/>
      <c r="NIC83" s="706"/>
      <c r="NID83" s="706"/>
      <c r="NIE83" s="706"/>
      <c r="NIF83" s="706"/>
      <c r="NIG83" s="706"/>
      <c r="NIH83" s="706"/>
      <c r="NII83" s="706"/>
      <c r="NIJ83" s="706"/>
      <c r="NIK83" s="706"/>
      <c r="NIL83" s="706"/>
      <c r="NIM83" s="706"/>
      <c r="NIN83" s="706"/>
      <c r="NIO83" s="706"/>
      <c r="NIP83" s="706"/>
      <c r="NIQ83" s="706"/>
      <c r="NIR83" s="706"/>
      <c r="NIS83" s="706"/>
      <c r="NIT83" s="706"/>
      <c r="NIU83" s="706"/>
      <c r="NIV83" s="706"/>
      <c r="NIW83" s="706"/>
      <c r="NIX83" s="706"/>
      <c r="NIY83" s="706"/>
      <c r="NIZ83" s="706"/>
      <c r="NJA83" s="706"/>
      <c r="NJB83" s="706"/>
      <c r="NJC83" s="706"/>
      <c r="NJD83" s="706"/>
      <c r="NJE83" s="706"/>
      <c r="NJF83" s="706"/>
      <c r="NJG83" s="706"/>
      <c r="NJH83" s="706"/>
      <c r="NJI83" s="706"/>
      <c r="NJJ83" s="706"/>
      <c r="NJK83" s="706"/>
      <c r="NJL83" s="706"/>
      <c r="NJM83" s="706"/>
      <c r="NJN83" s="706"/>
      <c r="NJO83" s="706"/>
      <c r="NJP83" s="706"/>
      <c r="NJQ83" s="706"/>
      <c r="NJR83" s="706"/>
      <c r="NJS83" s="706"/>
      <c r="NJT83" s="706"/>
      <c r="NJU83" s="706"/>
      <c r="NJV83" s="706"/>
      <c r="NJW83" s="706"/>
      <c r="NJX83" s="706"/>
      <c r="NJY83" s="706"/>
      <c r="NJZ83" s="706"/>
      <c r="NKA83" s="706"/>
      <c r="NKB83" s="706"/>
      <c r="NKC83" s="706"/>
      <c r="NKD83" s="706"/>
      <c r="NKE83" s="706"/>
      <c r="NKF83" s="706"/>
      <c r="NKG83" s="706"/>
      <c r="NKH83" s="706"/>
      <c r="NKI83" s="706"/>
      <c r="NKJ83" s="706"/>
      <c r="NKK83" s="706"/>
      <c r="NKL83" s="706"/>
      <c r="NKM83" s="706"/>
      <c r="NKN83" s="706"/>
      <c r="NKO83" s="706"/>
      <c r="NKP83" s="706"/>
      <c r="NKQ83" s="706"/>
      <c r="NKR83" s="706"/>
      <c r="NKS83" s="706"/>
      <c r="NKT83" s="706"/>
      <c r="NKU83" s="706"/>
      <c r="NKV83" s="706"/>
      <c r="NKW83" s="706"/>
      <c r="NKX83" s="706"/>
      <c r="NKY83" s="706"/>
      <c r="NKZ83" s="706"/>
      <c r="NLA83" s="706"/>
      <c r="NLB83" s="706"/>
      <c r="NLC83" s="706"/>
      <c r="NLD83" s="706"/>
      <c r="NLE83" s="706"/>
      <c r="NLF83" s="706"/>
      <c r="NLG83" s="706"/>
      <c r="NLH83" s="706"/>
      <c r="NLI83" s="706"/>
      <c r="NLJ83" s="706"/>
      <c r="NLK83" s="706"/>
      <c r="NLL83" s="706"/>
      <c r="NLM83" s="706"/>
      <c r="NLN83" s="706"/>
      <c r="NLO83" s="706"/>
      <c r="NLP83" s="706"/>
      <c r="NLQ83" s="706"/>
      <c r="NLR83" s="706"/>
      <c r="NLS83" s="706"/>
      <c r="NLT83" s="706"/>
      <c r="NLU83" s="706"/>
      <c r="NLV83" s="706"/>
      <c r="NLW83" s="706"/>
      <c r="NLX83" s="706"/>
      <c r="NLY83" s="706"/>
      <c r="NLZ83" s="706"/>
      <c r="NMA83" s="706"/>
      <c r="NMB83" s="706"/>
      <c r="NMC83" s="706"/>
      <c r="NMD83" s="706"/>
      <c r="NME83" s="706"/>
      <c r="NMF83" s="706"/>
      <c r="NMG83" s="706"/>
      <c r="NMH83" s="706"/>
      <c r="NMI83" s="706"/>
      <c r="NMJ83" s="706"/>
      <c r="NMK83" s="706"/>
      <c r="NML83" s="706"/>
      <c r="NMM83" s="706"/>
      <c r="NMN83" s="706"/>
      <c r="NMO83" s="706"/>
      <c r="NMP83" s="706"/>
      <c r="NMQ83" s="706"/>
      <c r="NMR83" s="706"/>
      <c r="NMS83" s="706"/>
      <c r="NMT83" s="706"/>
      <c r="NMU83" s="706"/>
      <c r="NMV83" s="706"/>
      <c r="NMW83" s="706"/>
      <c r="NMX83" s="706"/>
      <c r="NMY83" s="706"/>
      <c r="NMZ83" s="706"/>
      <c r="NNA83" s="706"/>
      <c r="NNB83" s="706"/>
      <c r="NNC83" s="706"/>
      <c r="NND83" s="706"/>
      <c r="NNE83" s="706"/>
      <c r="NNF83" s="706"/>
      <c r="NNG83" s="706"/>
      <c r="NNH83" s="706"/>
      <c r="NNI83" s="706"/>
      <c r="NNJ83" s="706"/>
      <c r="NNK83" s="706"/>
      <c r="NNL83" s="706"/>
      <c r="NNM83" s="706"/>
      <c r="NNN83" s="706"/>
      <c r="NNO83" s="706"/>
      <c r="NNP83" s="706"/>
      <c r="NNQ83" s="706"/>
      <c r="NNR83" s="706"/>
      <c r="NNS83" s="706"/>
      <c r="NNT83" s="706"/>
      <c r="NNU83" s="706"/>
      <c r="NNV83" s="706"/>
      <c r="NNW83" s="706"/>
      <c r="NNX83" s="706"/>
      <c r="NNY83" s="706"/>
      <c r="NNZ83" s="706"/>
      <c r="NOA83" s="706"/>
      <c r="NOB83" s="706"/>
      <c r="NOC83" s="706"/>
      <c r="NOD83" s="706"/>
      <c r="NOE83" s="706"/>
      <c r="NOF83" s="706"/>
      <c r="NOG83" s="706"/>
      <c r="NOH83" s="706"/>
      <c r="NOI83" s="706"/>
      <c r="NOJ83" s="706"/>
      <c r="NOK83" s="706"/>
      <c r="NOL83" s="706"/>
      <c r="NOM83" s="706"/>
      <c r="NON83" s="706"/>
      <c r="NOO83" s="706"/>
      <c r="NOP83" s="706"/>
      <c r="NOQ83" s="706"/>
      <c r="NOR83" s="706"/>
      <c r="NOS83" s="706"/>
      <c r="NOT83" s="706"/>
      <c r="NOU83" s="706"/>
      <c r="NOV83" s="706"/>
      <c r="NOW83" s="706"/>
      <c r="NOX83" s="706"/>
      <c r="NOY83" s="706"/>
      <c r="NOZ83" s="706"/>
      <c r="NPA83" s="706"/>
      <c r="NPB83" s="706"/>
      <c r="NPC83" s="706"/>
      <c r="NPD83" s="706"/>
      <c r="NPE83" s="706"/>
      <c r="NPF83" s="706"/>
      <c r="NPG83" s="706"/>
      <c r="NPH83" s="706"/>
      <c r="NPI83" s="706"/>
      <c r="NPJ83" s="706"/>
      <c r="NPK83" s="706"/>
      <c r="NPL83" s="706"/>
      <c r="NPM83" s="706"/>
      <c r="NPN83" s="706"/>
      <c r="NPO83" s="706"/>
      <c r="NPP83" s="706"/>
      <c r="NPQ83" s="706"/>
      <c r="NPR83" s="706"/>
      <c r="NPS83" s="706"/>
      <c r="NPT83" s="706"/>
      <c r="NPU83" s="706"/>
      <c r="NPV83" s="706"/>
      <c r="NPW83" s="706"/>
      <c r="NPX83" s="706"/>
      <c r="NPY83" s="706"/>
      <c r="NPZ83" s="706"/>
      <c r="NQA83" s="706"/>
      <c r="NQB83" s="706"/>
      <c r="NQC83" s="706"/>
      <c r="NQD83" s="706"/>
      <c r="NQE83" s="706"/>
      <c r="NQF83" s="706"/>
      <c r="NQG83" s="706"/>
      <c r="NQH83" s="706"/>
      <c r="NQI83" s="706"/>
      <c r="NQJ83" s="706"/>
      <c r="NQK83" s="706"/>
      <c r="NQL83" s="706"/>
      <c r="NQM83" s="706"/>
      <c r="NQN83" s="706"/>
      <c r="NQO83" s="706"/>
      <c r="NQP83" s="706"/>
      <c r="NQQ83" s="706"/>
      <c r="NQR83" s="706"/>
      <c r="NQS83" s="706"/>
      <c r="NQT83" s="706"/>
      <c r="NQU83" s="706"/>
      <c r="NQV83" s="706"/>
      <c r="NQW83" s="706"/>
      <c r="NQX83" s="706"/>
      <c r="NQY83" s="706"/>
      <c r="NQZ83" s="706"/>
      <c r="NRA83" s="706"/>
      <c r="NRB83" s="706"/>
      <c r="NRC83" s="706"/>
      <c r="NRD83" s="706"/>
      <c r="NRE83" s="706"/>
      <c r="NRF83" s="706"/>
      <c r="NRG83" s="706"/>
      <c r="NRH83" s="706"/>
      <c r="NRI83" s="706"/>
      <c r="NRJ83" s="706"/>
      <c r="NRK83" s="706"/>
      <c r="NRL83" s="706"/>
      <c r="NRM83" s="706"/>
      <c r="NRN83" s="706"/>
      <c r="NRO83" s="706"/>
      <c r="NRP83" s="706"/>
      <c r="NRQ83" s="706"/>
      <c r="NRR83" s="706"/>
      <c r="NRS83" s="706"/>
      <c r="NRT83" s="706"/>
      <c r="NRU83" s="706"/>
      <c r="NRV83" s="706"/>
      <c r="NRW83" s="706"/>
      <c r="NRX83" s="706"/>
      <c r="NRY83" s="706"/>
      <c r="NRZ83" s="706"/>
      <c r="NSA83" s="706"/>
      <c r="NSB83" s="706"/>
      <c r="NSC83" s="706"/>
      <c r="NSD83" s="706"/>
      <c r="NSE83" s="706"/>
      <c r="NSF83" s="706"/>
      <c r="NSG83" s="706"/>
      <c r="NSH83" s="706"/>
      <c r="NSI83" s="706"/>
      <c r="NSJ83" s="706"/>
      <c r="NSK83" s="706"/>
      <c r="NSL83" s="706"/>
      <c r="NSM83" s="706"/>
      <c r="NSN83" s="706"/>
      <c r="NSO83" s="706"/>
      <c r="NSP83" s="706"/>
      <c r="NSQ83" s="706"/>
      <c r="NSR83" s="706"/>
      <c r="NSS83" s="706"/>
      <c r="NST83" s="706"/>
      <c r="NSU83" s="706"/>
      <c r="NSV83" s="706"/>
      <c r="NSW83" s="706"/>
      <c r="NSX83" s="706"/>
      <c r="NSY83" s="706"/>
      <c r="NSZ83" s="706"/>
      <c r="NTA83" s="706"/>
      <c r="NTB83" s="706"/>
      <c r="NTC83" s="706"/>
      <c r="NTD83" s="706"/>
      <c r="NTE83" s="706"/>
      <c r="NTF83" s="706"/>
      <c r="NTG83" s="706"/>
      <c r="NTH83" s="706"/>
      <c r="NTI83" s="706"/>
      <c r="NTJ83" s="706"/>
      <c r="NTK83" s="706"/>
      <c r="NTL83" s="706"/>
      <c r="NTM83" s="706"/>
      <c r="NTN83" s="706"/>
      <c r="NTO83" s="706"/>
      <c r="NTP83" s="706"/>
      <c r="NTQ83" s="706"/>
      <c r="NTR83" s="706"/>
      <c r="NTS83" s="706"/>
      <c r="NTT83" s="706"/>
      <c r="NTU83" s="706"/>
      <c r="NTV83" s="706"/>
      <c r="NTW83" s="706"/>
      <c r="NTX83" s="706"/>
      <c r="NTY83" s="706"/>
      <c r="NTZ83" s="706"/>
      <c r="NUA83" s="706"/>
      <c r="NUB83" s="706"/>
      <c r="NUC83" s="706"/>
      <c r="NUD83" s="706"/>
      <c r="NUE83" s="706"/>
      <c r="NUF83" s="706"/>
      <c r="NUG83" s="706"/>
      <c r="NUH83" s="706"/>
      <c r="NUI83" s="706"/>
      <c r="NUJ83" s="706"/>
      <c r="NUK83" s="706"/>
      <c r="NUL83" s="706"/>
      <c r="NUM83" s="706"/>
      <c r="NUN83" s="706"/>
      <c r="NUO83" s="706"/>
      <c r="NUP83" s="706"/>
      <c r="NUQ83" s="706"/>
      <c r="NUR83" s="706"/>
      <c r="NUS83" s="706"/>
      <c r="NUT83" s="706"/>
      <c r="NUU83" s="706"/>
      <c r="NUV83" s="706"/>
      <c r="NUW83" s="706"/>
      <c r="NUX83" s="706"/>
      <c r="NUY83" s="706"/>
      <c r="NUZ83" s="706"/>
      <c r="NVA83" s="706"/>
      <c r="NVB83" s="706"/>
      <c r="NVC83" s="706"/>
      <c r="NVD83" s="706"/>
      <c r="NVE83" s="706"/>
      <c r="NVF83" s="706"/>
      <c r="NVG83" s="706"/>
      <c r="NVH83" s="706"/>
      <c r="NVI83" s="706"/>
      <c r="NVJ83" s="706"/>
      <c r="NVK83" s="706"/>
      <c r="NVL83" s="706"/>
      <c r="NVM83" s="706"/>
      <c r="NVN83" s="706"/>
      <c r="NVO83" s="706"/>
      <c r="NVP83" s="706"/>
      <c r="NVQ83" s="706"/>
      <c r="NVR83" s="706"/>
      <c r="NVS83" s="706"/>
      <c r="NVT83" s="706"/>
      <c r="NVU83" s="706"/>
      <c r="NVV83" s="706"/>
      <c r="NVW83" s="706"/>
      <c r="NVX83" s="706"/>
      <c r="NVY83" s="706"/>
      <c r="NVZ83" s="706"/>
      <c r="NWA83" s="706"/>
      <c r="NWB83" s="706"/>
      <c r="NWC83" s="706"/>
      <c r="NWD83" s="706"/>
      <c r="NWE83" s="706"/>
      <c r="NWF83" s="706"/>
      <c r="NWG83" s="706"/>
      <c r="NWH83" s="706"/>
      <c r="NWI83" s="706"/>
      <c r="NWJ83" s="706"/>
      <c r="NWK83" s="706"/>
      <c r="NWL83" s="706"/>
      <c r="NWM83" s="706"/>
      <c r="NWN83" s="706"/>
      <c r="NWO83" s="706"/>
      <c r="NWP83" s="706"/>
      <c r="NWQ83" s="706"/>
      <c r="NWR83" s="706"/>
      <c r="NWS83" s="706"/>
      <c r="NWT83" s="706"/>
      <c r="NWU83" s="706"/>
      <c r="NWV83" s="706"/>
      <c r="NWW83" s="706"/>
      <c r="NWX83" s="706"/>
      <c r="NWY83" s="706"/>
      <c r="NWZ83" s="706"/>
      <c r="NXA83" s="706"/>
      <c r="NXB83" s="706"/>
      <c r="NXC83" s="706"/>
      <c r="NXD83" s="706"/>
      <c r="NXE83" s="706"/>
      <c r="NXF83" s="706"/>
      <c r="NXG83" s="706"/>
      <c r="NXH83" s="706"/>
      <c r="NXI83" s="706"/>
      <c r="NXJ83" s="706"/>
      <c r="NXK83" s="706"/>
      <c r="NXL83" s="706"/>
      <c r="NXM83" s="706"/>
      <c r="NXN83" s="706"/>
      <c r="NXO83" s="706"/>
      <c r="NXP83" s="706"/>
      <c r="NXQ83" s="706"/>
      <c r="NXR83" s="706"/>
      <c r="NXS83" s="706"/>
      <c r="NXT83" s="706"/>
      <c r="NXU83" s="706"/>
      <c r="NXV83" s="706"/>
      <c r="NXW83" s="706"/>
      <c r="NXX83" s="706"/>
      <c r="NXY83" s="706"/>
      <c r="NXZ83" s="706"/>
      <c r="NYA83" s="706"/>
      <c r="NYB83" s="706"/>
      <c r="NYC83" s="706"/>
      <c r="NYD83" s="706"/>
      <c r="NYE83" s="706"/>
      <c r="NYF83" s="706"/>
      <c r="NYG83" s="706"/>
      <c r="NYH83" s="706"/>
      <c r="NYI83" s="706"/>
      <c r="NYJ83" s="706"/>
      <c r="NYK83" s="706"/>
      <c r="NYL83" s="706"/>
      <c r="NYM83" s="706"/>
      <c r="NYN83" s="706"/>
      <c r="NYO83" s="706"/>
      <c r="NYP83" s="706"/>
      <c r="NYQ83" s="706"/>
      <c r="NYR83" s="706"/>
      <c r="NYS83" s="706"/>
      <c r="NYT83" s="706"/>
      <c r="NYU83" s="706"/>
      <c r="NYV83" s="706"/>
      <c r="NYW83" s="706"/>
      <c r="NYX83" s="706"/>
      <c r="NYY83" s="706"/>
      <c r="NYZ83" s="706"/>
      <c r="NZA83" s="706"/>
      <c r="NZB83" s="706"/>
      <c r="NZC83" s="706"/>
      <c r="NZD83" s="706"/>
      <c r="NZE83" s="706"/>
      <c r="NZF83" s="706"/>
      <c r="NZG83" s="706"/>
      <c r="NZH83" s="706"/>
      <c r="NZI83" s="706"/>
      <c r="NZJ83" s="706"/>
      <c r="NZK83" s="706"/>
      <c r="NZL83" s="706"/>
      <c r="NZM83" s="706"/>
      <c r="NZN83" s="706"/>
      <c r="NZO83" s="706"/>
      <c r="NZP83" s="706"/>
      <c r="NZQ83" s="706"/>
      <c r="NZR83" s="706"/>
      <c r="NZS83" s="706"/>
      <c r="NZT83" s="706"/>
      <c r="NZU83" s="706"/>
      <c r="NZV83" s="706"/>
      <c r="NZW83" s="706"/>
      <c r="NZX83" s="706"/>
      <c r="NZY83" s="706"/>
      <c r="NZZ83" s="706"/>
      <c r="OAA83" s="706"/>
      <c r="OAB83" s="706"/>
      <c r="OAC83" s="706"/>
      <c r="OAD83" s="706"/>
      <c r="OAE83" s="706"/>
      <c r="OAF83" s="706"/>
      <c r="OAG83" s="706"/>
      <c r="OAH83" s="706"/>
      <c r="OAI83" s="706"/>
      <c r="OAJ83" s="706"/>
      <c r="OAK83" s="706"/>
      <c r="OAL83" s="706"/>
      <c r="OAM83" s="706"/>
      <c r="OAN83" s="706"/>
      <c r="OAO83" s="706"/>
      <c r="OAP83" s="706"/>
      <c r="OAQ83" s="706"/>
      <c r="OAR83" s="706"/>
      <c r="OAS83" s="706"/>
      <c r="OAT83" s="706"/>
      <c r="OAU83" s="706"/>
      <c r="OAV83" s="706"/>
      <c r="OAW83" s="706"/>
      <c r="OAX83" s="706"/>
      <c r="OAY83" s="706"/>
      <c r="OAZ83" s="706"/>
      <c r="OBA83" s="706"/>
      <c r="OBB83" s="706"/>
      <c r="OBC83" s="706"/>
      <c r="OBD83" s="706"/>
      <c r="OBE83" s="706"/>
      <c r="OBF83" s="706"/>
      <c r="OBG83" s="706"/>
      <c r="OBH83" s="706"/>
      <c r="OBI83" s="706"/>
      <c r="OBJ83" s="706"/>
      <c r="OBK83" s="706"/>
      <c r="OBL83" s="706"/>
      <c r="OBM83" s="706"/>
      <c r="OBN83" s="706"/>
      <c r="OBO83" s="706"/>
      <c r="OBP83" s="706"/>
      <c r="OBQ83" s="706"/>
      <c r="OBR83" s="706"/>
      <c r="OBS83" s="706"/>
      <c r="OBT83" s="706"/>
      <c r="OBU83" s="706"/>
      <c r="OBV83" s="706"/>
      <c r="OBW83" s="706"/>
      <c r="OBX83" s="706"/>
      <c r="OBY83" s="706"/>
      <c r="OBZ83" s="706"/>
      <c r="OCA83" s="706"/>
      <c r="OCB83" s="706"/>
      <c r="OCC83" s="706"/>
      <c r="OCD83" s="706"/>
      <c r="OCE83" s="706"/>
      <c r="OCF83" s="706"/>
      <c r="OCG83" s="706"/>
      <c r="OCH83" s="706"/>
      <c r="OCI83" s="706"/>
      <c r="OCJ83" s="706"/>
      <c r="OCK83" s="706"/>
      <c r="OCL83" s="706"/>
      <c r="OCM83" s="706"/>
      <c r="OCN83" s="706"/>
      <c r="OCO83" s="706"/>
      <c r="OCP83" s="706"/>
      <c r="OCQ83" s="706"/>
      <c r="OCR83" s="706"/>
      <c r="OCS83" s="706"/>
      <c r="OCT83" s="706"/>
      <c r="OCU83" s="706"/>
      <c r="OCV83" s="706"/>
      <c r="OCW83" s="706"/>
      <c r="OCX83" s="706"/>
      <c r="OCY83" s="706"/>
      <c r="OCZ83" s="706"/>
      <c r="ODA83" s="706"/>
      <c r="ODB83" s="706"/>
      <c r="ODC83" s="706"/>
      <c r="ODD83" s="706"/>
      <c r="ODE83" s="706"/>
      <c r="ODF83" s="706"/>
      <c r="ODG83" s="706"/>
      <c r="ODH83" s="706"/>
      <c r="ODI83" s="706"/>
      <c r="ODJ83" s="706"/>
      <c r="ODK83" s="706"/>
      <c r="ODL83" s="706"/>
      <c r="ODM83" s="706"/>
      <c r="ODN83" s="706"/>
      <c r="ODO83" s="706"/>
      <c r="ODP83" s="706"/>
      <c r="ODQ83" s="706"/>
      <c r="ODR83" s="706"/>
      <c r="ODS83" s="706"/>
      <c r="ODT83" s="706"/>
      <c r="ODU83" s="706"/>
      <c r="ODV83" s="706"/>
      <c r="ODW83" s="706"/>
      <c r="ODX83" s="706"/>
      <c r="ODY83" s="706"/>
      <c r="ODZ83" s="706"/>
      <c r="OEA83" s="706"/>
      <c r="OEB83" s="706"/>
      <c r="OEC83" s="706"/>
      <c r="OED83" s="706"/>
      <c r="OEE83" s="706"/>
      <c r="OEF83" s="706"/>
      <c r="OEG83" s="706"/>
      <c r="OEH83" s="706"/>
      <c r="OEI83" s="706"/>
      <c r="OEJ83" s="706"/>
      <c r="OEK83" s="706"/>
      <c r="OEL83" s="706"/>
      <c r="OEM83" s="706"/>
      <c r="OEN83" s="706"/>
      <c r="OEO83" s="706"/>
      <c r="OEP83" s="706"/>
      <c r="OEQ83" s="706"/>
      <c r="OER83" s="706"/>
      <c r="OES83" s="706"/>
      <c r="OET83" s="706"/>
      <c r="OEU83" s="706"/>
      <c r="OEV83" s="706"/>
      <c r="OEW83" s="706"/>
      <c r="OEX83" s="706"/>
      <c r="OEY83" s="706"/>
      <c r="OEZ83" s="706"/>
      <c r="OFA83" s="706"/>
      <c r="OFB83" s="706"/>
      <c r="OFC83" s="706"/>
      <c r="OFD83" s="706"/>
      <c r="OFE83" s="706"/>
      <c r="OFF83" s="706"/>
      <c r="OFG83" s="706"/>
      <c r="OFH83" s="706"/>
      <c r="OFI83" s="706"/>
      <c r="OFJ83" s="706"/>
      <c r="OFK83" s="706"/>
      <c r="OFL83" s="706"/>
      <c r="OFM83" s="706"/>
      <c r="OFN83" s="706"/>
      <c r="OFO83" s="706"/>
      <c r="OFP83" s="706"/>
      <c r="OFQ83" s="706"/>
      <c r="OFR83" s="706"/>
      <c r="OFS83" s="706"/>
      <c r="OFT83" s="706"/>
      <c r="OFU83" s="706"/>
      <c r="OFV83" s="706"/>
      <c r="OFW83" s="706"/>
      <c r="OFX83" s="706"/>
      <c r="OFY83" s="706"/>
      <c r="OFZ83" s="706"/>
      <c r="OGA83" s="706"/>
      <c r="OGB83" s="706"/>
      <c r="OGC83" s="706"/>
      <c r="OGD83" s="706"/>
      <c r="OGE83" s="706"/>
      <c r="OGF83" s="706"/>
      <c r="OGG83" s="706"/>
      <c r="OGH83" s="706"/>
      <c r="OGI83" s="706"/>
      <c r="OGJ83" s="706"/>
      <c r="OGK83" s="706"/>
      <c r="OGL83" s="706"/>
      <c r="OGM83" s="706"/>
      <c r="OGN83" s="706"/>
      <c r="OGO83" s="706"/>
      <c r="OGP83" s="706"/>
      <c r="OGQ83" s="706"/>
      <c r="OGR83" s="706"/>
      <c r="OGS83" s="706"/>
      <c r="OGT83" s="706"/>
      <c r="OGU83" s="706"/>
      <c r="OGV83" s="706"/>
      <c r="OGW83" s="706"/>
      <c r="OGX83" s="706"/>
      <c r="OGY83" s="706"/>
      <c r="OGZ83" s="706"/>
      <c r="OHA83" s="706"/>
      <c r="OHB83" s="706"/>
      <c r="OHC83" s="706"/>
      <c r="OHD83" s="706"/>
      <c r="OHE83" s="706"/>
      <c r="OHF83" s="706"/>
      <c r="OHG83" s="706"/>
      <c r="OHH83" s="706"/>
      <c r="OHI83" s="706"/>
      <c r="OHJ83" s="706"/>
      <c r="OHK83" s="706"/>
      <c r="OHL83" s="706"/>
      <c r="OHM83" s="706"/>
      <c r="OHN83" s="706"/>
      <c r="OHO83" s="706"/>
      <c r="OHP83" s="706"/>
      <c r="OHQ83" s="706"/>
      <c r="OHR83" s="706"/>
      <c r="OHS83" s="706"/>
      <c r="OHT83" s="706"/>
      <c r="OHU83" s="706"/>
      <c r="OHV83" s="706"/>
      <c r="OHW83" s="706"/>
      <c r="OHX83" s="706"/>
      <c r="OHY83" s="706"/>
      <c r="OHZ83" s="706"/>
      <c r="OIA83" s="706"/>
      <c r="OIB83" s="706"/>
      <c r="OIC83" s="706"/>
      <c r="OID83" s="706"/>
      <c r="OIE83" s="706"/>
      <c r="OIF83" s="706"/>
      <c r="OIG83" s="706"/>
      <c r="OIH83" s="706"/>
      <c r="OII83" s="706"/>
      <c r="OIJ83" s="706"/>
      <c r="OIK83" s="706"/>
      <c r="OIL83" s="706"/>
      <c r="OIM83" s="706"/>
      <c r="OIN83" s="706"/>
      <c r="OIO83" s="706"/>
      <c r="OIP83" s="706"/>
      <c r="OIQ83" s="706"/>
      <c r="OIR83" s="706"/>
      <c r="OIS83" s="706"/>
      <c r="OIT83" s="706"/>
      <c r="OIU83" s="706"/>
      <c r="OIV83" s="706"/>
      <c r="OIW83" s="706"/>
      <c r="OIX83" s="706"/>
      <c r="OIY83" s="706"/>
      <c r="OIZ83" s="706"/>
      <c r="OJA83" s="706"/>
      <c r="OJB83" s="706"/>
      <c r="OJC83" s="706"/>
      <c r="OJD83" s="706"/>
      <c r="OJE83" s="706"/>
      <c r="OJF83" s="706"/>
      <c r="OJG83" s="706"/>
      <c r="OJH83" s="706"/>
      <c r="OJI83" s="706"/>
      <c r="OJJ83" s="706"/>
      <c r="OJK83" s="706"/>
      <c r="OJL83" s="706"/>
      <c r="OJM83" s="706"/>
      <c r="OJN83" s="706"/>
      <c r="OJO83" s="706"/>
      <c r="OJP83" s="706"/>
      <c r="OJQ83" s="706"/>
      <c r="OJR83" s="706"/>
      <c r="OJS83" s="706"/>
      <c r="OJT83" s="706"/>
      <c r="OJU83" s="706"/>
      <c r="OJV83" s="706"/>
      <c r="OJW83" s="706"/>
      <c r="OJX83" s="706"/>
      <c r="OJY83" s="706"/>
      <c r="OJZ83" s="706"/>
      <c r="OKA83" s="706"/>
      <c r="OKB83" s="706"/>
      <c r="OKC83" s="706"/>
      <c r="OKD83" s="706"/>
      <c r="OKE83" s="706"/>
      <c r="OKF83" s="706"/>
      <c r="OKG83" s="706"/>
      <c r="OKH83" s="706"/>
      <c r="OKI83" s="706"/>
      <c r="OKJ83" s="706"/>
      <c r="OKK83" s="706"/>
      <c r="OKL83" s="706"/>
      <c r="OKM83" s="706"/>
      <c r="OKN83" s="706"/>
      <c r="OKO83" s="706"/>
      <c r="OKP83" s="706"/>
      <c r="OKQ83" s="706"/>
      <c r="OKR83" s="706"/>
      <c r="OKS83" s="706"/>
      <c r="OKT83" s="706"/>
      <c r="OKU83" s="706"/>
      <c r="OKV83" s="706"/>
      <c r="OKW83" s="706"/>
      <c r="OKX83" s="706"/>
      <c r="OKY83" s="706"/>
      <c r="OKZ83" s="706"/>
      <c r="OLA83" s="706"/>
      <c r="OLB83" s="706"/>
      <c r="OLC83" s="706"/>
      <c r="OLD83" s="706"/>
      <c r="OLE83" s="706"/>
      <c r="OLF83" s="706"/>
      <c r="OLG83" s="706"/>
      <c r="OLH83" s="706"/>
      <c r="OLI83" s="706"/>
      <c r="OLJ83" s="706"/>
      <c r="OLK83" s="706"/>
      <c r="OLL83" s="706"/>
      <c r="OLM83" s="706"/>
      <c r="OLN83" s="706"/>
      <c r="OLO83" s="706"/>
      <c r="OLP83" s="706"/>
      <c r="OLQ83" s="706"/>
      <c r="OLR83" s="706"/>
      <c r="OLS83" s="706"/>
      <c r="OLT83" s="706"/>
      <c r="OLU83" s="706"/>
      <c r="OLV83" s="706"/>
      <c r="OLW83" s="706"/>
      <c r="OLX83" s="706"/>
      <c r="OLY83" s="706"/>
      <c r="OLZ83" s="706"/>
      <c r="OMA83" s="706"/>
      <c r="OMB83" s="706"/>
      <c r="OMC83" s="706"/>
      <c r="OMD83" s="706"/>
      <c r="OME83" s="706"/>
      <c r="OMF83" s="706"/>
      <c r="OMG83" s="706"/>
      <c r="OMH83" s="706"/>
      <c r="OMI83" s="706"/>
      <c r="OMJ83" s="706"/>
      <c r="OMK83" s="706"/>
      <c r="OML83" s="706"/>
      <c r="OMM83" s="706"/>
      <c r="OMN83" s="706"/>
      <c r="OMO83" s="706"/>
      <c r="OMP83" s="706"/>
      <c r="OMQ83" s="706"/>
      <c r="OMR83" s="706"/>
      <c r="OMS83" s="706"/>
      <c r="OMT83" s="706"/>
      <c r="OMU83" s="706"/>
      <c r="OMV83" s="706"/>
      <c r="OMW83" s="706"/>
      <c r="OMX83" s="706"/>
      <c r="OMY83" s="706"/>
      <c r="OMZ83" s="706"/>
      <c r="ONA83" s="706"/>
      <c r="ONB83" s="706"/>
      <c r="ONC83" s="706"/>
      <c r="OND83" s="706"/>
      <c r="ONE83" s="706"/>
      <c r="ONF83" s="706"/>
      <c r="ONG83" s="706"/>
      <c r="ONH83" s="706"/>
      <c r="ONI83" s="706"/>
      <c r="ONJ83" s="706"/>
      <c r="ONK83" s="706"/>
      <c r="ONL83" s="706"/>
      <c r="ONM83" s="706"/>
      <c r="ONN83" s="706"/>
      <c r="ONO83" s="706"/>
      <c r="ONP83" s="706"/>
      <c r="ONQ83" s="706"/>
      <c r="ONR83" s="706"/>
      <c r="ONS83" s="706"/>
      <c r="ONT83" s="706"/>
      <c r="ONU83" s="706"/>
      <c r="ONV83" s="706"/>
      <c r="ONW83" s="706"/>
      <c r="ONX83" s="706"/>
      <c r="ONY83" s="706"/>
      <c r="ONZ83" s="706"/>
      <c r="OOA83" s="706"/>
      <c r="OOB83" s="706"/>
      <c r="OOC83" s="706"/>
      <c r="OOD83" s="706"/>
      <c r="OOE83" s="706"/>
      <c r="OOF83" s="706"/>
      <c r="OOG83" s="706"/>
      <c r="OOH83" s="706"/>
      <c r="OOI83" s="706"/>
      <c r="OOJ83" s="706"/>
      <c r="OOK83" s="706"/>
      <c r="OOL83" s="706"/>
      <c r="OOM83" s="706"/>
      <c r="OON83" s="706"/>
      <c r="OOO83" s="706"/>
      <c r="OOP83" s="706"/>
      <c r="OOQ83" s="706"/>
      <c r="OOR83" s="706"/>
      <c r="OOS83" s="706"/>
      <c r="OOT83" s="706"/>
      <c r="OOU83" s="706"/>
      <c r="OOV83" s="706"/>
      <c r="OOW83" s="706"/>
      <c r="OOX83" s="706"/>
      <c r="OOY83" s="706"/>
      <c r="OOZ83" s="706"/>
      <c r="OPA83" s="706"/>
      <c r="OPB83" s="706"/>
      <c r="OPC83" s="706"/>
      <c r="OPD83" s="706"/>
      <c r="OPE83" s="706"/>
      <c r="OPF83" s="706"/>
      <c r="OPG83" s="706"/>
      <c r="OPH83" s="706"/>
      <c r="OPI83" s="706"/>
      <c r="OPJ83" s="706"/>
      <c r="OPK83" s="706"/>
      <c r="OPL83" s="706"/>
      <c r="OPM83" s="706"/>
      <c r="OPN83" s="706"/>
      <c r="OPO83" s="706"/>
      <c r="OPP83" s="706"/>
      <c r="OPQ83" s="706"/>
      <c r="OPR83" s="706"/>
      <c r="OPS83" s="706"/>
      <c r="OPT83" s="706"/>
      <c r="OPU83" s="706"/>
      <c r="OPV83" s="706"/>
      <c r="OPW83" s="706"/>
      <c r="OPX83" s="706"/>
      <c r="OPY83" s="706"/>
      <c r="OPZ83" s="706"/>
      <c r="OQA83" s="706"/>
      <c r="OQB83" s="706"/>
      <c r="OQC83" s="706"/>
      <c r="OQD83" s="706"/>
      <c r="OQE83" s="706"/>
      <c r="OQF83" s="706"/>
      <c r="OQG83" s="706"/>
      <c r="OQH83" s="706"/>
      <c r="OQI83" s="706"/>
      <c r="OQJ83" s="706"/>
      <c r="OQK83" s="706"/>
      <c r="OQL83" s="706"/>
      <c r="OQM83" s="706"/>
      <c r="OQN83" s="706"/>
      <c r="OQO83" s="706"/>
      <c r="OQP83" s="706"/>
      <c r="OQQ83" s="706"/>
      <c r="OQR83" s="706"/>
      <c r="OQS83" s="706"/>
      <c r="OQT83" s="706"/>
      <c r="OQU83" s="706"/>
      <c r="OQV83" s="706"/>
      <c r="OQW83" s="706"/>
      <c r="OQX83" s="706"/>
      <c r="OQY83" s="706"/>
      <c r="OQZ83" s="706"/>
      <c r="ORA83" s="706"/>
      <c r="ORB83" s="706"/>
      <c r="ORC83" s="706"/>
      <c r="ORD83" s="706"/>
      <c r="ORE83" s="706"/>
      <c r="ORF83" s="706"/>
      <c r="ORG83" s="706"/>
      <c r="ORH83" s="706"/>
      <c r="ORI83" s="706"/>
      <c r="ORJ83" s="706"/>
      <c r="ORK83" s="706"/>
      <c r="ORL83" s="706"/>
      <c r="ORM83" s="706"/>
      <c r="ORN83" s="706"/>
      <c r="ORO83" s="706"/>
      <c r="ORP83" s="706"/>
      <c r="ORQ83" s="706"/>
      <c r="ORR83" s="706"/>
      <c r="ORS83" s="706"/>
      <c r="ORT83" s="706"/>
      <c r="ORU83" s="706"/>
      <c r="ORV83" s="706"/>
      <c r="ORW83" s="706"/>
      <c r="ORX83" s="706"/>
      <c r="ORY83" s="706"/>
      <c r="ORZ83" s="706"/>
      <c r="OSA83" s="706"/>
      <c r="OSB83" s="706"/>
      <c r="OSC83" s="706"/>
      <c r="OSD83" s="706"/>
      <c r="OSE83" s="706"/>
      <c r="OSF83" s="706"/>
      <c r="OSG83" s="706"/>
      <c r="OSH83" s="706"/>
      <c r="OSI83" s="706"/>
      <c r="OSJ83" s="706"/>
      <c r="OSK83" s="706"/>
      <c r="OSL83" s="706"/>
      <c r="OSM83" s="706"/>
      <c r="OSN83" s="706"/>
      <c r="OSO83" s="706"/>
      <c r="OSP83" s="706"/>
      <c r="OSQ83" s="706"/>
      <c r="OSR83" s="706"/>
      <c r="OSS83" s="706"/>
      <c r="OST83" s="706"/>
      <c r="OSU83" s="706"/>
      <c r="OSV83" s="706"/>
      <c r="OSW83" s="706"/>
      <c r="OSX83" s="706"/>
      <c r="OSY83" s="706"/>
      <c r="OSZ83" s="706"/>
      <c r="OTA83" s="706"/>
      <c r="OTB83" s="706"/>
      <c r="OTC83" s="706"/>
      <c r="OTD83" s="706"/>
      <c r="OTE83" s="706"/>
      <c r="OTF83" s="706"/>
      <c r="OTG83" s="706"/>
      <c r="OTH83" s="706"/>
      <c r="OTI83" s="706"/>
      <c r="OTJ83" s="706"/>
      <c r="OTK83" s="706"/>
      <c r="OTL83" s="706"/>
      <c r="OTM83" s="706"/>
      <c r="OTN83" s="706"/>
      <c r="OTO83" s="706"/>
      <c r="OTP83" s="706"/>
      <c r="OTQ83" s="706"/>
      <c r="OTR83" s="706"/>
      <c r="OTS83" s="706"/>
      <c r="OTT83" s="706"/>
      <c r="OTU83" s="706"/>
      <c r="OTV83" s="706"/>
      <c r="OTW83" s="706"/>
      <c r="OTX83" s="706"/>
      <c r="OTY83" s="706"/>
      <c r="OTZ83" s="706"/>
      <c r="OUA83" s="706"/>
      <c r="OUB83" s="706"/>
      <c r="OUC83" s="706"/>
      <c r="OUD83" s="706"/>
      <c r="OUE83" s="706"/>
      <c r="OUF83" s="706"/>
      <c r="OUG83" s="706"/>
      <c r="OUH83" s="706"/>
      <c r="OUI83" s="706"/>
      <c r="OUJ83" s="706"/>
      <c r="OUK83" s="706"/>
      <c r="OUL83" s="706"/>
      <c r="OUM83" s="706"/>
      <c r="OUN83" s="706"/>
      <c r="OUO83" s="706"/>
      <c r="OUP83" s="706"/>
      <c r="OUQ83" s="706"/>
      <c r="OUR83" s="706"/>
      <c r="OUS83" s="706"/>
      <c r="OUT83" s="706"/>
      <c r="OUU83" s="706"/>
      <c r="OUV83" s="706"/>
      <c r="OUW83" s="706"/>
      <c r="OUX83" s="706"/>
      <c r="OUY83" s="706"/>
      <c r="OUZ83" s="706"/>
      <c r="OVA83" s="706"/>
      <c r="OVB83" s="706"/>
      <c r="OVC83" s="706"/>
      <c r="OVD83" s="706"/>
      <c r="OVE83" s="706"/>
      <c r="OVF83" s="706"/>
      <c r="OVG83" s="706"/>
      <c r="OVH83" s="706"/>
      <c r="OVI83" s="706"/>
      <c r="OVJ83" s="706"/>
      <c r="OVK83" s="706"/>
      <c r="OVL83" s="706"/>
      <c r="OVM83" s="706"/>
      <c r="OVN83" s="706"/>
      <c r="OVO83" s="706"/>
      <c r="OVP83" s="706"/>
      <c r="OVQ83" s="706"/>
      <c r="OVR83" s="706"/>
      <c r="OVS83" s="706"/>
      <c r="OVT83" s="706"/>
      <c r="OVU83" s="706"/>
      <c r="OVV83" s="706"/>
      <c r="OVW83" s="706"/>
      <c r="OVX83" s="706"/>
      <c r="OVY83" s="706"/>
      <c r="OVZ83" s="706"/>
      <c r="OWA83" s="706"/>
      <c r="OWB83" s="706"/>
      <c r="OWC83" s="706"/>
      <c r="OWD83" s="706"/>
      <c r="OWE83" s="706"/>
      <c r="OWF83" s="706"/>
      <c r="OWG83" s="706"/>
      <c r="OWH83" s="706"/>
      <c r="OWI83" s="706"/>
      <c r="OWJ83" s="706"/>
      <c r="OWK83" s="706"/>
      <c r="OWL83" s="706"/>
      <c r="OWM83" s="706"/>
      <c r="OWN83" s="706"/>
      <c r="OWO83" s="706"/>
      <c r="OWP83" s="706"/>
      <c r="OWQ83" s="706"/>
      <c r="OWR83" s="706"/>
      <c r="OWS83" s="706"/>
      <c r="OWT83" s="706"/>
      <c r="OWU83" s="706"/>
      <c r="OWV83" s="706"/>
      <c r="OWW83" s="706"/>
      <c r="OWX83" s="706"/>
      <c r="OWY83" s="706"/>
      <c r="OWZ83" s="706"/>
      <c r="OXA83" s="706"/>
      <c r="OXB83" s="706"/>
      <c r="OXC83" s="706"/>
      <c r="OXD83" s="706"/>
      <c r="OXE83" s="706"/>
      <c r="OXF83" s="706"/>
      <c r="OXG83" s="706"/>
      <c r="OXH83" s="706"/>
      <c r="OXI83" s="706"/>
      <c r="OXJ83" s="706"/>
      <c r="OXK83" s="706"/>
      <c r="OXL83" s="706"/>
      <c r="OXM83" s="706"/>
      <c r="OXN83" s="706"/>
      <c r="OXO83" s="706"/>
      <c r="OXP83" s="706"/>
      <c r="OXQ83" s="706"/>
      <c r="OXR83" s="706"/>
      <c r="OXS83" s="706"/>
      <c r="OXT83" s="706"/>
      <c r="OXU83" s="706"/>
      <c r="OXV83" s="706"/>
      <c r="OXW83" s="706"/>
      <c r="OXX83" s="706"/>
      <c r="OXY83" s="706"/>
      <c r="OXZ83" s="706"/>
      <c r="OYA83" s="706"/>
      <c r="OYB83" s="706"/>
      <c r="OYC83" s="706"/>
      <c r="OYD83" s="706"/>
      <c r="OYE83" s="706"/>
      <c r="OYF83" s="706"/>
      <c r="OYG83" s="706"/>
      <c r="OYH83" s="706"/>
      <c r="OYI83" s="706"/>
      <c r="OYJ83" s="706"/>
      <c r="OYK83" s="706"/>
      <c r="OYL83" s="706"/>
      <c r="OYM83" s="706"/>
      <c r="OYN83" s="706"/>
      <c r="OYO83" s="706"/>
      <c r="OYP83" s="706"/>
      <c r="OYQ83" s="706"/>
      <c r="OYR83" s="706"/>
      <c r="OYS83" s="706"/>
      <c r="OYT83" s="706"/>
      <c r="OYU83" s="706"/>
      <c r="OYV83" s="706"/>
      <c r="OYW83" s="706"/>
      <c r="OYX83" s="706"/>
      <c r="OYY83" s="706"/>
      <c r="OYZ83" s="706"/>
      <c r="OZA83" s="706"/>
      <c r="OZB83" s="706"/>
      <c r="OZC83" s="706"/>
      <c r="OZD83" s="706"/>
      <c r="OZE83" s="706"/>
      <c r="OZF83" s="706"/>
      <c r="OZG83" s="706"/>
      <c r="OZH83" s="706"/>
      <c r="OZI83" s="706"/>
      <c r="OZJ83" s="706"/>
      <c r="OZK83" s="706"/>
      <c r="OZL83" s="706"/>
      <c r="OZM83" s="706"/>
      <c r="OZN83" s="706"/>
      <c r="OZO83" s="706"/>
      <c r="OZP83" s="706"/>
      <c r="OZQ83" s="706"/>
      <c r="OZR83" s="706"/>
      <c r="OZS83" s="706"/>
      <c r="OZT83" s="706"/>
      <c r="OZU83" s="706"/>
      <c r="OZV83" s="706"/>
      <c r="OZW83" s="706"/>
      <c r="OZX83" s="706"/>
      <c r="OZY83" s="706"/>
      <c r="OZZ83" s="706"/>
      <c r="PAA83" s="706"/>
      <c r="PAB83" s="706"/>
      <c r="PAC83" s="706"/>
      <c r="PAD83" s="706"/>
      <c r="PAE83" s="706"/>
      <c r="PAF83" s="706"/>
      <c r="PAG83" s="706"/>
      <c r="PAH83" s="706"/>
      <c r="PAI83" s="706"/>
      <c r="PAJ83" s="706"/>
      <c r="PAK83" s="706"/>
      <c r="PAL83" s="706"/>
      <c r="PAM83" s="706"/>
      <c r="PAN83" s="706"/>
      <c r="PAO83" s="706"/>
      <c r="PAP83" s="706"/>
      <c r="PAQ83" s="706"/>
      <c r="PAR83" s="706"/>
      <c r="PAS83" s="706"/>
      <c r="PAT83" s="706"/>
      <c r="PAU83" s="706"/>
      <c r="PAV83" s="706"/>
      <c r="PAW83" s="706"/>
      <c r="PAX83" s="706"/>
      <c r="PAY83" s="706"/>
      <c r="PAZ83" s="706"/>
      <c r="PBA83" s="706"/>
      <c r="PBB83" s="706"/>
      <c r="PBC83" s="706"/>
      <c r="PBD83" s="706"/>
      <c r="PBE83" s="706"/>
      <c r="PBF83" s="706"/>
      <c r="PBG83" s="706"/>
      <c r="PBH83" s="706"/>
      <c r="PBI83" s="706"/>
      <c r="PBJ83" s="706"/>
      <c r="PBK83" s="706"/>
      <c r="PBL83" s="706"/>
      <c r="PBM83" s="706"/>
      <c r="PBN83" s="706"/>
      <c r="PBO83" s="706"/>
      <c r="PBP83" s="706"/>
      <c r="PBQ83" s="706"/>
      <c r="PBR83" s="706"/>
      <c r="PBS83" s="706"/>
      <c r="PBT83" s="706"/>
      <c r="PBU83" s="706"/>
      <c r="PBV83" s="706"/>
      <c r="PBW83" s="706"/>
      <c r="PBX83" s="706"/>
      <c r="PBY83" s="706"/>
      <c r="PBZ83" s="706"/>
      <c r="PCA83" s="706"/>
      <c r="PCB83" s="706"/>
      <c r="PCC83" s="706"/>
      <c r="PCD83" s="706"/>
      <c r="PCE83" s="706"/>
      <c r="PCF83" s="706"/>
      <c r="PCG83" s="706"/>
      <c r="PCH83" s="706"/>
      <c r="PCI83" s="706"/>
      <c r="PCJ83" s="706"/>
      <c r="PCK83" s="706"/>
      <c r="PCL83" s="706"/>
      <c r="PCM83" s="706"/>
      <c r="PCN83" s="706"/>
      <c r="PCO83" s="706"/>
      <c r="PCP83" s="706"/>
      <c r="PCQ83" s="706"/>
      <c r="PCR83" s="706"/>
      <c r="PCS83" s="706"/>
      <c r="PCT83" s="706"/>
      <c r="PCU83" s="706"/>
      <c r="PCV83" s="706"/>
      <c r="PCW83" s="706"/>
      <c r="PCX83" s="706"/>
      <c r="PCY83" s="706"/>
      <c r="PCZ83" s="706"/>
      <c r="PDA83" s="706"/>
      <c r="PDB83" s="706"/>
      <c r="PDC83" s="706"/>
      <c r="PDD83" s="706"/>
      <c r="PDE83" s="706"/>
      <c r="PDF83" s="706"/>
      <c r="PDG83" s="706"/>
      <c r="PDH83" s="706"/>
      <c r="PDI83" s="706"/>
      <c r="PDJ83" s="706"/>
      <c r="PDK83" s="706"/>
      <c r="PDL83" s="706"/>
      <c r="PDM83" s="706"/>
      <c r="PDN83" s="706"/>
      <c r="PDO83" s="706"/>
      <c r="PDP83" s="706"/>
      <c r="PDQ83" s="706"/>
      <c r="PDR83" s="706"/>
      <c r="PDS83" s="706"/>
      <c r="PDT83" s="706"/>
      <c r="PDU83" s="706"/>
      <c r="PDV83" s="706"/>
      <c r="PDW83" s="706"/>
      <c r="PDX83" s="706"/>
      <c r="PDY83" s="706"/>
      <c r="PDZ83" s="706"/>
      <c r="PEA83" s="706"/>
      <c r="PEB83" s="706"/>
      <c r="PEC83" s="706"/>
      <c r="PED83" s="706"/>
      <c r="PEE83" s="706"/>
      <c r="PEF83" s="706"/>
      <c r="PEG83" s="706"/>
      <c r="PEH83" s="706"/>
      <c r="PEI83" s="706"/>
      <c r="PEJ83" s="706"/>
      <c r="PEK83" s="706"/>
      <c r="PEL83" s="706"/>
      <c r="PEM83" s="706"/>
      <c r="PEN83" s="706"/>
      <c r="PEO83" s="706"/>
      <c r="PEP83" s="706"/>
      <c r="PEQ83" s="706"/>
      <c r="PER83" s="706"/>
      <c r="PES83" s="706"/>
      <c r="PET83" s="706"/>
      <c r="PEU83" s="706"/>
      <c r="PEV83" s="706"/>
      <c r="PEW83" s="706"/>
      <c r="PEX83" s="706"/>
      <c r="PEY83" s="706"/>
      <c r="PEZ83" s="706"/>
      <c r="PFA83" s="706"/>
      <c r="PFB83" s="706"/>
      <c r="PFC83" s="706"/>
      <c r="PFD83" s="706"/>
      <c r="PFE83" s="706"/>
      <c r="PFF83" s="706"/>
      <c r="PFG83" s="706"/>
      <c r="PFH83" s="706"/>
      <c r="PFI83" s="706"/>
      <c r="PFJ83" s="706"/>
      <c r="PFK83" s="706"/>
      <c r="PFL83" s="706"/>
      <c r="PFM83" s="706"/>
      <c r="PFN83" s="706"/>
      <c r="PFO83" s="706"/>
      <c r="PFP83" s="706"/>
      <c r="PFQ83" s="706"/>
      <c r="PFR83" s="706"/>
      <c r="PFS83" s="706"/>
      <c r="PFT83" s="706"/>
      <c r="PFU83" s="706"/>
      <c r="PFV83" s="706"/>
      <c r="PFW83" s="706"/>
      <c r="PFX83" s="706"/>
      <c r="PFY83" s="706"/>
      <c r="PFZ83" s="706"/>
      <c r="PGA83" s="706"/>
      <c r="PGB83" s="706"/>
      <c r="PGC83" s="706"/>
      <c r="PGD83" s="706"/>
      <c r="PGE83" s="706"/>
      <c r="PGF83" s="706"/>
      <c r="PGG83" s="706"/>
      <c r="PGH83" s="706"/>
      <c r="PGI83" s="706"/>
      <c r="PGJ83" s="706"/>
      <c r="PGK83" s="706"/>
      <c r="PGL83" s="706"/>
      <c r="PGM83" s="706"/>
      <c r="PGN83" s="706"/>
      <c r="PGO83" s="706"/>
      <c r="PGP83" s="706"/>
      <c r="PGQ83" s="706"/>
      <c r="PGR83" s="706"/>
      <c r="PGS83" s="706"/>
      <c r="PGT83" s="706"/>
      <c r="PGU83" s="706"/>
      <c r="PGV83" s="706"/>
      <c r="PGW83" s="706"/>
      <c r="PGX83" s="706"/>
      <c r="PGY83" s="706"/>
      <c r="PGZ83" s="706"/>
      <c r="PHA83" s="706"/>
      <c r="PHB83" s="706"/>
      <c r="PHC83" s="706"/>
      <c r="PHD83" s="706"/>
      <c r="PHE83" s="706"/>
      <c r="PHF83" s="706"/>
      <c r="PHG83" s="706"/>
      <c r="PHH83" s="706"/>
      <c r="PHI83" s="706"/>
      <c r="PHJ83" s="706"/>
      <c r="PHK83" s="706"/>
      <c r="PHL83" s="706"/>
      <c r="PHM83" s="706"/>
      <c r="PHN83" s="706"/>
      <c r="PHO83" s="706"/>
      <c r="PHP83" s="706"/>
      <c r="PHQ83" s="706"/>
      <c r="PHR83" s="706"/>
      <c r="PHS83" s="706"/>
      <c r="PHT83" s="706"/>
      <c r="PHU83" s="706"/>
      <c r="PHV83" s="706"/>
      <c r="PHW83" s="706"/>
      <c r="PHX83" s="706"/>
      <c r="PHY83" s="706"/>
      <c r="PHZ83" s="706"/>
      <c r="PIA83" s="706"/>
      <c r="PIB83" s="706"/>
      <c r="PIC83" s="706"/>
      <c r="PID83" s="706"/>
      <c r="PIE83" s="706"/>
      <c r="PIF83" s="706"/>
      <c r="PIG83" s="706"/>
      <c r="PIH83" s="706"/>
      <c r="PII83" s="706"/>
      <c r="PIJ83" s="706"/>
      <c r="PIK83" s="706"/>
      <c r="PIL83" s="706"/>
      <c r="PIM83" s="706"/>
      <c r="PIN83" s="706"/>
      <c r="PIO83" s="706"/>
      <c r="PIP83" s="706"/>
      <c r="PIQ83" s="706"/>
      <c r="PIR83" s="706"/>
      <c r="PIS83" s="706"/>
      <c r="PIT83" s="706"/>
      <c r="PIU83" s="706"/>
      <c r="PIV83" s="706"/>
      <c r="PIW83" s="706"/>
      <c r="PIX83" s="706"/>
      <c r="PIY83" s="706"/>
      <c r="PIZ83" s="706"/>
      <c r="PJA83" s="706"/>
      <c r="PJB83" s="706"/>
      <c r="PJC83" s="706"/>
      <c r="PJD83" s="706"/>
      <c r="PJE83" s="706"/>
      <c r="PJF83" s="706"/>
      <c r="PJG83" s="706"/>
      <c r="PJH83" s="706"/>
      <c r="PJI83" s="706"/>
      <c r="PJJ83" s="706"/>
      <c r="PJK83" s="706"/>
      <c r="PJL83" s="706"/>
      <c r="PJM83" s="706"/>
      <c r="PJN83" s="706"/>
      <c r="PJO83" s="706"/>
      <c r="PJP83" s="706"/>
      <c r="PJQ83" s="706"/>
      <c r="PJR83" s="706"/>
      <c r="PJS83" s="706"/>
      <c r="PJT83" s="706"/>
      <c r="PJU83" s="706"/>
      <c r="PJV83" s="706"/>
      <c r="PJW83" s="706"/>
      <c r="PJX83" s="706"/>
      <c r="PJY83" s="706"/>
      <c r="PJZ83" s="706"/>
      <c r="PKA83" s="706"/>
      <c r="PKB83" s="706"/>
      <c r="PKC83" s="706"/>
      <c r="PKD83" s="706"/>
      <c r="PKE83" s="706"/>
      <c r="PKF83" s="706"/>
      <c r="PKG83" s="706"/>
      <c r="PKH83" s="706"/>
      <c r="PKI83" s="706"/>
      <c r="PKJ83" s="706"/>
      <c r="PKK83" s="706"/>
      <c r="PKL83" s="706"/>
      <c r="PKM83" s="706"/>
      <c r="PKN83" s="706"/>
      <c r="PKO83" s="706"/>
      <c r="PKP83" s="706"/>
      <c r="PKQ83" s="706"/>
      <c r="PKR83" s="706"/>
      <c r="PKS83" s="706"/>
      <c r="PKT83" s="706"/>
      <c r="PKU83" s="706"/>
      <c r="PKV83" s="706"/>
      <c r="PKW83" s="706"/>
      <c r="PKX83" s="706"/>
      <c r="PKY83" s="706"/>
      <c r="PKZ83" s="706"/>
      <c r="PLA83" s="706"/>
      <c r="PLB83" s="706"/>
      <c r="PLC83" s="706"/>
      <c r="PLD83" s="706"/>
      <c r="PLE83" s="706"/>
      <c r="PLF83" s="706"/>
      <c r="PLG83" s="706"/>
      <c r="PLH83" s="706"/>
      <c r="PLI83" s="706"/>
      <c r="PLJ83" s="706"/>
      <c r="PLK83" s="706"/>
      <c r="PLL83" s="706"/>
      <c r="PLM83" s="706"/>
      <c r="PLN83" s="706"/>
      <c r="PLO83" s="706"/>
      <c r="PLP83" s="706"/>
      <c r="PLQ83" s="706"/>
      <c r="PLR83" s="706"/>
      <c r="PLS83" s="706"/>
      <c r="PLT83" s="706"/>
      <c r="PLU83" s="706"/>
      <c r="PLV83" s="706"/>
      <c r="PLW83" s="706"/>
      <c r="PLX83" s="706"/>
      <c r="PLY83" s="706"/>
      <c r="PLZ83" s="706"/>
      <c r="PMA83" s="706"/>
      <c r="PMB83" s="706"/>
      <c r="PMC83" s="706"/>
      <c r="PMD83" s="706"/>
      <c r="PME83" s="706"/>
      <c r="PMF83" s="706"/>
      <c r="PMG83" s="706"/>
      <c r="PMH83" s="706"/>
      <c r="PMI83" s="706"/>
      <c r="PMJ83" s="706"/>
      <c r="PMK83" s="706"/>
      <c r="PML83" s="706"/>
      <c r="PMM83" s="706"/>
      <c r="PMN83" s="706"/>
      <c r="PMO83" s="706"/>
      <c r="PMP83" s="706"/>
      <c r="PMQ83" s="706"/>
      <c r="PMR83" s="706"/>
      <c r="PMS83" s="706"/>
      <c r="PMT83" s="706"/>
      <c r="PMU83" s="706"/>
      <c r="PMV83" s="706"/>
      <c r="PMW83" s="706"/>
      <c r="PMX83" s="706"/>
      <c r="PMY83" s="706"/>
      <c r="PMZ83" s="706"/>
      <c r="PNA83" s="706"/>
      <c r="PNB83" s="706"/>
      <c r="PNC83" s="706"/>
      <c r="PND83" s="706"/>
      <c r="PNE83" s="706"/>
      <c r="PNF83" s="706"/>
      <c r="PNG83" s="706"/>
      <c r="PNH83" s="706"/>
      <c r="PNI83" s="706"/>
      <c r="PNJ83" s="706"/>
      <c r="PNK83" s="706"/>
      <c r="PNL83" s="706"/>
      <c r="PNM83" s="706"/>
      <c r="PNN83" s="706"/>
      <c r="PNO83" s="706"/>
      <c r="PNP83" s="706"/>
      <c r="PNQ83" s="706"/>
      <c r="PNR83" s="706"/>
      <c r="PNS83" s="706"/>
      <c r="PNT83" s="706"/>
      <c r="PNU83" s="706"/>
      <c r="PNV83" s="706"/>
      <c r="PNW83" s="706"/>
      <c r="PNX83" s="706"/>
      <c r="PNY83" s="706"/>
      <c r="PNZ83" s="706"/>
      <c r="POA83" s="706"/>
      <c r="POB83" s="706"/>
      <c r="POC83" s="706"/>
      <c r="POD83" s="706"/>
      <c r="POE83" s="706"/>
      <c r="POF83" s="706"/>
      <c r="POG83" s="706"/>
      <c r="POH83" s="706"/>
      <c r="POI83" s="706"/>
      <c r="POJ83" s="706"/>
      <c r="POK83" s="706"/>
      <c r="POL83" s="706"/>
      <c r="POM83" s="706"/>
      <c r="PON83" s="706"/>
      <c r="POO83" s="706"/>
      <c r="POP83" s="706"/>
      <c r="POQ83" s="706"/>
      <c r="POR83" s="706"/>
      <c r="POS83" s="706"/>
      <c r="POT83" s="706"/>
      <c r="POU83" s="706"/>
      <c r="POV83" s="706"/>
      <c r="POW83" s="706"/>
      <c r="POX83" s="706"/>
      <c r="POY83" s="706"/>
      <c r="POZ83" s="706"/>
      <c r="PPA83" s="706"/>
      <c r="PPB83" s="706"/>
      <c r="PPC83" s="706"/>
      <c r="PPD83" s="706"/>
      <c r="PPE83" s="706"/>
      <c r="PPF83" s="706"/>
      <c r="PPG83" s="706"/>
      <c r="PPH83" s="706"/>
      <c r="PPI83" s="706"/>
      <c r="PPJ83" s="706"/>
      <c r="PPK83" s="706"/>
      <c r="PPL83" s="706"/>
      <c r="PPM83" s="706"/>
      <c r="PPN83" s="706"/>
      <c r="PPO83" s="706"/>
      <c r="PPP83" s="706"/>
      <c r="PPQ83" s="706"/>
      <c r="PPR83" s="706"/>
      <c r="PPS83" s="706"/>
      <c r="PPT83" s="706"/>
      <c r="PPU83" s="706"/>
      <c r="PPV83" s="706"/>
      <c r="PPW83" s="706"/>
      <c r="PPX83" s="706"/>
      <c r="PPY83" s="706"/>
      <c r="PPZ83" s="706"/>
      <c r="PQA83" s="706"/>
      <c r="PQB83" s="706"/>
      <c r="PQC83" s="706"/>
      <c r="PQD83" s="706"/>
      <c r="PQE83" s="706"/>
      <c r="PQF83" s="706"/>
      <c r="PQG83" s="706"/>
      <c r="PQH83" s="706"/>
      <c r="PQI83" s="706"/>
      <c r="PQJ83" s="706"/>
      <c r="PQK83" s="706"/>
      <c r="PQL83" s="706"/>
      <c r="PQM83" s="706"/>
      <c r="PQN83" s="706"/>
      <c r="PQO83" s="706"/>
      <c r="PQP83" s="706"/>
      <c r="PQQ83" s="706"/>
      <c r="PQR83" s="706"/>
      <c r="PQS83" s="706"/>
      <c r="PQT83" s="706"/>
      <c r="PQU83" s="706"/>
      <c r="PQV83" s="706"/>
      <c r="PQW83" s="706"/>
      <c r="PQX83" s="706"/>
      <c r="PQY83" s="706"/>
      <c r="PQZ83" s="706"/>
      <c r="PRA83" s="706"/>
      <c r="PRB83" s="706"/>
      <c r="PRC83" s="706"/>
      <c r="PRD83" s="706"/>
      <c r="PRE83" s="706"/>
      <c r="PRF83" s="706"/>
      <c r="PRG83" s="706"/>
      <c r="PRH83" s="706"/>
      <c r="PRI83" s="706"/>
      <c r="PRJ83" s="706"/>
      <c r="PRK83" s="706"/>
      <c r="PRL83" s="706"/>
      <c r="PRM83" s="706"/>
      <c r="PRN83" s="706"/>
      <c r="PRO83" s="706"/>
      <c r="PRP83" s="706"/>
      <c r="PRQ83" s="706"/>
      <c r="PRR83" s="706"/>
      <c r="PRS83" s="706"/>
      <c r="PRT83" s="706"/>
      <c r="PRU83" s="706"/>
      <c r="PRV83" s="706"/>
      <c r="PRW83" s="706"/>
      <c r="PRX83" s="706"/>
      <c r="PRY83" s="706"/>
      <c r="PRZ83" s="706"/>
      <c r="PSA83" s="706"/>
      <c r="PSB83" s="706"/>
      <c r="PSC83" s="706"/>
      <c r="PSD83" s="706"/>
      <c r="PSE83" s="706"/>
      <c r="PSF83" s="706"/>
      <c r="PSG83" s="706"/>
      <c r="PSH83" s="706"/>
      <c r="PSI83" s="706"/>
      <c r="PSJ83" s="706"/>
      <c r="PSK83" s="706"/>
      <c r="PSL83" s="706"/>
      <c r="PSM83" s="706"/>
      <c r="PSN83" s="706"/>
      <c r="PSO83" s="706"/>
      <c r="PSP83" s="706"/>
      <c r="PSQ83" s="706"/>
      <c r="PSR83" s="706"/>
      <c r="PSS83" s="706"/>
      <c r="PST83" s="706"/>
      <c r="PSU83" s="706"/>
      <c r="PSV83" s="706"/>
      <c r="PSW83" s="706"/>
      <c r="PSX83" s="706"/>
      <c r="PSY83" s="706"/>
      <c r="PSZ83" s="706"/>
      <c r="PTA83" s="706"/>
      <c r="PTB83" s="706"/>
      <c r="PTC83" s="706"/>
      <c r="PTD83" s="706"/>
      <c r="PTE83" s="706"/>
      <c r="PTF83" s="706"/>
      <c r="PTG83" s="706"/>
      <c r="PTH83" s="706"/>
      <c r="PTI83" s="706"/>
      <c r="PTJ83" s="706"/>
      <c r="PTK83" s="706"/>
      <c r="PTL83" s="706"/>
      <c r="PTM83" s="706"/>
      <c r="PTN83" s="706"/>
      <c r="PTO83" s="706"/>
      <c r="PTP83" s="706"/>
      <c r="PTQ83" s="706"/>
      <c r="PTR83" s="706"/>
      <c r="PTS83" s="706"/>
      <c r="PTT83" s="706"/>
      <c r="PTU83" s="706"/>
      <c r="PTV83" s="706"/>
      <c r="PTW83" s="706"/>
      <c r="PTX83" s="706"/>
      <c r="PTY83" s="706"/>
      <c r="PTZ83" s="706"/>
      <c r="PUA83" s="706"/>
      <c r="PUB83" s="706"/>
      <c r="PUC83" s="706"/>
      <c r="PUD83" s="706"/>
      <c r="PUE83" s="706"/>
      <c r="PUF83" s="706"/>
      <c r="PUG83" s="706"/>
      <c r="PUH83" s="706"/>
      <c r="PUI83" s="706"/>
      <c r="PUJ83" s="706"/>
      <c r="PUK83" s="706"/>
      <c r="PUL83" s="706"/>
      <c r="PUM83" s="706"/>
      <c r="PUN83" s="706"/>
      <c r="PUO83" s="706"/>
      <c r="PUP83" s="706"/>
      <c r="PUQ83" s="706"/>
      <c r="PUR83" s="706"/>
      <c r="PUS83" s="706"/>
      <c r="PUT83" s="706"/>
      <c r="PUU83" s="706"/>
      <c r="PUV83" s="706"/>
      <c r="PUW83" s="706"/>
      <c r="PUX83" s="706"/>
      <c r="PUY83" s="706"/>
      <c r="PUZ83" s="706"/>
      <c r="PVA83" s="706"/>
      <c r="PVB83" s="706"/>
      <c r="PVC83" s="706"/>
      <c r="PVD83" s="706"/>
      <c r="PVE83" s="706"/>
      <c r="PVF83" s="706"/>
      <c r="PVG83" s="706"/>
      <c r="PVH83" s="706"/>
      <c r="PVI83" s="706"/>
      <c r="PVJ83" s="706"/>
      <c r="PVK83" s="706"/>
      <c r="PVL83" s="706"/>
      <c r="PVM83" s="706"/>
      <c r="PVN83" s="706"/>
      <c r="PVO83" s="706"/>
      <c r="PVP83" s="706"/>
      <c r="PVQ83" s="706"/>
      <c r="PVR83" s="706"/>
      <c r="PVS83" s="706"/>
      <c r="PVT83" s="706"/>
      <c r="PVU83" s="706"/>
      <c r="PVV83" s="706"/>
      <c r="PVW83" s="706"/>
      <c r="PVX83" s="706"/>
      <c r="PVY83" s="706"/>
      <c r="PVZ83" s="706"/>
      <c r="PWA83" s="706"/>
      <c r="PWB83" s="706"/>
      <c r="PWC83" s="706"/>
      <c r="PWD83" s="706"/>
      <c r="PWE83" s="706"/>
      <c r="PWF83" s="706"/>
      <c r="PWG83" s="706"/>
      <c r="PWH83" s="706"/>
      <c r="PWI83" s="706"/>
      <c r="PWJ83" s="706"/>
      <c r="PWK83" s="706"/>
      <c r="PWL83" s="706"/>
      <c r="PWM83" s="706"/>
      <c r="PWN83" s="706"/>
      <c r="PWO83" s="706"/>
      <c r="PWP83" s="706"/>
      <c r="PWQ83" s="706"/>
      <c r="PWR83" s="706"/>
      <c r="PWS83" s="706"/>
      <c r="PWT83" s="706"/>
      <c r="PWU83" s="706"/>
      <c r="PWV83" s="706"/>
      <c r="PWW83" s="706"/>
      <c r="PWX83" s="706"/>
      <c r="PWY83" s="706"/>
      <c r="PWZ83" s="706"/>
      <c r="PXA83" s="706"/>
      <c r="PXB83" s="706"/>
      <c r="PXC83" s="706"/>
      <c r="PXD83" s="706"/>
      <c r="PXE83" s="706"/>
      <c r="PXF83" s="706"/>
      <c r="PXG83" s="706"/>
      <c r="PXH83" s="706"/>
      <c r="PXI83" s="706"/>
      <c r="PXJ83" s="706"/>
      <c r="PXK83" s="706"/>
      <c r="PXL83" s="706"/>
      <c r="PXM83" s="706"/>
      <c r="PXN83" s="706"/>
      <c r="PXO83" s="706"/>
      <c r="PXP83" s="706"/>
      <c r="PXQ83" s="706"/>
      <c r="PXR83" s="706"/>
      <c r="PXS83" s="706"/>
      <c r="PXT83" s="706"/>
      <c r="PXU83" s="706"/>
      <c r="PXV83" s="706"/>
      <c r="PXW83" s="706"/>
      <c r="PXX83" s="706"/>
      <c r="PXY83" s="706"/>
      <c r="PXZ83" s="706"/>
      <c r="PYA83" s="706"/>
      <c r="PYB83" s="706"/>
      <c r="PYC83" s="706"/>
      <c r="PYD83" s="706"/>
      <c r="PYE83" s="706"/>
      <c r="PYF83" s="706"/>
      <c r="PYG83" s="706"/>
      <c r="PYH83" s="706"/>
      <c r="PYI83" s="706"/>
      <c r="PYJ83" s="706"/>
      <c r="PYK83" s="706"/>
      <c r="PYL83" s="706"/>
      <c r="PYM83" s="706"/>
      <c r="PYN83" s="706"/>
      <c r="PYO83" s="706"/>
      <c r="PYP83" s="706"/>
      <c r="PYQ83" s="706"/>
      <c r="PYR83" s="706"/>
      <c r="PYS83" s="706"/>
      <c r="PYT83" s="706"/>
      <c r="PYU83" s="706"/>
      <c r="PYV83" s="706"/>
      <c r="PYW83" s="706"/>
      <c r="PYX83" s="706"/>
      <c r="PYY83" s="706"/>
      <c r="PYZ83" s="706"/>
      <c r="PZA83" s="706"/>
      <c r="PZB83" s="706"/>
      <c r="PZC83" s="706"/>
      <c r="PZD83" s="706"/>
      <c r="PZE83" s="706"/>
      <c r="PZF83" s="706"/>
      <c r="PZG83" s="706"/>
      <c r="PZH83" s="706"/>
      <c r="PZI83" s="706"/>
      <c r="PZJ83" s="706"/>
      <c r="PZK83" s="706"/>
      <c r="PZL83" s="706"/>
      <c r="PZM83" s="706"/>
      <c r="PZN83" s="706"/>
      <c r="PZO83" s="706"/>
      <c r="PZP83" s="706"/>
      <c r="PZQ83" s="706"/>
      <c r="PZR83" s="706"/>
      <c r="PZS83" s="706"/>
      <c r="PZT83" s="706"/>
      <c r="PZU83" s="706"/>
      <c r="PZV83" s="706"/>
      <c r="PZW83" s="706"/>
      <c r="PZX83" s="706"/>
      <c r="PZY83" s="706"/>
      <c r="PZZ83" s="706"/>
      <c r="QAA83" s="706"/>
      <c r="QAB83" s="706"/>
      <c r="QAC83" s="706"/>
      <c r="QAD83" s="706"/>
      <c r="QAE83" s="706"/>
      <c r="QAF83" s="706"/>
      <c r="QAG83" s="706"/>
      <c r="QAH83" s="706"/>
      <c r="QAI83" s="706"/>
      <c r="QAJ83" s="706"/>
      <c r="QAK83" s="706"/>
      <c r="QAL83" s="706"/>
      <c r="QAM83" s="706"/>
      <c r="QAN83" s="706"/>
      <c r="QAO83" s="706"/>
      <c r="QAP83" s="706"/>
      <c r="QAQ83" s="706"/>
      <c r="QAR83" s="706"/>
      <c r="QAS83" s="706"/>
      <c r="QAT83" s="706"/>
      <c r="QAU83" s="706"/>
      <c r="QAV83" s="706"/>
      <c r="QAW83" s="706"/>
      <c r="QAX83" s="706"/>
      <c r="QAY83" s="706"/>
      <c r="QAZ83" s="706"/>
      <c r="QBA83" s="706"/>
      <c r="QBB83" s="706"/>
      <c r="QBC83" s="706"/>
      <c r="QBD83" s="706"/>
      <c r="QBE83" s="706"/>
      <c r="QBF83" s="706"/>
      <c r="QBG83" s="706"/>
      <c r="QBH83" s="706"/>
      <c r="QBI83" s="706"/>
      <c r="QBJ83" s="706"/>
      <c r="QBK83" s="706"/>
      <c r="QBL83" s="706"/>
      <c r="QBM83" s="706"/>
      <c r="QBN83" s="706"/>
      <c r="QBO83" s="706"/>
      <c r="QBP83" s="706"/>
      <c r="QBQ83" s="706"/>
      <c r="QBR83" s="706"/>
      <c r="QBS83" s="706"/>
      <c r="QBT83" s="706"/>
      <c r="QBU83" s="706"/>
      <c r="QBV83" s="706"/>
      <c r="QBW83" s="706"/>
      <c r="QBX83" s="706"/>
      <c r="QBY83" s="706"/>
      <c r="QBZ83" s="706"/>
      <c r="QCA83" s="706"/>
      <c r="QCB83" s="706"/>
      <c r="QCC83" s="706"/>
      <c r="QCD83" s="706"/>
      <c r="QCE83" s="706"/>
      <c r="QCF83" s="706"/>
      <c r="QCG83" s="706"/>
      <c r="QCH83" s="706"/>
      <c r="QCI83" s="706"/>
      <c r="QCJ83" s="706"/>
      <c r="QCK83" s="706"/>
      <c r="QCL83" s="706"/>
      <c r="QCM83" s="706"/>
      <c r="QCN83" s="706"/>
      <c r="QCO83" s="706"/>
      <c r="QCP83" s="706"/>
      <c r="QCQ83" s="706"/>
      <c r="QCR83" s="706"/>
      <c r="QCS83" s="706"/>
      <c r="QCT83" s="706"/>
      <c r="QCU83" s="706"/>
      <c r="QCV83" s="706"/>
      <c r="QCW83" s="706"/>
      <c r="QCX83" s="706"/>
      <c r="QCY83" s="706"/>
      <c r="QCZ83" s="706"/>
      <c r="QDA83" s="706"/>
      <c r="QDB83" s="706"/>
      <c r="QDC83" s="706"/>
      <c r="QDD83" s="706"/>
      <c r="QDE83" s="706"/>
      <c r="QDF83" s="706"/>
      <c r="QDG83" s="706"/>
      <c r="QDH83" s="706"/>
      <c r="QDI83" s="706"/>
      <c r="QDJ83" s="706"/>
      <c r="QDK83" s="706"/>
      <c r="QDL83" s="706"/>
      <c r="QDM83" s="706"/>
      <c r="QDN83" s="706"/>
      <c r="QDO83" s="706"/>
      <c r="QDP83" s="706"/>
      <c r="QDQ83" s="706"/>
      <c r="QDR83" s="706"/>
      <c r="QDS83" s="706"/>
      <c r="QDT83" s="706"/>
      <c r="QDU83" s="706"/>
      <c r="QDV83" s="706"/>
      <c r="QDW83" s="706"/>
      <c r="QDX83" s="706"/>
      <c r="QDY83" s="706"/>
      <c r="QDZ83" s="706"/>
      <c r="QEA83" s="706"/>
      <c r="QEB83" s="706"/>
      <c r="QEC83" s="706"/>
      <c r="QED83" s="706"/>
      <c r="QEE83" s="706"/>
      <c r="QEF83" s="706"/>
      <c r="QEG83" s="706"/>
      <c r="QEH83" s="706"/>
      <c r="QEI83" s="706"/>
      <c r="QEJ83" s="706"/>
      <c r="QEK83" s="706"/>
      <c r="QEL83" s="706"/>
      <c r="QEM83" s="706"/>
      <c r="QEN83" s="706"/>
      <c r="QEO83" s="706"/>
      <c r="QEP83" s="706"/>
      <c r="QEQ83" s="706"/>
      <c r="QER83" s="706"/>
      <c r="QES83" s="706"/>
      <c r="QET83" s="706"/>
      <c r="QEU83" s="706"/>
      <c r="QEV83" s="706"/>
      <c r="QEW83" s="706"/>
      <c r="QEX83" s="706"/>
      <c r="QEY83" s="706"/>
      <c r="QEZ83" s="706"/>
      <c r="QFA83" s="706"/>
      <c r="QFB83" s="706"/>
      <c r="QFC83" s="706"/>
      <c r="QFD83" s="706"/>
      <c r="QFE83" s="706"/>
      <c r="QFF83" s="706"/>
      <c r="QFG83" s="706"/>
      <c r="QFH83" s="706"/>
      <c r="QFI83" s="706"/>
      <c r="QFJ83" s="706"/>
      <c r="QFK83" s="706"/>
      <c r="QFL83" s="706"/>
      <c r="QFM83" s="706"/>
      <c r="QFN83" s="706"/>
      <c r="QFO83" s="706"/>
      <c r="QFP83" s="706"/>
      <c r="QFQ83" s="706"/>
      <c r="QFR83" s="706"/>
      <c r="QFS83" s="706"/>
      <c r="QFT83" s="706"/>
      <c r="QFU83" s="706"/>
      <c r="QFV83" s="706"/>
      <c r="QFW83" s="706"/>
      <c r="QFX83" s="706"/>
      <c r="QFY83" s="706"/>
      <c r="QFZ83" s="706"/>
      <c r="QGA83" s="706"/>
      <c r="QGB83" s="706"/>
      <c r="QGC83" s="706"/>
      <c r="QGD83" s="706"/>
      <c r="QGE83" s="706"/>
      <c r="QGF83" s="706"/>
      <c r="QGG83" s="706"/>
      <c r="QGH83" s="706"/>
      <c r="QGI83" s="706"/>
      <c r="QGJ83" s="706"/>
      <c r="QGK83" s="706"/>
      <c r="QGL83" s="706"/>
      <c r="QGM83" s="706"/>
      <c r="QGN83" s="706"/>
      <c r="QGO83" s="706"/>
      <c r="QGP83" s="706"/>
      <c r="QGQ83" s="706"/>
      <c r="QGR83" s="706"/>
      <c r="QGS83" s="706"/>
      <c r="QGT83" s="706"/>
      <c r="QGU83" s="706"/>
      <c r="QGV83" s="706"/>
      <c r="QGW83" s="706"/>
      <c r="QGX83" s="706"/>
      <c r="QGY83" s="706"/>
      <c r="QGZ83" s="706"/>
      <c r="QHA83" s="706"/>
      <c r="QHB83" s="706"/>
      <c r="QHC83" s="706"/>
      <c r="QHD83" s="706"/>
      <c r="QHE83" s="706"/>
      <c r="QHF83" s="706"/>
      <c r="QHG83" s="706"/>
      <c r="QHH83" s="706"/>
      <c r="QHI83" s="706"/>
      <c r="QHJ83" s="706"/>
      <c r="QHK83" s="706"/>
      <c r="QHL83" s="706"/>
      <c r="QHM83" s="706"/>
      <c r="QHN83" s="706"/>
      <c r="QHO83" s="706"/>
      <c r="QHP83" s="706"/>
      <c r="QHQ83" s="706"/>
      <c r="QHR83" s="706"/>
      <c r="QHS83" s="706"/>
      <c r="QHT83" s="706"/>
      <c r="QHU83" s="706"/>
      <c r="QHV83" s="706"/>
      <c r="QHW83" s="706"/>
      <c r="QHX83" s="706"/>
      <c r="QHY83" s="706"/>
      <c r="QHZ83" s="706"/>
      <c r="QIA83" s="706"/>
      <c r="QIB83" s="706"/>
      <c r="QIC83" s="706"/>
      <c r="QID83" s="706"/>
      <c r="QIE83" s="706"/>
      <c r="QIF83" s="706"/>
      <c r="QIG83" s="706"/>
      <c r="QIH83" s="706"/>
      <c r="QII83" s="706"/>
      <c r="QIJ83" s="706"/>
      <c r="QIK83" s="706"/>
      <c r="QIL83" s="706"/>
      <c r="QIM83" s="706"/>
      <c r="QIN83" s="706"/>
      <c r="QIO83" s="706"/>
      <c r="QIP83" s="706"/>
      <c r="QIQ83" s="706"/>
      <c r="QIR83" s="706"/>
      <c r="QIS83" s="706"/>
      <c r="QIT83" s="706"/>
      <c r="QIU83" s="706"/>
      <c r="QIV83" s="706"/>
      <c r="QIW83" s="706"/>
      <c r="QIX83" s="706"/>
      <c r="QIY83" s="706"/>
      <c r="QIZ83" s="706"/>
      <c r="QJA83" s="706"/>
      <c r="QJB83" s="706"/>
      <c r="QJC83" s="706"/>
      <c r="QJD83" s="706"/>
      <c r="QJE83" s="706"/>
      <c r="QJF83" s="706"/>
      <c r="QJG83" s="706"/>
      <c r="QJH83" s="706"/>
      <c r="QJI83" s="706"/>
      <c r="QJJ83" s="706"/>
      <c r="QJK83" s="706"/>
      <c r="QJL83" s="706"/>
      <c r="QJM83" s="706"/>
      <c r="QJN83" s="706"/>
      <c r="QJO83" s="706"/>
      <c r="QJP83" s="706"/>
      <c r="QJQ83" s="706"/>
      <c r="QJR83" s="706"/>
      <c r="QJS83" s="706"/>
      <c r="QJT83" s="706"/>
      <c r="QJU83" s="706"/>
      <c r="QJV83" s="706"/>
      <c r="QJW83" s="706"/>
      <c r="QJX83" s="706"/>
      <c r="QJY83" s="706"/>
      <c r="QJZ83" s="706"/>
      <c r="QKA83" s="706"/>
      <c r="QKB83" s="706"/>
      <c r="QKC83" s="706"/>
      <c r="QKD83" s="706"/>
      <c r="QKE83" s="706"/>
      <c r="QKF83" s="706"/>
      <c r="QKG83" s="706"/>
      <c r="QKH83" s="706"/>
      <c r="QKI83" s="706"/>
      <c r="QKJ83" s="706"/>
      <c r="QKK83" s="706"/>
      <c r="QKL83" s="706"/>
      <c r="QKM83" s="706"/>
      <c r="QKN83" s="706"/>
      <c r="QKO83" s="706"/>
      <c r="QKP83" s="706"/>
      <c r="QKQ83" s="706"/>
      <c r="QKR83" s="706"/>
      <c r="QKS83" s="706"/>
      <c r="QKT83" s="706"/>
      <c r="QKU83" s="706"/>
      <c r="QKV83" s="706"/>
      <c r="QKW83" s="706"/>
      <c r="QKX83" s="706"/>
      <c r="QKY83" s="706"/>
      <c r="QKZ83" s="706"/>
      <c r="QLA83" s="706"/>
      <c r="QLB83" s="706"/>
      <c r="QLC83" s="706"/>
      <c r="QLD83" s="706"/>
      <c r="QLE83" s="706"/>
      <c r="QLF83" s="706"/>
      <c r="QLG83" s="706"/>
      <c r="QLH83" s="706"/>
      <c r="QLI83" s="706"/>
      <c r="QLJ83" s="706"/>
      <c r="QLK83" s="706"/>
      <c r="QLL83" s="706"/>
      <c r="QLM83" s="706"/>
      <c r="QLN83" s="706"/>
      <c r="QLO83" s="706"/>
      <c r="QLP83" s="706"/>
      <c r="QLQ83" s="706"/>
      <c r="QLR83" s="706"/>
      <c r="QLS83" s="706"/>
      <c r="QLT83" s="706"/>
      <c r="QLU83" s="706"/>
      <c r="QLV83" s="706"/>
      <c r="QLW83" s="706"/>
      <c r="QLX83" s="706"/>
      <c r="QLY83" s="706"/>
      <c r="QLZ83" s="706"/>
      <c r="QMA83" s="706"/>
      <c r="QMB83" s="706"/>
      <c r="QMC83" s="706"/>
      <c r="QMD83" s="706"/>
      <c r="QME83" s="706"/>
      <c r="QMF83" s="706"/>
      <c r="QMG83" s="706"/>
      <c r="QMH83" s="706"/>
      <c r="QMI83" s="706"/>
      <c r="QMJ83" s="706"/>
      <c r="QMK83" s="706"/>
      <c r="QML83" s="706"/>
      <c r="QMM83" s="706"/>
      <c r="QMN83" s="706"/>
      <c r="QMO83" s="706"/>
      <c r="QMP83" s="706"/>
      <c r="QMQ83" s="706"/>
      <c r="QMR83" s="706"/>
      <c r="QMS83" s="706"/>
      <c r="QMT83" s="706"/>
      <c r="QMU83" s="706"/>
      <c r="QMV83" s="706"/>
      <c r="QMW83" s="706"/>
      <c r="QMX83" s="706"/>
      <c r="QMY83" s="706"/>
      <c r="QMZ83" s="706"/>
      <c r="QNA83" s="706"/>
      <c r="QNB83" s="706"/>
      <c r="QNC83" s="706"/>
      <c r="QND83" s="706"/>
      <c r="QNE83" s="706"/>
      <c r="QNF83" s="706"/>
      <c r="QNG83" s="706"/>
      <c r="QNH83" s="706"/>
      <c r="QNI83" s="706"/>
      <c r="QNJ83" s="706"/>
      <c r="QNK83" s="706"/>
      <c r="QNL83" s="706"/>
      <c r="QNM83" s="706"/>
      <c r="QNN83" s="706"/>
      <c r="QNO83" s="706"/>
      <c r="QNP83" s="706"/>
      <c r="QNQ83" s="706"/>
      <c r="QNR83" s="706"/>
      <c r="QNS83" s="706"/>
      <c r="QNT83" s="706"/>
      <c r="QNU83" s="706"/>
      <c r="QNV83" s="706"/>
      <c r="QNW83" s="706"/>
      <c r="QNX83" s="706"/>
      <c r="QNY83" s="706"/>
      <c r="QNZ83" s="706"/>
      <c r="QOA83" s="706"/>
      <c r="QOB83" s="706"/>
      <c r="QOC83" s="706"/>
      <c r="QOD83" s="706"/>
      <c r="QOE83" s="706"/>
      <c r="QOF83" s="706"/>
      <c r="QOG83" s="706"/>
      <c r="QOH83" s="706"/>
      <c r="QOI83" s="706"/>
      <c r="QOJ83" s="706"/>
      <c r="QOK83" s="706"/>
      <c r="QOL83" s="706"/>
      <c r="QOM83" s="706"/>
      <c r="QON83" s="706"/>
      <c r="QOO83" s="706"/>
      <c r="QOP83" s="706"/>
      <c r="QOQ83" s="706"/>
      <c r="QOR83" s="706"/>
      <c r="QOS83" s="706"/>
      <c r="QOT83" s="706"/>
      <c r="QOU83" s="706"/>
      <c r="QOV83" s="706"/>
      <c r="QOW83" s="706"/>
      <c r="QOX83" s="706"/>
      <c r="QOY83" s="706"/>
      <c r="QOZ83" s="706"/>
      <c r="QPA83" s="706"/>
      <c r="QPB83" s="706"/>
      <c r="QPC83" s="706"/>
      <c r="QPD83" s="706"/>
      <c r="QPE83" s="706"/>
      <c r="QPF83" s="706"/>
      <c r="QPG83" s="706"/>
      <c r="QPH83" s="706"/>
      <c r="QPI83" s="706"/>
      <c r="QPJ83" s="706"/>
      <c r="QPK83" s="706"/>
      <c r="QPL83" s="706"/>
      <c r="QPM83" s="706"/>
      <c r="QPN83" s="706"/>
      <c r="QPO83" s="706"/>
      <c r="QPP83" s="706"/>
      <c r="QPQ83" s="706"/>
      <c r="QPR83" s="706"/>
      <c r="QPS83" s="706"/>
      <c r="QPT83" s="706"/>
      <c r="QPU83" s="706"/>
      <c r="QPV83" s="706"/>
      <c r="QPW83" s="706"/>
      <c r="QPX83" s="706"/>
      <c r="QPY83" s="706"/>
      <c r="QPZ83" s="706"/>
      <c r="QQA83" s="706"/>
      <c r="QQB83" s="706"/>
      <c r="QQC83" s="706"/>
      <c r="QQD83" s="706"/>
      <c r="QQE83" s="706"/>
      <c r="QQF83" s="706"/>
      <c r="QQG83" s="706"/>
      <c r="QQH83" s="706"/>
      <c r="QQI83" s="706"/>
      <c r="QQJ83" s="706"/>
      <c r="QQK83" s="706"/>
      <c r="QQL83" s="706"/>
      <c r="QQM83" s="706"/>
      <c r="QQN83" s="706"/>
      <c r="QQO83" s="706"/>
      <c r="QQP83" s="706"/>
      <c r="QQQ83" s="706"/>
      <c r="QQR83" s="706"/>
      <c r="QQS83" s="706"/>
      <c r="QQT83" s="706"/>
      <c r="QQU83" s="706"/>
      <c r="QQV83" s="706"/>
      <c r="QQW83" s="706"/>
      <c r="QQX83" s="706"/>
      <c r="QQY83" s="706"/>
      <c r="QQZ83" s="706"/>
      <c r="QRA83" s="706"/>
      <c r="QRB83" s="706"/>
      <c r="QRC83" s="706"/>
      <c r="QRD83" s="706"/>
      <c r="QRE83" s="706"/>
      <c r="QRF83" s="706"/>
      <c r="QRG83" s="706"/>
      <c r="QRH83" s="706"/>
      <c r="QRI83" s="706"/>
      <c r="QRJ83" s="706"/>
      <c r="QRK83" s="706"/>
      <c r="QRL83" s="706"/>
      <c r="QRM83" s="706"/>
      <c r="QRN83" s="706"/>
      <c r="QRO83" s="706"/>
      <c r="QRP83" s="706"/>
      <c r="QRQ83" s="706"/>
      <c r="QRR83" s="706"/>
      <c r="QRS83" s="706"/>
      <c r="QRT83" s="706"/>
      <c r="QRU83" s="706"/>
      <c r="QRV83" s="706"/>
      <c r="QRW83" s="706"/>
      <c r="QRX83" s="706"/>
      <c r="QRY83" s="706"/>
      <c r="QRZ83" s="706"/>
      <c r="QSA83" s="706"/>
      <c r="QSB83" s="706"/>
      <c r="QSC83" s="706"/>
      <c r="QSD83" s="706"/>
      <c r="QSE83" s="706"/>
      <c r="QSF83" s="706"/>
      <c r="QSG83" s="706"/>
      <c r="QSH83" s="706"/>
      <c r="QSI83" s="706"/>
      <c r="QSJ83" s="706"/>
      <c r="QSK83" s="706"/>
      <c r="QSL83" s="706"/>
      <c r="QSM83" s="706"/>
      <c r="QSN83" s="706"/>
      <c r="QSO83" s="706"/>
      <c r="QSP83" s="706"/>
      <c r="QSQ83" s="706"/>
      <c r="QSR83" s="706"/>
      <c r="QSS83" s="706"/>
      <c r="QST83" s="706"/>
      <c r="QSU83" s="706"/>
      <c r="QSV83" s="706"/>
      <c r="QSW83" s="706"/>
      <c r="QSX83" s="706"/>
      <c r="QSY83" s="706"/>
      <c r="QSZ83" s="706"/>
      <c r="QTA83" s="706"/>
      <c r="QTB83" s="706"/>
      <c r="QTC83" s="706"/>
      <c r="QTD83" s="706"/>
      <c r="QTE83" s="706"/>
      <c r="QTF83" s="706"/>
      <c r="QTG83" s="706"/>
      <c r="QTH83" s="706"/>
      <c r="QTI83" s="706"/>
      <c r="QTJ83" s="706"/>
      <c r="QTK83" s="706"/>
      <c r="QTL83" s="706"/>
      <c r="QTM83" s="706"/>
      <c r="QTN83" s="706"/>
      <c r="QTO83" s="706"/>
      <c r="QTP83" s="706"/>
      <c r="QTQ83" s="706"/>
      <c r="QTR83" s="706"/>
      <c r="QTS83" s="706"/>
      <c r="QTT83" s="706"/>
      <c r="QTU83" s="706"/>
      <c r="QTV83" s="706"/>
      <c r="QTW83" s="706"/>
      <c r="QTX83" s="706"/>
      <c r="QTY83" s="706"/>
      <c r="QTZ83" s="706"/>
      <c r="QUA83" s="706"/>
      <c r="QUB83" s="706"/>
      <c r="QUC83" s="706"/>
      <c r="QUD83" s="706"/>
      <c r="QUE83" s="706"/>
      <c r="QUF83" s="706"/>
      <c r="QUG83" s="706"/>
      <c r="QUH83" s="706"/>
      <c r="QUI83" s="706"/>
      <c r="QUJ83" s="706"/>
      <c r="QUK83" s="706"/>
      <c r="QUL83" s="706"/>
      <c r="QUM83" s="706"/>
      <c r="QUN83" s="706"/>
      <c r="QUO83" s="706"/>
      <c r="QUP83" s="706"/>
      <c r="QUQ83" s="706"/>
      <c r="QUR83" s="706"/>
      <c r="QUS83" s="706"/>
      <c r="QUT83" s="706"/>
      <c r="QUU83" s="706"/>
      <c r="QUV83" s="706"/>
      <c r="QUW83" s="706"/>
      <c r="QUX83" s="706"/>
      <c r="QUY83" s="706"/>
      <c r="QUZ83" s="706"/>
      <c r="QVA83" s="706"/>
      <c r="QVB83" s="706"/>
      <c r="QVC83" s="706"/>
      <c r="QVD83" s="706"/>
      <c r="QVE83" s="706"/>
      <c r="QVF83" s="706"/>
      <c r="QVG83" s="706"/>
      <c r="QVH83" s="706"/>
      <c r="QVI83" s="706"/>
      <c r="QVJ83" s="706"/>
      <c r="QVK83" s="706"/>
      <c r="QVL83" s="706"/>
      <c r="QVM83" s="706"/>
      <c r="QVN83" s="706"/>
      <c r="QVO83" s="706"/>
      <c r="QVP83" s="706"/>
      <c r="QVQ83" s="706"/>
      <c r="QVR83" s="706"/>
      <c r="QVS83" s="706"/>
      <c r="QVT83" s="706"/>
      <c r="QVU83" s="706"/>
      <c r="QVV83" s="706"/>
      <c r="QVW83" s="706"/>
      <c r="QVX83" s="706"/>
      <c r="QVY83" s="706"/>
      <c r="QVZ83" s="706"/>
      <c r="QWA83" s="706"/>
      <c r="QWB83" s="706"/>
      <c r="QWC83" s="706"/>
      <c r="QWD83" s="706"/>
      <c r="QWE83" s="706"/>
      <c r="QWF83" s="706"/>
      <c r="QWG83" s="706"/>
      <c r="QWH83" s="706"/>
      <c r="QWI83" s="706"/>
      <c r="QWJ83" s="706"/>
      <c r="QWK83" s="706"/>
      <c r="QWL83" s="706"/>
      <c r="QWM83" s="706"/>
      <c r="QWN83" s="706"/>
      <c r="QWO83" s="706"/>
      <c r="QWP83" s="706"/>
      <c r="QWQ83" s="706"/>
      <c r="QWR83" s="706"/>
      <c r="QWS83" s="706"/>
      <c r="QWT83" s="706"/>
      <c r="QWU83" s="706"/>
      <c r="QWV83" s="706"/>
      <c r="QWW83" s="706"/>
      <c r="QWX83" s="706"/>
      <c r="QWY83" s="706"/>
      <c r="QWZ83" s="706"/>
      <c r="QXA83" s="706"/>
      <c r="QXB83" s="706"/>
      <c r="QXC83" s="706"/>
      <c r="QXD83" s="706"/>
      <c r="QXE83" s="706"/>
      <c r="QXF83" s="706"/>
      <c r="QXG83" s="706"/>
      <c r="QXH83" s="706"/>
      <c r="QXI83" s="706"/>
      <c r="QXJ83" s="706"/>
      <c r="QXK83" s="706"/>
      <c r="QXL83" s="706"/>
      <c r="QXM83" s="706"/>
      <c r="QXN83" s="706"/>
      <c r="QXO83" s="706"/>
      <c r="QXP83" s="706"/>
      <c r="QXQ83" s="706"/>
      <c r="QXR83" s="706"/>
      <c r="QXS83" s="706"/>
      <c r="QXT83" s="706"/>
      <c r="QXU83" s="706"/>
      <c r="QXV83" s="706"/>
      <c r="QXW83" s="706"/>
      <c r="QXX83" s="706"/>
      <c r="QXY83" s="706"/>
      <c r="QXZ83" s="706"/>
      <c r="QYA83" s="706"/>
      <c r="QYB83" s="706"/>
      <c r="QYC83" s="706"/>
      <c r="QYD83" s="706"/>
      <c r="QYE83" s="706"/>
      <c r="QYF83" s="706"/>
      <c r="QYG83" s="706"/>
      <c r="QYH83" s="706"/>
      <c r="QYI83" s="706"/>
      <c r="QYJ83" s="706"/>
      <c r="QYK83" s="706"/>
      <c r="QYL83" s="706"/>
      <c r="QYM83" s="706"/>
      <c r="QYN83" s="706"/>
      <c r="QYO83" s="706"/>
      <c r="QYP83" s="706"/>
      <c r="QYQ83" s="706"/>
      <c r="QYR83" s="706"/>
      <c r="QYS83" s="706"/>
      <c r="QYT83" s="706"/>
      <c r="QYU83" s="706"/>
      <c r="QYV83" s="706"/>
      <c r="QYW83" s="706"/>
      <c r="QYX83" s="706"/>
      <c r="QYY83" s="706"/>
      <c r="QYZ83" s="706"/>
      <c r="QZA83" s="706"/>
      <c r="QZB83" s="706"/>
      <c r="QZC83" s="706"/>
      <c r="QZD83" s="706"/>
      <c r="QZE83" s="706"/>
      <c r="QZF83" s="706"/>
      <c r="QZG83" s="706"/>
      <c r="QZH83" s="706"/>
      <c r="QZI83" s="706"/>
      <c r="QZJ83" s="706"/>
      <c r="QZK83" s="706"/>
      <c r="QZL83" s="706"/>
      <c r="QZM83" s="706"/>
      <c r="QZN83" s="706"/>
      <c r="QZO83" s="706"/>
      <c r="QZP83" s="706"/>
      <c r="QZQ83" s="706"/>
      <c r="QZR83" s="706"/>
      <c r="QZS83" s="706"/>
      <c r="QZT83" s="706"/>
      <c r="QZU83" s="706"/>
      <c r="QZV83" s="706"/>
      <c r="QZW83" s="706"/>
      <c r="QZX83" s="706"/>
      <c r="QZY83" s="706"/>
      <c r="QZZ83" s="706"/>
      <c r="RAA83" s="706"/>
      <c r="RAB83" s="706"/>
      <c r="RAC83" s="706"/>
      <c r="RAD83" s="706"/>
      <c r="RAE83" s="706"/>
      <c r="RAF83" s="706"/>
      <c r="RAG83" s="706"/>
      <c r="RAH83" s="706"/>
      <c r="RAI83" s="706"/>
      <c r="RAJ83" s="706"/>
      <c r="RAK83" s="706"/>
      <c r="RAL83" s="706"/>
      <c r="RAM83" s="706"/>
      <c r="RAN83" s="706"/>
      <c r="RAO83" s="706"/>
      <c r="RAP83" s="706"/>
      <c r="RAQ83" s="706"/>
      <c r="RAR83" s="706"/>
      <c r="RAS83" s="706"/>
      <c r="RAT83" s="706"/>
      <c r="RAU83" s="706"/>
      <c r="RAV83" s="706"/>
      <c r="RAW83" s="706"/>
      <c r="RAX83" s="706"/>
      <c r="RAY83" s="706"/>
      <c r="RAZ83" s="706"/>
      <c r="RBA83" s="706"/>
      <c r="RBB83" s="706"/>
      <c r="RBC83" s="706"/>
      <c r="RBD83" s="706"/>
      <c r="RBE83" s="706"/>
      <c r="RBF83" s="706"/>
      <c r="RBG83" s="706"/>
      <c r="RBH83" s="706"/>
      <c r="RBI83" s="706"/>
      <c r="RBJ83" s="706"/>
      <c r="RBK83" s="706"/>
      <c r="RBL83" s="706"/>
      <c r="RBM83" s="706"/>
      <c r="RBN83" s="706"/>
      <c r="RBO83" s="706"/>
      <c r="RBP83" s="706"/>
      <c r="RBQ83" s="706"/>
      <c r="RBR83" s="706"/>
      <c r="RBS83" s="706"/>
      <c r="RBT83" s="706"/>
      <c r="RBU83" s="706"/>
      <c r="RBV83" s="706"/>
      <c r="RBW83" s="706"/>
      <c r="RBX83" s="706"/>
      <c r="RBY83" s="706"/>
      <c r="RBZ83" s="706"/>
      <c r="RCA83" s="706"/>
      <c r="RCB83" s="706"/>
      <c r="RCC83" s="706"/>
      <c r="RCD83" s="706"/>
      <c r="RCE83" s="706"/>
      <c r="RCF83" s="706"/>
      <c r="RCG83" s="706"/>
      <c r="RCH83" s="706"/>
      <c r="RCI83" s="706"/>
      <c r="RCJ83" s="706"/>
      <c r="RCK83" s="706"/>
      <c r="RCL83" s="706"/>
      <c r="RCM83" s="706"/>
      <c r="RCN83" s="706"/>
      <c r="RCO83" s="706"/>
      <c r="RCP83" s="706"/>
      <c r="RCQ83" s="706"/>
      <c r="RCR83" s="706"/>
      <c r="RCS83" s="706"/>
      <c r="RCT83" s="706"/>
      <c r="RCU83" s="706"/>
      <c r="RCV83" s="706"/>
      <c r="RCW83" s="706"/>
      <c r="RCX83" s="706"/>
      <c r="RCY83" s="706"/>
      <c r="RCZ83" s="706"/>
      <c r="RDA83" s="706"/>
      <c r="RDB83" s="706"/>
      <c r="RDC83" s="706"/>
      <c r="RDD83" s="706"/>
      <c r="RDE83" s="706"/>
      <c r="RDF83" s="706"/>
      <c r="RDG83" s="706"/>
      <c r="RDH83" s="706"/>
      <c r="RDI83" s="706"/>
      <c r="RDJ83" s="706"/>
      <c r="RDK83" s="706"/>
      <c r="RDL83" s="706"/>
      <c r="RDM83" s="706"/>
      <c r="RDN83" s="706"/>
      <c r="RDO83" s="706"/>
      <c r="RDP83" s="706"/>
      <c r="RDQ83" s="706"/>
      <c r="RDR83" s="706"/>
      <c r="RDS83" s="706"/>
      <c r="RDT83" s="706"/>
      <c r="RDU83" s="706"/>
      <c r="RDV83" s="706"/>
      <c r="RDW83" s="706"/>
      <c r="RDX83" s="706"/>
      <c r="RDY83" s="706"/>
      <c r="RDZ83" s="706"/>
      <c r="REA83" s="706"/>
      <c r="REB83" s="706"/>
      <c r="REC83" s="706"/>
      <c r="RED83" s="706"/>
      <c r="REE83" s="706"/>
      <c r="REF83" s="706"/>
      <c r="REG83" s="706"/>
      <c r="REH83" s="706"/>
      <c r="REI83" s="706"/>
      <c r="REJ83" s="706"/>
      <c r="REK83" s="706"/>
      <c r="REL83" s="706"/>
      <c r="REM83" s="706"/>
      <c r="REN83" s="706"/>
      <c r="REO83" s="706"/>
      <c r="REP83" s="706"/>
      <c r="REQ83" s="706"/>
      <c r="RER83" s="706"/>
      <c r="RES83" s="706"/>
      <c r="RET83" s="706"/>
      <c r="REU83" s="706"/>
      <c r="REV83" s="706"/>
      <c r="REW83" s="706"/>
      <c r="REX83" s="706"/>
      <c r="REY83" s="706"/>
      <c r="REZ83" s="706"/>
      <c r="RFA83" s="706"/>
      <c r="RFB83" s="706"/>
      <c r="RFC83" s="706"/>
      <c r="RFD83" s="706"/>
      <c r="RFE83" s="706"/>
      <c r="RFF83" s="706"/>
      <c r="RFG83" s="706"/>
      <c r="RFH83" s="706"/>
      <c r="RFI83" s="706"/>
      <c r="RFJ83" s="706"/>
      <c r="RFK83" s="706"/>
      <c r="RFL83" s="706"/>
      <c r="RFM83" s="706"/>
      <c r="RFN83" s="706"/>
      <c r="RFO83" s="706"/>
      <c r="RFP83" s="706"/>
      <c r="RFQ83" s="706"/>
      <c r="RFR83" s="706"/>
      <c r="RFS83" s="706"/>
      <c r="RFT83" s="706"/>
      <c r="RFU83" s="706"/>
      <c r="RFV83" s="706"/>
      <c r="RFW83" s="706"/>
      <c r="RFX83" s="706"/>
      <c r="RFY83" s="706"/>
      <c r="RFZ83" s="706"/>
      <c r="RGA83" s="706"/>
      <c r="RGB83" s="706"/>
      <c r="RGC83" s="706"/>
      <c r="RGD83" s="706"/>
      <c r="RGE83" s="706"/>
      <c r="RGF83" s="706"/>
      <c r="RGG83" s="706"/>
      <c r="RGH83" s="706"/>
      <c r="RGI83" s="706"/>
      <c r="RGJ83" s="706"/>
      <c r="RGK83" s="706"/>
      <c r="RGL83" s="706"/>
      <c r="RGM83" s="706"/>
      <c r="RGN83" s="706"/>
      <c r="RGO83" s="706"/>
      <c r="RGP83" s="706"/>
      <c r="RGQ83" s="706"/>
      <c r="RGR83" s="706"/>
      <c r="RGS83" s="706"/>
      <c r="RGT83" s="706"/>
      <c r="RGU83" s="706"/>
      <c r="RGV83" s="706"/>
      <c r="RGW83" s="706"/>
      <c r="RGX83" s="706"/>
      <c r="RGY83" s="706"/>
      <c r="RGZ83" s="706"/>
      <c r="RHA83" s="706"/>
      <c r="RHB83" s="706"/>
      <c r="RHC83" s="706"/>
      <c r="RHD83" s="706"/>
      <c r="RHE83" s="706"/>
      <c r="RHF83" s="706"/>
      <c r="RHG83" s="706"/>
      <c r="RHH83" s="706"/>
      <c r="RHI83" s="706"/>
      <c r="RHJ83" s="706"/>
      <c r="RHK83" s="706"/>
      <c r="RHL83" s="706"/>
      <c r="RHM83" s="706"/>
      <c r="RHN83" s="706"/>
      <c r="RHO83" s="706"/>
      <c r="RHP83" s="706"/>
      <c r="RHQ83" s="706"/>
      <c r="RHR83" s="706"/>
      <c r="RHS83" s="706"/>
      <c r="RHT83" s="706"/>
      <c r="RHU83" s="706"/>
      <c r="RHV83" s="706"/>
      <c r="RHW83" s="706"/>
      <c r="RHX83" s="706"/>
      <c r="RHY83" s="706"/>
      <c r="RHZ83" s="706"/>
      <c r="RIA83" s="706"/>
      <c r="RIB83" s="706"/>
      <c r="RIC83" s="706"/>
      <c r="RID83" s="706"/>
      <c r="RIE83" s="706"/>
      <c r="RIF83" s="706"/>
      <c r="RIG83" s="706"/>
      <c r="RIH83" s="706"/>
      <c r="RII83" s="706"/>
      <c r="RIJ83" s="706"/>
      <c r="RIK83" s="706"/>
      <c r="RIL83" s="706"/>
      <c r="RIM83" s="706"/>
      <c r="RIN83" s="706"/>
      <c r="RIO83" s="706"/>
      <c r="RIP83" s="706"/>
      <c r="RIQ83" s="706"/>
      <c r="RIR83" s="706"/>
      <c r="RIS83" s="706"/>
      <c r="RIT83" s="706"/>
      <c r="RIU83" s="706"/>
      <c r="RIV83" s="706"/>
      <c r="RIW83" s="706"/>
      <c r="RIX83" s="706"/>
      <c r="RIY83" s="706"/>
      <c r="RIZ83" s="706"/>
      <c r="RJA83" s="706"/>
      <c r="RJB83" s="706"/>
      <c r="RJC83" s="706"/>
      <c r="RJD83" s="706"/>
      <c r="RJE83" s="706"/>
      <c r="RJF83" s="706"/>
      <c r="RJG83" s="706"/>
      <c r="RJH83" s="706"/>
      <c r="RJI83" s="706"/>
      <c r="RJJ83" s="706"/>
      <c r="RJK83" s="706"/>
      <c r="RJL83" s="706"/>
      <c r="RJM83" s="706"/>
      <c r="RJN83" s="706"/>
      <c r="RJO83" s="706"/>
      <c r="RJP83" s="706"/>
      <c r="RJQ83" s="706"/>
      <c r="RJR83" s="706"/>
      <c r="RJS83" s="706"/>
      <c r="RJT83" s="706"/>
      <c r="RJU83" s="706"/>
      <c r="RJV83" s="706"/>
      <c r="RJW83" s="706"/>
      <c r="RJX83" s="706"/>
      <c r="RJY83" s="706"/>
      <c r="RJZ83" s="706"/>
      <c r="RKA83" s="706"/>
      <c r="RKB83" s="706"/>
      <c r="RKC83" s="706"/>
      <c r="RKD83" s="706"/>
      <c r="RKE83" s="706"/>
      <c r="RKF83" s="706"/>
      <c r="RKG83" s="706"/>
      <c r="RKH83" s="706"/>
      <c r="RKI83" s="706"/>
      <c r="RKJ83" s="706"/>
      <c r="RKK83" s="706"/>
      <c r="RKL83" s="706"/>
      <c r="RKM83" s="706"/>
      <c r="RKN83" s="706"/>
      <c r="RKO83" s="706"/>
      <c r="RKP83" s="706"/>
      <c r="RKQ83" s="706"/>
      <c r="RKR83" s="706"/>
      <c r="RKS83" s="706"/>
      <c r="RKT83" s="706"/>
      <c r="RKU83" s="706"/>
      <c r="RKV83" s="706"/>
      <c r="RKW83" s="706"/>
      <c r="RKX83" s="706"/>
      <c r="RKY83" s="706"/>
      <c r="RKZ83" s="706"/>
      <c r="RLA83" s="706"/>
      <c r="RLB83" s="706"/>
      <c r="RLC83" s="706"/>
      <c r="RLD83" s="706"/>
      <c r="RLE83" s="706"/>
      <c r="RLF83" s="706"/>
      <c r="RLG83" s="706"/>
      <c r="RLH83" s="706"/>
      <c r="RLI83" s="706"/>
      <c r="RLJ83" s="706"/>
      <c r="RLK83" s="706"/>
      <c r="RLL83" s="706"/>
      <c r="RLM83" s="706"/>
      <c r="RLN83" s="706"/>
      <c r="RLO83" s="706"/>
      <c r="RLP83" s="706"/>
      <c r="RLQ83" s="706"/>
      <c r="RLR83" s="706"/>
      <c r="RLS83" s="706"/>
      <c r="RLT83" s="706"/>
      <c r="RLU83" s="706"/>
      <c r="RLV83" s="706"/>
      <c r="RLW83" s="706"/>
      <c r="RLX83" s="706"/>
      <c r="RLY83" s="706"/>
      <c r="RLZ83" s="706"/>
      <c r="RMA83" s="706"/>
      <c r="RMB83" s="706"/>
      <c r="RMC83" s="706"/>
      <c r="RMD83" s="706"/>
      <c r="RME83" s="706"/>
      <c r="RMF83" s="706"/>
      <c r="RMG83" s="706"/>
      <c r="RMH83" s="706"/>
      <c r="RMI83" s="706"/>
      <c r="RMJ83" s="706"/>
      <c r="RMK83" s="706"/>
      <c r="RML83" s="706"/>
      <c r="RMM83" s="706"/>
      <c r="RMN83" s="706"/>
      <c r="RMO83" s="706"/>
      <c r="RMP83" s="706"/>
      <c r="RMQ83" s="706"/>
      <c r="RMR83" s="706"/>
      <c r="RMS83" s="706"/>
      <c r="RMT83" s="706"/>
      <c r="RMU83" s="706"/>
      <c r="RMV83" s="706"/>
      <c r="RMW83" s="706"/>
      <c r="RMX83" s="706"/>
      <c r="RMY83" s="706"/>
      <c r="RMZ83" s="706"/>
      <c r="RNA83" s="706"/>
      <c r="RNB83" s="706"/>
      <c r="RNC83" s="706"/>
      <c r="RND83" s="706"/>
      <c r="RNE83" s="706"/>
      <c r="RNF83" s="706"/>
      <c r="RNG83" s="706"/>
      <c r="RNH83" s="706"/>
      <c r="RNI83" s="706"/>
      <c r="RNJ83" s="706"/>
      <c r="RNK83" s="706"/>
      <c r="RNL83" s="706"/>
      <c r="RNM83" s="706"/>
      <c r="RNN83" s="706"/>
      <c r="RNO83" s="706"/>
      <c r="RNP83" s="706"/>
      <c r="RNQ83" s="706"/>
      <c r="RNR83" s="706"/>
      <c r="RNS83" s="706"/>
      <c r="RNT83" s="706"/>
      <c r="RNU83" s="706"/>
      <c r="RNV83" s="706"/>
      <c r="RNW83" s="706"/>
      <c r="RNX83" s="706"/>
      <c r="RNY83" s="706"/>
      <c r="RNZ83" s="706"/>
      <c r="ROA83" s="706"/>
      <c r="ROB83" s="706"/>
      <c r="ROC83" s="706"/>
      <c r="ROD83" s="706"/>
      <c r="ROE83" s="706"/>
      <c r="ROF83" s="706"/>
      <c r="ROG83" s="706"/>
      <c r="ROH83" s="706"/>
      <c r="ROI83" s="706"/>
      <c r="ROJ83" s="706"/>
      <c r="ROK83" s="706"/>
      <c r="ROL83" s="706"/>
      <c r="ROM83" s="706"/>
      <c r="RON83" s="706"/>
      <c r="ROO83" s="706"/>
      <c r="ROP83" s="706"/>
      <c r="ROQ83" s="706"/>
      <c r="ROR83" s="706"/>
      <c r="ROS83" s="706"/>
      <c r="ROT83" s="706"/>
      <c r="ROU83" s="706"/>
      <c r="ROV83" s="706"/>
      <c r="ROW83" s="706"/>
      <c r="ROX83" s="706"/>
      <c r="ROY83" s="706"/>
      <c r="ROZ83" s="706"/>
      <c r="RPA83" s="706"/>
      <c r="RPB83" s="706"/>
      <c r="RPC83" s="706"/>
      <c r="RPD83" s="706"/>
      <c r="RPE83" s="706"/>
      <c r="RPF83" s="706"/>
      <c r="RPG83" s="706"/>
      <c r="RPH83" s="706"/>
      <c r="RPI83" s="706"/>
      <c r="RPJ83" s="706"/>
      <c r="RPK83" s="706"/>
      <c r="RPL83" s="706"/>
      <c r="RPM83" s="706"/>
      <c r="RPN83" s="706"/>
      <c r="RPO83" s="706"/>
      <c r="RPP83" s="706"/>
      <c r="RPQ83" s="706"/>
      <c r="RPR83" s="706"/>
      <c r="RPS83" s="706"/>
      <c r="RPT83" s="706"/>
      <c r="RPU83" s="706"/>
      <c r="RPV83" s="706"/>
      <c r="RPW83" s="706"/>
      <c r="RPX83" s="706"/>
      <c r="RPY83" s="706"/>
      <c r="RPZ83" s="706"/>
      <c r="RQA83" s="706"/>
      <c r="RQB83" s="706"/>
      <c r="RQC83" s="706"/>
      <c r="RQD83" s="706"/>
      <c r="RQE83" s="706"/>
      <c r="RQF83" s="706"/>
      <c r="RQG83" s="706"/>
      <c r="RQH83" s="706"/>
      <c r="RQI83" s="706"/>
      <c r="RQJ83" s="706"/>
      <c r="RQK83" s="706"/>
      <c r="RQL83" s="706"/>
      <c r="RQM83" s="706"/>
      <c r="RQN83" s="706"/>
      <c r="RQO83" s="706"/>
      <c r="RQP83" s="706"/>
      <c r="RQQ83" s="706"/>
      <c r="RQR83" s="706"/>
      <c r="RQS83" s="706"/>
      <c r="RQT83" s="706"/>
      <c r="RQU83" s="706"/>
      <c r="RQV83" s="706"/>
      <c r="RQW83" s="706"/>
      <c r="RQX83" s="706"/>
      <c r="RQY83" s="706"/>
      <c r="RQZ83" s="706"/>
      <c r="RRA83" s="706"/>
      <c r="RRB83" s="706"/>
      <c r="RRC83" s="706"/>
      <c r="RRD83" s="706"/>
      <c r="RRE83" s="706"/>
      <c r="RRF83" s="706"/>
      <c r="RRG83" s="706"/>
      <c r="RRH83" s="706"/>
      <c r="RRI83" s="706"/>
      <c r="RRJ83" s="706"/>
      <c r="RRK83" s="706"/>
      <c r="RRL83" s="706"/>
      <c r="RRM83" s="706"/>
      <c r="RRN83" s="706"/>
      <c r="RRO83" s="706"/>
      <c r="RRP83" s="706"/>
      <c r="RRQ83" s="706"/>
      <c r="RRR83" s="706"/>
      <c r="RRS83" s="706"/>
      <c r="RRT83" s="706"/>
      <c r="RRU83" s="706"/>
      <c r="RRV83" s="706"/>
      <c r="RRW83" s="706"/>
      <c r="RRX83" s="706"/>
      <c r="RRY83" s="706"/>
      <c r="RRZ83" s="706"/>
      <c r="RSA83" s="706"/>
      <c r="RSB83" s="706"/>
      <c r="RSC83" s="706"/>
      <c r="RSD83" s="706"/>
      <c r="RSE83" s="706"/>
      <c r="RSF83" s="706"/>
      <c r="RSG83" s="706"/>
      <c r="RSH83" s="706"/>
      <c r="RSI83" s="706"/>
      <c r="RSJ83" s="706"/>
      <c r="RSK83" s="706"/>
      <c r="RSL83" s="706"/>
      <c r="RSM83" s="706"/>
      <c r="RSN83" s="706"/>
      <c r="RSO83" s="706"/>
      <c r="RSP83" s="706"/>
      <c r="RSQ83" s="706"/>
      <c r="RSR83" s="706"/>
      <c r="RSS83" s="706"/>
      <c r="RST83" s="706"/>
      <c r="RSU83" s="706"/>
      <c r="RSV83" s="706"/>
      <c r="RSW83" s="706"/>
      <c r="RSX83" s="706"/>
      <c r="RSY83" s="706"/>
      <c r="RSZ83" s="706"/>
      <c r="RTA83" s="706"/>
      <c r="RTB83" s="706"/>
      <c r="RTC83" s="706"/>
      <c r="RTD83" s="706"/>
      <c r="RTE83" s="706"/>
      <c r="RTF83" s="706"/>
      <c r="RTG83" s="706"/>
      <c r="RTH83" s="706"/>
      <c r="RTI83" s="706"/>
      <c r="RTJ83" s="706"/>
      <c r="RTK83" s="706"/>
      <c r="RTL83" s="706"/>
      <c r="RTM83" s="706"/>
      <c r="RTN83" s="706"/>
      <c r="RTO83" s="706"/>
      <c r="RTP83" s="706"/>
      <c r="RTQ83" s="706"/>
      <c r="RTR83" s="706"/>
      <c r="RTS83" s="706"/>
      <c r="RTT83" s="706"/>
      <c r="RTU83" s="706"/>
      <c r="RTV83" s="706"/>
      <c r="RTW83" s="706"/>
      <c r="RTX83" s="706"/>
      <c r="RTY83" s="706"/>
      <c r="RTZ83" s="706"/>
      <c r="RUA83" s="706"/>
      <c r="RUB83" s="706"/>
      <c r="RUC83" s="706"/>
      <c r="RUD83" s="706"/>
      <c r="RUE83" s="706"/>
      <c r="RUF83" s="706"/>
      <c r="RUG83" s="706"/>
      <c r="RUH83" s="706"/>
      <c r="RUI83" s="706"/>
      <c r="RUJ83" s="706"/>
      <c r="RUK83" s="706"/>
      <c r="RUL83" s="706"/>
      <c r="RUM83" s="706"/>
      <c r="RUN83" s="706"/>
      <c r="RUO83" s="706"/>
      <c r="RUP83" s="706"/>
      <c r="RUQ83" s="706"/>
      <c r="RUR83" s="706"/>
      <c r="RUS83" s="706"/>
      <c r="RUT83" s="706"/>
      <c r="RUU83" s="706"/>
      <c r="RUV83" s="706"/>
      <c r="RUW83" s="706"/>
      <c r="RUX83" s="706"/>
      <c r="RUY83" s="706"/>
      <c r="RUZ83" s="706"/>
      <c r="RVA83" s="706"/>
      <c r="RVB83" s="706"/>
      <c r="RVC83" s="706"/>
      <c r="RVD83" s="706"/>
      <c r="RVE83" s="706"/>
      <c r="RVF83" s="706"/>
      <c r="RVG83" s="706"/>
      <c r="RVH83" s="706"/>
      <c r="RVI83" s="706"/>
      <c r="RVJ83" s="706"/>
      <c r="RVK83" s="706"/>
      <c r="RVL83" s="706"/>
      <c r="RVM83" s="706"/>
      <c r="RVN83" s="706"/>
      <c r="RVO83" s="706"/>
      <c r="RVP83" s="706"/>
      <c r="RVQ83" s="706"/>
      <c r="RVR83" s="706"/>
      <c r="RVS83" s="706"/>
      <c r="RVT83" s="706"/>
      <c r="RVU83" s="706"/>
      <c r="RVV83" s="706"/>
      <c r="RVW83" s="706"/>
      <c r="RVX83" s="706"/>
      <c r="RVY83" s="706"/>
      <c r="RVZ83" s="706"/>
      <c r="RWA83" s="706"/>
      <c r="RWB83" s="706"/>
      <c r="RWC83" s="706"/>
      <c r="RWD83" s="706"/>
      <c r="RWE83" s="706"/>
      <c r="RWF83" s="706"/>
      <c r="RWG83" s="706"/>
      <c r="RWH83" s="706"/>
      <c r="RWI83" s="706"/>
      <c r="RWJ83" s="706"/>
      <c r="RWK83" s="706"/>
      <c r="RWL83" s="706"/>
      <c r="RWM83" s="706"/>
      <c r="RWN83" s="706"/>
      <c r="RWO83" s="706"/>
      <c r="RWP83" s="706"/>
      <c r="RWQ83" s="706"/>
      <c r="RWR83" s="706"/>
      <c r="RWS83" s="706"/>
      <c r="RWT83" s="706"/>
      <c r="RWU83" s="706"/>
      <c r="RWV83" s="706"/>
      <c r="RWW83" s="706"/>
      <c r="RWX83" s="706"/>
      <c r="RWY83" s="706"/>
      <c r="RWZ83" s="706"/>
      <c r="RXA83" s="706"/>
      <c r="RXB83" s="706"/>
      <c r="RXC83" s="706"/>
      <c r="RXD83" s="706"/>
      <c r="RXE83" s="706"/>
      <c r="RXF83" s="706"/>
      <c r="RXG83" s="706"/>
      <c r="RXH83" s="706"/>
      <c r="RXI83" s="706"/>
      <c r="RXJ83" s="706"/>
      <c r="RXK83" s="706"/>
      <c r="RXL83" s="706"/>
      <c r="RXM83" s="706"/>
      <c r="RXN83" s="706"/>
      <c r="RXO83" s="706"/>
      <c r="RXP83" s="706"/>
      <c r="RXQ83" s="706"/>
      <c r="RXR83" s="706"/>
      <c r="RXS83" s="706"/>
      <c r="RXT83" s="706"/>
      <c r="RXU83" s="706"/>
      <c r="RXV83" s="706"/>
      <c r="RXW83" s="706"/>
      <c r="RXX83" s="706"/>
      <c r="RXY83" s="706"/>
      <c r="RXZ83" s="706"/>
      <c r="RYA83" s="706"/>
      <c r="RYB83" s="706"/>
      <c r="RYC83" s="706"/>
      <c r="RYD83" s="706"/>
      <c r="RYE83" s="706"/>
      <c r="RYF83" s="706"/>
      <c r="RYG83" s="706"/>
      <c r="RYH83" s="706"/>
      <c r="RYI83" s="706"/>
      <c r="RYJ83" s="706"/>
      <c r="RYK83" s="706"/>
      <c r="RYL83" s="706"/>
      <c r="RYM83" s="706"/>
      <c r="RYN83" s="706"/>
      <c r="RYO83" s="706"/>
      <c r="RYP83" s="706"/>
      <c r="RYQ83" s="706"/>
      <c r="RYR83" s="706"/>
      <c r="RYS83" s="706"/>
      <c r="RYT83" s="706"/>
      <c r="RYU83" s="706"/>
      <c r="RYV83" s="706"/>
      <c r="RYW83" s="706"/>
      <c r="RYX83" s="706"/>
      <c r="RYY83" s="706"/>
      <c r="RYZ83" s="706"/>
      <c r="RZA83" s="706"/>
      <c r="RZB83" s="706"/>
      <c r="RZC83" s="706"/>
      <c r="RZD83" s="706"/>
      <c r="RZE83" s="706"/>
      <c r="RZF83" s="706"/>
      <c r="RZG83" s="706"/>
      <c r="RZH83" s="706"/>
      <c r="RZI83" s="706"/>
      <c r="RZJ83" s="706"/>
      <c r="RZK83" s="706"/>
      <c r="RZL83" s="706"/>
      <c r="RZM83" s="706"/>
      <c r="RZN83" s="706"/>
      <c r="RZO83" s="706"/>
      <c r="RZP83" s="706"/>
      <c r="RZQ83" s="706"/>
      <c r="RZR83" s="706"/>
      <c r="RZS83" s="706"/>
      <c r="RZT83" s="706"/>
      <c r="RZU83" s="706"/>
      <c r="RZV83" s="706"/>
      <c r="RZW83" s="706"/>
      <c r="RZX83" s="706"/>
      <c r="RZY83" s="706"/>
      <c r="RZZ83" s="706"/>
      <c r="SAA83" s="706"/>
      <c r="SAB83" s="706"/>
      <c r="SAC83" s="706"/>
      <c r="SAD83" s="706"/>
      <c r="SAE83" s="706"/>
      <c r="SAF83" s="706"/>
      <c r="SAG83" s="706"/>
      <c r="SAH83" s="706"/>
      <c r="SAI83" s="706"/>
      <c r="SAJ83" s="706"/>
      <c r="SAK83" s="706"/>
      <c r="SAL83" s="706"/>
      <c r="SAM83" s="706"/>
      <c r="SAN83" s="706"/>
      <c r="SAO83" s="706"/>
      <c r="SAP83" s="706"/>
      <c r="SAQ83" s="706"/>
      <c r="SAR83" s="706"/>
      <c r="SAS83" s="706"/>
      <c r="SAT83" s="706"/>
      <c r="SAU83" s="706"/>
      <c r="SAV83" s="706"/>
      <c r="SAW83" s="706"/>
      <c r="SAX83" s="706"/>
      <c r="SAY83" s="706"/>
      <c r="SAZ83" s="706"/>
      <c r="SBA83" s="706"/>
      <c r="SBB83" s="706"/>
      <c r="SBC83" s="706"/>
      <c r="SBD83" s="706"/>
      <c r="SBE83" s="706"/>
      <c r="SBF83" s="706"/>
      <c r="SBG83" s="706"/>
      <c r="SBH83" s="706"/>
      <c r="SBI83" s="706"/>
      <c r="SBJ83" s="706"/>
      <c r="SBK83" s="706"/>
      <c r="SBL83" s="706"/>
      <c r="SBM83" s="706"/>
      <c r="SBN83" s="706"/>
      <c r="SBO83" s="706"/>
      <c r="SBP83" s="706"/>
      <c r="SBQ83" s="706"/>
      <c r="SBR83" s="706"/>
      <c r="SBS83" s="706"/>
      <c r="SBT83" s="706"/>
      <c r="SBU83" s="706"/>
      <c r="SBV83" s="706"/>
      <c r="SBW83" s="706"/>
      <c r="SBX83" s="706"/>
      <c r="SBY83" s="706"/>
      <c r="SBZ83" s="706"/>
      <c r="SCA83" s="706"/>
      <c r="SCB83" s="706"/>
      <c r="SCC83" s="706"/>
      <c r="SCD83" s="706"/>
      <c r="SCE83" s="706"/>
      <c r="SCF83" s="706"/>
      <c r="SCG83" s="706"/>
      <c r="SCH83" s="706"/>
      <c r="SCI83" s="706"/>
      <c r="SCJ83" s="706"/>
      <c r="SCK83" s="706"/>
      <c r="SCL83" s="706"/>
      <c r="SCM83" s="706"/>
      <c r="SCN83" s="706"/>
      <c r="SCO83" s="706"/>
      <c r="SCP83" s="706"/>
      <c r="SCQ83" s="706"/>
      <c r="SCR83" s="706"/>
      <c r="SCS83" s="706"/>
      <c r="SCT83" s="706"/>
      <c r="SCU83" s="706"/>
      <c r="SCV83" s="706"/>
      <c r="SCW83" s="706"/>
      <c r="SCX83" s="706"/>
      <c r="SCY83" s="706"/>
      <c r="SCZ83" s="706"/>
      <c r="SDA83" s="706"/>
      <c r="SDB83" s="706"/>
      <c r="SDC83" s="706"/>
      <c r="SDD83" s="706"/>
      <c r="SDE83" s="706"/>
      <c r="SDF83" s="706"/>
      <c r="SDG83" s="706"/>
      <c r="SDH83" s="706"/>
      <c r="SDI83" s="706"/>
      <c r="SDJ83" s="706"/>
      <c r="SDK83" s="706"/>
      <c r="SDL83" s="706"/>
      <c r="SDM83" s="706"/>
      <c r="SDN83" s="706"/>
      <c r="SDO83" s="706"/>
      <c r="SDP83" s="706"/>
      <c r="SDQ83" s="706"/>
      <c r="SDR83" s="706"/>
      <c r="SDS83" s="706"/>
      <c r="SDT83" s="706"/>
      <c r="SDU83" s="706"/>
      <c r="SDV83" s="706"/>
      <c r="SDW83" s="706"/>
      <c r="SDX83" s="706"/>
      <c r="SDY83" s="706"/>
      <c r="SDZ83" s="706"/>
      <c r="SEA83" s="706"/>
      <c r="SEB83" s="706"/>
      <c r="SEC83" s="706"/>
      <c r="SED83" s="706"/>
      <c r="SEE83" s="706"/>
      <c r="SEF83" s="706"/>
      <c r="SEG83" s="706"/>
      <c r="SEH83" s="706"/>
      <c r="SEI83" s="706"/>
      <c r="SEJ83" s="706"/>
      <c r="SEK83" s="706"/>
      <c r="SEL83" s="706"/>
      <c r="SEM83" s="706"/>
      <c r="SEN83" s="706"/>
      <c r="SEO83" s="706"/>
      <c r="SEP83" s="706"/>
      <c r="SEQ83" s="706"/>
      <c r="SER83" s="706"/>
      <c r="SES83" s="706"/>
      <c r="SET83" s="706"/>
      <c r="SEU83" s="706"/>
      <c r="SEV83" s="706"/>
      <c r="SEW83" s="706"/>
      <c r="SEX83" s="706"/>
      <c r="SEY83" s="706"/>
      <c r="SEZ83" s="706"/>
      <c r="SFA83" s="706"/>
      <c r="SFB83" s="706"/>
      <c r="SFC83" s="706"/>
      <c r="SFD83" s="706"/>
      <c r="SFE83" s="706"/>
      <c r="SFF83" s="706"/>
      <c r="SFG83" s="706"/>
      <c r="SFH83" s="706"/>
      <c r="SFI83" s="706"/>
      <c r="SFJ83" s="706"/>
      <c r="SFK83" s="706"/>
      <c r="SFL83" s="706"/>
      <c r="SFM83" s="706"/>
      <c r="SFN83" s="706"/>
      <c r="SFO83" s="706"/>
      <c r="SFP83" s="706"/>
      <c r="SFQ83" s="706"/>
      <c r="SFR83" s="706"/>
      <c r="SFS83" s="706"/>
      <c r="SFT83" s="706"/>
      <c r="SFU83" s="706"/>
      <c r="SFV83" s="706"/>
      <c r="SFW83" s="706"/>
      <c r="SFX83" s="706"/>
      <c r="SFY83" s="706"/>
      <c r="SFZ83" s="706"/>
      <c r="SGA83" s="706"/>
      <c r="SGB83" s="706"/>
      <c r="SGC83" s="706"/>
      <c r="SGD83" s="706"/>
      <c r="SGE83" s="706"/>
      <c r="SGF83" s="706"/>
      <c r="SGG83" s="706"/>
      <c r="SGH83" s="706"/>
      <c r="SGI83" s="706"/>
      <c r="SGJ83" s="706"/>
      <c r="SGK83" s="706"/>
      <c r="SGL83" s="706"/>
      <c r="SGM83" s="706"/>
      <c r="SGN83" s="706"/>
      <c r="SGO83" s="706"/>
      <c r="SGP83" s="706"/>
      <c r="SGQ83" s="706"/>
      <c r="SGR83" s="706"/>
      <c r="SGS83" s="706"/>
      <c r="SGT83" s="706"/>
      <c r="SGU83" s="706"/>
      <c r="SGV83" s="706"/>
      <c r="SGW83" s="706"/>
      <c r="SGX83" s="706"/>
      <c r="SGY83" s="706"/>
      <c r="SGZ83" s="706"/>
      <c r="SHA83" s="706"/>
      <c r="SHB83" s="706"/>
      <c r="SHC83" s="706"/>
      <c r="SHD83" s="706"/>
      <c r="SHE83" s="706"/>
      <c r="SHF83" s="706"/>
      <c r="SHG83" s="706"/>
      <c r="SHH83" s="706"/>
      <c r="SHI83" s="706"/>
      <c r="SHJ83" s="706"/>
      <c r="SHK83" s="706"/>
      <c r="SHL83" s="706"/>
      <c r="SHM83" s="706"/>
      <c r="SHN83" s="706"/>
      <c r="SHO83" s="706"/>
      <c r="SHP83" s="706"/>
      <c r="SHQ83" s="706"/>
      <c r="SHR83" s="706"/>
      <c r="SHS83" s="706"/>
      <c r="SHT83" s="706"/>
      <c r="SHU83" s="706"/>
      <c r="SHV83" s="706"/>
      <c r="SHW83" s="706"/>
      <c r="SHX83" s="706"/>
      <c r="SHY83" s="706"/>
      <c r="SHZ83" s="706"/>
      <c r="SIA83" s="706"/>
      <c r="SIB83" s="706"/>
      <c r="SIC83" s="706"/>
      <c r="SID83" s="706"/>
      <c r="SIE83" s="706"/>
      <c r="SIF83" s="706"/>
      <c r="SIG83" s="706"/>
      <c r="SIH83" s="706"/>
      <c r="SII83" s="706"/>
      <c r="SIJ83" s="706"/>
      <c r="SIK83" s="706"/>
      <c r="SIL83" s="706"/>
      <c r="SIM83" s="706"/>
      <c r="SIN83" s="706"/>
      <c r="SIO83" s="706"/>
      <c r="SIP83" s="706"/>
      <c r="SIQ83" s="706"/>
      <c r="SIR83" s="706"/>
      <c r="SIS83" s="706"/>
      <c r="SIT83" s="706"/>
      <c r="SIU83" s="706"/>
      <c r="SIV83" s="706"/>
      <c r="SIW83" s="706"/>
      <c r="SIX83" s="706"/>
      <c r="SIY83" s="706"/>
      <c r="SIZ83" s="706"/>
      <c r="SJA83" s="706"/>
      <c r="SJB83" s="706"/>
      <c r="SJC83" s="706"/>
      <c r="SJD83" s="706"/>
      <c r="SJE83" s="706"/>
      <c r="SJF83" s="706"/>
      <c r="SJG83" s="706"/>
      <c r="SJH83" s="706"/>
      <c r="SJI83" s="706"/>
      <c r="SJJ83" s="706"/>
      <c r="SJK83" s="706"/>
      <c r="SJL83" s="706"/>
      <c r="SJM83" s="706"/>
      <c r="SJN83" s="706"/>
      <c r="SJO83" s="706"/>
      <c r="SJP83" s="706"/>
      <c r="SJQ83" s="706"/>
      <c r="SJR83" s="706"/>
      <c r="SJS83" s="706"/>
      <c r="SJT83" s="706"/>
      <c r="SJU83" s="706"/>
      <c r="SJV83" s="706"/>
      <c r="SJW83" s="706"/>
      <c r="SJX83" s="706"/>
      <c r="SJY83" s="706"/>
      <c r="SJZ83" s="706"/>
      <c r="SKA83" s="706"/>
      <c r="SKB83" s="706"/>
      <c r="SKC83" s="706"/>
      <c r="SKD83" s="706"/>
      <c r="SKE83" s="706"/>
      <c r="SKF83" s="706"/>
      <c r="SKG83" s="706"/>
      <c r="SKH83" s="706"/>
      <c r="SKI83" s="706"/>
      <c r="SKJ83" s="706"/>
      <c r="SKK83" s="706"/>
      <c r="SKL83" s="706"/>
      <c r="SKM83" s="706"/>
      <c r="SKN83" s="706"/>
      <c r="SKO83" s="706"/>
      <c r="SKP83" s="706"/>
      <c r="SKQ83" s="706"/>
      <c r="SKR83" s="706"/>
      <c r="SKS83" s="706"/>
      <c r="SKT83" s="706"/>
      <c r="SKU83" s="706"/>
      <c r="SKV83" s="706"/>
      <c r="SKW83" s="706"/>
      <c r="SKX83" s="706"/>
      <c r="SKY83" s="706"/>
      <c r="SKZ83" s="706"/>
      <c r="SLA83" s="706"/>
      <c r="SLB83" s="706"/>
      <c r="SLC83" s="706"/>
      <c r="SLD83" s="706"/>
      <c r="SLE83" s="706"/>
      <c r="SLF83" s="706"/>
      <c r="SLG83" s="706"/>
      <c r="SLH83" s="706"/>
      <c r="SLI83" s="706"/>
      <c r="SLJ83" s="706"/>
      <c r="SLK83" s="706"/>
      <c r="SLL83" s="706"/>
      <c r="SLM83" s="706"/>
      <c r="SLN83" s="706"/>
      <c r="SLO83" s="706"/>
      <c r="SLP83" s="706"/>
      <c r="SLQ83" s="706"/>
      <c r="SLR83" s="706"/>
      <c r="SLS83" s="706"/>
      <c r="SLT83" s="706"/>
      <c r="SLU83" s="706"/>
      <c r="SLV83" s="706"/>
      <c r="SLW83" s="706"/>
      <c r="SLX83" s="706"/>
      <c r="SLY83" s="706"/>
      <c r="SLZ83" s="706"/>
      <c r="SMA83" s="706"/>
      <c r="SMB83" s="706"/>
      <c r="SMC83" s="706"/>
      <c r="SMD83" s="706"/>
      <c r="SME83" s="706"/>
      <c r="SMF83" s="706"/>
      <c r="SMG83" s="706"/>
      <c r="SMH83" s="706"/>
      <c r="SMI83" s="706"/>
      <c r="SMJ83" s="706"/>
      <c r="SMK83" s="706"/>
      <c r="SML83" s="706"/>
      <c r="SMM83" s="706"/>
      <c r="SMN83" s="706"/>
      <c r="SMO83" s="706"/>
      <c r="SMP83" s="706"/>
      <c r="SMQ83" s="706"/>
      <c r="SMR83" s="706"/>
      <c r="SMS83" s="706"/>
      <c r="SMT83" s="706"/>
      <c r="SMU83" s="706"/>
      <c r="SMV83" s="706"/>
      <c r="SMW83" s="706"/>
      <c r="SMX83" s="706"/>
      <c r="SMY83" s="706"/>
      <c r="SMZ83" s="706"/>
      <c r="SNA83" s="706"/>
      <c r="SNB83" s="706"/>
      <c r="SNC83" s="706"/>
      <c r="SND83" s="706"/>
      <c r="SNE83" s="706"/>
      <c r="SNF83" s="706"/>
      <c r="SNG83" s="706"/>
      <c r="SNH83" s="706"/>
      <c r="SNI83" s="706"/>
      <c r="SNJ83" s="706"/>
      <c r="SNK83" s="706"/>
      <c r="SNL83" s="706"/>
      <c r="SNM83" s="706"/>
      <c r="SNN83" s="706"/>
      <c r="SNO83" s="706"/>
      <c r="SNP83" s="706"/>
      <c r="SNQ83" s="706"/>
      <c r="SNR83" s="706"/>
      <c r="SNS83" s="706"/>
      <c r="SNT83" s="706"/>
      <c r="SNU83" s="706"/>
      <c r="SNV83" s="706"/>
      <c r="SNW83" s="706"/>
      <c r="SNX83" s="706"/>
      <c r="SNY83" s="706"/>
      <c r="SNZ83" s="706"/>
      <c r="SOA83" s="706"/>
      <c r="SOB83" s="706"/>
      <c r="SOC83" s="706"/>
      <c r="SOD83" s="706"/>
      <c r="SOE83" s="706"/>
      <c r="SOF83" s="706"/>
      <c r="SOG83" s="706"/>
      <c r="SOH83" s="706"/>
      <c r="SOI83" s="706"/>
      <c r="SOJ83" s="706"/>
      <c r="SOK83" s="706"/>
      <c r="SOL83" s="706"/>
      <c r="SOM83" s="706"/>
      <c r="SON83" s="706"/>
      <c r="SOO83" s="706"/>
      <c r="SOP83" s="706"/>
      <c r="SOQ83" s="706"/>
      <c r="SOR83" s="706"/>
      <c r="SOS83" s="706"/>
      <c r="SOT83" s="706"/>
      <c r="SOU83" s="706"/>
      <c r="SOV83" s="706"/>
      <c r="SOW83" s="706"/>
      <c r="SOX83" s="706"/>
      <c r="SOY83" s="706"/>
      <c r="SOZ83" s="706"/>
      <c r="SPA83" s="706"/>
      <c r="SPB83" s="706"/>
      <c r="SPC83" s="706"/>
      <c r="SPD83" s="706"/>
      <c r="SPE83" s="706"/>
      <c r="SPF83" s="706"/>
      <c r="SPG83" s="706"/>
      <c r="SPH83" s="706"/>
      <c r="SPI83" s="706"/>
      <c r="SPJ83" s="706"/>
      <c r="SPK83" s="706"/>
      <c r="SPL83" s="706"/>
      <c r="SPM83" s="706"/>
      <c r="SPN83" s="706"/>
      <c r="SPO83" s="706"/>
      <c r="SPP83" s="706"/>
      <c r="SPQ83" s="706"/>
      <c r="SPR83" s="706"/>
      <c r="SPS83" s="706"/>
      <c r="SPT83" s="706"/>
      <c r="SPU83" s="706"/>
      <c r="SPV83" s="706"/>
      <c r="SPW83" s="706"/>
      <c r="SPX83" s="706"/>
      <c r="SPY83" s="706"/>
      <c r="SPZ83" s="706"/>
      <c r="SQA83" s="706"/>
      <c r="SQB83" s="706"/>
      <c r="SQC83" s="706"/>
      <c r="SQD83" s="706"/>
      <c r="SQE83" s="706"/>
      <c r="SQF83" s="706"/>
      <c r="SQG83" s="706"/>
      <c r="SQH83" s="706"/>
      <c r="SQI83" s="706"/>
      <c r="SQJ83" s="706"/>
      <c r="SQK83" s="706"/>
      <c r="SQL83" s="706"/>
      <c r="SQM83" s="706"/>
      <c r="SQN83" s="706"/>
      <c r="SQO83" s="706"/>
      <c r="SQP83" s="706"/>
      <c r="SQQ83" s="706"/>
      <c r="SQR83" s="706"/>
      <c r="SQS83" s="706"/>
      <c r="SQT83" s="706"/>
      <c r="SQU83" s="706"/>
      <c r="SQV83" s="706"/>
      <c r="SQW83" s="706"/>
      <c r="SQX83" s="706"/>
      <c r="SQY83" s="706"/>
      <c r="SQZ83" s="706"/>
      <c r="SRA83" s="706"/>
      <c r="SRB83" s="706"/>
      <c r="SRC83" s="706"/>
      <c r="SRD83" s="706"/>
      <c r="SRE83" s="706"/>
      <c r="SRF83" s="706"/>
      <c r="SRG83" s="706"/>
      <c r="SRH83" s="706"/>
      <c r="SRI83" s="706"/>
      <c r="SRJ83" s="706"/>
      <c r="SRK83" s="706"/>
      <c r="SRL83" s="706"/>
      <c r="SRM83" s="706"/>
      <c r="SRN83" s="706"/>
      <c r="SRO83" s="706"/>
      <c r="SRP83" s="706"/>
      <c r="SRQ83" s="706"/>
      <c r="SRR83" s="706"/>
      <c r="SRS83" s="706"/>
      <c r="SRT83" s="706"/>
      <c r="SRU83" s="706"/>
      <c r="SRV83" s="706"/>
      <c r="SRW83" s="706"/>
      <c r="SRX83" s="706"/>
      <c r="SRY83" s="706"/>
      <c r="SRZ83" s="706"/>
      <c r="SSA83" s="706"/>
      <c r="SSB83" s="706"/>
      <c r="SSC83" s="706"/>
      <c r="SSD83" s="706"/>
      <c r="SSE83" s="706"/>
      <c r="SSF83" s="706"/>
      <c r="SSG83" s="706"/>
      <c r="SSH83" s="706"/>
      <c r="SSI83" s="706"/>
      <c r="SSJ83" s="706"/>
      <c r="SSK83" s="706"/>
      <c r="SSL83" s="706"/>
      <c r="SSM83" s="706"/>
      <c r="SSN83" s="706"/>
      <c r="SSO83" s="706"/>
      <c r="SSP83" s="706"/>
      <c r="SSQ83" s="706"/>
      <c r="SSR83" s="706"/>
      <c r="SSS83" s="706"/>
      <c r="SST83" s="706"/>
      <c r="SSU83" s="706"/>
      <c r="SSV83" s="706"/>
      <c r="SSW83" s="706"/>
      <c r="SSX83" s="706"/>
      <c r="SSY83" s="706"/>
      <c r="SSZ83" s="706"/>
      <c r="STA83" s="706"/>
      <c r="STB83" s="706"/>
      <c r="STC83" s="706"/>
      <c r="STD83" s="706"/>
      <c r="STE83" s="706"/>
      <c r="STF83" s="706"/>
      <c r="STG83" s="706"/>
      <c r="STH83" s="706"/>
      <c r="STI83" s="706"/>
      <c r="STJ83" s="706"/>
      <c r="STK83" s="706"/>
      <c r="STL83" s="706"/>
      <c r="STM83" s="706"/>
      <c r="STN83" s="706"/>
      <c r="STO83" s="706"/>
      <c r="STP83" s="706"/>
      <c r="STQ83" s="706"/>
      <c r="STR83" s="706"/>
      <c r="STS83" s="706"/>
      <c r="STT83" s="706"/>
      <c r="STU83" s="706"/>
      <c r="STV83" s="706"/>
      <c r="STW83" s="706"/>
      <c r="STX83" s="706"/>
      <c r="STY83" s="706"/>
      <c r="STZ83" s="706"/>
      <c r="SUA83" s="706"/>
      <c r="SUB83" s="706"/>
      <c r="SUC83" s="706"/>
      <c r="SUD83" s="706"/>
      <c r="SUE83" s="706"/>
      <c r="SUF83" s="706"/>
      <c r="SUG83" s="706"/>
      <c r="SUH83" s="706"/>
      <c r="SUI83" s="706"/>
      <c r="SUJ83" s="706"/>
      <c r="SUK83" s="706"/>
      <c r="SUL83" s="706"/>
      <c r="SUM83" s="706"/>
      <c r="SUN83" s="706"/>
      <c r="SUO83" s="706"/>
      <c r="SUP83" s="706"/>
      <c r="SUQ83" s="706"/>
      <c r="SUR83" s="706"/>
      <c r="SUS83" s="706"/>
      <c r="SUT83" s="706"/>
      <c r="SUU83" s="706"/>
      <c r="SUV83" s="706"/>
      <c r="SUW83" s="706"/>
      <c r="SUX83" s="706"/>
      <c r="SUY83" s="706"/>
      <c r="SUZ83" s="706"/>
      <c r="SVA83" s="706"/>
      <c r="SVB83" s="706"/>
      <c r="SVC83" s="706"/>
      <c r="SVD83" s="706"/>
      <c r="SVE83" s="706"/>
      <c r="SVF83" s="706"/>
      <c r="SVG83" s="706"/>
      <c r="SVH83" s="706"/>
      <c r="SVI83" s="706"/>
      <c r="SVJ83" s="706"/>
      <c r="SVK83" s="706"/>
      <c r="SVL83" s="706"/>
      <c r="SVM83" s="706"/>
      <c r="SVN83" s="706"/>
      <c r="SVO83" s="706"/>
      <c r="SVP83" s="706"/>
      <c r="SVQ83" s="706"/>
      <c r="SVR83" s="706"/>
      <c r="SVS83" s="706"/>
      <c r="SVT83" s="706"/>
      <c r="SVU83" s="706"/>
      <c r="SVV83" s="706"/>
      <c r="SVW83" s="706"/>
      <c r="SVX83" s="706"/>
      <c r="SVY83" s="706"/>
      <c r="SVZ83" s="706"/>
      <c r="SWA83" s="706"/>
      <c r="SWB83" s="706"/>
      <c r="SWC83" s="706"/>
      <c r="SWD83" s="706"/>
      <c r="SWE83" s="706"/>
      <c r="SWF83" s="706"/>
      <c r="SWG83" s="706"/>
      <c r="SWH83" s="706"/>
      <c r="SWI83" s="706"/>
      <c r="SWJ83" s="706"/>
      <c r="SWK83" s="706"/>
      <c r="SWL83" s="706"/>
      <c r="SWM83" s="706"/>
      <c r="SWN83" s="706"/>
      <c r="SWO83" s="706"/>
      <c r="SWP83" s="706"/>
      <c r="SWQ83" s="706"/>
      <c r="SWR83" s="706"/>
      <c r="SWS83" s="706"/>
      <c r="SWT83" s="706"/>
      <c r="SWU83" s="706"/>
      <c r="SWV83" s="706"/>
      <c r="SWW83" s="706"/>
      <c r="SWX83" s="706"/>
      <c r="SWY83" s="706"/>
      <c r="SWZ83" s="706"/>
      <c r="SXA83" s="706"/>
      <c r="SXB83" s="706"/>
      <c r="SXC83" s="706"/>
      <c r="SXD83" s="706"/>
      <c r="SXE83" s="706"/>
      <c r="SXF83" s="706"/>
      <c r="SXG83" s="706"/>
      <c r="SXH83" s="706"/>
      <c r="SXI83" s="706"/>
      <c r="SXJ83" s="706"/>
      <c r="SXK83" s="706"/>
      <c r="SXL83" s="706"/>
      <c r="SXM83" s="706"/>
      <c r="SXN83" s="706"/>
      <c r="SXO83" s="706"/>
      <c r="SXP83" s="706"/>
      <c r="SXQ83" s="706"/>
      <c r="SXR83" s="706"/>
      <c r="SXS83" s="706"/>
      <c r="SXT83" s="706"/>
      <c r="SXU83" s="706"/>
      <c r="SXV83" s="706"/>
      <c r="SXW83" s="706"/>
      <c r="SXX83" s="706"/>
      <c r="SXY83" s="706"/>
      <c r="SXZ83" s="706"/>
      <c r="SYA83" s="706"/>
      <c r="SYB83" s="706"/>
      <c r="SYC83" s="706"/>
      <c r="SYD83" s="706"/>
      <c r="SYE83" s="706"/>
      <c r="SYF83" s="706"/>
      <c r="SYG83" s="706"/>
      <c r="SYH83" s="706"/>
      <c r="SYI83" s="706"/>
      <c r="SYJ83" s="706"/>
      <c r="SYK83" s="706"/>
      <c r="SYL83" s="706"/>
      <c r="SYM83" s="706"/>
      <c r="SYN83" s="706"/>
      <c r="SYO83" s="706"/>
      <c r="SYP83" s="706"/>
      <c r="SYQ83" s="706"/>
      <c r="SYR83" s="706"/>
      <c r="SYS83" s="706"/>
      <c r="SYT83" s="706"/>
      <c r="SYU83" s="706"/>
      <c r="SYV83" s="706"/>
      <c r="SYW83" s="706"/>
      <c r="SYX83" s="706"/>
      <c r="SYY83" s="706"/>
      <c r="SYZ83" s="706"/>
      <c r="SZA83" s="706"/>
      <c r="SZB83" s="706"/>
      <c r="SZC83" s="706"/>
      <c r="SZD83" s="706"/>
      <c r="SZE83" s="706"/>
      <c r="SZF83" s="706"/>
      <c r="SZG83" s="706"/>
      <c r="SZH83" s="706"/>
      <c r="SZI83" s="706"/>
      <c r="SZJ83" s="706"/>
      <c r="SZK83" s="706"/>
      <c r="SZL83" s="706"/>
      <c r="SZM83" s="706"/>
      <c r="SZN83" s="706"/>
      <c r="SZO83" s="706"/>
      <c r="SZP83" s="706"/>
      <c r="SZQ83" s="706"/>
      <c r="SZR83" s="706"/>
      <c r="SZS83" s="706"/>
      <c r="SZT83" s="706"/>
      <c r="SZU83" s="706"/>
      <c r="SZV83" s="706"/>
      <c r="SZW83" s="706"/>
      <c r="SZX83" s="706"/>
      <c r="SZY83" s="706"/>
      <c r="SZZ83" s="706"/>
      <c r="TAA83" s="706"/>
      <c r="TAB83" s="706"/>
      <c r="TAC83" s="706"/>
      <c r="TAD83" s="706"/>
      <c r="TAE83" s="706"/>
      <c r="TAF83" s="706"/>
      <c r="TAG83" s="706"/>
      <c r="TAH83" s="706"/>
      <c r="TAI83" s="706"/>
      <c r="TAJ83" s="706"/>
      <c r="TAK83" s="706"/>
      <c r="TAL83" s="706"/>
      <c r="TAM83" s="706"/>
      <c r="TAN83" s="706"/>
      <c r="TAO83" s="706"/>
      <c r="TAP83" s="706"/>
      <c r="TAQ83" s="706"/>
      <c r="TAR83" s="706"/>
      <c r="TAS83" s="706"/>
      <c r="TAT83" s="706"/>
      <c r="TAU83" s="706"/>
      <c r="TAV83" s="706"/>
      <c r="TAW83" s="706"/>
      <c r="TAX83" s="706"/>
      <c r="TAY83" s="706"/>
      <c r="TAZ83" s="706"/>
      <c r="TBA83" s="706"/>
      <c r="TBB83" s="706"/>
      <c r="TBC83" s="706"/>
      <c r="TBD83" s="706"/>
      <c r="TBE83" s="706"/>
      <c r="TBF83" s="706"/>
      <c r="TBG83" s="706"/>
      <c r="TBH83" s="706"/>
      <c r="TBI83" s="706"/>
      <c r="TBJ83" s="706"/>
      <c r="TBK83" s="706"/>
      <c r="TBL83" s="706"/>
      <c r="TBM83" s="706"/>
      <c r="TBN83" s="706"/>
      <c r="TBO83" s="706"/>
      <c r="TBP83" s="706"/>
      <c r="TBQ83" s="706"/>
      <c r="TBR83" s="706"/>
      <c r="TBS83" s="706"/>
      <c r="TBT83" s="706"/>
      <c r="TBU83" s="706"/>
      <c r="TBV83" s="706"/>
      <c r="TBW83" s="706"/>
      <c r="TBX83" s="706"/>
      <c r="TBY83" s="706"/>
      <c r="TBZ83" s="706"/>
      <c r="TCA83" s="706"/>
      <c r="TCB83" s="706"/>
      <c r="TCC83" s="706"/>
      <c r="TCD83" s="706"/>
      <c r="TCE83" s="706"/>
      <c r="TCF83" s="706"/>
      <c r="TCG83" s="706"/>
      <c r="TCH83" s="706"/>
      <c r="TCI83" s="706"/>
      <c r="TCJ83" s="706"/>
      <c r="TCK83" s="706"/>
      <c r="TCL83" s="706"/>
      <c r="TCM83" s="706"/>
      <c r="TCN83" s="706"/>
      <c r="TCO83" s="706"/>
      <c r="TCP83" s="706"/>
      <c r="TCQ83" s="706"/>
      <c r="TCR83" s="706"/>
      <c r="TCS83" s="706"/>
      <c r="TCT83" s="706"/>
      <c r="TCU83" s="706"/>
      <c r="TCV83" s="706"/>
      <c r="TCW83" s="706"/>
      <c r="TCX83" s="706"/>
      <c r="TCY83" s="706"/>
      <c r="TCZ83" s="706"/>
      <c r="TDA83" s="706"/>
      <c r="TDB83" s="706"/>
      <c r="TDC83" s="706"/>
      <c r="TDD83" s="706"/>
      <c r="TDE83" s="706"/>
      <c r="TDF83" s="706"/>
      <c r="TDG83" s="706"/>
      <c r="TDH83" s="706"/>
      <c r="TDI83" s="706"/>
      <c r="TDJ83" s="706"/>
      <c r="TDK83" s="706"/>
      <c r="TDL83" s="706"/>
      <c r="TDM83" s="706"/>
      <c r="TDN83" s="706"/>
      <c r="TDO83" s="706"/>
      <c r="TDP83" s="706"/>
      <c r="TDQ83" s="706"/>
      <c r="TDR83" s="706"/>
      <c r="TDS83" s="706"/>
      <c r="TDT83" s="706"/>
      <c r="TDU83" s="706"/>
      <c r="TDV83" s="706"/>
      <c r="TDW83" s="706"/>
      <c r="TDX83" s="706"/>
      <c r="TDY83" s="706"/>
      <c r="TDZ83" s="706"/>
      <c r="TEA83" s="706"/>
      <c r="TEB83" s="706"/>
      <c r="TEC83" s="706"/>
      <c r="TED83" s="706"/>
      <c r="TEE83" s="706"/>
      <c r="TEF83" s="706"/>
      <c r="TEG83" s="706"/>
      <c r="TEH83" s="706"/>
      <c r="TEI83" s="706"/>
      <c r="TEJ83" s="706"/>
      <c r="TEK83" s="706"/>
      <c r="TEL83" s="706"/>
      <c r="TEM83" s="706"/>
      <c r="TEN83" s="706"/>
      <c r="TEO83" s="706"/>
      <c r="TEP83" s="706"/>
      <c r="TEQ83" s="706"/>
      <c r="TER83" s="706"/>
      <c r="TES83" s="706"/>
      <c r="TET83" s="706"/>
      <c r="TEU83" s="706"/>
      <c r="TEV83" s="706"/>
      <c r="TEW83" s="706"/>
      <c r="TEX83" s="706"/>
      <c r="TEY83" s="706"/>
      <c r="TEZ83" s="706"/>
      <c r="TFA83" s="706"/>
      <c r="TFB83" s="706"/>
      <c r="TFC83" s="706"/>
      <c r="TFD83" s="706"/>
      <c r="TFE83" s="706"/>
      <c r="TFF83" s="706"/>
      <c r="TFG83" s="706"/>
      <c r="TFH83" s="706"/>
      <c r="TFI83" s="706"/>
      <c r="TFJ83" s="706"/>
      <c r="TFK83" s="706"/>
      <c r="TFL83" s="706"/>
      <c r="TFM83" s="706"/>
      <c r="TFN83" s="706"/>
      <c r="TFO83" s="706"/>
      <c r="TFP83" s="706"/>
      <c r="TFQ83" s="706"/>
      <c r="TFR83" s="706"/>
      <c r="TFS83" s="706"/>
      <c r="TFT83" s="706"/>
      <c r="TFU83" s="706"/>
      <c r="TFV83" s="706"/>
      <c r="TFW83" s="706"/>
      <c r="TFX83" s="706"/>
      <c r="TFY83" s="706"/>
      <c r="TFZ83" s="706"/>
      <c r="TGA83" s="706"/>
      <c r="TGB83" s="706"/>
      <c r="TGC83" s="706"/>
      <c r="TGD83" s="706"/>
      <c r="TGE83" s="706"/>
      <c r="TGF83" s="706"/>
      <c r="TGG83" s="706"/>
      <c r="TGH83" s="706"/>
      <c r="TGI83" s="706"/>
      <c r="TGJ83" s="706"/>
      <c r="TGK83" s="706"/>
      <c r="TGL83" s="706"/>
      <c r="TGM83" s="706"/>
      <c r="TGN83" s="706"/>
      <c r="TGO83" s="706"/>
      <c r="TGP83" s="706"/>
      <c r="TGQ83" s="706"/>
      <c r="TGR83" s="706"/>
      <c r="TGS83" s="706"/>
      <c r="TGT83" s="706"/>
      <c r="TGU83" s="706"/>
      <c r="TGV83" s="706"/>
      <c r="TGW83" s="706"/>
      <c r="TGX83" s="706"/>
      <c r="TGY83" s="706"/>
      <c r="TGZ83" s="706"/>
      <c r="THA83" s="706"/>
      <c r="THB83" s="706"/>
      <c r="THC83" s="706"/>
      <c r="THD83" s="706"/>
      <c r="THE83" s="706"/>
      <c r="THF83" s="706"/>
      <c r="THG83" s="706"/>
      <c r="THH83" s="706"/>
      <c r="THI83" s="706"/>
      <c r="THJ83" s="706"/>
      <c r="THK83" s="706"/>
      <c r="THL83" s="706"/>
      <c r="THM83" s="706"/>
      <c r="THN83" s="706"/>
      <c r="THO83" s="706"/>
      <c r="THP83" s="706"/>
      <c r="THQ83" s="706"/>
      <c r="THR83" s="706"/>
      <c r="THS83" s="706"/>
      <c r="THT83" s="706"/>
      <c r="THU83" s="706"/>
      <c r="THV83" s="706"/>
      <c r="THW83" s="706"/>
      <c r="THX83" s="706"/>
      <c r="THY83" s="706"/>
      <c r="THZ83" s="706"/>
      <c r="TIA83" s="706"/>
      <c r="TIB83" s="706"/>
      <c r="TIC83" s="706"/>
      <c r="TID83" s="706"/>
      <c r="TIE83" s="706"/>
      <c r="TIF83" s="706"/>
      <c r="TIG83" s="706"/>
      <c r="TIH83" s="706"/>
      <c r="TII83" s="706"/>
      <c r="TIJ83" s="706"/>
      <c r="TIK83" s="706"/>
      <c r="TIL83" s="706"/>
      <c r="TIM83" s="706"/>
      <c r="TIN83" s="706"/>
      <c r="TIO83" s="706"/>
      <c r="TIP83" s="706"/>
      <c r="TIQ83" s="706"/>
      <c r="TIR83" s="706"/>
      <c r="TIS83" s="706"/>
      <c r="TIT83" s="706"/>
      <c r="TIU83" s="706"/>
      <c r="TIV83" s="706"/>
      <c r="TIW83" s="706"/>
      <c r="TIX83" s="706"/>
      <c r="TIY83" s="706"/>
      <c r="TIZ83" s="706"/>
      <c r="TJA83" s="706"/>
      <c r="TJB83" s="706"/>
      <c r="TJC83" s="706"/>
      <c r="TJD83" s="706"/>
      <c r="TJE83" s="706"/>
      <c r="TJF83" s="706"/>
      <c r="TJG83" s="706"/>
      <c r="TJH83" s="706"/>
      <c r="TJI83" s="706"/>
      <c r="TJJ83" s="706"/>
      <c r="TJK83" s="706"/>
      <c r="TJL83" s="706"/>
      <c r="TJM83" s="706"/>
      <c r="TJN83" s="706"/>
      <c r="TJO83" s="706"/>
      <c r="TJP83" s="706"/>
      <c r="TJQ83" s="706"/>
      <c r="TJR83" s="706"/>
      <c r="TJS83" s="706"/>
      <c r="TJT83" s="706"/>
      <c r="TJU83" s="706"/>
      <c r="TJV83" s="706"/>
      <c r="TJW83" s="706"/>
      <c r="TJX83" s="706"/>
      <c r="TJY83" s="706"/>
      <c r="TJZ83" s="706"/>
      <c r="TKA83" s="706"/>
      <c r="TKB83" s="706"/>
      <c r="TKC83" s="706"/>
      <c r="TKD83" s="706"/>
      <c r="TKE83" s="706"/>
      <c r="TKF83" s="706"/>
      <c r="TKG83" s="706"/>
      <c r="TKH83" s="706"/>
      <c r="TKI83" s="706"/>
      <c r="TKJ83" s="706"/>
      <c r="TKK83" s="706"/>
      <c r="TKL83" s="706"/>
      <c r="TKM83" s="706"/>
      <c r="TKN83" s="706"/>
      <c r="TKO83" s="706"/>
      <c r="TKP83" s="706"/>
      <c r="TKQ83" s="706"/>
      <c r="TKR83" s="706"/>
      <c r="TKS83" s="706"/>
      <c r="TKT83" s="706"/>
      <c r="TKU83" s="706"/>
      <c r="TKV83" s="706"/>
      <c r="TKW83" s="706"/>
      <c r="TKX83" s="706"/>
      <c r="TKY83" s="706"/>
      <c r="TKZ83" s="706"/>
      <c r="TLA83" s="706"/>
      <c r="TLB83" s="706"/>
      <c r="TLC83" s="706"/>
      <c r="TLD83" s="706"/>
      <c r="TLE83" s="706"/>
      <c r="TLF83" s="706"/>
      <c r="TLG83" s="706"/>
      <c r="TLH83" s="706"/>
      <c r="TLI83" s="706"/>
      <c r="TLJ83" s="706"/>
      <c r="TLK83" s="706"/>
      <c r="TLL83" s="706"/>
      <c r="TLM83" s="706"/>
      <c r="TLN83" s="706"/>
      <c r="TLO83" s="706"/>
      <c r="TLP83" s="706"/>
      <c r="TLQ83" s="706"/>
      <c r="TLR83" s="706"/>
      <c r="TLS83" s="706"/>
      <c r="TLT83" s="706"/>
      <c r="TLU83" s="706"/>
      <c r="TLV83" s="706"/>
      <c r="TLW83" s="706"/>
      <c r="TLX83" s="706"/>
      <c r="TLY83" s="706"/>
      <c r="TLZ83" s="706"/>
      <c r="TMA83" s="706"/>
      <c r="TMB83" s="706"/>
      <c r="TMC83" s="706"/>
      <c r="TMD83" s="706"/>
      <c r="TME83" s="706"/>
      <c r="TMF83" s="706"/>
      <c r="TMG83" s="706"/>
      <c r="TMH83" s="706"/>
      <c r="TMI83" s="706"/>
      <c r="TMJ83" s="706"/>
      <c r="TMK83" s="706"/>
      <c r="TML83" s="706"/>
      <c r="TMM83" s="706"/>
      <c r="TMN83" s="706"/>
      <c r="TMO83" s="706"/>
      <c r="TMP83" s="706"/>
      <c r="TMQ83" s="706"/>
      <c r="TMR83" s="706"/>
      <c r="TMS83" s="706"/>
      <c r="TMT83" s="706"/>
      <c r="TMU83" s="706"/>
      <c r="TMV83" s="706"/>
      <c r="TMW83" s="706"/>
      <c r="TMX83" s="706"/>
      <c r="TMY83" s="706"/>
      <c r="TMZ83" s="706"/>
      <c r="TNA83" s="706"/>
      <c r="TNB83" s="706"/>
      <c r="TNC83" s="706"/>
      <c r="TND83" s="706"/>
      <c r="TNE83" s="706"/>
      <c r="TNF83" s="706"/>
      <c r="TNG83" s="706"/>
      <c r="TNH83" s="706"/>
      <c r="TNI83" s="706"/>
      <c r="TNJ83" s="706"/>
      <c r="TNK83" s="706"/>
      <c r="TNL83" s="706"/>
      <c r="TNM83" s="706"/>
      <c r="TNN83" s="706"/>
      <c r="TNO83" s="706"/>
      <c r="TNP83" s="706"/>
      <c r="TNQ83" s="706"/>
      <c r="TNR83" s="706"/>
      <c r="TNS83" s="706"/>
      <c r="TNT83" s="706"/>
      <c r="TNU83" s="706"/>
      <c r="TNV83" s="706"/>
      <c r="TNW83" s="706"/>
      <c r="TNX83" s="706"/>
      <c r="TNY83" s="706"/>
      <c r="TNZ83" s="706"/>
      <c r="TOA83" s="706"/>
      <c r="TOB83" s="706"/>
      <c r="TOC83" s="706"/>
      <c r="TOD83" s="706"/>
      <c r="TOE83" s="706"/>
      <c r="TOF83" s="706"/>
      <c r="TOG83" s="706"/>
      <c r="TOH83" s="706"/>
      <c r="TOI83" s="706"/>
      <c r="TOJ83" s="706"/>
      <c r="TOK83" s="706"/>
      <c r="TOL83" s="706"/>
      <c r="TOM83" s="706"/>
      <c r="TON83" s="706"/>
      <c r="TOO83" s="706"/>
      <c r="TOP83" s="706"/>
      <c r="TOQ83" s="706"/>
      <c r="TOR83" s="706"/>
      <c r="TOS83" s="706"/>
      <c r="TOT83" s="706"/>
      <c r="TOU83" s="706"/>
      <c r="TOV83" s="706"/>
      <c r="TOW83" s="706"/>
      <c r="TOX83" s="706"/>
      <c r="TOY83" s="706"/>
      <c r="TOZ83" s="706"/>
      <c r="TPA83" s="706"/>
      <c r="TPB83" s="706"/>
      <c r="TPC83" s="706"/>
      <c r="TPD83" s="706"/>
      <c r="TPE83" s="706"/>
      <c r="TPF83" s="706"/>
      <c r="TPG83" s="706"/>
      <c r="TPH83" s="706"/>
      <c r="TPI83" s="706"/>
      <c r="TPJ83" s="706"/>
      <c r="TPK83" s="706"/>
      <c r="TPL83" s="706"/>
      <c r="TPM83" s="706"/>
      <c r="TPN83" s="706"/>
      <c r="TPO83" s="706"/>
      <c r="TPP83" s="706"/>
      <c r="TPQ83" s="706"/>
      <c r="TPR83" s="706"/>
      <c r="TPS83" s="706"/>
      <c r="TPT83" s="706"/>
      <c r="TPU83" s="706"/>
      <c r="TPV83" s="706"/>
      <c r="TPW83" s="706"/>
      <c r="TPX83" s="706"/>
      <c r="TPY83" s="706"/>
      <c r="TPZ83" s="706"/>
      <c r="TQA83" s="706"/>
      <c r="TQB83" s="706"/>
      <c r="TQC83" s="706"/>
      <c r="TQD83" s="706"/>
      <c r="TQE83" s="706"/>
      <c r="TQF83" s="706"/>
      <c r="TQG83" s="706"/>
      <c r="TQH83" s="706"/>
      <c r="TQI83" s="706"/>
      <c r="TQJ83" s="706"/>
      <c r="TQK83" s="706"/>
      <c r="TQL83" s="706"/>
      <c r="TQM83" s="706"/>
      <c r="TQN83" s="706"/>
      <c r="TQO83" s="706"/>
      <c r="TQP83" s="706"/>
      <c r="TQQ83" s="706"/>
      <c r="TQR83" s="706"/>
      <c r="TQS83" s="706"/>
      <c r="TQT83" s="706"/>
      <c r="TQU83" s="706"/>
      <c r="TQV83" s="706"/>
      <c r="TQW83" s="706"/>
      <c r="TQX83" s="706"/>
      <c r="TQY83" s="706"/>
      <c r="TQZ83" s="706"/>
      <c r="TRA83" s="706"/>
      <c r="TRB83" s="706"/>
      <c r="TRC83" s="706"/>
      <c r="TRD83" s="706"/>
      <c r="TRE83" s="706"/>
      <c r="TRF83" s="706"/>
      <c r="TRG83" s="706"/>
      <c r="TRH83" s="706"/>
      <c r="TRI83" s="706"/>
      <c r="TRJ83" s="706"/>
      <c r="TRK83" s="706"/>
      <c r="TRL83" s="706"/>
      <c r="TRM83" s="706"/>
      <c r="TRN83" s="706"/>
      <c r="TRO83" s="706"/>
      <c r="TRP83" s="706"/>
      <c r="TRQ83" s="706"/>
      <c r="TRR83" s="706"/>
      <c r="TRS83" s="706"/>
      <c r="TRT83" s="706"/>
      <c r="TRU83" s="706"/>
      <c r="TRV83" s="706"/>
      <c r="TRW83" s="706"/>
      <c r="TRX83" s="706"/>
      <c r="TRY83" s="706"/>
      <c r="TRZ83" s="706"/>
      <c r="TSA83" s="706"/>
      <c r="TSB83" s="706"/>
      <c r="TSC83" s="706"/>
      <c r="TSD83" s="706"/>
      <c r="TSE83" s="706"/>
      <c r="TSF83" s="706"/>
      <c r="TSG83" s="706"/>
      <c r="TSH83" s="706"/>
      <c r="TSI83" s="706"/>
      <c r="TSJ83" s="706"/>
      <c r="TSK83" s="706"/>
      <c r="TSL83" s="706"/>
      <c r="TSM83" s="706"/>
      <c r="TSN83" s="706"/>
      <c r="TSO83" s="706"/>
      <c r="TSP83" s="706"/>
      <c r="TSQ83" s="706"/>
      <c r="TSR83" s="706"/>
      <c r="TSS83" s="706"/>
      <c r="TST83" s="706"/>
      <c r="TSU83" s="706"/>
      <c r="TSV83" s="706"/>
      <c r="TSW83" s="706"/>
      <c r="TSX83" s="706"/>
      <c r="TSY83" s="706"/>
      <c r="TSZ83" s="706"/>
      <c r="TTA83" s="706"/>
      <c r="TTB83" s="706"/>
      <c r="TTC83" s="706"/>
      <c r="TTD83" s="706"/>
      <c r="TTE83" s="706"/>
      <c r="TTF83" s="706"/>
      <c r="TTG83" s="706"/>
      <c r="TTH83" s="706"/>
      <c r="TTI83" s="706"/>
      <c r="TTJ83" s="706"/>
      <c r="TTK83" s="706"/>
      <c r="TTL83" s="706"/>
      <c r="TTM83" s="706"/>
      <c r="TTN83" s="706"/>
      <c r="TTO83" s="706"/>
      <c r="TTP83" s="706"/>
      <c r="TTQ83" s="706"/>
      <c r="TTR83" s="706"/>
      <c r="TTS83" s="706"/>
      <c r="TTT83" s="706"/>
      <c r="TTU83" s="706"/>
      <c r="TTV83" s="706"/>
      <c r="TTW83" s="706"/>
      <c r="TTX83" s="706"/>
      <c r="TTY83" s="706"/>
      <c r="TTZ83" s="706"/>
      <c r="TUA83" s="706"/>
      <c r="TUB83" s="706"/>
      <c r="TUC83" s="706"/>
      <c r="TUD83" s="706"/>
      <c r="TUE83" s="706"/>
      <c r="TUF83" s="706"/>
      <c r="TUG83" s="706"/>
      <c r="TUH83" s="706"/>
      <c r="TUI83" s="706"/>
      <c r="TUJ83" s="706"/>
      <c r="TUK83" s="706"/>
      <c r="TUL83" s="706"/>
      <c r="TUM83" s="706"/>
      <c r="TUN83" s="706"/>
      <c r="TUO83" s="706"/>
      <c r="TUP83" s="706"/>
      <c r="TUQ83" s="706"/>
      <c r="TUR83" s="706"/>
      <c r="TUS83" s="706"/>
      <c r="TUT83" s="706"/>
      <c r="TUU83" s="706"/>
      <c r="TUV83" s="706"/>
      <c r="TUW83" s="706"/>
      <c r="TUX83" s="706"/>
      <c r="TUY83" s="706"/>
      <c r="TUZ83" s="706"/>
      <c r="TVA83" s="706"/>
      <c r="TVB83" s="706"/>
      <c r="TVC83" s="706"/>
      <c r="TVD83" s="706"/>
      <c r="TVE83" s="706"/>
      <c r="TVF83" s="706"/>
      <c r="TVG83" s="706"/>
      <c r="TVH83" s="706"/>
      <c r="TVI83" s="706"/>
      <c r="TVJ83" s="706"/>
      <c r="TVK83" s="706"/>
      <c r="TVL83" s="706"/>
      <c r="TVM83" s="706"/>
      <c r="TVN83" s="706"/>
      <c r="TVO83" s="706"/>
      <c r="TVP83" s="706"/>
      <c r="TVQ83" s="706"/>
      <c r="TVR83" s="706"/>
      <c r="TVS83" s="706"/>
      <c r="TVT83" s="706"/>
      <c r="TVU83" s="706"/>
      <c r="TVV83" s="706"/>
      <c r="TVW83" s="706"/>
      <c r="TVX83" s="706"/>
      <c r="TVY83" s="706"/>
      <c r="TVZ83" s="706"/>
      <c r="TWA83" s="706"/>
      <c r="TWB83" s="706"/>
      <c r="TWC83" s="706"/>
      <c r="TWD83" s="706"/>
      <c r="TWE83" s="706"/>
      <c r="TWF83" s="706"/>
      <c r="TWG83" s="706"/>
      <c r="TWH83" s="706"/>
      <c r="TWI83" s="706"/>
      <c r="TWJ83" s="706"/>
      <c r="TWK83" s="706"/>
      <c r="TWL83" s="706"/>
      <c r="TWM83" s="706"/>
      <c r="TWN83" s="706"/>
      <c r="TWO83" s="706"/>
      <c r="TWP83" s="706"/>
      <c r="TWQ83" s="706"/>
      <c r="TWR83" s="706"/>
      <c r="TWS83" s="706"/>
      <c r="TWT83" s="706"/>
      <c r="TWU83" s="706"/>
      <c r="TWV83" s="706"/>
      <c r="TWW83" s="706"/>
      <c r="TWX83" s="706"/>
      <c r="TWY83" s="706"/>
      <c r="TWZ83" s="706"/>
      <c r="TXA83" s="706"/>
      <c r="TXB83" s="706"/>
      <c r="TXC83" s="706"/>
      <c r="TXD83" s="706"/>
      <c r="TXE83" s="706"/>
      <c r="TXF83" s="706"/>
      <c r="TXG83" s="706"/>
      <c r="TXH83" s="706"/>
      <c r="TXI83" s="706"/>
      <c r="TXJ83" s="706"/>
      <c r="TXK83" s="706"/>
      <c r="TXL83" s="706"/>
      <c r="TXM83" s="706"/>
      <c r="TXN83" s="706"/>
      <c r="TXO83" s="706"/>
      <c r="TXP83" s="706"/>
      <c r="TXQ83" s="706"/>
      <c r="TXR83" s="706"/>
      <c r="TXS83" s="706"/>
      <c r="TXT83" s="706"/>
      <c r="TXU83" s="706"/>
      <c r="TXV83" s="706"/>
      <c r="TXW83" s="706"/>
      <c r="TXX83" s="706"/>
      <c r="TXY83" s="706"/>
      <c r="TXZ83" s="706"/>
      <c r="TYA83" s="706"/>
      <c r="TYB83" s="706"/>
      <c r="TYC83" s="706"/>
      <c r="TYD83" s="706"/>
      <c r="TYE83" s="706"/>
      <c r="TYF83" s="706"/>
      <c r="TYG83" s="706"/>
      <c r="TYH83" s="706"/>
      <c r="TYI83" s="706"/>
      <c r="TYJ83" s="706"/>
      <c r="TYK83" s="706"/>
      <c r="TYL83" s="706"/>
      <c r="TYM83" s="706"/>
      <c r="TYN83" s="706"/>
      <c r="TYO83" s="706"/>
      <c r="TYP83" s="706"/>
      <c r="TYQ83" s="706"/>
      <c r="TYR83" s="706"/>
      <c r="TYS83" s="706"/>
      <c r="TYT83" s="706"/>
      <c r="TYU83" s="706"/>
      <c r="TYV83" s="706"/>
      <c r="TYW83" s="706"/>
      <c r="TYX83" s="706"/>
      <c r="TYY83" s="706"/>
      <c r="TYZ83" s="706"/>
      <c r="TZA83" s="706"/>
      <c r="TZB83" s="706"/>
      <c r="TZC83" s="706"/>
      <c r="TZD83" s="706"/>
      <c r="TZE83" s="706"/>
      <c r="TZF83" s="706"/>
      <c r="TZG83" s="706"/>
      <c r="TZH83" s="706"/>
      <c r="TZI83" s="706"/>
      <c r="TZJ83" s="706"/>
      <c r="TZK83" s="706"/>
      <c r="TZL83" s="706"/>
      <c r="TZM83" s="706"/>
      <c r="TZN83" s="706"/>
      <c r="TZO83" s="706"/>
      <c r="TZP83" s="706"/>
      <c r="TZQ83" s="706"/>
      <c r="TZR83" s="706"/>
      <c r="TZS83" s="706"/>
      <c r="TZT83" s="706"/>
      <c r="TZU83" s="706"/>
      <c r="TZV83" s="706"/>
      <c r="TZW83" s="706"/>
      <c r="TZX83" s="706"/>
      <c r="TZY83" s="706"/>
      <c r="TZZ83" s="706"/>
      <c r="UAA83" s="706"/>
      <c r="UAB83" s="706"/>
      <c r="UAC83" s="706"/>
      <c r="UAD83" s="706"/>
      <c r="UAE83" s="706"/>
      <c r="UAF83" s="706"/>
      <c r="UAG83" s="706"/>
      <c r="UAH83" s="706"/>
      <c r="UAI83" s="706"/>
      <c r="UAJ83" s="706"/>
      <c r="UAK83" s="706"/>
      <c r="UAL83" s="706"/>
      <c r="UAM83" s="706"/>
      <c r="UAN83" s="706"/>
      <c r="UAO83" s="706"/>
      <c r="UAP83" s="706"/>
      <c r="UAQ83" s="706"/>
      <c r="UAR83" s="706"/>
      <c r="UAS83" s="706"/>
      <c r="UAT83" s="706"/>
      <c r="UAU83" s="706"/>
      <c r="UAV83" s="706"/>
      <c r="UAW83" s="706"/>
      <c r="UAX83" s="706"/>
      <c r="UAY83" s="706"/>
      <c r="UAZ83" s="706"/>
      <c r="UBA83" s="706"/>
      <c r="UBB83" s="706"/>
      <c r="UBC83" s="706"/>
      <c r="UBD83" s="706"/>
      <c r="UBE83" s="706"/>
      <c r="UBF83" s="706"/>
      <c r="UBG83" s="706"/>
      <c r="UBH83" s="706"/>
      <c r="UBI83" s="706"/>
      <c r="UBJ83" s="706"/>
      <c r="UBK83" s="706"/>
      <c r="UBL83" s="706"/>
      <c r="UBM83" s="706"/>
      <c r="UBN83" s="706"/>
      <c r="UBO83" s="706"/>
      <c r="UBP83" s="706"/>
      <c r="UBQ83" s="706"/>
      <c r="UBR83" s="706"/>
      <c r="UBS83" s="706"/>
      <c r="UBT83" s="706"/>
      <c r="UBU83" s="706"/>
      <c r="UBV83" s="706"/>
      <c r="UBW83" s="706"/>
      <c r="UBX83" s="706"/>
      <c r="UBY83" s="706"/>
      <c r="UBZ83" s="706"/>
      <c r="UCA83" s="706"/>
      <c r="UCB83" s="706"/>
      <c r="UCC83" s="706"/>
      <c r="UCD83" s="706"/>
      <c r="UCE83" s="706"/>
      <c r="UCF83" s="706"/>
      <c r="UCG83" s="706"/>
      <c r="UCH83" s="706"/>
      <c r="UCI83" s="706"/>
      <c r="UCJ83" s="706"/>
      <c r="UCK83" s="706"/>
      <c r="UCL83" s="706"/>
      <c r="UCM83" s="706"/>
      <c r="UCN83" s="706"/>
      <c r="UCO83" s="706"/>
      <c r="UCP83" s="706"/>
      <c r="UCQ83" s="706"/>
      <c r="UCR83" s="706"/>
      <c r="UCS83" s="706"/>
      <c r="UCT83" s="706"/>
      <c r="UCU83" s="706"/>
      <c r="UCV83" s="706"/>
      <c r="UCW83" s="706"/>
      <c r="UCX83" s="706"/>
      <c r="UCY83" s="706"/>
      <c r="UCZ83" s="706"/>
      <c r="UDA83" s="706"/>
      <c r="UDB83" s="706"/>
      <c r="UDC83" s="706"/>
      <c r="UDD83" s="706"/>
      <c r="UDE83" s="706"/>
      <c r="UDF83" s="706"/>
      <c r="UDG83" s="706"/>
      <c r="UDH83" s="706"/>
      <c r="UDI83" s="706"/>
      <c r="UDJ83" s="706"/>
      <c r="UDK83" s="706"/>
      <c r="UDL83" s="706"/>
      <c r="UDM83" s="706"/>
      <c r="UDN83" s="706"/>
      <c r="UDO83" s="706"/>
      <c r="UDP83" s="706"/>
      <c r="UDQ83" s="706"/>
      <c r="UDR83" s="706"/>
      <c r="UDS83" s="706"/>
      <c r="UDT83" s="706"/>
      <c r="UDU83" s="706"/>
      <c r="UDV83" s="706"/>
      <c r="UDW83" s="706"/>
      <c r="UDX83" s="706"/>
      <c r="UDY83" s="706"/>
      <c r="UDZ83" s="706"/>
      <c r="UEA83" s="706"/>
      <c r="UEB83" s="706"/>
      <c r="UEC83" s="706"/>
      <c r="UED83" s="706"/>
      <c r="UEE83" s="706"/>
      <c r="UEF83" s="706"/>
      <c r="UEG83" s="706"/>
      <c r="UEH83" s="706"/>
      <c r="UEI83" s="706"/>
      <c r="UEJ83" s="706"/>
      <c r="UEK83" s="706"/>
      <c r="UEL83" s="706"/>
      <c r="UEM83" s="706"/>
      <c r="UEN83" s="706"/>
      <c r="UEO83" s="706"/>
      <c r="UEP83" s="706"/>
      <c r="UEQ83" s="706"/>
      <c r="UER83" s="706"/>
      <c r="UES83" s="706"/>
      <c r="UET83" s="706"/>
      <c r="UEU83" s="706"/>
      <c r="UEV83" s="706"/>
      <c r="UEW83" s="706"/>
      <c r="UEX83" s="706"/>
      <c r="UEY83" s="706"/>
      <c r="UEZ83" s="706"/>
      <c r="UFA83" s="706"/>
      <c r="UFB83" s="706"/>
      <c r="UFC83" s="706"/>
      <c r="UFD83" s="706"/>
      <c r="UFE83" s="706"/>
      <c r="UFF83" s="706"/>
      <c r="UFG83" s="706"/>
      <c r="UFH83" s="706"/>
      <c r="UFI83" s="706"/>
      <c r="UFJ83" s="706"/>
      <c r="UFK83" s="706"/>
      <c r="UFL83" s="706"/>
      <c r="UFM83" s="706"/>
      <c r="UFN83" s="706"/>
      <c r="UFO83" s="706"/>
      <c r="UFP83" s="706"/>
      <c r="UFQ83" s="706"/>
      <c r="UFR83" s="706"/>
      <c r="UFS83" s="706"/>
      <c r="UFT83" s="706"/>
      <c r="UFU83" s="706"/>
      <c r="UFV83" s="706"/>
      <c r="UFW83" s="706"/>
      <c r="UFX83" s="706"/>
      <c r="UFY83" s="706"/>
      <c r="UFZ83" s="706"/>
      <c r="UGA83" s="706"/>
      <c r="UGB83" s="706"/>
      <c r="UGC83" s="706"/>
      <c r="UGD83" s="706"/>
      <c r="UGE83" s="706"/>
      <c r="UGF83" s="706"/>
      <c r="UGG83" s="706"/>
      <c r="UGH83" s="706"/>
      <c r="UGI83" s="706"/>
      <c r="UGJ83" s="706"/>
      <c r="UGK83" s="706"/>
      <c r="UGL83" s="706"/>
      <c r="UGM83" s="706"/>
      <c r="UGN83" s="706"/>
      <c r="UGO83" s="706"/>
      <c r="UGP83" s="706"/>
      <c r="UGQ83" s="706"/>
      <c r="UGR83" s="706"/>
      <c r="UGS83" s="706"/>
      <c r="UGT83" s="706"/>
      <c r="UGU83" s="706"/>
      <c r="UGV83" s="706"/>
      <c r="UGW83" s="706"/>
      <c r="UGX83" s="706"/>
      <c r="UGY83" s="706"/>
      <c r="UGZ83" s="706"/>
      <c r="UHA83" s="706"/>
      <c r="UHB83" s="706"/>
      <c r="UHC83" s="706"/>
      <c r="UHD83" s="706"/>
      <c r="UHE83" s="706"/>
      <c r="UHF83" s="706"/>
      <c r="UHG83" s="706"/>
      <c r="UHH83" s="706"/>
      <c r="UHI83" s="706"/>
      <c r="UHJ83" s="706"/>
      <c r="UHK83" s="706"/>
      <c r="UHL83" s="706"/>
      <c r="UHM83" s="706"/>
      <c r="UHN83" s="706"/>
      <c r="UHO83" s="706"/>
      <c r="UHP83" s="706"/>
      <c r="UHQ83" s="706"/>
      <c r="UHR83" s="706"/>
      <c r="UHS83" s="706"/>
      <c r="UHT83" s="706"/>
      <c r="UHU83" s="706"/>
      <c r="UHV83" s="706"/>
      <c r="UHW83" s="706"/>
      <c r="UHX83" s="706"/>
      <c r="UHY83" s="706"/>
      <c r="UHZ83" s="706"/>
      <c r="UIA83" s="706"/>
      <c r="UIB83" s="706"/>
      <c r="UIC83" s="706"/>
      <c r="UID83" s="706"/>
      <c r="UIE83" s="706"/>
      <c r="UIF83" s="706"/>
      <c r="UIG83" s="706"/>
      <c r="UIH83" s="706"/>
      <c r="UII83" s="706"/>
      <c r="UIJ83" s="706"/>
      <c r="UIK83" s="706"/>
      <c r="UIL83" s="706"/>
      <c r="UIM83" s="706"/>
      <c r="UIN83" s="706"/>
      <c r="UIO83" s="706"/>
      <c r="UIP83" s="706"/>
      <c r="UIQ83" s="706"/>
      <c r="UIR83" s="706"/>
      <c r="UIS83" s="706"/>
      <c r="UIT83" s="706"/>
      <c r="UIU83" s="706"/>
      <c r="UIV83" s="706"/>
      <c r="UIW83" s="706"/>
      <c r="UIX83" s="706"/>
      <c r="UIY83" s="706"/>
      <c r="UIZ83" s="706"/>
      <c r="UJA83" s="706"/>
      <c r="UJB83" s="706"/>
      <c r="UJC83" s="706"/>
      <c r="UJD83" s="706"/>
      <c r="UJE83" s="706"/>
      <c r="UJF83" s="706"/>
      <c r="UJG83" s="706"/>
      <c r="UJH83" s="706"/>
      <c r="UJI83" s="706"/>
      <c r="UJJ83" s="706"/>
      <c r="UJK83" s="706"/>
      <c r="UJL83" s="706"/>
      <c r="UJM83" s="706"/>
      <c r="UJN83" s="706"/>
      <c r="UJO83" s="706"/>
      <c r="UJP83" s="706"/>
      <c r="UJQ83" s="706"/>
      <c r="UJR83" s="706"/>
      <c r="UJS83" s="706"/>
      <c r="UJT83" s="706"/>
      <c r="UJU83" s="706"/>
      <c r="UJV83" s="706"/>
      <c r="UJW83" s="706"/>
      <c r="UJX83" s="706"/>
      <c r="UJY83" s="706"/>
      <c r="UJZ83" s="706"/>
      <c r="UKA83" s="706"/>
      <c r="UKB83" s="706"/>
      <c r="UKC83" s="706"/>
      <c r="UKD83" s="706"/>
      <c r="UKE83" s="706"/>
      <c r="UKF83" s="706"/>
      <c r="UKG83" s="706"/>
      <c r="UKH83" s="706"/>
      <c r="UKI83" s="706"/>
      <c r="UKJ83" s="706"/>
      <c r="UKK83" s="706"/>
      <c r="UKL83" s="706"/>
      <c r="UKM83" s="706"/>
      <c r="UKN83" s="706"/>
      <c r="UKO83" s="706"/>
      <c r="UKP83" s="706"/>
      <c r="UKQ83" s="706"/>
      <c r="UKR83" s="706"/>
      <c r="UKS83" s="706"/>
      <c r="UKT83" s="706"/>
      <c r="UKU83" s="706"/>
      <c r="UKV83" s="706"/>
      <c r="UKW83" s="706"/>
      <c r="UKX83" s="706"/>
      <c r="UKY83" s="706"/>
      <c r="UKZ83" s="706"/>
      <c r="ULA83" s="706"/>
      <c r="ULB83" s="706"/>
      <c r="ULC83" s="706"/>
      <c r="ULD83" s="706"/>
      <c r="ULE83" s="706"/>
      <c r="ULF83" s="706"/>
      <c r="ULG83" s="706"/>
      <c r="ULH83" s="706"/>
      <c r="ULI83" s="706"/>
      <c r="ULJ83" s="706"/>
      <c r="ULK83" s="706"/>
      <c r="ULL83" s="706"/>
      <c r="ULM83" s="706"/>
      <c r="ULN83" s="706"/>
      <c r="ULO83" s="706"/>
      <c r="ULP83" s="706"/>
      <c r="ULQ83" s="706"/>
      <c r="ULR83" s="706"/>
      <c r="ULS83" s="706"/>
      <c r="ULT83" s="706"/>
      <c r="ULU83" s="706"/>
      <c r="ULV83" s="706"/>
      <c r="ULW83" s="706"/>
      <c r="ULX83" s="706"/>
      <c r="ULY83" s="706"/>
      <c r="ULZ83" s="706"/>
      <c r="UMA83" s="706"/>
      <c r="UMB83" s="706"/>
      <c r="UMC83" s="706"/>
      <c r="UMD83" s="706"/>
      <c r="UME83" s="706"/>
      <c r="UMF83" s="706"/>
      <c r="UMG83" s="706"/>
      <c r="UMH83" s="706"/>
      <c r="UMI83" s="706"/>
      <c r="UMJ83" s="706"/>
      <c r="UMK83" s="706"/>
      <c r="UML83" s="706"/>
      <c r="UMM83" s="706"/>
      <c r="UMN83" s="706"/>
      <c r="UMO83" s="706"/>
      <c r="UMP83" s="706"/>
      <c r="UMQ83" s="706"/>
      <c r="UMR83" s="706"/>
      <c r="UMS83" s="706"/>
      <c r="UMT83" s="706"/>
      <c r="UMU83" s="706"/>
      <c r="UMV83" s="706"/>
      <c r="UMW83" s="706"/>
      <c r="UMX83" s="706"/>
      <c r="UMY83" s="706"/>
      <c r="UMZ83" s="706"/>
      <c r="UNA83" s="706"/>
      <c r="UNB83" s="706"/>
      <c r="UNC83" s="706"/>
      <c r="UND83" s="706"/>
      <c r="UNE83" s="706"/>
      <c r="UNF83" s="706"/>
      <c r="UNG83" s="706"/>
      <c r="UNH83" s="706"/>
      <c r="UNI83" s="706"/>
      <c r="UNJ83" s="706"/>
      <c r="UNK83" s="706"/>
      <c r="UNL83" s="706"/>
      <c r="UNM83" s="706"/>
      <c r="UNN83" s="706"/>
      <c r="UNO83" s="706"/>
      <c r="UNP83" s="706"/>
      <c r="UNQ83" s="706"/>
      <c r="UNR83" s="706"/>
      <c r="UNS83" s="706"/>
      <c r="UNT83" s="706"/>
      <c r="UNU83" s="706"/>
      <c r="UNV83" s="706"/>
      <c r="UNW83" s="706"/>
      <c r="UNX83" s="706"/>
      <c r="UNY83" s="706"/>
      <c r="UNZ83" s="706"/>
      <c r="UOA83" s="706"/>
      <c r="UOB83" s="706"/>
      <c r="UOC83" s="706"/>
      <c r="UOD83" s="706"/>
      <c r="UOE83" s="706"/>
      <c r="UOF83" s="706"/>
      <c r="UOG83" s="706"/>
      <c r="UOH83" s="706"/>
      <c r="UOI83" s="706"/>
      <c r="UOJ83" s="706"/>
      <c r="UOK83" s="706"/>
      <c r="UOL83" s="706"/>
      <c r="UOM83" s="706"/>
      <c r="UON83" s="706"/>
      <c r="UOO83" s="706"/>
      <c r="UOP83" s="706"/>
      <c r="UOQ83" s="706"/>
      <c r="UOR83" s="706"/>
      <c r="UOS83" s="706"/>
      <c r="UOT83" s="706"/>
      <c r="UOU83" s="706"/>
      <c r="UOV83" s="706"/>
      <c r="UOW83" s="706"/>
      <c r="UOX83" s="706"/>
      <c r="UOY83" s="706"/>
      <c r="UOZ83" s="706"/>
      <c r="UPA83" s="706"/>
      <c r="UPB83" s="706"/>
      <c r="UPC83" s="706"/>
      <c r="UPD83" s="706"/>
      <c r="UPE83" s="706"/>
      <c r="UPF83" s="706"/>
      <c r="UPG83" s="706"/>
      <c r="UPH83" s="706"/>
      <c r="UPI83" s="706"/>
      <c r="UPJ83" s="706"/>
      <c r="UPK83" s="706"/>
      <c r="UPL83" s="706"/>
      <c r="UPM83" s="706"/>
      <c r="UPN83" s="706"/>
      <c r="UPO83" s="706"/>
      <c r="UPP83" s="706"/>
      <c r="UPQ83" s="706"/>
      <c r="UPR83" s="706"/>
      <c r="UPS83" s="706"/>
      <c r="UPT83" s="706"/>
      <c r="UPU83" s="706"/>
      <c r="UPV83" s="706"/>
      <c r="UPW83" s="706"/>
      <c r="UPX83" s="706"/>
      <c r="UPY83" s="706"/>
      <c r="UPZ83" s="706"/>
      <c r="UQA83" s="706"/>
      <c r="UQB83" s="706"/>
      <c r="UQC83" s="706"/>
      <c r="UQD83" s="706"/>
      <c r="UQE83" s="706"/>
      <c r="UQF83" s="706"/>
      <c r="UQG83" s="706"/>
      <c r="UQH83" s="706"/>
      <c r="UQI83" s="706"/>
      <c r="UQJ83" s="706"/>
      <c r="UQK83" s="706"/>
      <c r="UQL83" s="706"/>
      <c r="UQM83" s="706"/>
      <c r="UQN83" s="706"/>
      <c r="UQO83" s="706"/>
      <c r="UQP83" s="706"/>
      <c r="UQQ83" s="706"/>
      <c r="UQR83" s="706"/>
      <c r="UQS83" s="706"/>
      <c r="UQT83" s="706"/>
      <c r="UQU83" s="706"/>
      <c r="UQV83" s="706"/>
      <c r="UQW83" s="706"/>
      <c r="UQX83" s="706"/>
      <c r="UQY83" s="706"/>
      <c r="UQZ83" s="706"/>
      <c r="URA83" s="706"/>
      <c r="URB83" s="706"/>
      <c r="URC83" s="706"/>
      <c r="URD83" s="706"/>
      <c r="URE83" s="706"/>
      <c r="URF83" s="706"/>
      <c r="URG83" s="706"/>
      <c r="URH83" s="706"/>
      <c r="URI83" s="706"/>
      <c r="URJ83" s="706"/>
      <c r="URK83" s="706"/>
      <c r="URL83" s="706"/>
      <c r="URM83" s="706"/>
      <c r="URN83" s="706"/>
      <c r="URO83" s="706"/>
      <c r="URP83" s="706"/>
      <c r="URQ83" s="706"/>
      <c r="URR83" s="706"/>
      <c r="URS83" s="706"/>
      <c r="URT83" s="706"/>
      <c r="URU83" s="706"/>
      <c r="URV83" s="706"/>
      <c r="URW83" s="706"/>
      <c r="URX83" s="706"/>
      <c r="URY83" s="706"/>
      <c r="URZ83" s="706"/>
      <c r="USA83" s="706"/>
      <c r="USB83" s="706"/>
      <c r="USC83" s="706"/>
      <c r="USD83" s="706"/>
      <c r="USE83" s="706"/>
      <c r="USF83" s="706"/>
      <c r="USG83" s="706"/>
      <c r="USH83" s="706"/>
      <c r="USI83" s="706"/>
      <c r="USJ83" s="706"/>
      <c r="USK83" s="706"/>
      <c r="USL83" s="706"/>
      <c r="USM83" s="706"/>
      <c r="USN83" s="706"/>
      <c r="USO83" s="706"/>
      <c r="USP83" s="706"/>
      <c r="USQ83" s="706"/>
      <c r="USR83" s="706"/>
      <c r="USS83" s="706"/>
      <c r="UST83" s="706"/>
      <c r="USU83" s="706"/>
      <c r="USV83" s="706"/>
      <c r="USW83" s="706"/>
      <c r="USX83" s="706"/>
      <c r="USY83" s="706"/>
      <c r="USZ83" s="706"/>
      <c r="UTA83" s="706"/>
      <c r="UTB83" s="706"/>
      <c r="UTC83" s="706"/>
      <c r="UTD83" s="706"/>
      <c r="UTE83" s="706"/>
      <c r="UTF83" s="706"/>
      <c r="UTG83" s="706"/>
      <c r="UTH83" s="706"/>
      <c r="UTI83" s="706"/>
      <c r="UTJ83" s="706"/>
      <c r="UTK83" s="706"/>
      <c r="UTL83" s="706"/>
      <c r="UTM83" s="706"/>
      <c r="UTN83" s="706"/>
      <c r="UTO83" s="706"/>
      <c r="UTP83" s="706"/>
      <c r="UTQ83" s="706"/>
      <c r="UTR83" s="706"/>
      <c r="UTS83" s="706"/>
      <c r="UTT83" s="706"/>
      <c r="UTU83" s="706"/>
      <c r="UTV83" s="706"/>
      <c r="UTW83" s="706"/>
      <c r="UTX83" s="706"/>
      <c r="UTY83" s="706"/>
      <c r="UTZ83" s="706"/>
      <c r="UUA83" s="706"/>
      <c r="UUB83" s="706"/>
      <c r="UUC83" s="706"/>
      <c r="UUD83" s="706"/>
      <c r="UUE83" s="706"/>
      <c r="UUF83" s="706"/>
      <c r="UUG83" s="706"/>
      <c r="UUH83" s="706"/>
      <c r="UUI83" s="706"/>
      <c r="UUJ83" s="706"/>
      <c r="UUK83" s="706"/>
      <c r="UUL83" s="706"/>
      <c r="UUM83" s="706"/>
      <c r="UUN83" s="706"/>
      <c r="UUO83" s="706"/>
      <c r="UUP83" s="706"/>
      <c r="UUQ83" s="706"/>
      <c r="UUR83" s="706"/>
      <c r="UUS83" s="706"/>
      <c r="UUT83" s="706"/>
      <c r="UUU83" s="706"/>
      <c r="UUV83" s="706"/>
      <c r="UUW83" s="706"/>
      <c r="UUX83" s="706"/>
      <c r="UUY83" s="706"/>
      <c r="UUZ83" s="706"/>
      <c r="UVA83" s="706"/>
      <c r="UVB83" s="706"/>
      <c r="UVC83" s="706"/>
      <c r="UVD83" s="706"/>
      <c r="UVE83" s="706"/>
      <c r="UVF83" s="706"/>
      <c r="UVG83" s="706"/>
      <c r="UVH83" s="706"/>
      <c r="UVI83" s="706"/>
      <c r="UVJ83" s="706"/>
      <c r="UVK83" s="706"/>
      <c r="UVL83" s="706"/>
      <c r="UVM83" s="706"/>
      <c r="UVN83" s="706"/>
      <c r="UVO83" s="706"/>
      <c r="UVP83" s="706"/>
      <c r="UVQ83" s="706"/>
      <c r="UVR83" s="706"/>
      <c r="UVS83" s="706"/>
      <c r="UVT83" s="706"/>
      <c r="UVU83" s="706"/>
      <c r="UVV83" s="706"/>
      <c r="UVW83" s="706"/>
      <c r="UVX83" s="706"/>
      <c r="UVY83" s="706"/>
      <c r="UVZ83" s="706"/>
      <c r="UWA83" s="706"/>
      <c r="UWB83" s="706"/>
      <c r="UWC83" s="706"/>
      <c r="UWD83" s="706"/>
      <c r="UWE83" s="706"/>
      <c r="UWF83" s="706"/>
      <c r="UWG83" s="706"/>
      <c r="UWH83" s="706"/>
      <c r="UWI83" s="706"/>
      <c r="UWJ83" s="706"/>
      <c r="UWK83" s="706"/>
      <c r="UWL83" s="706"/>
      <c r="UWM83" s="706"/>
      <c r="UWN83" s="706"/>
      <c r="UWO83" s="706"/>
      <c r="UWP83" s="706"/>
      <c r="UWQ83" s="706"/>
      <c r="UWR83" s="706"/>
      <c r="UWS83" s="706"/>
      <c r="UWT83" s="706"/>
      <c r="UWU83" s="706"/>
      <c r="UWV83" s="706"/>
      <c r="UWW83" s="706"/>
      <c r="UWX83" s="706"/>
      <c r="UWY83" s="706"/>
      <c r="UWZ83" s="706"/>
      <c r="UXA83" s="706"/>
      <c r="UXB83" s="706"/>
      <c r="UXC83" s="706"/>
      <c r="UXD83" s="706"/>
      <c r="UXE83" s="706"/>
      <c r="UXF83" s="706"/>
      <c r="UXG83" s="706"/>
      <c r="UXH83" s="706"/>
      <c r="UXI83" s="706"/>
      <c r="UXJ83" s="706"/>
      <c r="UXK83" s="706"/>
      <c r="UXL83" s="706"/>
      <c r="UXM83" s="706"/>
      <c r="UXN83" s="706"/>
      <c r="UXO83" s="706"/>
      <c r="UXP83" s="706"/>
      <c r="UXQ83" s="706"/>
      <c r="UXR83" s="706"/>
      <c r="UXS83" s="706"/>
      <c r="UXT83" s="706"/>
      <c r="UXU83" s="706"/>
      <c r="UXV83" s="706"/>
      <c r="UXW83" s="706"/>
      <c r="UXX83" s="706"/>
      <c r="UXY83" s="706"/>
      <c r="UXZ83" s="706"/>
      <c r="UYA83" s="706"/>
      <c r="UYB83" s="706"/>
      <c r="UYC83" s="706"/>
      <c r="UYD83" s="706"/>
      <c r="UYE83" s="706"/>
      <c r="UYF83" s="706"/>
      <c r="UYG83" s="706"/>
      <c r="UYH83" s="706"/>
      <c r="UYI83" s="706"/>
      <c r="UYJ83" s="706"/>
      <c r="UYK83" s="706"/>
      <c r="UYL83" s="706"/>
      <c r="UYM83" s="706"/>
      <c r="UYN83" s="706"/>
      <c r="UYO83" s="706"/>
      <c r="UYP83" s="706"/>
      <c r="UYQ83" s="706"/>
      <c r="UYR83" s="706"/>
      <c r="UYS83" s="706"/>
      <c r="UYT83" s="706"/>
      <c r="UYU83" s="706"/>
      <c r="UYV83" s="706"/>
      <c r="UYW83" s="706"/>
      <c r="UYX83" s="706"/>
      <c r="UYY83" s="706"/>
      <c r="UYZ83" s="706"/>
      <c r="UZA83" s="706"/>
      <c r="UZB83" s="706"/>
      <c r="UZC83" s="706"/>
      <c r="UZD83" s="706"/>
      <c r="UZE83" s="706"/>
      <c r="UZF83" s="706"/>
      <c r="UZG83" s="706"/>
      <c r="UZH83" s="706"/>
      <c r="UZI83" s="706"/>
      <c r="UZJ83" s="706"/>
      <c r="UZK83" s="706"/>
      <c r="UZL83" s="706"/>
      <c r="UZM83" s="706"/>
      <c r="UZN83" s="706"/>
      <c r="UZO83" s="706"/>
      <c r="UZP83" s="706"/>
      <c r="UZQ83" s="706"/>
      <c r="UZR83" s="706"/>
      <c r="UZS83" s="706"/>
      <c r="UZT83" s="706"/>
      <c r="UZU83" s="706"/>
      <c r="UZV83" s="706"/>
      <c r="UZW83" s="706"/>
      <c r="UZX83" s="706"/>
      <c r="UZY83" s="706"/>
      <c r="UZZ83" s="706"/>
      <c r="VAA83" s="706"/>
      <c r="VAB83" s="706"/>
      <c r="VAC83" s="706"/>
      <c r="VAD83" s="706"/>
      <c r="VAE83" s="706"/>
      <c r="VAF83" s="706"/>
      <c r="VAG83" s="706"/>
      <c r="VAH83" s="706"/>
      <c r="VAI83" s="706"/>
      <c r="VAJ83" s="706"/>
      <c r="VAK83" s="706"/>
      <c r="VAL83" s="706"/>
      <c r="VAM83" s="706"/>
      <c r="VAN83" s="706"/>
      <c r="VAO83" s="706"/>
      <c r="VAP83" s="706"/>
      <c r="VAQ83" s="706"/>
      <c r="VAR83" s="706"/>
      <c r="VAS83" s="706"/>
      <c r="VAT83" s="706"/>
      <c r="VAU83" s="706"/>
      <c r="VAV83" s="706"/>
      <c r="VAW83" s="706"/>
      <c r="VAX83" s="706"/>
      <c r="VAY83" s="706"/>
      <c r="VAZ83" s="706"/>
      <c r="VBA83" s="706"/>
      <c r="VBB83" s="706"/>
      <c r="VBC83" s="706"/>
      <c r="VBD83" s="706"/>
      <c r="VBE83" s="706"/>
      <c r="VBF83" s="706"/>
      <c r="VBG83" s="706"/>
      <c r="VBH83" s="706"/>
      <c r="VBI83" s="706"/>
      <c r="VBJ83" s="706"/>
      <c r="VBK83" s="706"/>
      <c r="VBL83" s="706"/>
      <c r="VBM83" s="706"/>
      <c r="VBN83" s="706"/>
      <c r="VBO83" s="706"/>
      <c r="VBP83" s="706"/>
      <c r="VBQ83" s="706"/>
      <c r="VBR83" s="706"/>
      <c r="VBS83" s="706"/>
      <c r="VBT83" s="706"/>
      <c r="VBU83" s="706"/>
      <c r="VBV83" s="706"/>
      <c r="VBW83" s="706"/>
      <c r="VBX83" s="706"/>
      <c r="VBY83" s="706"/>
      <c r="VBZ83" s="706"/>
      <c r="VCA83" s="706"/>
      <c r="VCB83" s="706"/>
      <c r="VCC83" s="706"/>
      <c r="VCD83" s="706"/>
      <c r="VCE83" s="706"/>
      <c r="VCF83" s="706"/>
      <c r="VCG83" s="706"/>
      <c r="VCH83" s="706"/>
      <c r="VCI83" s="706"/>
      <c r="VCJ83" s="706"/>
      <c r="VCK83" s="706"/>
      <c r="VCL83" s="706"/>
      <c r="VCM83" s="706"/>
      <c r="VCN83" s="706"/>
      <c r="VCO83" s="706"/>
      <c r="VCP83" s="706"/>
      <c r="VCQ83" s="706"/>
      <c r="VCR83" s="706"/>
      <c r="VCS83" s="706"/>
      <c r="VCT83" s="706"/>
      <c r="VCU83" s="706"/>
      <c r="VCV83" s="706"/>
      <c r="VCW83" s="706"/>
      <c r="VCX83" s="706"/>
      <c r="VCY83" s="706"/>
      <c r="VCZ83" s="706"/>
      <c r="VDA83" s="706"/>
      <c r="VDB83" s="706"/>
      <c r="VDC83" s="706"/>
      <c r="VDD83" s="706"/>
      <c r="VDE83" s="706"/>
      <c r="VDF83" s="706"/>
      <c r="VDG83" s="706"/>
      <c r="VDH83" s="706"/>
      <c r="VDI83" s="706"/>
      <c r="VDJ83" s="706"/>
      <c r="VDK83" s="706"/>
      <c r="VDL83" s="706"/>
      <c r="VDM83" s="706"/>
      <c r="VDN83" s="706"/>
      <c r="VDO83" s="706"/>
      <c r="VDP83" s="706"/>
      <c r="VDQ83" s="706"/>
      <c r="VDR83" s="706"/>
      <c r="VDS83" s="706"/>
      <c r="VDT83" s="706"/>
      <c r="VDU83" s="706"/>
      <c r="VDV83" s="706"/>
      <c r="VDW83" s="706"/>
      <c r="VDX83" s="706"/>
      <c r="VDY83" s="706"/>
      <c r="VDZ83" s="706"/>
      <c r="VEA83" s="706"/>
      <c r="VEB83" s="706"/>
      <c r="VEC83" s="706"/>
      <c r="VED83" s="706"/>
      <c r="VEE83" s="706"/>
      <c r="VEF83" s="706"/>
      <c r="VEG83" s="706"/>
      <c r="VEH83" s="706"/>
      <c r="VEI83" s="706"/>
      <c r="VEJ83" s="706"/>
      <c r="VEK83" s="706"/>
      <c r="VEL83" s="706"/>
      <c r="VEM83" s="706"/>
      <c r="VEN83" s="706"/>
      <c r="VEO83" s="706"/>
      <c r="VEP83" s="706"/>
      <c r="VEQ83" s="706"/>
      <c r="VER83" s="706"/>
      <c r="VES83" s="706"/>
      <c r="VET83" s="706"/>
      <c r="VEU83" s="706"/>
      <c r="VEV83" s="706"/>
      <c r="VEW83" s="706"/>
      <c r="VEX83" s="706"/>
      <c r="VEY83" s="706"/>
      <c r="VEZ83" s="706"/>
      <c r="VFA83" s="706"/>
      <c r="VFB83" s="706"/>
      <c r="VFC83" s="706"/>
      <c r="VFD83" s="706"/>
      <c r="VFE83" s="706"/>
      <c r="VFF83" s="706"/>
      <c r="VFG83" s="706"/>
      <c r="VFH83" s="706"/>
      <c r="VFI83" s="706"/>
      <c r="VFJ83" s="706"/>
      <c r="VFK83" s="706"/>
      <c r="VFL83" s="706"/>
      <c r="VFM83" s="706"/>
      <c r="VFN83" s="706"/>
      <c r="VFO83" s="706"/>
      <c r="VFP83" s="706"/>
      <c r="VFQ83" s="706"/>
      <c r="VFR83" s="706"/>
      <c r="VFS83" s="706"/>
      <c r="VFT83" s="706"/>
      <c r="VFU83" s="706"/>
      <c r="VFV83" s="706"/>
      <c r="VFW83" s="706"/>
      <c r="VFX83" s="706"/>
      <c r="VFY83" s="706"/>
      <c r="VFZ83" s="706"/>
      <c r="VGA83" s="706"/>
      <c r="VGB83" s="706"/>
      <c r="VGC83" s="706"/>
      <c r="VGD83" s="706"/>
      <c r="VGE83" s="706"/>
      <c r="VGF83" s="706"/>
      <c r="VGG83" s="706"/>
      <c r="VGH83" s="706"/>
      <c r="VGI83" s="706"/>
      <c r="VGJ83" s="706"/>
      <c r="VGK83" s="706"/>
      <c r="VGL83" s="706"/>
      <c r="VGM83" s="706"/>
      <c r="VGN83" s="706"/>
      <c r="VGO83" s="706"/>
      <c r="VGP83" s="706"/>
      <c r="VGQ83" s="706"/>
      <c r="VGR83" s="706"/>
      <c r="VGS83" s="706"/>
      <c r="VGT83" s="706"/>
      <c r="VGU83" s="706"/>
      <c r="VGV83" s="706"/>
      <c r="VGW83" s="706"/>
      <c r="VGX83" s="706"/>
      <c r="VGY83" s="706"/>
      <c r="VGZ83" s="706"/>
      <c r="VHA83" s="706"/>
      <c r="VHB83" s="706"/>
      <c r="VHC83" s="706"/>
      <c r="VHD83" s="706"/>
      <c r="VHE83" s="706"/>
      <c r="VHF83" s="706"/>
      <c r="VHG83" s="706"/>
      <c r="VHH83" s="706"/>
      <c r="VHI83" s="706"/>
      <c r="VHJ83" s="706"/>
      <c r="VHK83" s="706"/>
      <c r="VHL83" s="706"/>
      <c r="VHM83" s="706"/>
      <c r="VHN83" s="706"/>
      <c r="VHO83" s="706"/>
      <c r="VHP83" s="706"/>
      <c r="VHQ83" s="706"/>
      <c r="VHR83" s="706"/>
      <c r="VHS83" s="706"/>
      <c r="VHT83" s="706"/>
      <c r="VHU83" s="706"/>
      <c r="VHV83" s="706"/>
      <c r="VHW83" s="706"/>
      <c r="VHX83" s="706"/>
      <c r="VHY83" s="706"/>
      <c r="VHZ83" s="706"/>
      <c r="VIA83" s="706"/>
      <c r="VIB83" s="706"/>
      <c r="VIC83" s="706"/>
      <c r="VID83" s="706"/>
      <c r="VIE83" s="706"/>
      <c r="VIF83" s="706"/>
      <c r="VIG83" s="706"/>
      <c r="VIH83" s="706"/>
      <c r="VII83" s="706"/>
      <c r="VIJ83" s="706"/>
      <c r="VIK83" s="706"/>
      <c r="VIL83" s="706"/>
      <c r="VIM83" s="706"/>
      <c r="VIN83" s="706"/>
      <c r="VIO83" s="706"/>
      <c r="VIP83" s="706"/>
      <c r="VIQ83" s="706"/>
      <c r="VIR83" s="706"/>
      <c r="VIS83" s="706"/>
      <c r="VIT83" s="706"/>
      <c r="VIU83" s="706"/>
      <c r="VIV83" s="706"/>
      <c r="VIW83" s="706"/>
      <c r="VIX83" s="706"/>
      <c r="VIY83" s="706"/>
      <c r="VIZ83" s="706"/>
      <c r="VJA83" s="706"/>
      <c r="VJB83" s="706"/>
      <c r="VJC83" s="706"/>
      <c r="VJD83" s="706"/>
      <c r="VJE83" s="706"/>
      <c r="VJF83" s="706"/>
      <c r="VJG83" s="706"/>
      <c r="VJH83" s="706"/>
      <c r="VJI83" s="706"/>
      <c r="VJJ83" s="706"/>
      <c r="VJK83" s="706"/>
      <c r="VJL83" s="706"/>
      <c r="VJM83" s="706"/>
      <c r="VJN83" s="706"/>
      <c r="VJO83" s="706"/>
      <c r="VJP83" s="706"/>
      <c r="VJQ83" s="706"/>
      <c r="VJR83" s="706"/>
      <c r="VJS83" s="706"/>
      <c r="VJT83" s="706"/>
      <c r="VJU83" s="706"/>
      <c r="VJV83" s="706"/>
      <c r="VJW83" s="706"/>
      <c r="VJX83" s="706"/>
      <c r="VJY83" s="706"/>
      <c r="VJZ83" s="706"/>
      <c r="VKA83" s="706"/>
      <c r="VKB83" s="706"/>
      <c r="VKC83" s="706"/>
      <c r="VKD83" s="706"/>
      <c r="VKE83" s="706"/>
      <c r="VKF83" s="706"/>
      <c r="VKG83" s="706"/>
      <c r="VKH83" s="706"/>
      <c r="VKI83" s="706"/>
      <c r="VKJ83" s="706"/>
      <c r="VKK83" s="706"/>
      <c r="VKL83" s="706"/>
      <c r="VKM83" s="706"/>
      <c r="VKN83" s="706"/>
      <c r="VKO83" s="706"/>
      <c r="VKP83" s="706"/>
      <c r="VKQ83" s="706"/>
      <c r="VKR83" s="706"/>
      <c r="VKS83" s="706"/>
      <c r="VKT83" s="706"/>
      <c r="VKU83" s="706"/>
      <c r="VKV83" s="706"/>
      <c r="VKW83" s="706"/>
      <c r="VKX83" s="706"/>
      <c r="VKY83" s="706"/>
      <c r="VKZ83" s="706"/>
      <c r="VLA83" s="706"/>
      <c r="VLB83" s="706"/>
      <c r="VLC83" s="706"/>
      <c r="VLD83" s="706"/>
      <c r="VLE83" s="706"/>
      <c r="VLF83" s="706"/>
      <c r="VLG83" s="706"/>
      <c r="VLH83" s="706"/>
      <c r="VLI83" s="706"/>
      <c r="VLJ83" s="706"/>
      <c r="VLK83" s="706"/>
      <c r="VLL83" s="706"/>
      <c r="VLM83" s="706"/>
      <c r="VLN83" s="706"/>
      <c r="VLO83" s="706"/>
      <c r="VLP83" s="706"/>
      <c r="VLQ83" s="706"/>
      <c r="VLR83" s="706"/>
      <c r="VLS83" s="706"/>
      <c r="VLT83" s="706"/>
      <c r="VLU83" s="706"/>
      <c r="VLV83" s="706"/>
      <c r="VLW83" s="706"/>
      <c r="VLX83" s="706"/>
      <c r="VLY83" s="706"/>
      <c r="VLZ83" s="706"/>
      <c r="VMA83" s="706"/>
      <c r="VMB83" s="706"/>
      <c r="VMC83" s="706"/>
      <c r="VMD83" s="706"/>
      <c r="VME83" s="706"/>
      <c r="VMF83" s="706"/>
      <c r="VMG83" s="706"/>
      <c r="VMH83" s="706"/>
      <c r="VMI83" s="706"/>
      <c r="VMJ83" s="706"/>
      <c r="VMK83" s="706"/>
      <c r="VML83" s="706"/>
      <c r="VMM83" s="706"/>
      <c r="VMN83" s="706"/>
      <c r="VMO83" s="706"/>
      <c r="VMP83" s="706"/>
      <c r="VMQ83" s="706"/>
      <c r="VMR83" s="706"/>
      <c r="VMS83" s="706"/>
      <c r="VMT83" s="706"/>
      <c r="VMU83" s="706"/>
      <c r="VMV83" s="706"/>
      <c r="VMW83" s="706"/>
      <c r="VMX83" s="706"/>
      <c r="VMY83" s="706"/>
      <c r="VMZ83" s="706"/>
      <c r="VNA83" s="706"/>
      <c r="VNB83" s="706"/>
      <c r="VNC83" s="706"/>
      <c r="VND83" s="706"/>
      <c r="VNE83" s="706"/>
      <c r="VNF83" s="706"/>
      <c r="VNG83" s="706"/>
      <c r="VNH83" s="706"/>
      <c r="VNI83" s="706"/>
      <c r="VNJ83" s="706"/>
      <c r="VNK83" s="706"/>
      <c r="VNL83" s="706"/>
      <c r="VNM83" s="706"/>
      <c r="VNN83" s="706"/>
      <c r="VNO83" s="706"/>
      <c r="VNP83" s="706"/>
      <c r="VNQ83" s="706"/>
      <c r="VNR83" s="706"/>
      <c r="VNS83" s="706"/>
      <c r="VNT83" s="706"/>
      <c r="VNU83" s="706"/>
      <c r="VNV83" s="706"/>
      <c r="VNW83" s="706"/>
      <c r="VNX83" s="706"/>
      <c r="VNY83" s="706"/>
      <c r="VNZ83" s="706"/>
      <c r="VOA83" s="706"/>
      <c r="VOB83" s="706"/>
      <c r="VOC83" s="706"/>
      <c r="VOD83" s="706"/>
      <c r="VOE83" s="706"/>
      <c r="VOF83" s="706"/>
      <c r="VOG83" s="706"/>
      <c r="VOH83" s="706"/>
      <c r="VOI83" s="706"/>
      <c r="VOJ83" s="706"/>
      <c r="VOK83" s="706"/>
      <c r="VOL83" s="706"/>
      <c r="VOM83" s="706"/>
      <c r="VON83" s="706"/>
      <c r="VOO83" s="706"/>
      <c r="VOP83" s="706"/>
      <c r="VOQ83" s="706"/>
      <c r="VOR83" s="706"/>
      <c r="VOS83" s="706"/>
      <c r="VOT83" s="706"/>
      <c r="VOU83" s="706"/>
      <c r="VOV83" s="706"/>
      <c r="VOW83" s="706"/>
      <c r="VOX83" s="706"/>
      <c r="VOY83" s="706"/>
      <c r="VOZ83" s="706"/>
      <c r="VPA83" s="706"/>
      <c r="VPB83" s="706"/>
      <c r="VPC83" s="706"/>
      <c r="VPD83" s="706"/>
      <c r="VPE83" s="706"/>
      <c r="VPF83" s="706"/>
      <c r="VPG83" s="706"/>
      <c r="VPH83" s="706"/>
      <c r="VPI83" s="706"/>
      <c r="VPJ83" s="706"/>
      <c r="VPK83" s="706"/>
      <c r="VPL83" s="706"/>
      <c r="VPM83" s="706"/>
      <c r="VPN83" s="706"/>
      <c r="VPO83" s="706"/>
      <c r="VPP83" s="706"/>
      <c r="VPQ83" s="706"/>
      <c r="VPR83" s="706"/>
      <c r="VPS83" s="706"/>
      <c r="VPT83" s="706"/>
      <c r="VPU83" s="706"/>
      <c r="VPV83" s="706"/>
      <c r="VPW83" s="706"/>
      <c r="VPX83" s="706"/>
      <c r="VPY83" s="706"/>
      <c r="VPZ83" s="706"/>
      <c r="VQA83" s="706"/>
      <c r="VQB83" s="706"/>
      <c r="VQC83" s="706"/>
      <c r="VQD83" s="706"/>
      <c r="VQE83" s="706"/>
      <c r="VQF83" s="706"/>
      <c r="VQG83" s="706"/>
      <c r="VQH83" s="706"/>
      <c r="VQI83" s="706"/>
      <c r="VQJ83" s="706"/>
      <c r="VQK83" s="706"/>
      <c r="VQL83" s="706"/>
      <c r="VQM83" s="706"/>
      <c r="VQN83" s="706"/>
      <c r="VQO83" s="706"/>
      <c r="VQP83" s="706"/>
      <c r="VQQ83" s="706"/>
      <c r="VQR83" s="706"/>
      <c r="VQS83" s="706"/>
      <c r="VQT83" s="706"/>
      <c r="VQU83" s="706"/>
      <c r="VQV83" s="706"/>
      <c r="VQW83" s="706"/>
      <c r="VQX83" s="706"/>
      <c r="VQY83" s="706"/>
      <c r="VQZ83" s="706"/>
      <c r="VRA83" s="706"/>
      <c r="VRB83" s="706"/>
      <c r="VRC83" s="706"/>
      <c r="VRD83" s="706"/>
      <c r="VRE83" s="706"/>
      <c r="VRF83" s="706"/>
      <c r="VRG83" s="706"/>
      <c r="VRH83" s="706"/>
      <c r="VRI83" s="706"/>
      <c r="VRJ83" s="706"/>
      <c r="VRK83" s="706"/>
      <c r="VRL83" s="706"/>
      <c r="VRM83" s="706"/>
      <c r="VRN83" s="706"/>
      <c r="VRO83" s="706"/>
      <c r="VRP83" s="706"/>
      <c r="VRQ83" s="706"/>
      <c r="VRR83" s="706"/>
      <c r="VRS83" s="706"/>
      <c r="VRT83" s="706"/>
      <c r="VRU83" s="706"/>
      <c r="VRV83" s="706"/>
      <c r="VRW83" s="706"/>
      <c r="VRX83" s="706"/>
      <c r="VRY83" s="706"/>
      <c r="VRZ83" s="706"/>
      <c r="VSA83" s="706"/>
      <c r="VSB83" s="706"/>
      <c r="VSC83" s="706"/>
      <c r="VSD83" s="706"/>
      <c r="VSE83" s="706"/>
      <c r="VSF83" s="706"/>
      <c r="VSG83" s="706"/>
      <c r="VSH83" s="706"/>
      <c r="VSI83" s="706"/>
      <c r="VSJ83" s="706"/>
      <c r="VSK83" s="706"/>
      <c r="VSL83" s="706"/>
      <c r="VSM83" s="706"/>
      <c r="VSN83" s="706"/>
      <c r="VSO83" s="706"/>
      <c r="VSP83" s="706"/>
      <c r="VSQ83" s="706"/>
      <c r="VSR83" s="706"/>
      <c r="VSS83" s="706"/>
      <c r="VST83" s="706"/>
      <c r="VSU83" s="706"/>
      <c r="VSV83" s="706"/>
      <c r="VSW83" s="706"/>
      <c r="VSX83" s="706"/>
      <c r="VSY83" s="706"/>
      <c r="VSZ83" s="706"/>
      <c r="VTA83" s="706"/>
      <c r="VTB83" s="706"/>
      <c r="VTC83" s="706"/>
      <c r="VTD83" s="706"/>
      <c r="VTE83" s="706"/>
      <c r="VTF83" s="706"/>
      <c r="VTG83" s="706"/>
      <c r="VTH83" s="706"/>
      <c r="VTI83" s="706"/>
      <c r="VTJ83" s="706"/>
      <c r="VTK83" s="706"/>
      <c r="VTL83" s="706"/>
      <c r="VTM83" s="706"/>
      <c r="VTN83" s="706"/>
      <c r="VTO83" s="706"/>
      <c r="VTP83" s="706"/>
      <c r="VTQ83" s="706"/>
      <c r="VTR83" s="706"/>
      <c r="VTS83" s="706"/>
      <c r="VTT83" s="706"/>
      <c r="VTU83" s="706"/>
      <c r="VTV83" s="706"/>
      <c r="VTW83" s="706"/>
      <c r="VTX83" s="706"/>
      <c r="VTY83" s="706"/>
      <c r="VTZ83" s="706"/>
      <c r="VUA83" s="706"/>
      <c r="VUB83" s="706"/>
      <c r="VUC83" s="706"/>
      <c r="VUD83" s="706"/>
      <c r="VUE83" s="706"/>
      <c r="VUF83" s="706"/>
      <c r="VUG83" s="706"/>
      <c r="VUH83" s="706"/>
      <c r="VUI83" s="706"/>
      <c r="VUJ83" s="706"/>
      <c r="VUK83" s="706"/>
      <c r="VUL83" s="706"/>
      <c r="VUM83" s="706"/>
      <c r="VUN83" s="706"/>
      <c r="VUO83" s="706"/>
      <c r="VUP83" s="706"/>
      <c r="VUQ83" s="706"/>
      <c r="VUR83" s="706"/>
      <c r="VUS83" s="706"/>
      <c r="VUT83" s="706"/>
      <c r="VUU83" s="706"/>
      <c r="VUV83" s="706"/>
      <c r="VUW83" s="706"/>
      <c r="VUX83" s="706"/>
      <c r="VUY83" s="706"/>
      <c r="VUZ83" s="706"/>
      <c r="VVA83" s="706"/>
      <c r="VVB83" s="706"/>
      <c r="VVC83" s="706"/>
      <c r="VVD83" s="706"/>
      <c r="VVE83" s="706"/>
      <c r="VVF83" s="706"/>
      <c r="VVG83" s="706"/>
      <c r="VVH83" s="706"/>
      <c r="VVI83" s="706"/>
      <c r="VVJ83" s="706"/>
      <c r="VVK83" s="706"/>
      <c r="VVL83" s="706"/>
      <c r="VVM83" s="706"/>
      <c r="VVN83" s="706"/>
      <c r="VVO83" s="706"/>
      <c r="VVP83" s="706"/>
      <c r="VVQ83" s="706"/>
      <c r="VVR83" s="706"/>
      <c r="VVS83" s="706"/>
      <c r="VVT83" s="706"/>
      <c r="VVU83" s="706"/>
      <c r="VVV83" s="706"/>
      <c r="VVW83" s="706"/>
      <c r="VVX83" s="706"/>
      <c r="VVY83" s="706"/>
      <c r="VVZ83" s="706"/>
      <c r="VWA83" s="706"/>
      <c r="VWB83" s="706"/>
      <c r="VWC83" s="706"/>
      <c r="VWD83" s="706"/>
      <c r="VWE83" s="706"/>
      <c r="VWF83" s="706"/>
      <c r="VWG83" s="706"/>
      <c r="VWH83" s="706"/>
      <c r="VWI83" s="706"/>
      <c r="VWJ83" s="706"/>
      <c r="VWK83" s="706"/>
      <c r="VWL83" s="706"/>
      <c r="VWM83" s="706"/>
      <c r="VWN83" s="706"/>
      <c r="VWO83" s="706"/>
      <c r="VWP83" s="706"/>
      <c r="VWQ83" s="706"/>
      <c r="VWR83" s="706"/>
      <c r="VWS83" s="706"/>
      <c r="VWT83" s="706"/>
      <c r="VWU83" s="706"/>
      <c r="VWV83" s="706"/>
      <c r="VWW83" s="706"/>
      <c r="VWX83" s="706"/>
      <c r="VWY83" s="706"/>
      <c r="VWZ83" s="706"/>
      <c r="VXA83" s="706"/>
      <c r="VXB83" s="706"/>
      <c r="VXC83" s="706"/>
      <c r="VXD83" s="706"/>
      <c r="VXE83" s="706"/>
      <c r="VXF83" s="706"/>
      <c r="VXG83" s="706"/>
      <c r="VXH83" s="706"/>
      <c r="VXI83" s="706"/>
      <c r="VXJ83" s="706"/>
      <c r="VXK83" s="706"/>
      <c r="VXL83" s="706"/>
      <c r="VXM83" s="706"/>
      <c r="VXN83" s="706"/>
      <c r="VXO83" s="706"/>
      <c r="VXP83" s="706"/>
      <c r="VXQ83" s="706"/>
      <c r="VXR83" s="706"/>
      <c r="VXS83" s="706"/>
      <c r="VXT83" s="706"/>
      <c r="VXU83" s="706"/>
      <c r="VXV83" s="706"/>
      <c r="VXW83" s="706"/>
      <c r="VXX83" s="706"/>
      <c r="VXY83" s="706"/>
      <c r="VXZ83" s="706"/>
      <c r="VYA83" s="706"/>
      <c r="VYB83" s="706"/>
      <c r="VYC83" s="706"/>
      <c r="VYD83" s="706"/>
      <c r="VYE83" s="706"/>
      <c r="VYF83" s="706"/>
      <c r="VYG83" s="706"/>
      <c r="VYH83" s="706"/>
      <c r="VYI83" s="706"/>
      <c r="VYJ83" s="706"/>
      <c r="VYK83" s="706"/>
      <c r="VYL83" s="706"/>
      <c r="VYM83" s="706"/>
      <c r="VYN83" s="706"/>
      <c r="VYO83" s="706"/>
      <c r="VYP83" s="706"/>
      <c r="VYQ83" s="706"/>
      <c r="VYR83" s="706"/>
      <c r="VYS83" s="706"/>
      <c r="VYT83" s="706"/>
      <c r="VYU83" s="706"/>
      <c r="VYV83" s="706"/>
      <c r="VYW83" s="706"/>
      <c r="VYX83" s="706"/>
      <c r="VYY83" s="706"/>
      <c r="VYZ83" s="706"/>
      <c r="VZA83" s="706"/>
      <c r="VZB83" s="706"/>
      <c r="VZC83" s="706"/>
      <c r="VZD83" s="706"/>
      <c r="VZE83" s="706"/>
      <c r="VZF83" s="706"/>
      <c r="VZG83" s="706"/>
      <c r="VZH83" s="706"/>
      <c r="VZI83" s="706"/>
      <c r="VZJ83" s="706"/>
      <c r="VZK83" s="706"/>
      <c r="VZL83" s="706"/>
      <c r="VZM83" s="706"/>
      <c r="VZN83" s="706"/>
      <c r="VZO83" s="706"/>
      <c r="VZP83" s="706"/>
      <c r="VZQ83" s="706"/>
      <c r="VZR83" s="706"/>
      <c r="VZS83" s="706"/>
      <c r="VZT83" s="706"/>
      <c r="VZU83" s="706"/>
      <c r="VZV83" s="706"/>
      <c r="VZW83" s="706"/>
      <c r="VZX83" s="706"/>
      <c r="VZY83" s="706"/>
      <c r="VZZ83" s="706"/>
      <c r="WAA83" s="706"/>
      <c r="WAB83" s="706"/>
      <c r="WAC83" s="706"/>
      <c r="WAD83" s="706"/>
      <c r="WAE83" s="706"/>
      <c r="WAF83" s="706"/>
      <c r="WAG83" s="706"/>
      <c r="WAH83" s="706"/>
      <c r="WAI83" s="706"/>
      <c r="WAJ83" s="706"/>
      <c r="WAK83" s="706"/>
      <c r="WAL83" s="706"/>
      <c r="WAM83" s="706"/>
      <c r="WAN83" s="706"/>
      <c r="WAO83" s="706"/>
      <c r="WAP83" s="706"/>
      <c r="WAQ83" s="706"/>
      <c r="WAR83" s="706"/>
      <c r="WAS83" s="706"/>
      <c r="WAT83" s="706"/>
      <c r="WAU83" s="706"/>
      <c r="WAV83" s="706"/>
      <c r="WAW83" s="706"/>
      <c r="WAX83" s="706"/>
      <c r="WAY83" s="706"/>
      <c r="WAZ83" s="706"/>
      <c r="WBA83" s="706"/>
      <c r="WBB83" s="706"/>
      <c r="WBC83" s="706"/>
      <c r="WBD83" s="706"/>
      <c r="WBE83" s="706"/>
      <c r="WBF83" s="706"/>
      <c r="WBG83" s="706"/>
      <c r="WBH83" s="706"/>
      <c r="WBI83" s="706"/>
      <c r="WBJ83" s="706"/>
      <c r="WBK83" s="706"/>
      <c r="WBL83" s="706"/>
      <c r="WBM83" s="706"/>
      <c r="WBN83" s="706"/>
      <c r="WBO83" s="706"/>
      <c r="WBP83" s="706"/>
      <c r="WBQ83" s="706"/>
      <c r="WBR83" s="706"/>
      <c r="WBS83" s="706"/>
      <c r="WBT83" s="706"/>
      <c r="WBU83" s="706"/>
      <c r="WBV83" s="706"/>
      <c r="WBW83" s="706"/>
      <c r="WBX83" s="706"/>
      <c r="WBY83" s="706"/>
      <c r="WBZ83" s="706"/>
      <c r="WCA83" s="706"/>
      <c r="WCB83" s="706"/>
      <c r="WCC83" s="706"/>
      <c r="WCD83" s="706"/>
      <c r="WCE83" s="706"/>
      <c r="WCF83" s="706"/>
      <c r="WCG83" s="706"/>
      <c r="WCH83" s="706"/>
      <c r="WCI83" s="706"/>
      <c r="WCJ83" s="706"/>
      <c r="WCK83" s="706"/>
      <c r="WCL83" s="706"/>
      <c r="WCM83" s="706"/>
      <c r="WCN83" s="706"/>
      <c r="WCO83" s="706"/>
      <c r="WCP83" s="706"/>
      <c r="WCQ83" s="706"/>
      <c r="WCR83" s="706"/>
      <c r="WCS83" s="706"/>
      <c r="WCT83" s="706"/>
      <c r="WCU83" s="706"/>
      <c r="WCV83" s="706"/>
      <c r="WCW83" s="706"/>
      <c r="WCX83" s="706"/>
      <c r="WCY83" s="706"/>
      <c r="WCZ83" s="706"/>
      <c r="WDA83" s="706"/>
      <c r="WDB83" s="706"/>
      <c r="WDC83" s="706"/>
      <c r="WDD83" s="706"/>
      <c r="WDE83" s="706"/>
      <c r="WDF83" s="706"/>
      <c r="WDG83" s="706"/>
      <c r="WDH83" s="706"/>
      <c r="WDI83" s="706"/>
      <c r="WDJ83" s="706"/>
      <c r="WDK83" s="706"/>
      <c r="WDL83" s="706"/>
      <c r="WDM83" s="706"/>
      <c r="WDN83" s="706"/>
      <c r="WDO83" s="706"/>
      <c r="WDP83" s="706"/>
      <c r="WDQ83" s="706"/>
      <c r="WDR83" s="706"/>
      <c r="WDS83" s="706"/>
      <c r="WDT83" s="706"/>
      <c r="WDU83" s="706"/>
      <c r="WDV83" s="706"/>
      <c r="WDW83" s="706"/>
      <c r="WDX83" s="706"/>
      <c r="WDY83" s="706"/>
      <c r="WDZ83" s="706"/>
      <c r="WEA83" s="706"/>
      <c r="WEB83" s="706"/>
      <c r="WEC83" s="706"/>
      <c r="WED83" s="706"/>
      <c r="WEE83" s="706"/>
      <c r="WEF83" s="706"/>
      <c r="WEG83" s="706"/>
      <c r="WEH83" s="706"/>
      <c r="WEI83" s="706"/>
      <c r="WEJ83" s="706"/>
      <c r="WEK83" s="706"/>
      <c r="WEL83" s="706"/>
      <c r="WEM83" s="706"/>
      <c r="WEN83" s="706"/>
      <c r="WEO83" s="706"/>
      <c r="WEP83" s="706"/>
      <c r="WEQ83" s="706"/>
      <c r="WER83" s="706"/>
      <c r="WES83" s="706"/>
      <c r="WET83" s="706"/>
      <c r="WEU83" s="706"/>
      <c r="WEV83" s="706"/>
      <c r="WEW83" s="706"/>
      <c r="WEX83" s="706"/>
      <c r="WEY83" s="706"/>
      <c r="WEZ83" s="706"/>
      <c r="WFA83" s="706"/>
      <c r="WFB83" s="706"/>
      <c r="WFC83" s="706"/>
      <c r="WFD83" s="706"/>
      <c r="WFE83" s="706"/>
      <c r="WFF83" s="706"/>
      <c r="WFG83" s="706"/>
      <c r="WFH83" s="706"/>
      <c r="WFI83" s="706"/>
      <c r="WFJ83" s="706"/>
      <c r="WFK83" s="706"/>
      <c r="WFL83" s="706"/>
      <c r="WFM83" s="706"/>
      <c r="WFN83" s="706"/>
      <c r="WFO83" s="706"/>
      <c r="WFP83" s="706"/>
      <c r="WFQ83" s="706"/>
      <c r="WFR83" s="706"/>
      <c r="WFS83" s="706"/>
      <c r="WFT83" s="706"/>
      <c r="WFU83" s="706"/>
      <c r="WFV83" s="706"/>
      <c r="WFW83" s="706"/>
      <c r="WFX83" s="706"/>
      <c r="WFY83" s="706"/>
      <c r="WFZ83" s="706"/>
      <c r="WGA83" s="706"/>
      <c r="WGB83" s="706"/>
      <c r="WGC83" s="706"/>
      <c r="WGD83" s="706"/>
      <c r="WGE83" s="706"/>
      <c r="WGF83" s="706"/>
      <c r="WGG83" s="706"/>
      <c r="WGH83" s="706"/>
      <c r="WGI83" s="706"/>
      <c r="WGJ83" s="706"/>
      <c r="WGK83" s="706"/>
      <c r="WGL83" s="706"/>
      <c r="WGM83" s="706"/>
      <c r="WGN83" s="706"/>
      <c r="WGO83" s="706"/>
      <c r="WGP83" s="706"/>
      <c r="WGQ83" s="706"/>
      <c r="WGR83" s="706"/>
      <c r="WGS83" s="706"/>
      <c r="WGT83" s="706"/>
      <c r="WGU83" s="706"/>
      <c r="WGV83" s="706"/>
      <c r="WGW83" s="706"/>
      <c r="WGX83" s="706"/>
      <c r="WGY83" s="706"/>
      <c r="WGZ83" s="706"/>
      <c r="WHA83" s="706"/>
      <c r="WHB83" s="706"/>
      <c r="WHC83" s="706"/>
      <c r="WHD83" s="706"/>
      <c r="WHE83" s="706"/>
      <c r="WHF83" s="706"/>
      <c r="WHG83" s="706"/>
      <c r="WHH83" s="706"/>
      <c r="WHI83" s="706"/>
      <c r="WHJ83" s="706"/>
      <c r="WHK83" s="706"/>
      <c r="WHL83" s="706"/>
      <c r="WHM83" s="706"/>
      <c r="WHN83" s="706"/>
      <c r="WHO83" s="706"/>
      <c r="WHP83" s="706"/>
      <c r="WHQ83" s="706"/>
      <c r="WHR83" s="706"/>
      <c r="WHS83" s="706"/>
      <c r="WHT83" s="706"/>
      <c r="WHU83" s="706"/>
      <c r="WHV83" s="706"/>
      <c r="WHW83" s="706"/>
      <c r="WHX83" s="706"/>
      <c r="WHY83" s="706"/>
      <c r="WHZ83" s="706"/>
      <c r="WIA83" s="706"/>
      <c r="WIB83" s="706"/>
      <c r="WIC83" s="706"/>
      <c r="WID83" s="706"/>
      <c r="WIE83" s="706"/>
      <c r="WIF83" s="706"/>
      <c r="WIG83" s="706"/>
      <c r="WIH83" s="706"/>
      <c r="WII83" s="706"/>
      <c r="WIJ83" s="706"/>
      <c r="WIK83" s="706"/>
      <c r="WIL83" s="706"/>
      <c r="WIM83" s="706"/>
      <c r="WIN83" s="706"/>
      <c r="WIO83" s="706"/>
      <c r="WIP83" s="706"/>
      <c r="WIQ83" s="706"/>
      <c r="WIR83" s="706"/>
      <c r="WIS83" s="706"/>
      <c r="WIT83" s="706"/>
      <c r="WIU83" s="706"/>
      <c r="WIV83" s="706"/>
      <c r="WIW83" s="706"/>
      <c r="WIX83" s="706"/>
      <c r="WIY83" s="706"/>
      <c r="WIZ83" s="706"/>
      <c r="WJA83" s="706"/>
      <c r="WJB83" s="706"/>
      <c r="WJC83" s="706"/>
      <c r="WJD83" s="706"/>
      <c r="WJE83" s="706"/>
      <c r="WJF83" s="706"/>
      <c r="WJG83" s="706"/>
      <c r="WJH83" s="706"/>
      <c r="WJI83" s="706"/>
      <c r="WJJ83" s="706"/>
      <c r="WJK83" s="706"/>
      <c r="WJL83" s="706"/>
      <c r="WJM83" s="706"/>
      <c r="WJN83" s="706"/>
      <c r="WJO83" s="706"/>
      <c r="WJP83" s="706"/>
      <c r="WJQ83" s="706"/>
      <c r="WJR83" s="706"/>
      <c r="WJS83" s="706"/>
      <c r="WJT83" s="706"/>
      <c r="WJU83" s="706"/>
      <c r="WJV83" s="706"/>
      <c r="WJW83" s="706"/>
      <c r="WJX83" s="706"/>
      <c r="WJY83" s="706"/>
      <c r="WJZ83" s="706"/>
      <c r="WKA83" s="706"/>
      <c r="WKB83" s="706"/>
      <c r="WKC83" s="706"/>
      <c r="WKD83" s="706"/>
      <c r="WKE83" s="706"/>
      <c r="WKF83" s="706"/>
      <c r="WKG83" s="706"/>
      <c r="WKH83" s="706"/>
      <c r="WKI83" s="706"/>
      <c r="WKJ83" s="706"/>
      <c r="WKK83" s="706"/>
      <c r="WKL83" s="706"/>
      <c r="WKM83" s="706"/>
      <c r="WKN83" s="706"/>
      <c r="WKO83" s="706"/>
      <c r="WKP83" s="706"/>
      <c r="WKQ83" s="706"/>
      <c r="WKR83" s="706"/>
      <c r="WKS83" s="706"/>
      <c r="WKT83" s="706"/>
      <c r="WKU83" s="706"/>
      <c r="WKV83" s="706"/>
      <c r="WKW83" s="706"/>
      <c r="WKX83" s="706"/>
      <c r="WKY83" s="706"/>
      <c r="WKZ83" s="706"/>
      <c r="WLA83" s="706"/>
      <c r="WLB83" s="706"/>
      <c r="WLC83" s="706"/>
      <c r="WLD83" s="706"/>
      <c r="WLE83" s="706"/>
      <c r="WLF83" s="706"/>
      <c r="WLG83" s="706"/>
      <c r="WLH83" s="706"/>
      <c r="WLI83" s="706"/>
      <c r="WLJ83" s="706"/>
      <c r="WLK83" s="706"/>
      <c r="WLL83" s="706"/>
      <c r="WLM83" s="706"/>
      <c r="WLN83" s="706"/>
      <c r="WLO83" s="706"/>
      <c r="WLP83" s="706"/>
      <c r="WLQ83" s="706"/>
      <c r="WLR83" s="706"/>
      <c r="WLS83" s="706"/>
      <c r="WLT83" s="706"/>
      <c r="WLU83" s="706"/>
      <c r="WLV83" s="706"/>
      <c r="WLW83" s="706"/>
      <c r="WLX83" s="706"/>
      <c r="WLY83" s="706"/>
      <c r="WLZ83" s="706"/>
      <c r="WMA83" s="706"/>
      <c r="WMB83" s="706"/>
      <c r="WMC83" s="706"/>
      <c r="WMD83" s="706"/>
      <c r="WME83" s="706"/>
      <c r="WMF83" s="706"/>
      <c r="WMG83" s="706"/>
      <c r="WMH83" s="706"/>
      <c r="WMI83" s="706"/>
      <c r="WMJ83" s="706"/>
      <c r="WMK83" s="706"/>
      <c r="WML83" s="706"/>
      <c r="WMM83" s="706"/>
      <c r="WMN83" s="706"/>
      <c r="WMO83" s="706"/>
      <c r="WMP83" s="706"/>
      <c r="WMQ83" s="706"/>
      <c r="WMR83" s="706"/>
      <c r="WMS83" s="706"/>
      <c r="WMT83" s="706"/>
      <c r="WMU83" s="706"/>
      <c r="WMV83" s="706"/>
      <c r="WMW83" s="706"/>
      <c r="WMX83" s="706"/>
      <c r="WMY83" s="706"/>
      <c r="WMZ83" s="706"/>
      <c r="WNA83" s="706"/>
      <c r="WNB83" s="706"/>
      <c r="WNC83" s="706"/>
      <c r="WND83" s="706"/>
      <c r="WNE83" s="706"/>
      <c r="WNF83" s="706"/>
      <c r="WNG83" s="706"/>
      <c r="WNH83" s="706"/>
      <c r="WNI83" s="706"/>
      <c r="WNJ83" s="706"/>
      <c r="WNK83" s="706"/>
      <c r="WNL83" s="706"/>
      <c r="WNM83" s="706"/>
      <c r="WNN83" s="706"/>
      <c r="WNO83" s="706"/>
      <c r="WNP83" s="706"/>
      <c r="WNQ83" s="706"/>
      <c r="WNR83" s="706"/>
      <c r="WNS83" s="706"/>
      <c r="WNT83" s="706"/>
      <c r="WNU83" s="706"/>
      <c r="WNV83" s="706"/>
      <c r="WNW83" s="706"/>
      <c r="WNX83" s="706"/>
      <c r="WNY83" s="706"/>
      <c r="WNZ83" s="706"/>
      <c r="WOA83" s="706"/>
      <c r="WOB83" s="706"/>
      <c r="WOC83" s="706"/>
      <c r="WOD83" s="706"/>
      <c r="WOE83" s="706"/>
      <c r="WOF83" s="706"/>
      <c r="WOG83" s="706"/>
      <c r="WOH83" s="706"/>
      <c r="WOI83" s="706"/>
      <c r="WOJ83" s="706"/>
      <c r="WOK83" s="706"/>
      <c r="WOL83" s="706"/>
      <c r="WOM83" s="706"/>
      <c r="WON83" s="706"/>
      <c r="WOO83" s="706"/>
      <c r="WOP83" s="706"/>
      <c r="WOQ83" s="706"/>
      <c r="WOR83" s="706"/>
      <c r="WOS83" s="706"/>
      <c r="WOT83" s="706"/>
      <c r="WOU83" s="706"/>
      <c r="WOV83" s="706"/>
      <c r="WOW83" s="706"/>
      <c r="WOX83" s="706"/>
      <c r="WOY83" s="706"/>
      <c r="WOZ83" s="706"/>
      <c r="WPA83" s="706"/>
      <c r="WPB83" s="706"/>
      <c r="WPC83" s="706"/>
      <c r="WPD83" s="706"/>
      <c r="WPE83" s="706"/>
      <c r="WPF83" s="706"/>
      <c r="WPG83" s="706"/>
      <c r="WPH83" s="706"/>
      <c r="WPI83" s="706"/>
      <c r="WPJ83" s="706"/>
      <c r="WPK83" s="706"/>
      <c r="WPL83" s="706"/>
      <c r="WPM83" s="706"/>
      <c r="WPN83" s="706"/>
      <c r="WPO83" s="706"/>
      <c r="WPP83" s="706"/>
      <c r="WPQ83" s="706"/>
      <c r="WPR83" s="706"/>
      <c r="WPS83" s="706"/>
      <c r="WPT83" s="706"/>
      <c r="WPU83" s="706"/>
      <c r="WPV83" s="706"/>
      <c r="WPW83" s="706"/>
      <c r="WPX83" s="706"/>
      <c r="WPY83" s="706"/>
      <c r="WPZ83" s="706"/>
      <c r="WQA83" s="706"/>
      <c r="WQB83" s="706"/>
      <c r="WQC83" s="706"/>
      <c r="WQD83" s="706"/>
      <c r="WQE83" s="706"/>
      <c r="WQF83" s="706"/>
      <c r="WQG83" s="706"/>
      <c r="WQH83" s="706"/>
      <c r="WQI83" s="706"/>
      <c r="WQJ83" s="706"/>
      <c r="WQK83" s="706"/>
      <c r="WQL83" s="706"/>
      <c r="WQM83" s="706"/>
      <c r="WQN83" s="706"/>
      <c r="WQO83" s="706"/>
      <c r="WQP83" s="706"/>
      <c r="WQQ83" s="706"/>
      <c r="WQR83" s="706"/>
      <c r="WQS83" s="706"/>
      <c r="WQT83" s="706"/>
      <c r="WQU83" s="706"/>
      <c r="WQV83" s="706"/>
      <c r="WQW83" s="706"/>
      <c r="WQX83" s="706"/>
      <c r="WQY83" s="706"/>
      <c r="WQZ83" s="706"/>
      <c r="WRA83" s="706"/>
      <c r="WRB83" s="706"/>
      <c r="WRC83" s="706"/>
      <c r="WRD83" s="706"/>
      <c r="WRE83" s="706"/>
      <c r="WRF83" s="706"/>
      <c r="WRG83" s="706"/>
      <c r="WRH83" s="706"/>
      <c r="WRI83" s="706"/>
      <c r="WRJ83" s="706"/>
      <c r="WRK83" s="706"/>
      <c r="WRL83" s="706"/>
      <c r="WRM83" s="706"/>
      <c r="WRN83" s="706"/>
      <c r="WRO83" s="706"/>
      <c r="WRP83" s="706"/>
      <c r="WRQ83" s="706"/>
      <c r="WRR83" s="706"/>
      <c r="WRS83" s="706"/>
      <c r="WRT83" s="706"/>
      <c r="WRU83" s="706"/>
      <c r="WRV83" s="706"/>
      <c r="WRW83" s="706"/>
      <c r="WRX83" s="706"/>
      <c r="WRY83" s="706"/>
      <c r="WRZ83" s="706"/>
      <c r="WSA83" s="706"/>
      <c r="WSB83" s="706"/>
      <c r="WSC83" s="706"/>
      <c r="WSD83" s="706"/>
      <c r="WSE83" s="706"/>
      <c r="WSF83" s="706"/>
      <c r="WSG83" s="706"/>
      <c r="WSH83" s="706"/>
      <c r="WSI83" s="706"/>
      <c r="WSJ83" s="706"/>
      <c r="WSK83" s="706"/>
      <c r="WSL83" s="706"/>
      <c r="WSM83" s="706"/>
      <c r="WSN83" s="706"/>
      <c r="WSO83" s="706"/>
      <c r="WSP83" s="706"/>
      <c r="WSQ83" s="706"/>
      <c r="WSR83" s="706"/>
      <c r="WSS83" s="706"/>
      <c r="WST83" s="706"/>
      <c r="WSU83" s="706"/>
      <c r="WSV83" s="706"/>
      <c r="WSW83" s="706"/>
      <c r="WSX83" s="706"/>
      <c r="WSY83" s="706"/>
      <c r="WSZ83" s="706"/>
      <c r="WTA83" s="706"/>
      <c r="WTB83" s="706"/>
      <c r="WTC83" s="706"/>
      <c r="WTD83" s="706"/>
      <c r="WTE83" s="706"/>
      <c r="WTF83" s="706"/>
      <c r="WTG83" s="706"/>
      <c r="WTH83" s="706"/>
      <c r="WTI83" s="706"/>
      <c r="WTJ83" s="706"/>
      <c r="WTK83" s="706"/>
      <c r="WTL83" s="706"/>
      <c r="WTM83" s="706"/>
      <c r="WTN83" s="706"/>
      <c r="WTO83" s="706"/>
      <c r="WTP83" s="706"/>
      <c r="WTQ83" s="706"/>
      <c r="WTR83" s="706"/>
      <c r="WTS83" s="706"/>
      <c r="WTT83" s="706"/>
      <c r="WTU83" s="706"/>
      <c r="WTV83" s="706"/>
      <c r="WTW83" s="706"/>
      <c r="WTX83" s="706"/>
      <c r="WTY83" s="706"/>
      <c r="WTZ83" s="706"/>
      <c r="WUA83" s="706"/>
      <c r="WUB83" s="706"/>
      <c r="WUC83" s="706"/>
      <c r="WUD83" s="706"/>
      <c r="WUE83" s="706"/>
      <c r="WUF83" s="706"/>
      <c r="WUG83" s="706"/>
      <c r="WUH83" s="706"/>
      <c r="WUI83" s="706"/>
      <c r="WUJ83" s="706"/>
      <c r="WUK83" s="706"/>
      <c r="WUL83" s="706"/>
      <c r="WUM83" s="706"/>
      <c r="WUN83" s="706"/>
      <c r="WUO83" s="706"/>
      <c r="WUP83" s="706"/>
      <c r="WUQ83" s="706"/>
      <c r="WUR83" s="706"/>
      <c r="WUS83" s="706"/>
      <c r="WUT83" s="706"/>
      <c r="WUU83" s="706"/>
      <c r="WUV83" s="706"/>
      <c r="WUW83" s="706"/>
      <c r="WUX83" s="706"/>
      <c r="WUY83" s="706"/>
      <c r="WUZ83" s="706"/>
      <c r="WVA83" s="706"/>
      <c r="WVB83" s="706"/>
      <c r="WVC83" s="706"/>
      <c r="WVD83" s="706"/>
      <c r="WVE83" s="706"/>
      <c r="WVF83" s="706"/>
      <c r="WVG83" s="706"/>
      <c r="WVH83" s="706"/>
      <c r="WVI83" s="706"/>
      <c r="WVJ83" s="706"/>
    </row>
    <row r="84" spans="2:16130" ht="9" hidden="1" customHeight="1"/>
    <row r="85" spans="2:16130" ht="9" hidden="1" customHeight="1"/>
    <row r="86" spans="2:16130" ht="9" hidden="1" customHeight="1"/>
  </sheetData>
  <sheetProtection sheet="1" objects="1" scenarios="1"/>
  <hyperlinks>
    <hyperlink ref="A4:B4" location="'22.1'!A1" display="'22.1'!A1"/>
    <hyperlink ref="A5:B5" location="'22.2'!A1" display="'22.2'!A1"/>
    <hyperlink ref="A6:B6" location="'22.3'!A1" display="'22.3'!A1"/>
    <hyperlink ref="A7:B7" location="'22.4'!A1" display="'22.4'!A1"/>
    <hyperlink ref="A8:B8" location="'22.5'!A1" display="'22.5'!A1"/>
    <hyperlink ref="A9:B9" location="'22.6'!A1" display="'22.6'!A1"/>
    <hyperlink ref="A10:B10" location="'22.7'!A1" display="'22.7'!A1"/>
    <hyperlink ref="A11:B11" location="'22.8'!A1" display="'22.8'!A1"/>
    <hyperlink ref="A12:B12" location="'22.9'!A1" display="'22.9'!A1"/>
    <hyperlink ref="A13:B13" location="'22.10'!A1" display="22.10"/>
    <hyperlink ref="A14:B14" location="'22.11'!A1" display="'22.11'!A1"/>
    <hyperlink ref="A15:B15" location="'22.12'!A1" display="'22.12'!A1"/>
    <hyperlink ref="A16:B16" location="'22.13'!A1" display="'22.13'!A1"/>
    <hyperlink ref="A17:B17" location="'22.14'!A1" display="'22.14'!A1"/>
    <hyperlink ref="A18:B18" location="'22.15'!A1" display="'22.15'!A1"/>
    <hyperlink ref="A19:B19" location="'22.16'!A1" display="'22.16'!A1"/>
    <hyperlink ref="A20:B20" location="'22.17'!A1" display="'22.17'!A1"/>
    <hyperlink ref="A21:B21" location="'22.18'!A1" display="'22.18'!A1"/>
    <hyperlink ref="A22:B22" location="'22.19'!A1" display="'22.19'!A1"/>
    <hyperlink ref="A23:B23" location="'22.20'!A1" display="22.20"/>
    <hyperlink ref="A24:B24" location="'22.21'!A1" display="'22.21'!A1"/>
    <hyperlink ref="A25:B25" location="'22.22'!A1" display="'22.22'!A1"/>
    <hyperlink ref="A26:B26" location="'22.23'!A1" display="'22.23'!A1"/>
    <hyperlink ref="A27:B27" location="'22.24'!A1" display="'22.24'!A1"/>
    <hyperlink ref="A28:B28" location="'22.25'!A1" display="'22.25'!A1"/>
    <hyperlink ref="A29:B29" location="'22.26'!A1" display="'22.26'!A1"/>
    <hyperlink ref="A30:B30" location="'22.27'!A1" display="'22.27'!A1"/>
    <hyperlink ref="A31:B31" location="'22.28'!A1" display="'22.28'!A1"/>
    <hyperlink ref="A32:B32" location="'22.29'!A1" display="'22.29'!A1"/>
    <hyperlink ref="A2" location="Texto!A1" display="22. Sector externo"/>
  </hyperlinks>
  <pageMargins left="0.59055118110236227" right="0.59055118110236227" top="0.98425196850393704" bottom="0.98425196850393704" header="0.39370078740157483" footer="0.39370078740157483"/>
  <pageSetup orientation="portrait" verticalDpi="0" r:id="rId1"/>
  <headerFooter>
    <oddHeader>&amp;L&amp;K000080INEGI. Anuario estadístico y geográfico de los Estados Unidos Mexicanos 2013. 2014.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codeName="Hoja10"/>
  <dimension ref="A1:V45"/>
  <sheetViews>
    <sheetView showGridLines="0" showRowColHeaders="0" zoomScale="140" workbookViewId="0"/>
  </sheetViews>
  <sheetFormatPr baseColWidth="10" defaultColWidth="0" defaultRowHeight="12.75" zeroHeight="1"/>
  <cols>
    <col min="1" max="1" width="0.85546875" style="409" customWidth="1"/>
    <col min="2" max="2" width="4.28515625" style="409" customWidth="1"/>
    <col min="3" max="3" width="5.42578125" style="409" customWidth="1"/>
    <col min="4" max="4" width="1.7109375" style="409" customWidth="1"/>
    <col min="5" max="5" width="4.140625" style="409" customWidth="1"/>
    <col min="6" max="6" width="6.5703125" style="409" customWidth="1"/>
    <col min="7" max="7" width="2" style="409" customWidth="1"/>
    <col min="8" max="8" width="5.28515625" style="409" customWidth="1"/>
    <col min="9" max="9" width="1" style="409" customWidth="1"/>
    <col min="10" max="10" width="6.7109375" style="409" customWidth="1"/>
    <col min="11" max="11" width="2.28515625" style="409" customWidth="1"/>
    <col min="12" max="12" width="5.140625" style="409" customWidth="1"/>
    <col min="13" max="13" width="1.42578125" style="409" customWidth="1"/>
    <col min="14" max="14" width="6" style="409" customWidth="1"/>
    <col min="15" max="15" width="1.140625" style="409" customWidth="1"/>
    <col min="16" max="16" width="5.42578125" style="409" customWidth="1"/>
    <col min="17" max="17" width="1.140625" style="409" customWidth="1"/>
    <col min="18" max="18" width="0.85546875" style="409" customWidth="1"/>
    <col min="19" max="16384" width="10.7109375" style="409" hidden="1"/>
  </cols>
  <sheetData>
    <row r="1" spans="1:22" s="374" customFormat="1" ht="4.7" customHeight="1">
      <c r="A1" s="371"/>
      <c r="B1" s="372"/>
      <c r="C1" s="372"/>
      <c r="D1" s="372"/>
      <c r="E1" s="372"/>
      <c r="F1" s="372"/>
      <c r="G1" s="372"/>
      <c r="H1" s="372"/>
      <c r="I1" s="372"/>
      <c r="J1" s="372"/>
      <c r="K1" s="372"/>
      <c r="L1" s="372"/>
      <c r="M1" s="372"/>
      <c r="N1" s="372"/>
      <c r="O1" s="372"/>
      <c r="P1" s="372"/>
      <c r="Q1" s="373"/>
    </row>
    <row r="2" spans="1:22" s="379" customFormat="1" ht="11.1" customHeight="1">
      <c r="A2" s="375"/>
      <c r="B2" s="376" t="s">
        <v>304</v>
      </c>
      <c r="C2" s="377"/>
      <c r="D2" s="377"/>
      <c r="E2" s="377"/>
      <c r="F2" s="377"/>
      <c r="G2" s="377"/>
      <c r="H2" s="377"/>
      <c r="I2" s="377"/>
      <c r="J2" s="377"/>
      <c r="K2" s="377"/>
      <c r="L2" s="377"/>
      <c r="M2" s="377"/>
      <c r="N2" s="377"/>
      <c r="O2" s="377"/>
      <c r="P2" s="740" t="s">
        <v>305</v>
      </c>
      <c r="Q2" s="378"/>
    </row>
    <row r="3" spans="1:22" s="379" customFormat="1" ht="11.1" customHeight="1">
      <c r="A3" s="375"/>
      <c r="B3" s="376" t="s">
        <v>306</v>
      </c>
      <c r="C3" s="377"/>
      <c r="D3" s="377"/>
      <c r="E3" s="377"/>
      <c r="F3" s="377"/>
      <c r="G3" s="377"/>
      <c r="H3" s="377"/>
      <c r="I3" s="377"/>
      <c r="J3" s="377"/>
      <c r="K3" s="377"/>
      <c r="L3" s="377"/>
      <c r="M3" s="377"/>
      <c r="N3" s="377"/>
      <c r="O3" s="377"/>
      <c r="P3" s="377"/>
      <c r="Q3" s="378"/>
    </row>
    <row r="4" spans="1:22" s="379" customFormat="1" ht="11.1" customHeight="1">
      <c r="A4" s="375"/>
      <c r="B4" s="376" t="s">
        <v>180</v>
      </c>
      <c r="C4" s="377"/>
      <c r="D4" s="377"/>
      <c r="E4" s="377"/>
      <c r="F4" s="377"/>
      <c r="G4" s="377"/>
      <c r="H4" s="377"/>
      <c r="I4" s="377"/>
      <c r="J4" s="377"/>
      <c r="K4" s="377"/>
      <c r="L4" s="377"/>
      <c r="M4" s="377"/>
      <c r="N4" s="377"/>
      <c r="O4" s="377"/>
      <c r="P4" s="377"/>
      <c r="Q4" s="380"/>
    </row>
    <row r="5" spans="1:22" s="379" customFormat="1" ht="11.1" customHeight="1">
      <c r="A5" s="375"/>
      <c r="B5" s="381" t="s">
        <v>307</v>
      </c>
      <c r="C5" s="377"/>
      <c r="D5" s="377"/>
      <c r="E5" s="377"/>
      <c r="F5" s="377"/>
      <c r="G5" s="377"/>
      <c r="H5" s="377"/>
      <c r="I5" s="377"/>
      <c r="J5" s="377"/>
      <c r="K5" s="377"/>
      <c r="L5" s="377"/>
      <c r="M5" s="377"/>
      <c r="N5" s="377"/>
      <c r="O5" s="377"/>
      <c r="P5" s="377"/>
      <c r="Q5" s="380"/>
    </row>
    <row r="6" spans="1:22" s="374" customFormat="1" ht="3" customHeight="1">
      <c r="A6" s="382"/>
      <c r="B6" s="383"/>
      <c r="C6" s="384"/>
      <c r="D6" s="384"/>
      <c r="E6" s="384"/>
      <c r="F6" s="384"/>
      <c r="G6" s="384"/>
      <c r="H6" s="384"/>
      <c r="I6" s="384"/>
      <c r="J6" s="384"/>
      <c r="K6" s="384"/>
      <c r="L6" s="384"/>
      <c r="M6" s="384"/>
      <c r="N6" s="384"/>
      <c r="O6" s="384"/>
      <c r="P6" s="384"/>
      <c r="Q6" s="385"/>
      <c r="R6" s="386"/>
      <c r="S6" s="386"/>
      <c r="T6" s="386"/>
      <c r="U6" s="386"/>
      <c r="V6" s="386"/>
    </row>
    <row r="7" spans="1:22" s="374" customFormat="1" ht="3" customHeight="1">
      <c r="A7" s="382"/>
      <c r="B7" s="387"/>
      <c r="C7" s="372"/>
      <c r="D7" s="372"/>
      <c r="E7" s="372"/>
      <c r="F7" s="372"/>
      <c r="G7" s="372"/>
      <c r="H7" s="372"/>
      <c r="I7" s="372"/>
      <c r="J7" s="372"/>
      <c r="K7" s="372"/>
      <c r="L7" s="372"/>
      <c r="M7" s="372"/>
      <c r="N7" s="372"/>
      <c r="O7" s="372"/>
      <c r="P7" s="372"/>
      <c r="Q7" s="385"/>
      <c r="R7" s="386"/>
      <c r="S7" s="386"/>
      <c r="T7" s="386"/>
      <c r="U7" s="386"/>
      <c r="V7" s="386"/>
    </row>
    <row r="8" spans="1:22" s="374" customFormat="1" ht="9.9499999999999993" customHeight="1">
      <c r="A8" s="382"/>
      <c r="B8" s="822" t="s">
        <v>0</v>
      </c>
      <c r="C8" s="824" t="s">
        <v>308</v>
      </c>
      <c r="D8" s="824"/>
      <c r="E8" s="824"/>
      <c r="F8" s="824"/>
      <c r="G8" s="824"/>
      <c r="H8" s="824"/>
      <c r="I8" s="824"/>
      <c r="J8" s="824"/>
      <c r="K8" s="388"/>
      <c r="L8" s="824" t="s">
        <v>309</v>
      </c>
      <c r="M8" s="824"/>
      <c r="N8" s="824"/>
      <c r="O8" s="824"/>
      <c r="P8" s="824"/>
      <c r="Q8" s="389"/>
      <c r="R8" s="386"/>
      <c r="S8" s="386"/>
      <c r="T8" s="386"/>
      <c r="U8" s="386"/>
      <c r="V8" s="386"/>
    </row>
    <row r="9" spans="1:22" s="374" customFormat="1" ht="9" customHeight="1">
      <c r="A9" s="382"/>
      <c r="B9" s="823"/>
      <c r="C9" s="825" t="s">
        <v>310</v>
      </c>
      <c r="D9" s="821" t="s">
        <v>311</v>
      </c>
      <c r="E9" s="821"/>
      <c r="F9" s="821" t="s">
        <v>312</v>
      </c>
      <c r="G9" s="825" t="s">
        <v>313</v>
      </c>
      <c r="H9" s="825"/>
      <c r="I9" s="721"/>
      <c r="J9" s="821" t="s">
        <v>314</v>
      </c>
      <c r="K9" s="388"/>
      <c r="L9" s="825" t="s">
        <v>312</v>
      </c>
      <c r="M9" s="821" t="s">
        <v>315</v>
      </c>
      <c r="N9" s="825"/>
      <c r="O9" s="821" t="s">
        <v>314</v>
      </c>
      <c r="P9" s="821"/>
      <c r="Q9" s="389"/>
      <c r="R9" s="386"/>
      <c r="S9" s="386"/>
      <c r="T9" s="386"/>
      <c r="U9" s="386"/>
      <c r="V9" s="386"/>
    </row>
    <row r="10" spans="1:22" s="374" customFormat="1" ht="9" customHeight="1">
      <c r="A10" s="382"/>
      <c r="B10" s="823"/>
      <c r="C10" s="825"/>
      <c r="D10" s="821"/>
      <c r="E10" s="821"/>
      <c r="F10" s="821"/>
      <c r="G10" s="825"/>
      <c r="H10" s="825"/>
      <c r="I10" s="721"/>
      <c r="J10" s="825"/>
      <c r="K10" s="388"/>
      <c r="L10" s="825"/>
      <c r="M10" s="825"/>
      <c r="N10" s="825"/>
      <c r="O10" s="821"/>
      <c r="P10" s="821"/>
      <c r="Q10" s="389"/>
      <c r="R10" s="386"/>
      <c r="S10" s="386"/>
      <c r="T10" s="386"/>
      <c r="U10" s="386"/>
      <c r="V10" s="386"/>
    </row>
    <row r="11" spans="1:22" s="374" customFormat="1" ht="9" customHeight="1">
      <c r="A11" s="382"/>
      <c r="B11" s="823"/>
      <c r="C11" s="825"/>
      <c r="D11" s="721"/>
      <c r="E11" s="721"/>
      <c r="F11" s="821"/>
      <c r="G11" s="825"/>
      <c r="H11" s="825"/>
      <c r="I11" s="721"/>
      <c r="J11" s="825"/>
      <c r="K11" s="388"/>
      <c r="L11" s="825"/>
      <c r="M11" s="825"/>
      <c r="N11" s="825"/>
      <c r="O11" s="821"/>
      <c r="P11" s="821"/>
      <c r="Q11" s="389"/>
      <c r="R11" s="386"/>
      <c r="S11" s="386"/>
      <c r="T11" s="386"/>
      <c r="U11" s="386"/>
      <c r="V11" s="386"/>
    </row>
    <row r="12" spans="1:22" s="374" customFormat="1" ht="3" customHeight="1">
      <c r="A12" s="382"/>
      <c r="B12" s="383"/>
      <c r="C12" s="388"/>
      <c r="D12" s="388"/>
      <c r="E12" s="388"/>
      <c r="F12" s="388"/>
      <c r="G12" s="388"/>
      <c r="H12" s="388"/>
      <c r="I12" s="388"/>
      <c r="J12" s="388"/>
      <c r="K12" s="388"/>
      <c r="L12" s="388"/>
      <c r="M12" s="388"/>
      <c r="N12" s="388"/>
      <c r="O12" s="388"/>
      <c r="P12" s="388"/>
      <c r="Q12" s="385"/>
      <c r="R12" s="386"/>
      <c r="S12" s="386"/>
      <c r="T12" s="386"/>
      <c r="U12" s="386"/>
      <c r="V12" s="386"/>
    </row>
    <row r="13" spans="1:22" s="374" customFormat="1" ht="3" customHeight="1">
      <c r="A13" s="382"/>
      <c r="B13" s="387"/>
      <c r="C13" s="390"/>
      <c r="D13" s="390"/>
      <c r="E13" s="390"/>
      <c r="F13" s="390"/>
      <c r="G13" s="390"/>
      <c r="H13" s="390"/>
      <c r="I13" s="390"/>
      <c r="J13" s="390"/>
      <c r="K13" s="390"/>
      <c r="L13" s="390"/>
      <c r="M13" s="390"/>
      <c r="N13" s="390"/>
      <c r="O13" s="390"/>
      <c r="P13" s="390"/>
      <c r="Q13" s="378"/>
      <c r="R13" s="386"/>
      <c r="S13" s="386"/>
      <c r="T13" s="386"/>
      <c r="U13" s="386"/>
      <c r="V13" s="386"/>
    </row>
    <row r="14" spans="1:22" s="374" customFormat="1" ht="9" customHeight="1">
      <c r="A14" s="382"/>
      <c r="B14" s="383">
        <v>1995</v>
      </c>
      <c r="C14" s="391">
        <v>1305.5</v>
      </c>
      <c r="D14" s="391"/>
      <c r="E14" s="391" t="s">
        <v>145</v>
      </c>
      <c r="F14" s="391">
        <v>21.5</v>
      </c>
      <c r="G14" s="391"/>
      <c r="H14" s="391">
        <v>118.7</v>
      </c>
      <c r="I14" s="391"/>
      <c r="J14" s="391">
        <v>1226.0999999999999</v>
      </c>
      <c r="K14" s="392"/>
      <c r="L14" s="391">
        <v>172.9</v>
      </c>
      <c r="M14" s="391"/>
      <c r="N14" s="391">
        <v>139.5</v>
      </c>
      <c r="O14" s="391"/>
      <c r="P14" s="391">
        <v>97.4</v>
      </c>
      <c r="Q14" s="393"/>
      <c r="R14" s="386"/>
      <c r="S14" s="386"/>
      <c r="T14" s="386"/>
      <c r="U14" s="386"/>
      <c r="V14" s="386"/>
    </row>
    <row r="15" spans="1:22" s="374" customFormat="1" ht="9" customHeight="1">
      <c r="A15" s="382"/>
      <c r="B15" s="383">
        <v>1996</v>
      </c>
      <c r="C15" s="391">
        <v>1543.8</v>
      </c>
      <c r="D15" s="391"/>
      <c r="E15" s="391" t="s">
        <v>145</v>
      </c>
      <c r="F15" s="391">
        <v>36.200000000000003</v>
      </c>
      <c r="G15" s="391"/>
      <c r="H15" s="391">
        <v>90.8</v>
      </c>
      <c r="I15" s="391"/>
      <c r="J15" s="391">
        <v>1123.4000000000001</v>
      </c>
      <c r="K15" s="391"/>
      <c r="L15" s="391">
        <v>83.7</v>
      </c>
      <c r="M15" s="391"/>
      <c r="N15" s="391">
        <v>177.3</v>
      </c>
      <c r="O15" s="391"/>
      <c r="P15" s="391">
        <v>90.4</v>
      </c>
      <c r="Q15" s="393"/>
      <c r="R15" s="386"/>
      <c r="S15" s="386"/>
      <c r="T15" s="386"/>
      <c r="U15" s="386"/>
      <c r="V15" s="386"/>
    </row>
    <row r="16" spans="1:22" s="374" customFormat="1" ht="9" customHeight="1">
      <c r="A16" s="382"/>
      <c r="B16" s="383">
        <v>1997</v>
      </c>
      <c r="C16" s="391">
        <v>1720.7</v>
      </c>
      <c r="D16" s="391"/>
      <c r="E16" s="391" t="s">
        <v>145</v>
      </c>
      <c r="F16" s="391">
        <v>43</v>
      </c>
      <c r="G16" s="392" t="s">
        <v>316</v>
      </c>
      <c r="H16" s="391">
        <v>93</v>
      </c>
      <c r="I16" s="391"/>
      <c r="J16" s="391">
        <v>1062.3</v>
      </c>
      <c r="K16" s="392"/>
      <c r="L16" s="391">
        <v>115</v>
      </c>
      <c r="M16" s="392" t="s">
        <v>316</v>
      </c>
      <c r="N16" s="391">
        <v>298.60000000000002</v>
      </c>
      <c r="O16" s="391"/>
      <c r="P16" s="391">
        <v>164.7</v>
      </c>
      <c r="Q16" s="393"/>
      <c r="R16" s="386"/>
      <c r="S16" s="386"/>
      <c r="T16" s="386"/>
      <c r="U16" s="386"/>
      <c r="V16" s="386"/>
    </row>
    <row r="17" spans="1:22" s="374" customFormat="1" ht="9" customHeight="1">
      <c r="A17" s="382"/>
      <c r="B17" s="383">
        <v>1998</v>
      </c>
      <c r="C17" s="391">
        <v>1735.1</v>
      </c>
      <c r="D17" s="392"/>
      <c r="E17" s="391" t="s">
        <v>145</v>
      </c>
      <c r="F17" s="391">
        <v>39.9</v>
      </c>
      <c r="G17" s="392" t="s">
        <v>316</v>
      </c>
      <c r="H17" s="391">
        <v>120.7</v>
      </c>
      <c r="I17" s="391"/>
      <c r="J17" s="391">
        <v>1009.9</v>
      </c>
      <c r="K17" s="392"/>
      <c r="L17" s="391">
        <v>153.19999999999999</v>
      </c>
      <c r="M17" s="392" t="s">
        <v>316</v>
      </c>
      <c r="N17" s="391">
        <v>334.3</v>
      </c>
      <c r="O17" s="391"/>
      <c r="P17" s="391">
        <v>71.7</v>
      </c>
      <c r="Q17" s="393"/>
      <c r="R17" s="386"/>
      <c r="S17" s="386"/>
      <c r="T17" s="386"/>
      <c r="U17" s="386"/>
      <c r="V17" s="386"/>
    </row>
    <row r="18" spans="1:22" s="374" customFormat="1" ht="9" customHeight="1">
      <c r="A18" s="382"/>
      <c r="B18" s="383">
        <v>1999</v>
      </c>
      <c r="C18" s="391">
        <v>1553.6</v>
      </c>
      <c r="D18" s="391"/>
      <c r="E18" s="391" t="s">
        <v>145</v>
      </c>
      <c r="F18" s="391">
        <v>138.5</v>
      </c>
      <c r="G18" s="392" t="s">
        <v>316</v>
      </c>
      <c r="H18" s="391">
        <v>149.5</v>
      </c>
      <c r="I18" s="391"/>
      <c r="J18" s="391">
        <v>809.2</v>
      </c>
      <c r="K18" s="391"/>
      <c r="L18" s="391">
        <v>148.9</v>
      </c>
      <c r="M18" s="392" t="s">
        <v>316</v>
      </c>
      <c r="N18" s="391">
        <v>325.3</v>
      </c>
      <c r="O18" s="391"/>
      <c r="P18" s="391">
        <v>106.2</v>
      </c>
      <c r="Q18" s="393"/>
      <c r="R18" s="386"/>
      <c r="S18" s="386"/>
      <c r="T18" s="386"/>
      <c r="U18" s="386"/>
      <c r="V18" s="386"/>
    </row>
    <row r="19" spans="1:22" s="374" customFormat="1" ht="9" customHeight="1">
      <c r="A19" s="382"/>
      <c r="B19" s="383"/>
      <c r="C19" s="391"/>
      <c r="D19" s="391"/>
      <c r="E19" s="391"/>
      <c r="F19" s="391"/>
      <c r="G19" s="391"/>
      <c r="H19" s="391"/>
      <c r="I19" s="391"/>
      <c r="J19" s="391"/>
      <c r="K19" s="391"/>
      <c r="L19" s="391"/>
      <c r="M19" s="391"/>
      <c r="N19" s="391"/>
      <c r="O19" s="391"/>
      <c r="P19" s="391"/>
      <c r="Q19" s="393"/>
      <c r="R19" s="386"/>
      <c r="S19" s="386"/>
      <c r="T19" s="386"/>
      <c r="U19" s="386"/>
      <c r="V19" s="386"/>
    </row>
    <row r="20" spans="1:22" s="374" customFormat="1" ht="9" customHeight="1">
      <c r="A20" s="382"/>
      <c r="B20" s="383">
        <v>2000</v>
      </c>
      <c r="C20" s="391">
        <v>1603.7</v>
      </c>
      <c r="D20" s="392"/>
      <c r="E20" s="391" t="s">
        <v>145</v>
      </c>
      <c r="F20" s="391">
        <v>23.6</v>
      </c>
      <c r="G20" s="391"/>
      <c r="H20" s="391">
        <v>111.5</v>
      </c>
      <c r="I20" s="391"/>
      <c r="J20" s="391">
        <v>1116.2</v>
      </c>
      <c r="K20" s="391"/>
      <c r="L20" s="391">
        <v>231.4</v>
      </c>
      <c r="M20" s="391"/>
      <c r="N20" s="391">
        <v>363.2</v>
      </c>
      <c r="O20" s="391"/>
      <c r="P20" s="391">
        <v>317.3</v>
      </c>
      <c r="Q20" s="393"/>
      <c r="R20" s="386"/>
      <c r="S20" s="386"/>
      <c r="T20" s="386"/>
      <c r="U20" s="386"/>
      <c r="V20" s="386"/>
    </row>
    <row r="21" spans="1:22" s="374" customFormat="1" ht="9" customHeight="1">
      <c r="A21" s="382"/>
      <c r="B21" s="383">
        <v>2001</v>
      </c>
      <c r="C21" s="391">
        <v>1755.7</v>
      </c>
      <c r="D21" s="392"/>
      <c r="E21" s="391" t="s">
        <v>145</v>
      </c>
      <c r="F21" s="391">
        <v>24.9</v>
      </c>
      <c r="G21" s="391"/>
      <c r="H21" s="391">
        <v>103.7</v>
      </c>
      <c r="I21" s="391"/>
      <c r="J21" s="391">
        <v>780.4</v>
      </c>
      <c r="K21" s="391"/>
      <c r="L21" s="391">
        <v>292.2</v>
      </c>
      <c r="M21" s="391"/>
      <c r="N21" s="391">
        <v>335.3</v>
      </c>
      <c r="O21" s="391"/>
      <c r="P21" s="391">
        <v>128.1</v>
      </c>
      <c r="Q21" s="393"/>
      <c r="R21" s="386"/>
      <c r="S21" s="386"/>
      <c r="T21" s="386"/>
      <c r="U21" s="386"/>
      <c r="V21" s="386"/>
    </row>
    <row r="22" spans="1:22" s="374" customFormat="1" ht="9" customHeight="1">
      <c r="A22" s="382"/>
      <c r="B22" s="383">
        <v>2002</v>
      </c>
      <c r="C22" s="391">
        <v>1705.1</v>
      </c>
      <c r="D22" s="392"/>
      <c r="E22" s="391" t="s">
        <v>145</v>
      </c>
      <c r="F22" s="391">
        <v>4.4000000000000004</v>
      </c>
      <c r="G22" s="391"/>
      <c r="H22" s="391">
        <v>155.9</v>
      </c>
      <c r="I22" s="391"/>
      <c r="J22" s="391">
        <v>831.8</v>
      </c>
      <c r="K22" s="392"/>
      <c r="L22" s="391">
        <v>592.5</v>
      </c>
      <c r="M22" s="391"/>
      <c r="N22" s="391">
        <v>243.6</v>
      </c>
      <c r="O22" s="391"/>
      <c r="P22" s="391">
        <v>197.4</v>
      </c>
      <c r="Q22" s="393"/>
      <c r="R22" s="386"/>
      <c r="S22" s="386"/>
      <c r="T22" s="386"/>
      <c r="U22" s="386"/>
      <c r="V22" s="386"/>
    </row>
    <row r="23" spans="1:22" s="374" customFormat="1" ht="9" customHeight="1">
      <c r="A23" s="382"/>
      <c r="B23" s="383">
        <v>2003</v>
      </c>
      <c r="C23" s="391">
        <v>1843.9</v>
      </c>
      <c r="D23" s="392"/>
      <c r="E23" s="394">
        <v>0.2</v>
      </c>
      <c r="F23" s="391" t="s">
        <v>145</v>
      </c>
      <c r="G23" s="391"/>
      <c r="H23" s="391">
        <v>177</v>
      </c>
      <c r="I23" s="391"/>
      <c r="J23" s="391">
        <v>812.9</v>
      </c>
      <c r="K23" s="392"/>
      <c r="L23" s="391">
        <v>756.9</v>
      </c>
      <c r="M23" s="391"/>
      <c r="N23" s="391">
        <v>199.9</v>
      </c>
      <c r="O23" s="391"/>
      <c r="P23" s="391">
        <v>94.7</v>
      </c>
      <c r="Q23" s="393"/>
      <c r="R23" s="386"/>
      <c r="S23" s="386"/>
      <c r="T23" s="386"/>
      <c r="U23" s="386"/>
      <c r="V23" s="386"/>
    </row>
    <row r="24" spans="1:22" s="374" customFormat="1" ht="9" customHeight="1">
      <c r="A24" s="382"/>
      <c r="B24" s="383">
        <v>2004</v>
      </c>
      <c r="C24" s="391">
        <v>1870.3</v>
      </c>
      <c r="D24" s="392"/>
      <c r="E24" s="394">
        <v>1.5</v>
      </c>
      <c r="F24" s="391" t="s">
        <v>145</v>
      </c>
      <c r="G24" s="391"/>
      <c r="H24" s="391">
        <v>151.5</v>
      </c>
      <c r="I24" s="395"/>
      <c r="J24" s="391">
        <v>914.3</v>
      </c>
      <c r="K24" s="392"/>
      <c r="L24" s="391">
        <v>765.6</v>
      </c>
      <c r="M24" s="391"/>
      <c r="N24" s="391">
        <v>234.2</v>
      </c>
      <c r="O24" s="391"/>
      <c r="P24" s="391">
        <v>104.7</v>
      </c>
      <c r="Q24" s="393"/>
      <c r="R24" s="386"/>
      <c r="S24" s="386"/>
      <c r="T24" s="386"/>
      <c r="U24" s="386"/>
      <c r="V24" s="386"/>
    </row>
    <row r="25" spans="1:22" s="374" customFormat="1" ht="9" customHeight="1">
      <c r="A25" s="382"/>
      <c r="B25" s="383"/>
      <c r="C25" s="391"/>
      <c r="D25" s="392"/>
      <c r="E25" s="394"/>
      <c r="F25" s="391"/>
      <c r="G25" s="391"/>
      <c r="H25" s="391"/>
      <c r="I25" s="391"/>
      <c r="J25" s="391"/>
      <c r="K25" s="392"/>
      <c r="L25" s="391"/>
      <c r="M25" s="391"/>
      <c r="N25" s="391"/>
      <c r="O25" s="391"/>
      <c r="P25" s="391"/>
      <c r="Q25" s="393"/>
      <c r="R25" s="386"/>
      <c r="S25" s="386"/>
      <c r="T25" s="386"/>
      <c r="U25" s="386"/>
      <c r="V25" s="386"/>
    </row>
    <row r="26" spans="1:22" s="374" customFormat="1" ht="9" customHeight="1">
      <c r="A26" s="382"/>
      <c r="B26" s="383">
        <v>2005</v>
      </c>
      <c r="C26" s="391">
        <v>1817.1</v>
      </c>
      <c r="D26" s="392"/>
      <c r="E26" s="394">
        <v>2.2000000000000002</v>
      </c>
      <c r="F26" s="391">
        <v>23.9</v>
      </c>
      <c r="G26" s="391"/>
      <c r="H26" s="391">
        <v>184.9</v>
      </c>
      <c r="I26" s="391"/>
      <c r="J26" s="391">
        <v>867.2</v>
      </c>
      <c r="K26" s="392"/>
      <c r="L26" s="391">
        <v>480.4</v>
      </c>
      <c r="M26" s="391"/>
      <c r="N26" s="391">
        <v>333.7</v>
      </c>
      <c r="O26" s="391"/>
      <c r="P26" s="391">
        <v>238.6</v>
      </c>
      <c r="Q26" s="393"/>
      <c r="R26" s="386"/>
      <c r="S26" s="386"/>
      <c r="T26" s="386"/>
      <c r="U26" s="386"/>
      <c r="V26" s="386"/>
    </row>
    <row r="27" spans="1:22" s="374" customFormat="1" ht="9" customHeight="1">
      <c r="A27" s="382"/>
      <c r="B27" s="383">
        <v>2006</v>
      </c>
      <c r="C27" s="391">
        <v>1792.7</v>
      </c>
      <c r="D27" s="392"/>
      <c r="E27" s="394">
        <v>1.1000000000000001</v>
      </c>
      <c r="F27" s="391">
        <v>32.700000000000003</v>
      </c>
      <c r="G27" s="391"/>
      <c r="H27" s="391">
        <v>186.9</v>
      </c>
      <c r="I27" s="391"/>
      <c r="J27" s="391">
        <v>817.5</v>
      </c>
      <c r="K27" s="392"/>
      <c r="L27" s="391">
        <v>450.9</v>
      </c>
      <c r="M27" s="391"/>
      <c r="N27" s="391">
        <v>368.9</v>
      </c>
      <c r="O27" s="391"/>
      <c r="P27" s="391">
        <v>253.8</v>
      </c>
      <c r="Q27" s="393"/>
      <c r="R27" s="386"/>
      <c r="S27" s="386"/>
      <c r="T27" s="386"/>
      <c r="U27" s="386"/>
      <c r="V27" s="386"/>
    </row>
    <row r="28" spans="1:22" s="374" customFormat="1" ht="9" customHeight="1">
      <c r="A28" s="382"/>
      <c r="B28" s="383">
        <v>2007</v>
      </c>
      <c r="C28" s="391">
        <v>1686.2</v>
      </c>
      <c r="D28" s="392"/>
      <c r="E28" s="394" t="s">
        <v>145</v>
      </c>
      <c r="F28" s="391">
        <v>138.69999999999999</v>
      </c>
      <c r="G28" s="391"/>
      <c r="H28" s="391">
        <v>179.7</v>
      </c>
      <c r="I28" s="391"/>
      <c r="J28" s="391">
        <v>692.6</v>
      </c>
      <c r="K28" s="392"/>
      <c r="L28" s="391">
        <v>385.6</v>
      </c>
      <c r="M28" s="391"/>
      <c r="N28" s="391">
        <v>494.6</v>
      </c>
      <c r="O28" s="391"/>
      <c r="P28" s="391">
        <v>270</v>
      </c>
      <c r="Q28" s="393"/>
      <c r="R28" s="386"/>
      <c r="S28" s="386"/>
      <c r="T28" s="386"/>
      <c r="U28" s="386"/>
      <c r="V28" s="386"/>
    </row>
    <row r="29" spans="1:22" s="374" customFormat="1" ht="9" customHeight="1">
      <c r="A29" s="382"/>
      <c r="B29" s="383">
        <v>2008</v>
      </c>
      <c r="C29" s="391">
        <v>1403.4</v>
      </c>
      <c r="D29" s="392"/>
      <c r="E29" s="394" t="s">
        <v>145</v>
      </c>
      <c r="F29" s="391">
        <v>107.4</v>
      </c>
      <c r="G29" s="391"/>
      <c r="H29" s="391">
        <v>192</v>
      </c>
      <c r="I29" s="391"/>
      <c r="J29" s="391">
        <v>586.6</v>
      </c>
      <c r="K29" s="392"/>
      <c r="L29" s="391">
        <v>447.1</v>
      </c>
      <c r="M29" s="391"/>
      <c r="N29" s="391">
        <v>552.5</v>
      </c>
      <c r="O29" s="391"/>
      <c r="P29" s="391">
        <v>249.8</v>
      </c>
      <c r="Q29" s="393"/>
      <c r="R29" s="386"/>
      <c r="S29" s="386"/>
      <c r="T29" s="386"/>
      <c r="U29" s="386"/>
      <c r="V29" s="386"/>
    </row>
    <row r="30" spans="1:22" s="374" customFormat="1" ht="9" customHeight="1">
      <c r="A30" s="382"/>
      <c r="B30" s="383">
        <v>2009</v>
      </c>
      <c r="C30" s="391">
        <v>1222.0999999999999</v>
      </c>
      <c r="D30" s="391"/>
      <c r="E30" s="394" t="s">
        <v>145</v>
      </c>
      <c r="F30" s="391">
        <v>66.5</v>
      </c>
      <c r="G30" s="391"/>
      <c r="H30" s="391">
        <v>243.9</v>
      </c>
      <c r="I30" s="391"/>
      <c r="J30" s="391">
        <v>741.3</v>
      </c>
      <c r="K30" s="392"/>
      <c r="L30" s="391">
        <v>422</v>
      </c>
      <c r="M30" s="391"/>
      <c r="N30" s="391">
        <v>519.20000000000005</v>
      </c>
      <c r="O30" s="391"/>
      <c r="P30" s="391">
        <v>388.2</v>
      </c>
      <c r="Q30" s="393"/>
      <c r="R30" s="386"/>
      <c r="S30" s="386"/>
      <c r="T30" s="386"/>
      <c r="U30" s="386"/>
      <c r="V30" s="386"/>
    </row>
    <row r="31" spans="1:22" s="374" customFormat="1" ht="9" customHeight="1">
      <c r="A31" s="382"/>
      <c r="B31" s="383"/>
      <c r="C31" s="391"/>
      <c r="D31" s="392"/>
      <c r="E31" s="394"/>
      <c r="F31" s="391"/>
      <c r="G31" s="391"/>
      <c r="H31" s="391"/>
      <c r="I31" s="391"/>
      <c r="J31" s="391"/>
      <c r="K31" s="392"/>
      <c r="L31" s="391"/>
      <c r="M31" s="391"/>
      <c r="N31" s="391"/>
      <c r="O31" s="391"/>
      <c r="P31" s="391"/>
      <c r="Q31" s="393"/>
      <c r="R31" s="386"/>
      <c r="S31" s="386"/>
      <c r="T31" s="386"/>
      <c r="U31" s="386"/>
      <c r="V31" s="386"/>
    </row>
    <row r="32" spans="1:22" s="374" customFormat="1" ht="9" customHeight="1">
      <c r="A32" s="382"/>
      <c r="B32" s="383">
        <v>2010</v>
      </c>
      <c r="C32" s="391">
        <v>1360.5</v>
      </c>
      <c r="D32" s="392"/>
      <c r="E32" s="394" t="s">
        <v>145</v>
      </c>
      <c r="F32" s="391">
        <v>19.3</v>
      </c>
      <c r="G32" s="391"/>
      <c r="H32" s="391">
        <v>192.8</v>
      </c>
      <c r="I32" s="391"/>
      <c r="J32" s="391">
        <v>676.5</v>
      </c>
      <c r="K32" s="392"/>
      <c r="L32" s="391">
        <v>535.79999999999995</v>
      </c>
      <c r="M32" s="391"/>
      <c r="N32" s="391">
        <v>627.29999999999995</v>
      </c>
      <c r="O32" s="391"/>
      <c r="P32" s="391">
        <v>268.2</v>
      </c>
      <c r="Q32" s="393"/>
      <c r="R32" s="386"/>
      <c r="S32" s="386"/>
      <c r="T32" s="386"/>
      <c r="U32" s="386"/>
      <c r="V32" s="386"/>
    </row>
    <row r="33" spans="1:22" s="374" customFormat="1" ht="9" customHeight="1">
      <c r="A33" s="382"/>
      <c r="B33" s="383">
        <v>2011</v>
      </c>
      <c r="C33" s="391">
        <v>1337.9</v>
      </c>
      <c r="D33" s="392"/>
      <c r="E33" s="394">
        <v>0.7</v>
      </c>
      <c r="F33" s="391">
        <v>1.3</v>
      </c>
      <c r="G33" s="391"/>
      <c r="H33" s="391">
        <v>184</v>
      </c>
      <c r="I33" s="391"/>
      <c r="J33" s="391">
        <v>458</v>
      </c>
      <c r="K33" s="392"/>
      <c r="L33" s="391">
        <v>790.8</v>
      </c>
      <c r="M33" s="391"/>
      <c r="N33" s="391">
        <v>678.2</v>
      </c>
      <c r="O33" s="391"/>
      <c r="P33" s="391">
        <v>101.3</v>
      </c>
      <c r="Q33" s="393"/>
      <c r="R33" s="386"/>
      <c r="S33" s="386"/>
      <c r="T33" s="386"/>
      <c r="U33" s="386"/>
      <c r="V33" s="386"/>
    </row>
    <row r="34" spans="1:22" s="374" customFormat="1" ht="9" customHeight="1">
      <c r="A34" s="382"/>
      <c r="B34" s="383" t="s">
        <v>182</v>
      </c>
      <c r="C34" s="391">
        <v>1255.5999999999999</v>
      </c>
      <c r="D34" s="392"/>
      <c r="E34" s="394">
        <v>5.6</v>
      </c>
      <c r="F34" s="391">
        <v>0.9</v>
      </c>
      <c r="G34" s="391"/>
      <c r="H34" s="391">
        <v>141.9</v>
      </c>
      <c r="I34" s="391"/>
      <c r="J34" s="391">
        <v>602.1</v>
      </c>
      <c r="K34" s="392"/>
      <c r="L34" s="391">
        <v>1089.3</v>
      </c>
      <c r="M34" s="391"/>
      <c r="N34" s="391">
        <v>669.4</v>
      </c>
      <c r="O34" s="391"/>
      <c r="P34" s="391">
        <v>190.1</v>
      </c>
      <c r="Q34" s="393"/>
      <c r="R34" s="386"/>
      <c r="S34" s="386"/>
      <c r="T34" s="386"/>
      <c r="U34" s="386"/>
      <c r="V34" s="386"/>
    </row>
    <row r="35" spans="1:22" s="374" customFormat="1" ht="3" customHeight="1">
      <c r="A35" s="382"/>
      <c r="B35" s="383"/>
      <c r="C35" s="396"/>
      <c r="D35" s="396"/>
      <c r="E35" s="396"/>
      <c r="F35" s="396"/>
      <c r="G35" s="396"/>
      <c r="H35" s="396"/>
      <c r="I35" s="396"/>
      <c r="J35" s="396"/>
      <c r="K35" s="396"/>
      <c r="L35" s="396"/>
      <c r="M35" s="396"/>
      <c r="N35" s="396"/>
      <c r="O35" s="396"/>
      <c r="P35" s="396"/>
      <c r="Q35" s="397"/>
    </row>
    <row r="36" spans="1:22" s="374" customFormat="1" ht="3" customHeight="1">
      <c r="A36" s="382"/>
      <c r="B36" s="372"/>
      <c r="C36" s="398"/>
      <c r="D36" s="398"/>
      <c r="E36" s="398"/>
      <c r="F36" s="398"/>
      <c r="G36" s="398"/>
      <c r="H36" s="398"/>
      <c r="I36" s="398"/>
      <c r="J36" s="398"/>
      <c r="K36" s="398"/>
      <c r="L36" s="398"/>
      <c r="M36" s="398"/>
      <c r="N36" s="398"/>
      <c r="O36" s="398"/>
      <c r="P36" s="398"/>
      <c r="Q36" s="399"/>
      <c r="R36" s="400"/>
      <c r="S36" s="400"/>
      <c r="T36" s="400"/>
      <c r="U36" s="400"/>
      <c r="V36" s="400"/>
    </row>
    <row r="37" spans="1:22" s="374" customFormat="1" ht="9" customHeight="1">
      <c r="A37" s="382"/>
      <c r="B37" s="401" t="s">
        <v>317</v>
      </c>
      <c r="C37" s="402"/>
      <c r="D37" s="402"/>
      <c r="E37" s="402"/>
      <c r="F37" s="402"/>
      <c r="G37" s="402"/>
      <c r="H37" s="402"/>
      <c r="I37" s="402"/>
      <c r="J37" s="402"/>
      <c r="K37" s="402"/>
      <c r="L37" s="402"/>
      <c r="M37" s="402"/>
      <c r="N37" s="402"/>
      <c r="O37" s="402"/>
      <c r="P37" s="402"/>
      <c r="Q37" s="399"/>
      <c r="R37" s="400"/>
      <c r="S37" s="400"/>
      <c r="T37" s="400"/>
      <c r="U37" s="400"/>
      <c r="V37" s="400"/>
    </row>
    <row r="38" spans="1:22" s="374" customFormat="1" ht="9" customHeight="1">
      <c r="A38" s="382"/>
      <c r="B38" s="401" t="s">
        <v>318</v>
      </c>
      <c r="C38" s="402"/>
      <c r="D38" s="402"/>
      <c r="E38" s="402"/>
      <c r="F38" s="402"/>
      <c r="G38" s="402"/>
      <c r="H38" s="402"/>
      <c r="I38" s="402"/>
      <c r="J38" s="402"/>
      <c r="K38" s="402"/>
      <c r="L38" s="402"/>
      <c r="M38" s="402"/>
      <c r="N38" s="402"/>
      <c r="O38" s="402"/>
      <c r="P38" s="402"/>
      <c r="Q38" s="399"/>
      <c r="R38" s="400"/>
      <c r="S38" s="400"/>
      <c r="T38" s="400"/>
      <c r="U38" s="400"/>
      <c r="V38" s="400"/>
    </row>
    <row r="39" spans="1:22" s="374" customFormat="1" ht="9" customHeight="1">
      <c r="A39" s="382"/>
      <c r="B39" s="401" t="s">
        <v>319</v>
      </c>
      <c r="C39" s="402"/>
      <c r="D39" s="402"/>
      <c r="E39" s="402"/>
      <c r="F39" s="402"/>
      <c r="G39" s="402"/>
      <c r="H39" s="402"/>
      <c r="I39" s="402"/>
      <c r="J39" s="402"/>
      <c r="K39" s="402"/>
      <c r="L39" s="402"/>
      <c r="M39" s="402"/>
      <c r="N39" s="402"/>
      <c r="O39" s="402"/>
      <c r="P39" s="402"/>
      <c r="Q39" s="399"/>
      <c r="R39" s="400"/>
      <c r="S39" s="400"/>
      <c r="T39" s="400"/>
      <c r="U39" s="400"/>
      <c r="V39" s="400"/>
    </row>
    <row r="40" spans="1:22" s="374" customFormat="1" ht="9" customHeight="1">
      <c r="A40" s="382"/>
      <c r="B40" s="401" t="s">
        <v>320</v>
      </c>
      <c r="C40" s="402"/>
      <c r="D40" s="402"/>
      <c r="E40" s="402"/>
      <c r="F40" s="402"/>
      <c r="G40" s="402"/>
      <c r="H40" s="402"/>
      <c r="I40" s="402"/>
      <c r="J40" s="402"/>
      <c r="K40" s="402"/>
      <c r="L40" s="402"/>
      <c r="M40" s="402"/>
      <c r="N40" s="402"/>
      <c r="O40" s="402"/>
      <c r="P40" s="402"/>
      <c r="Q40" s="399"/>
      <c r="R40" s="400"/>
      <c r="S40" s="400"/>
      <c r="T40" s="400"/>
      <c r="U40" s="400"/>
      <c r="V40" s="400"/>
    </row>
    <row r="41" spans="1:22" s="374" customFormat="1" ht="9" customHeight="1">
      <c r="A41" s="382"/>
      <c r="B41" s="383" t="s">
        <v>321</v>
      </c>
      <c r="C41" s="384"/>
      <c r="D41" s="384"/>
      <c r="E41" s="384"/>
      <c r="F41" s="384"/>
      <c r="G41" s="384"/>
      <c r="H41" s="384"/>
      <c r="I41" s="384"/>
      <c r="J41" s="384"/>
      <c r="K41" s="384"/>
      <c r="L41" s="384"/>
      <c r="M41" s="384"/>
      <c r="N41" s="384"/>
      <c r="O41" s="384"/>
      <c r="P41" s="384"/>
      <c r="Q41" s="385"/>
    </row>
    <row r="42" spans="1:22" s="374" customFormat="1" ht="4.7" customHeight="1">
      <c r="A42" s="403"/>
      <c r="B42" s="404"/>
      <c r="C42" s="405"/>
      <c r="D42" s="405"/>
      <c r="E42" s="405"/>
      <c r="F42" s="405"/>
      <c r="G42" s="405"/>
      <c r="H42" s="405"/>
      <c r="I42" s="405"/>
      <c r="J42" s="405"/>
      <c r="K42" s="405"/>
      <c r="L42" s="405"/>
      <c r="M42" s="405"/>
      <c r="N42" s="405"/>
      <c r="O42" s="405"/>
      <c r="P42" s="405"/>
      <c r="Q42" s="406"/>
    </row>
    <row r="43" spans="1:22" s="374" customFormat="1" ht="3" hidden="1" customHeight="1">
      <c r="B43" s="407"/>
      <c r="R43" s="374" t="s">
        <v>2</v>
      </c>
    </row>
    <row r="44" spans="1:22" s="374" customFormat="1" ht="12" hidden="1" customHeight="1">
      <c r="B44" s="407"/>
    </row>
    <row r="45" spans="1:22" s="374" customFormat="1" ht="12" hidden="1" customHeight="1">
      <c r="B45" s="407"/>
      <c r="D45" s="408"/>
    </row>
  </sheetData>
  <sheetProtection sheet="1" objects="1" scenarios="1"/>
  <mergeCells count="11">
    <mergeCell ref="O9:P11"/>
    <mergeCell ref="B8:B11"/>
    <mergeCell ref="C8:J8"/>
    <mergeCell ref="L8:P8"/>
    <mergeCell ref="C9:C11"/>
    <mergeCell ref="D9:E10"/>
    <mergeCell ref="F9:F11"/>
    <mergeCell ref="G9:H11"/>
    <mergeCell ref="J9:J11"/>
    <mergeCell ref="L9:L11"/>
    <mergeCell ref="M9:N11"/>
  </mergeCells>
  <hyperlinks>
    <hyperlink ref="P2" location="Índice!A1" display="Índice!A1"/>
  </hyperlinks>
  <printOptions horizontalCentered="1" verticalCentered="1"/>
  <pageMargins left="1.8897637795275593" right="1.9291338582677167" top="2.1653543307086616" bottom="1.5748031496062993" header="0.39370078740157483" footer="0.39370078740157483"/>
  <pageSetup orientation="portrait" r:id="rId1"/>
  <headerFooter>
    <oddHeader>&amp;L&amp;K000080INEGI. Anuario estadístico y geográfico de los Estados Unidos Mexicanos 2013. 2014.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codeName="Hoja11"/>
  <dimension ref="A1:Y72"/>
  <sheetViews>
    <sheetView showGridLines="0" showRowColHeaders="0" zoomScale="140" workbookViewId="0"/>
  </sheetViews>
  <sheetFormatPr baseColWidth="10" defaultColWidth="0" defaultRowHeight="12.75" zeroHeight="1"/>
  <cols>
    <col min="1" max="1" width="0.85546875" style="409" customWidth="1"/>
    <col min="2" max="3" width="5.85546875" style="409" customWidth="1"/>
    <col min="4" max="4" width="9.7109375" style="409" customWidth="1"/>
    <col min="5" max="5" width="2" style="409" customWidth="1"/>
    <col min="6" max="6" width="7.42578125" style="409" customWidth="1"/>
    <col min="7" max="7" width="1.42578125" style="409" customWidth="1"/>
    <col min="8" max="8" width="8.28515625" style="409" customWidth="1"/>
    <col min="9" max="9" width="1.42578125" style="409" customWidth="1"/>
    <col min="10" max="10" width="8.42578125" style="409" customWidth="1"/>
    <col min="11" max="11" width="8.5703125" style="409" customWidth="1"/>
    <col min="12" max="13" width="0.85546875" style="409" customWidth="1"/>
    <col min="14" max="16384" width="10.7109375" style="409" hidden="1"/>
  </cols>
  <sheetData>
    <row r="1" spans="1:25" s="374" customFormat="1" ht="4.7" customHeight="1">
      <c r="A1" s="371"/>
      <c r="B1" s="410"/>
      <c r="C1" s="372"/>
      <c r="D1" s="372"/>
      <c r="E1" s="372"/>
      <c r="F1" s="372"/>
      <c r="G1" s="372"/>
      <c r="H1" s="372"/>
      <c r="I1" s="372"/>
      <c r="J1" s="372"/>
      <c r="K1" s="372"/>
      <c r="L1" s="373"/>
    </row>
    <row r="2" spans="1:25" s="379" customFormat="1" ht="9.9499999999999993" customHeight="1">
      <c r="A2" s="375"/>
      <c r="B2" s="376" t="s">
        <v>322</v>
      </c>
      <c r="C2" s="377"/>
      <c r="D2" s="377"/>
      <c r="E2" s="377"/>
      <c r="F2" s="377"/>
      <c r="G2" s="377"/>
      <c r="H2" s="377"/>
      <c r="I2" s="377"/>
      <c r="J2" s="377"/>
      <c r="K2" s="740" t="s">
        <v>323</v>
      </c>
      <c r="L2" s="378"/>
      <c r="M2" s="409"/>
      <c r="N2" s="409"/>
      <c r="O2" s="409"/>
      <c r="P2" s="409"/>
      <c r="Q2" s="409"/>
      <c r="R2" s="409"/>
      <c r="S2" s="409"/>
      <c r="T2" s="409"/>
      <c r="U2" s="409"/>
      <c r="V2" s="409"/>
      <c r="W2" s="409"/>
      <c r="X2" s="409"/>
      <c r="Y2" s="409"/>
    </row>
    <row r="3" spans="1:25" s="379" customFormat="1" ht="9.9499999999999993" customHeight="1">
      <c r="A3" s="375"/>
      <c r="B3" s="376" t="s">
        <v>306</v>
      </c>
      <c r="C3" s="377"/>
      <c r="D3" s="377"/>
      <c r="E3" s="377"/>
      <c r="F3" s="377"/>
      <c r="G3" s="377"/>
      <c r="H3" s="377"/>
      <c r="I3" s="377"/>
      <c r="J3" s="377"/>
      <c r="K3" s="411" t="s">
        <v>119</v>
      </c>
      <c r="L3" s="378"/>
      <c r="M3" s="409"/>
      <c r="N3" s="409"/>
      <c r="O3" s="409"/>
      <c r="P3" s="409"/>
      <c r="Q3" s="409"/>
      <c r="R3" s="409"/>
      <c r="S3" s="409"/>
      <c r="T3" s="409"/>
      <c r="U3" s="409"/>
      <c r="V3" s="409"/>
      <c r="W3" s="409"/>
      <c r="X3" s="409"/>
      <c r="Y3" s="409"/>
    </row>
    <row r="4" spans="1:25" s="379" customFormat="1" ht="9.9499999999999993" customHeight="1">
      <c r="A4" s="375"/>
      <c r="B4" s="376" t="s">
        <v>180</v>
      </c>
      <c r="C4" s="377"/>
      <c r="D4" s="377"/>
      <c r="E4" s="377"/>
      <c r="F4" s="377"/>
      <c r="G4" s="377"/>
      <c r="H4" s="377"/>
      <c r="I4" s="377"/>
      <c r="J4" s="377"/>
      <c r="K4" s="377"/>
      <c r="L4" s="380"/>
      <c r="M4" s="409"/>
      <c r="N4" s="409"/>
      <c r="O4" s="409"/>
      <c r="P4" s="409"/>
      <c r="Q4" s="409"/>
      <c r="R4" s="409"/>
      <c r="S4" s="409"/>
      <c r="T4" s="409"/>
      <c r="U4" s="409"/>
      <c r="V4" s="409"/>
      <c r="W4" s="409"/>
      <c r="X4" s="409"/>
      <c r="Y4" s="409"/>
    </row>
    <row r="5" spans="1:25" s="379" customFormat="1" ht="9.9499999999999993" customHeight="1">
      <c r="A5" s="375"/>
      <c r="B5" s="381" t="s">
        <v>169</v>
      </c>
      <c r="C5" s="377"/>
      <c r="D5" s="377"/>
      <c r="E5" s="377"/>
      <c r="F5" s="377"/>
      <c r="G5" s="377"/>
      <c r="H5" s="377"/>
      <c r="I5" s="377"/>
      <c r="J5" s="377"/>
      <c r="K5" s="377"/>
      <c r="L5" s="380"/>
      <c r="M5" s="409"/>
      <c r="N5" s="409"/>
      <c r="O5" s="409"/>
      <c r="P5" s="409"/>
      <c r="Q5" s="409"/>
      <c r="R5" s="409"/>
      <c r="S5" s="409"/>
      <c r="T5" s="409"/>
      <c r="U5" s="409"/>
      <c r="V5" s="409"/>
      <c r="W5" s="409"/>
      <c r="X5" s="409"/>
      <c r="Y5" s="409"/>
    </row>
    <row r="6" spans="1:25" s="374" customFormat="1" ht="3" customHeight="1">
      <c r="A6" s="382"/>
      <c r="B6" s="412"/>
      <c r="C6" s="405"/>
      <c r="D6" s="405"/>
      <c r="E6" s="405"/>
      <c r="F6" s="405"/>
      <c r="G6" s="405"/>
      <c r="H6" s="405"/>
      <c r="I6" s="405"/>
      <c r="J6" s="405"/>
      <c r="K6" s="405"/>
      <c r="L6" s="385"/>
      <c r="M6" s="409"/>
      <c r="N6" s="409"/>
      <c r="O6" s="409"/>
      <c r="P6" s="409"/>
      <c r="Q6" s="409"/>
      <c r="R6" s="409"/>
      <c r="S6" s="409"/>
      <c r="T6" s="409"/>
      <c r="U6" s="409"/>
      <c r="V6" s="409"/>
      <c r="W6" s="409"/>
      <c r="X6" s="409"/>
      <c r="Y6" s="409"/>
    </row>
    <row r="7" spans="1:25" s="374" customFormat="1" ht="3" customHeight="1">
      <c r="A7" s="382"/>
      <c r="B7" s="413"/>
      <c r="C7" s="384"/>
      <c r="D7" s="384"/>
      <c r="E7" s="384"/>
      <c r="F7" s="384"/>
      <c r="G7" s="384"/>
      <c r="H7" s="384"/>
      <c r="I7" s="384"/>
      <c r="J7" s="384"/>
      <c r="K7" s="384"/>
      <c r="L7" s="385"/>
      <c r="M7" s="409"/>
      <c r="N7" s="409"/>
      <c r="O7" s="409"/>
      <c r="P7" s="409"/>
      <c r="Q7" s="409"/>
      <c r="R7" s="409"/>
      <c r="S7" s="409"/>
      <c r="T7" s="409"/>
      <c r="U7" s="409"/>
      <c r="V7" s="409"/>
      <c r="W7" s="409"/>
      <c r="X7" s="409"/>
      <c r="Y7" s="409"/>
    </row>
    <row r="8" spans="1:25" s="374" customFormat="1" ht="9" customHeight="1">
      <c r="A8" s="382"/>
      <c r="B8" s="826" t="s">
        <v>0</v>
      </c>
      <c r="C8" s="824" t="s">
        <v>308</v>
      </c>
      <c r="D8" s="824"/>
      <c r="E8" s="824"/>
      <c r="F8" s="824"/>
      <c r="G8" s="824"/>
      <c r="H8" s="824"/>
      <c r="I8" s="824"/>
      <c r="J8" s="824"/>
      <c r="K8" s="824"/>
      <c r="L8" s="389"/>
      <c r="M8" s="409"/>
      <c r="N8" s="409"/>
      <c r="O8" s="409"/>
      <c r="P8" s="409"/>
      <c r="Q8" s="409"/>
      <c r="R8" s="409"/>
      <c r="S8" s="409"/>
      <c r="T8" s="409"/>
      <c r="U8" s="409"/>
      <c r="V8" s="409"/>
      <c r="W8" s="409"/>
      <c r="X8" s="409"/>
      <c r="Y8" s="409"/>
    </row>
    <row r="9" spans="1:25" s="374" customFormat="1" ht="9" customHeight="1">
      <c r="A9" s="382"/>
      <c r="B9" s="827"/>
      <c r="C9" s="414" t="s">
        <v>1</v>
      </c>
      <c r="D9" s="414" t="s">
        <v>138</v>
      </c>
      <c r="E9" s="414"/>
      <c r="F9" s="415" t="s">
        <v>324</v>
      </c>
      <c r="G9" s="415"/>
      <c r="H9" s="414" t="s">
        <v>325</v>
      </c>
      <c r="I9" s="415"/>
      <c r="J9" s="414" t="s">
        <v>326</v>
      </c>
      <c r="K9" s="414" t="s">
        <v>326</v>
      </c>
      <c r="L9" s="389"/>
      <c r="M9" s="409"/>
      <c r="N9" s="409"/>
      <c r="O9" s="409"/>
      <c r="P9" s="409"/>
      <c r="Q9" s="409"/>
      <c r="R9" s="409"/>
      <c r="S9" s="409"/>
      <c r="T9" s="409"/>
      <c r="U9" s="409"/>
      <c r="V9" s="409"/>
      <c r="W9" s="409"/>
      <c r="X9" s="409"/>
      <c r="Y9" s="409"/>
    </row>
    <row r="10" spans="1:25" s="374" customFormat="1" ht="9" customHeight="1">
      <c r="A10" s="382"/>
      <c r="B10" s="827"/>
      <c r="C10" s="414" t="s">
        <v>327</v>
      </c>
      <c r="D10" s="414" t="s">
        <v>141</v>
      </c>
      <c r="E10" s="414"/>
      <c r="F10" s="414" t="s">
        <v>328</v>
      </c>
      <c r="G10" s="414"/>
      <c r="H10" s="415" t="s">
        <v>329</v>
      </c>
      <c r="I10" s="414"/>
      <c r="J10" s="414" t="s">
        <v>330</v>
      </c>
      <c r="K10" s="414" t="s">
        <v>331</v>
      </c>
      <c r="L10" s="389"/>
      <c r="M10" s="409"/>
      <c r="N10" s="409"/>
      <c r="O10" s="409"/>
      <c r="P10" s="409"/>
      <c r="Q10" s="409"/>
      <c r="R10" s="409"/>
      <c r="S10" s="409"/>
      <c r="T10" s="409"/>
      <c r="U10" s="409"/>
      <c r="V10" s="409"/>
      <c r="W10" s="409"/>
      <c r="X10" s="409"/>
      <c r="Y10" s="409"/>
    </row>
    <row r="11" spans="1:25" s="374" customFormat="1" ht="9" customHeight="1">
      <c r="A11" s="382"/>
      <c r="B11" s="827"/>
      <c r="C11" s="414"/>
      <c r="D11" s="414"/>
      <c r="E11" s="414"/>
      <c r="F11" s="414"/>
      <c r="G11" s="414"/>
      <c r="H11" s="414" t="s">
        <v>332</v>
      </c>
      <c r="I11" s="414"/>
      <c r="J11" s="414" t="s">
        <v>333</v>
      </c>
      <c r="K11" s="414" t="s">
        <v>334</v>
      </c>
      <c r="L11" s="389"/>
      <c r="M11" s="409"/>
      <c r="N11" s="409"/>
      <c r="O11" s="409"/>
      <c r="P11" s="409"/>
      <c r="Q11" s="409"/>
      <c r="R11" s="409"/>
      <c r="S11" s="409"/>
      <c r="T11" s="409"/>
      <c r="U11" s="409"/>
      <c r="V11" s="409"/>
      <c r="W11" s="409"/>
      <c r="X11" s="409"/>
      <c r="Y11" s="409"/>
    </row>
    <row r="12" spans="1:25" s="374" customFormat="1" ht="3" customHeight="1">
      <c r="A12" s="382"/>
      <c r="B12" s="384"/>
      <c r="C12" s="388"/>
      <c r="D12" s="388"/>
      <c r="E12" s="388"/>
      <c r="F12" s="388"/>
      <c r="G12" s="388"/>
      <c r="H12" s="388"/>
      <c r="I12" s="388"/>
      <c r="J12" s="388"/>
      <c r="K12" s="388"/>
      <c r="L12" s="378"/>
      <c r="M12" s="409"/>
      <c r="N12" s="409"/>
      <c r="O12" s="409"/>
      <c r="P12" s="409"/>
      <c r="Q12" s="409"/>
      <c r="R12" s="409"/>
      <c r="S12" s="409"/>
      <c r="T12" s="409"/>
      <c r="U12" s="409"/>
      <c r="V12" s="409"/>
      <c r="W12" s="409"/>
      <c r="X12" s="409"/>
      <c r="Y12" s="409"/>
    </row>
    <row r="13" spans="1:25" s="374" customFormat="1" ht="3" customHeight="1">
      <c r="A13" s="382"/>
      <c r="B13" s="372"/>
      <c r="C13" s="390"/>
      <c r="D13" s="390"/>
      <c r="E13" s="390"/>
      <c r="F13" s="390"/>
      <c r="G13" s="390"/>
      <c r="H13" s="390"/>
      <c r="I13" s="390"/>
      <c r="J13" s="390"/>
      <c r="K13" s="390"/>
      <c r="L13" s="378"/>
      <c r="M13" s="409"/>
      <c r="N13" s="409"/>
      <c r="O13" s="409"/>
      <c r="P13" s="409"/>
      <c r="Q13" s="409"/>
      <c r="R13" s="409"/>
      <c r="S13" s="409"/>
      <c r="T13" s="409"/>
      <c r="U13" s="409"/>
      <c r="V13" s="409"/>
      <c r="W13" s="409"/>
      <c r="X13" s="409"/>
      <c r="Y13" s="409"/>
    </row>
    <row r="14" spans="1:25" s="374" customFormat="1" ht="9" customHeight="1">
      <c r="A14" s="382"/>
      <c r="B14" s="416">
        <v>1995</v>
      </c>
      <c r="C14" s="394">
        <f>SUM(D14:K14)+0.1</f>
        <v>8400.7000000000007</v>
      </c>
      <c r="D14" s="394">
        <v>7479.6</v>
      </c>
      <c r="E14" s="394"/>
      <c r="F14" s="394" t="s">
        <v>145</v>
      </c>
      <c r="G14" s="394"/>
      <c r="H14" s="394">
        <v>12.4</v>
      </c>
      <c r="I14" s="394"/>
      <c r="J14" s="394">
        <v>661.2</v>
      </c>
      <c r="K14" s="394">
        <v>247.4</v>
      </c>
      <c r="L14" s="393"/>
      <c r="M14" s="409"/>
      <c r="N14" s="409"/>
      <c r="O14" s="409"/>
      <c r="P14" s="409"/>
      <c r="Q14" s="409"/>
      <c r="R14" s="409"/>
      <c r="S14" s="409"/>
      <c r="T14" s="409"/>
      <c r="U14" s="409"/>
      <c r="V14" s="409"/>
      <c r="W14" s="409"/>
      <c r="X14" s="409"/>
      <c r="Y14" s="409"/>
    </row>
    <row r="15" spans="1:25" s="374" customFormat="1" ht="9" customHeight="1">
      <c r="A15" s="382"/>
      <c r="B15" s="416">
        <v>1996</v>
      </c>
      <c r="C15" s="394">
        <f>SUM(D15:K15)</f>
        <v>11608.4</v>
      </c>
      <c r="D15" s="394">
        <v>10704</v>
      </c>
      <c r="E15" s="394"/>
      <c r="F15" s="394" t="s">
        <v>145</v>
      </c>
      <c r="G15" s="394"/>
      <c r="H15" s="394">
        <v>31.8</v>
      </c>
      <c r="I15" s="394"/>
      <c r="J15" s="394">
        <v>671.6</v>
      </c>
      <c r="K15" s="394">
        <v>201</v>
      </c>
      <c r="L15" s="393"/>
      <c r="M15" s="409"/>
      <c r="N15" s="409"/>
      <c r="O15" s="409"/>
      <c r="P15" s="409"/>
      <c r="Q15" s="409"/>
      <c r="R15" s="409"/>
      <c r="S15" s="409"/>
      <c r="T15" s="409"/>
      <c r="U15" s="409"/>
      <c r="V15" s="409"/>
      <c r="W15" s="409"/>
      <c r="X15" s="409"/>
      <c r="Y15" s="409"/>
    </row>
    <row r="16" spans="1:25" s="374" customFormat="1" ht="9" customHeight="1">
      <c r="A16" s="382"/>
      <c r="B16" s="416">
        <v>1997</v>
      </c>
      <c r="C16" s="394">
        <f>SUM(D16:K16)+0.1</f>
        <v>11209.6</v>
      </c>
      <c r="D16" s="394">
        <v>10340.1</v>
      </c>
      <c r="E16" s="394"/>
      <c r="F16" s="394" t="s">
        <v>145</v>
      </c>
      <c r="G16" s="394"/>
      <c r="H16" s="394">
        <v>37</v>
      </c>
      <c r="I16" s="392" t="s">
        <v>335</v>
      </c>
      <c r="J16" s="394">
        <v>645.29999999999995</v>
      </c>
      <c r="K16" s="394">
        <v>187.1</v>
      </c>
      <c r="L16" s="393"/>
      <c r="M16" s="409"/>
      <c r="N16" s="409"/>
      <c r="O16" s="409"/>
      <c r="P16" s="409"/>
      <c r="Q16" s="409"/>
      <c r="R16" s="409"/>
      <c r="S16" s="409"/>
      <c r="T16" s="409"/>
      <c r="U16" s="409"/>
      <c r="V16" s="409"/>
      <c r="W16" s="409"/>
      <c r="X16" s="409"/>
      <c r="Y16" s="409"/>
    </row>
    <row r="17" spans="1:25" s="374" customFormat="1" ht="9" customHeight="1">
      <c r="A17" s="382"/>
      <c r="B17" s="416">
        <v>1998</v>
      </c>
      <c r="C17" s="394">
        <f>SUM(D17:K17)</f>
        <v>7124.2999999999993</v>
      </c>
      <c r="D17" s="394">
        <v>6447.7</v>
      </c>
      <c r="E17" s="394"/>
      <c r="F17" s="394" t="s">
        <v>145</v>
      </c>
      <c r="G17" s="394"/>
      <c r="H17" s="394">
        <v>30.9</v>
      </c>
      <c r="I17" s="392" t="s">
        <v>335</v>
      </c>
      <c r="J17" s="394">
        <v>526.9</v>
      </c>
      <c r="K17" s="394">
        <v>118.8</v>
      </c>
      <c r="L17" s="393"/>
      <c r="M17" s="409"/>
      <c r="N17" s="409"/>
      <c r="O17" s="409"/>
      <c r="P17" s="409"/>
      <c r="Q17" s="409"/>
      <c r="R17" s="409"/>
      <c r="S17" s="409"/>
      <c r="T17" s="409"/>
      <c r="U17" s="409"/>
      <c r="V17" s="409"/>
      <c r="W17" s="409"/>
      <c r="X17" s="409"/>
      <c r="Y17" s="409"/>
    </row>
    <row r="18" spans="1:25" s="374" customFormat="1" ht="9" customHeight="1">
      <c r="A18" s="382"/>
      <c r="B18" s="416">
        <v>1999</v>
      </c>
      <c r="C18" s="394">
        <f>SUM(D18:K18)</f>
        <v>9884.9</v>
      </c>
      <c r="D18" s="394">
        <v>8829.5</v>
      </c>
      <c r="E18" s="394"/>
      <c r="F18" s="394" t="s">
        <v>145</v>
      </c>
      <c r="G18" s="394"/>
      <c r="H18" s="394">
        <v>114.3</v>
      </c>
      <c r="I18" s="392" t="s">
        <v>335</v>
      </c>
      <c r="J18" s="394">
        <v>832.7</v>
      </c>
      <c r="K18" s="394">
        <v>108.4</v>
      </c>
      <c r="L18" s="393"/>
      <c r="M18" s="409"/>
      <c r="N18" s="409"/>
      <c r="O18" s="409"/>
      <c r="P18" s="409"/>
      <c r="Q18" s="409"/>
      <c r="R18" s="409"/>
      <c r="S18" s="409"/>
      <c r="T18" s="409"/>
      <c r="U18" s="409"/>
      <c r="V18" s="409"/>
      <c r="W18" s="409"/>
      <c r="X18" s="409"/>
      <c r="Y18" s="409"/>
    </row>
    <row r="19" spans="1:25" s="374" customFormat="1" ht="5.0999999999999996" customHeight="1">
      <c r="A19" s="382"/>
      <c r="B19" s="416"/>
      <c r="C19" s="394"/>
      <c r="D19" s="394"/>
      <c r="E19" s="394"/>
      <c r="F19" s="394"/>
      <c r="G19" s="394"/>
      <c r="H19" s="394"/>
      <c r="I19" s="394"/>
      <c r="J19" s="394"/>
      <c r="K19" s="394"/>
      <c r="L19" s="393"/>
      <c r="M19" s="409"/>
      <c r="N19" s="409"/>
      <c r="O19" s="417"/>
      <c r="P19" s="409"/>
      <c r="Q19" s="409"/>
      <c r="R19" s="409"/>
      <c r="S19" s="409"/>
      <c r="T19" s="409"/>
      <c r="U19" s="409"/>
      <c r="V19" s="409"/>
      <c r="W19" s="409"/>
      <c r="X19" s="409"/>
      <c r="Y19" s="409"/>
    </row>
    <row r="20" spans="1:25" s="374" customFormat="1" ht="9" customHeight="1">
      <c r="A20" s="382"/>
      <c r="B20" s="416">
        <v>2000</v>
      </c>
      <c r="C20" s="394">
        <f>SUM(D20:K20)</f>
        <v>15966.3</v>
      </c>
      <c r="D20" s="394">
        <v>14552.9</v>
      </c>
      <c r="E20" s="394"/>
      <c r="F20" s="394" t="s">
        <v>145</v>
      </c>
      <c r="G20" s="394"/>
      <c r="H20" s="394">
        <v>48.8</v>
      </c>
      <c r="I20" s="394"/>
      <c r="J20" s="394">
        <v>1118.9000000000001</v>
      </c>
      <c r="K20" s="394">
        <v>245.7</v>
      </c>
      <c r="L20" s="393"/>
      <c r="M20" s="409"/>
      <c r="N20" s="409"/>
      <c r="O20" s="417"/>
      <c r="P20" s="409"/>
      <c r="Q20" s="409"/>
      <c r="R20" s="409"/>
      <c r="S20" s="409"/>
      <c r="T20" s="409"/>
      <c r="U20" s="409"/>
      <c r="V20" s="409"/>
      <c r="W20" s="409"/>
      <c r="X20" s="409"/>
      <c r="Y20" s="409"/>
    </row>
    <row r="21" spans="1:25" s="374" customFormat="1" ht="9" customHeight="1">
      <c r="A21" s="382"/>
      <c r="B21" s="416">
        <v>2001</v>
      </c>
      <c r="C21" s="394">
        <f>SUM(D21:K21)</f>
        <v>12944.699999999999</v>
      </c>
      <c r="D21" s="394">
        <v>11927.7</v>
      </c>
      <c r="E21" s="394"/>
      <c r="F21" s="394" t="s">
        <v>145</v>
      </c>
      <c r="G21" s="394"/>
      <c r="H21" s="394">
        <v>47.8</v>
      </c>
      <c r="I21" s="394"/>
      <c r="J21" s="394">
        <v>856.3</v>
      </c>
      <c r="K21" s="394">
        <v>112.9</v>
      </c>
      <c r="L21" s="393"/>
      <c r="M21" s="409"/>
      <c r="N21" s="418"/>
      <c r="O21" s="417"/>
      <c r="P21" s="409"/>
      <c r="Q21" s="409"/>
      <c r="R21" s="409"/>
      <c r="S21" s="409"/>
      <c r="T21" s="409"/>
      <c r="U21" s="409"/>
      <c r="V21" s="409"/>
      <c r="W21" s="409"/>
      <c r="X21" s="409"/>
      <c r="Y21" s="409"/>
    </row>
    <row r="22" spans="1:25" s="374" customFormat="1" ht="9" customHeight="1">
      <c r="A22" s="382"/>
      <c r="B22" s="419">
        <v>2002</v>
      </c>
      <c r="C22" s="394">
        <f>SUM(D22:K22)</f>
        <v>14691.1</v>
      </c>
      <c r="D22" s="394">
        <v>13392.2</v>
      </c>
      <c r="E22" s="394"/>
      <c r="F22" s="394" t="s">
        <v>145</v>
      </c>
      <c r="G22" s="394"/>
      <c r="H22" s="394">
        <v>4</v>
      </c>
      <c r="I22" s="394"/>
      <c r="J22" s="394">
        <v>1182</v>
      </c>
      <c r="K22" s="394">
        <v>112.9</v>
      </c>
      <c r="L22" s="393"/>
      <c r="M22" s="409"/>
      <c r="N22" s="409"/>
      <c r="O22" s="417"/>
      <c r="P22" s="409"/>
      <c r="Q22" s="409"/>
      <c r="R22" s="409"/>
      <c r="S22" s="409"/>
      <c r="T22" s="409"/>
      <c r="U22" s="409"/>
      <c r="V22" s="409"/>
      <c r="W22" s="409"/>
      <c r="X22" s="409"/>
      <c r="Y22" s="409"/>
    </row>
    <row r="23" spans="1:25" s="374" customFormat="1" ht="9" customHeight="1">
      <c r="A23" s="382"/>
      <c r="B23" s="416">
        <v>2003</v>
      </c>
      <c r="C23" s="394">
        <f>SUM(D23:K23)+0.1</f>
        <v>18437.899999999994</v>
      </c>
      <c r="D23" s="394">
        <v>16676.3</v>
      </c>
      <c r="E23" s="394"/>
      <c r="F23" s="394">
        <v>1.6</v>
      </c>
      <c r="G23" s="394"/>
      <c r="H23" s="394" t="s">
        <v>145</v>
      </c>
      <c r="I23" s="394"/>
      <c r="J23" s="394">
        <v>1612.3</v>
      </c>
      <c r="K23" s="394">
        <v>147.6</v>
      </c>
      <c r="L23" s="393"/>
      <c r="M23" s="409"/>
      <c r="N23" s="409"/>
      <c r="O23" s="409"/>
      <c r="P23" s="409"/>
      <c r="Q23" s="409"/>
      <c r="R23" s="409"/>
      <c r="S23" s="409"/>
      <c r="T23" s="409"/>
      <c r="U23" s="409"/>
      <c r="V23" s="409"/>
      <c r="W23" s="409"/>
      <c r="X23" s="409"/>
      <c r="Y23" s="409"/>
    </row>
    <row r="24" spans="1:25" s="374" customFormat="1" ht="9" customHeight="1">
      <c r="A24" s="382"/>
      <c r="B24" s="419">
        <v>2004</v>
      </c>
      <c r="C24" s="420">
        <f>SUM(D24:K24)</f>
        <v>23421.600000000002</v>
      </c>
      <c r="D24" s="394">
        <v>21257.9</v>
      </c>
      <c r="E24" s="394"/>
      <c r="F24" s="394">
        <v>17.8</v>
      </c>
      <c r="G24" s="394"/>
      <c r="H24" s="394" t="s">
        <v>145</v>
      </c>
      <c r="I24" s="394"/>
      <c r="J24" s="394">
        <v>1929.2</v>
      </c>
      <c r="K24" s="394">
        <v>216.7</v>
      </c>
      <c r="L24" s="393"/>
      <c r="M24" s="409"/>
      <c r="N24" s="409"/>
      <c r="O24" s="409"/>
      <c r="P24" s="409"/>
      <c r="Q24" s="409"/>
      <c r="R24" s="409"/>
      <c r="S24" s="409"/>
      <c r="T24" s="409"/>
      <c r="U24" s="409"/>
      <c r="V24" s="409"/>
      <c r="W24" s="409"/>
      <c r="X24" s="409"/>
      <c r="Y24" s="409"/>
    </row>
    <row r="25" spans="1:25" s="374" customFormat="1" ht="5.0999999999999996" customHeight="1">
      <c r="A25" s="382"/>
      <c r="B25" s="419"/>
      <c r="C25" s="420"/>
      <c r="D25" s="394"/>
      <c r="E25" s="394"/>
      <c r="F25" s="394"/>
      <c r="G25" s="394"/>
      <c r="H25" s="394"/>
      <c r="I25" s="394"/>
      <c r="J25" s="394"/>
      <c r="K25" s="394"/>
      <c r="L25" s="393"/>
      <c r="M25" s="409"/>
      <c r="N25" s="409"/>
      <c r="O25" s="409"/>
      <c r="P25" s="409"/>
      <c r="Q25" s="409"/>
      <c r="R25" s="409"/>
      <c r="S25" s="409"/>
      <c r="T25" s="409"/>
      <c r="U25" s="409"/>
      <c r="V25" s="409"/>
      <c r="W25" s="409"/>
      <c r="X25" s="409"/>
      <c r="Y25" s="409"/>
    </row>
    <row r="26" spans="1:25" s="374" customFormat="1" ht="9" customHeight="1">
      <c r="A26" s="382"/>
      <c r="B26" s="419">
        <v>2005</v>
      </c>
      <c r="C26" s="420">
        <f>SUM(D26:K26)</f>
        <v>31702.600000000006</v>
      </c>
      <c r="D26" s="394">
        <v>28329.4</v>
      </c>
      <c r="E26" s="394"/>
      <c r="F26" s="394">
        <v>40.4</v>
      </c>
      <c r="G26" s="394"/>
      <c r="H26" s="394">
        <v>78.900000000000006</v>
      </c>
      <c r="I26" s="394"/>
      <c r="J26" s="394">
        <v>2951</v>
      </c>
      <c r="K26" s="394">
        <v>302.89999999999998</v>
      </c>
      <c r="L26" s="393"/>
      <c r="M26" s="409"/>
      <c r="N26" s="409"/>
      <c r="O26" s="409"/>
      <c r="P26" s="409"/>
      <c r="Q26" s="409"/>
      <c r="R26" s="409"/>
      <c r="S26" s="409"/>
      <c r="T26" s="409"/>
      <c r="U26" s="409"/>
      <c r="V26" s="409"/>
      <c r="W26" s="409"/>
      <c r="X26" s="409"/>
      <c r="Y26" s="409"/>
    </row>
    <row r="27" spans="1:25" s="374" customFormat="1" ht="9" customHeight="1">
      <c r="A27" s="382"/>
      <c r="B27" s="419">
        <v>2006</v>
      </c>
      <c r="C27" s="420">
        <f>SUM(D27:K27)+0.1</f>
        <v>38671.9</v>
      </c>
      <c r="D27" s="394">
        <v>34706.800000000003</v>
      </c>
      <c r="E27" s="394"/>
      <c r="F27" s="394">
        <v>23.7</v>
      </c>
      <c r="G27" s="394"/>
      <c r="H27" s="394">
        <v>71.8</v>
      </c>
      <c r="I27" s="394"/>
      <c r="J27" s="394">
        <v>3570.8</v>
      </c>
      <c r="K27" s="420">
        <v>298.7</v>
      </c>
      <c r="L27" s="393"/>
      <c r="M27" s="409"/>
      <c r="N27" s="409"/>
      <c r="O27" s="409"/>
      <c r="P27" s="409"/>
      <c r="Q27" s="409"/>
      <c r="R27" s="409"/>
      <c r="S27" s="409"/>
      <c r="T27" s="409"/>
      <c r="U27" s="409"/>
      <c r="V27" s="409"/>
      <c r="W27" s="409"/>
      <c r="X27" s="409"/>
      <c r="Y27" s="409"/>
    </row>
    <row r="28" spans="1:25" s="374" customFormat="1" ht="9" customHeight="1">
      <c r="A28" s="382"/>
      <c r="B28" s="419">
        <v>2007</v>
      </c>
      <c r="C28" s="420">
        <f>SUM(D28:K28)</f>
        <v>42581.599999999999</v>
      </c>
      <c r="D28" s="394">
        <v>37937.5</v>
      </c>
      <c r="E28" s="394"/>
      <c r="F28" s="394" t="s">
        <v>145</v>
      </c>
      <c r="G28" s="394"/>
      <c r="H28" s="394">
        <v>350.5</v>
      </c>
      <c r="I28" s="394"/>
      <c r="J28" s="394">
        <v>4051.5</v>
      </c>
      <c r="K28" s="420">
        <v>242.1</v>
      </c>
      <c r="L28" s="393"/>
      <c r="M28" s="409"/>
      <c r="N28" s="409"/>
      <c r="O28" s="409"/>
      <c r="P28" s="409"/>
      <c r="Q28" s="409"/>
      <c r="R28" s="409"/>
      <c r="S28" s="409"/>
      <c r="T28" s="409"/>
      <c r="U28" s="409"/>
      <c r="V28" s="409"/>
      <c r="W28" s="409"/>
      <c r="X28" s="409"/>
      <c r="Y28" s="409"/>
    </row>
    <row r="29" spans="1:25" s="374" customFormat="1" ht="9" customHeight="1">
      <c r="A29" s="382"/>
      <c r="B29" s="419">
        <v>2008</v>
      </c>
      <c r="C29" s="420">
        <f>SUM(D29:K29)+0.1</f>
        <v>49543.3</v>
      </c>
      <c r="D29" s="394">
        <v>43341.5</v>
      </c>
      <c r="E29" s="394"/>
      <c r="F29" s="394" t="s">
        <v>145</v>
      </c>
      <c r="G29" s="394"/>
      <c r="H29" s="394">
        <v>316.3</v>
      </c>
      <c r="I29" s="394"/>
      <c r="J29" s="394">
        <v>5536.8</v>
      </c>
      <c r="K29" s="420">
        <v>348.6</v>
      </c>
      <c r="L29" s="393"/>
      <c r="M29" s="409"/>
      <c r="N29" s="409"/>
      <c r="O29" s="409"/>
      <c r="P29" s="409"/>
      <c r="Q29" s="409"/>
      <c r="R29" s="409"/>
      <c r="S29" s="409"/>
      <c r="T29" s="409"/>
      <c r="U29" s="409"/>
      <c r="V29" s="409"/>
      <c r="W29" s="409"/>
      <c r="X29" s="409"/>
      <c r="Y29" s="409"/>
    </row>
    <row r="30" spans="1:25" s="374" customFormat="1" ht="9" customHeight="1">
      <c r="A30" s="382"/>
      <c r="B30" s="419">
        <v>2009</v>
      </c>
      <c r="C30" s="420">
        <f>SUM(D30:K30)</f>
        <v>30513.600000000002</v>
      </c>
      <c r="D30" s="394">
        <v>25605.4</v>
      </c>
      <c r="E30" s="394"/>
      <c r="F30" s="394" t="s">
        <v>145</v>
      </c>
      <c r="G30" s="394"/>
      <c r="H30" s="394">
        <v>103.5</v>
      </c>
      <c r="I30" s="394"/>
      <c r="J30" s="394">
        <v>4657.3999999999996</v>
      </c>
      <c r="K30" s="420">
        <v>147.30000000000001</v>
      </c>
      <c r="L30" s="393"/>
      <c r="M30" s="409"/>
      <c r="N30" s="409"/>
      <c r="O30" s="409"/>
      <c r="P30" s="409"/>
      <c r="Q30" s="409"/>
      <c r="R30" s="409"/>
      <c r="S30" s="409"/>
      <c r="T30" s="409"/>
      <c r="U30" s="409"/>
      <c r="V30" s="409"/>
      <c r="W30" s="409"/>
      <c r="X30" s="409"/>
      <c r="Y30" s="409"/>
    </row>
    <row r="31" spans="1:25" s="374" customFormat="1" ht="5.0999999999999996" customHeight="1">
      <c r="A31" s="382"/>
      <c r="B31" s="419"/>
      <c r="C31" s="420"/>
      <c r="D31" s="394"/>
      <c r="E31" s="394"/>
      <c r="F31" s="394"/>
      <c r="G31" s="394"/>
      <c r="H31" s="394"/>
      <c r="I31" s="394"/>
      <c r="J31" s="394"/>
      <c r="K31" s="420"/>
      <c r="L31" s="393"/>
      <c r="M31" s="409"/>
      <c r="N31" s="409"/>
      <c r="O31" s="409"/>
      <c r="P31" s="409"/>
      <c r="Q31" s="409"/>
      <c r="R31" s="409"/>
      <c r="S31" s="409"/>
      <c r="T31" s="409"/>
      <c r="U31" s="409"/>
      <c r="V31" s="409"/>
      <c r="W31" s="409"/>
      <c r="X31" s="409"/>
      <c r="Y31" s="409"/>
    </row>
    <row r="32" spans="1:25" s="374" customFormat="1" ht="9" customHeight="1">
      <c r="A32" s="382"/>
      <c r="B32" s="419">
        <v>2010</v>
      </c>
      <c r="C32" s="420">
        <f>SUM(D32:K32)-0.1</f>
        <v>41025.800000000003</v>
      </c>
      <c r="D32" s="394">
        <v>35985.4</v>
      </c>
      <c r="E32" s="394"/>
      <c r="F32" s="394" t="s">
        <v>145</v>
      </c>
      <c r="G32" s="394"/>
      <c r="H32" s="394">
        <v>31.9</v>
      </c>
      <c r="I32" s="394"/>
      <c r="J32" s="394">
        <v>4764</v>
      </c>
      <c r="K32" s="420">
        <v>244.6</v>
      </c>
      <c r="L32" s="393"/>
      <c r="M32" s="409"/>
      <c r="N32" s="409"/>
      <c r="O32" s="409"/>
      <c r="P32" s="409"/>
      <c r="Q32" s="409"/>
      <c r="R32" s="409"/>
      <c r="S32" s="409"/>
      <c r="T32" s="409"/>
      <c r="U32" s="409"/>
      <c r="V32" s="409"/>
      <c r="W32" s="409"/>
      <c r="X32" s="409"/>
      <c r="Y32" s="409"/>
    </row>
    <row r="33" spans="1:25" s="374" customFormat="1" ht="9" customHeight="1">
      <c r="A33" s="382"/>
      <c r="B33" s="419">
        <v>2011</v>
      </c>
      <c r="C33" s="420">
        <f>SUM(D33:K33)</f>
        <v>55858.899999999994</v>
      </c>
      <c r="D33" s="394">
        <v>49379.6</v>
      </c>
      <c r="E33" s="394"/>
      <c r="F33" s="394">
        <v>23.9</v>
      </c>
      <c r="G33" s="394"/>
      <c r="H33" s="394">
        <v>1.6</v>
      </c>
      <c r="I33" s="394"/>
      <c r="J33" s="394">
        <v>6193.6</v>
      </c>
      <c r="K33" s="420">
        <v>260.2</v>
      </c>
      <c r="L33" s="393"/>
      <c r="M33" s="409"/>
      <c r="N33" s="409"/>
      <c r="O33" s="409"/>
      <c r="P33" s="409"/>
      <c r="Q33" s="409"/>
      <c r="R33" s="409"/>
      <c r="S33" s="409"/>
      <c r="T33" s="409"/>
      <c r="U33" s="409"/>
      <c r="V33" s="409"/>
      <c r="W33" s="409"/>
      <c r="X33" s="409"/>
      <c r="Y33" s="409"/>
    </row>
    <row r="34" spans="1:25" s="374" customFormat="1" ht="9" customHeight="1">
      <c r="A34" s="382"/>
      <c r="B34" s="419" t="s">
        <v>182</v>
      </c>
      <c r="C34" s="420">
        <f>SUM(D34:K34)+0.1</f>
        <v>52019.7</v>
      </c>
      <c r="D34" s="394">
        <v>46788.1</v>
      </c>
      <c r="E34" s="394"/>
      <c r="F34" s="394">
        <v>183.8</v>
      </c>
      <c r="G34" s="394"/>
      <c r="H34" s="394">
        <v>0.6</v>
      </c>
      <c r="I34" s="394"/>
      <c r="J34" s="394">
        <v>4764</v>
      </c>
      <c r="K34" s="420">
        <v>283.10000000000002</v>
      </c>
      <c r="L34" s="393"/>
      <c r="M34" s="409"/>
      <c r="N34" s="409"/>
      <c r="O34" s="409"/>
      <c r="P34" s="409"/>
      <c r="Q34" s="409"/>
      <c r="R34" s="409"/>
      <c r="S34" s="409"/>
      <c r="T34" s="409"/>
      <c r="U34" s="409"/>
      <c r="V34" s="409"/>
      <c r="W34" s="409"/>
      <c r="X34" s="409"/>
      <c r="Y34" s="409"/>
    </row>
    <row r="35" spans="1:25" s="374" customFormat="1" ht="9" customHeight="1">
      <c r="A35" s="382"/>
      <c r="B35" s="419"/>
      <c r="C35" s="420"/>
      <c r="D35" s="394"/>
      <c r="E35" s="394"/>
      <c r="F35" s="394"/>
      <c r="G35" s="394"/>
      <c r="H35" s="394"/>
      <c r="I35" s="394"/>
      <c r="J35" s="394"/>
      <c r="K35" s="292" t="s">
        <v>323</v>
      </c>
      <c r="L35" s="393"/>
      <c r="M35" s="409"/>
      <c r="N35" s="409"/>
      <c r="O35" s="409"/>
      <c r="P35" s="409"/>
      <c r="Q35" s="409"/>
      <c r="R35" s="409"/>
      <c r="S35" s="409"/>
      <c r="T35" s="409"/>
      <c r="U35" s="409"/>
      <c r="V35" s="409"/>
      <c r="W35" s="409"/>
      <c r="X35" s="409"/>
      <c r="Y35" s="409"/>
    </row>
    <row r="36" spans="1:25" s="374" customFormat="1" ht="9" customHeight="1">
      <c r="A36" s="382"/>
      <c r="B36" s="419"/>
      <c r="C36" s="420"/>
      <c r="D36" s="394"/>
      <c r="E36" s="394"/>
      <c r="F36" s="394"/>
      <c r="G36" s="394"/>
      <c r="H36" s="394"/>
      <c r="I36" s="394"/>
      <c r="J36" s="394"/>
      <c r="K36" s="411" t="s">
        <v>166</v>
      </c>
      <c r="L36" s="393"/>
      <c r="M36" s="409"/>
      <c r="N36" s="409"/>
      <c r="O36" s="409"/>
      <c r="P36" s="409"/>
      <c r="Q36" s="409"/>
      <c r="R36" s="409"/>
      <c r="S36" s="409"/>
      <c r="T36" s="409"/>
      <c r="U36" s="409"/>
      <c r="V36" s="409"/>
      <c r="W36" s="409"/>
      <c r="X36" s="409"/>
      <c r="Y36" s="409"/>
    </row>
    <row r="37" spans="1:25" s="374" customFormat="1" ht="3" customHeight="1">
      <c r="A37" s="382"/>
      <c r="B37" s="412"/>
      <c r="C37" s="405"/>
      <c r="D37" s="405"/>
      <c r="E37" s="405"/>
      <c r="F37" s="405"/>
      <c r="G37" s="405"/>
      <c r="H37" s="405"/>
      <c r="I37" s="405"/>
      <c r="J37" s="405"/>
      <c r="K37" s="405"/>
      <c r="L37" s="385"/>
      <c r="M37" s="409"/>
      <c r="N37" s="409"/>
      <c r="O37" s="409"/>
      <c r="P37" s="409"/>
      <c r="Q37" s="409"/>
      <c r="R37" s="409"/>
      <c r="S37" s="409"/>
      <c r="T37" s="409"/>
      <c r="U37" s="409"/>
      <c r="V37" s="409"/>
      <c r="W37" s="409"/>
      <c r="X37" s="409"/>
      <c r="Y37" s="409"/>
    </row>
    <row r="38" spans="1:25" s="374" customFormat="1" ht="3" customHeight="1">
      <c r="A38" s="382"/>
      <c r="B38" s="413"/>
      <c r="C38" s="384"/>
      <c r="D38" s="384"/>
      <c r="E38" s="384"/>
      <c r="F38" s="384"/>
      <c r="G38" s="384"/>
      <c r="H38" s="384"/>
      <c r="I38" s="384"/>
      <c r="J38" s="384"/>
      <c r="K38" s="384"/>
      <c r="L38" s="385"/>
      <c r="M38" s="409"/>
      <c r="N38" s="409"/>
      <c r="O38" s="409"/>
      <c r="P38" s="409"/>
      <c r="Q38" s="409"/>
      <c r="R38" s="409"/>
      <c r="S38" s="409"/>
      <c r="T38" s="409"/>
      <c r="U38" s="409"/>
      <c r="V38" s="409"/>
      <c r="W38" s="409"/>
      <c r="X38" s="409"/>
      <c r="Y38" s="409"/>
    </row>
    <row r="39" spans="1:25" s="374" customFormat="1" ht="9" customHeight="1">
      <c r="A39" s="382"/>
      <c r="B39" s="826" t="s">
        <v>0</v>
      </c>
      <c r="D39" s="421" t="s">
        <v>309</v>
      </c>
      <c r="E39" s="421"/>
      <c r="F39" s="421"/>
      <c r="G39" s="421"/>
      <c r="H39" s="421"/>
      <c r="I39" s="421"/>
      <c r="J39" s="421"/>
      <c r="K39" s="825" t="s">
        <v>336</v>
      </c>
      <c r="L39" s="389"/>
      <c r="M39" s="409"/>
      <c r="N39" s="409"/>
      <c r="O39" s="409"/>
      <c r="P39" s="409"/>
      <c r="Q39" s="409"/>
      <c r="R39" s="409"/>
      <c r="S39" s="409"/>
      <c r="T39" s="409"/>
      <c r="U39" s="409"/>
      <c r="V39" s="409"/>
      <c r="W39" s="409"/>
      <c r="X39" s="409"/>
      <c r="Y39" s="409"/>
    </row>
    <row r="40" spans="1:25" s="374" customFormat="1" ht="9" customHeight="1">
      <c r="A40" s="382"/>
      <c r="B40" s="827"/>
      <c r="D40" s="414" t="s">
        <v>1</v>
      </c>
      <c r="E40" s="414"/>
      <c r="F40" s="414" t="s">
        <v>325</v>
      </c>
      <c r="G40" s="414"/>
      <c r="H40" s="414" t="s">
        <v>326</v>
      </c>
      <c r="I40" s="415"/>
      <c r="J40" s="414" t="s">
        <v>326</v>
      </c>
      <c r="K40" s="825"/>
      <c r="L40" s="389"/>
      <c r="M40" s="409"/>
      <c r="N40" s="409"/>
      <c r="O40" s="409"/>
      <c r="P40" s="409"/>
      <c r="Q40" s="409"/>
      <c r="R40" s="409"/>
      <c r="S40" s="409"/>
      <c r="T40" s="409"/>
      <c r="U40" s="409"/>
      <c r="V40" s="409"/>
      <c r="W40" s="409"/>
      <c r="X40" s="409"/>
      <c r="Y40" s="409"/>
    </row>
    <row r="41" spans="1:25" s="374" customFormat="1" ht="9" customHeight="1">
      <c r="A41" s="382"/>
      <c r="B41" s="827"/>
      <c r="D41" s="414" t="s">
        <v>337</v>
      </c>
      <c r="E41" s="414"/>
      <c r="F41" s="415" t="s">
        <v>329</v>
      </c>
      <c r="G41" s="414"/>
      <c r="H41" s="414" t="s">
        <v>330</v>
      </c>
      <c r="I41" s="415"/>
      <c r="J41" s="414" t="s">
        <v>331</v>
      </c>
      <c r="K41" s="825"/>
      <c r="L41" s="389"/>
      <c r="M41" s="409"/>
      <c r="N41" s="409"/>
      <c r="O41" s="409"/>
      <c r="P41" s="409"/>
      <c r="Q41" s="409"/>
      <c r="R41" s="409"/>
      <c r="S41" s="409"/>
      <c r="T41" s="409"/>
      <c r="U41" s="409"/>
      <c r="V41" s="409"/>
      <c r="W41" s="409"/>
      <c r="X41" s="409"/>
      <c r="Y41" s="409"/>
    </row>
    <row r="42" spans="1:25" s="374" customFormat="1" ht="9" customHeight="1">
      <c r="A42" s="382"/>
      <c r="B42" s="827"/>
      <c r="D42" s="414"/>
      <c r="E42" s="414"/>
      <c r="F42" s="414" t="s">
        <v>332</v>
      </c>
      <c r="G42" s="414"/>
      <c r="H42" s="414" t="s">
        <v>333</v>
      </c>
      <c r="I42" s="415"/>
      <c r="J42" s="414" t="s">
        <v>334</v>
      </c>
      <c r="K42" s="825"/>
      <c r="L42" s="389"/>
      <c r="M42" s="409"/>
      <c r="N42" s="409"/>
      <c r="O42" s="409"/>
      <c r="P42" s="409"/>
      <c r="Q42" s="409"/>
      <c r="R42" s="409"/>
      <c r="S42" s="409"/>
      <c r="T42" s="409"/>
      <c r="U42" s="409"/>
      <c r="V42" s="409"/>
      <c r="W42" s="409"/>
      <c r="X42" s="409"/>
      <c r="Y42" s="409"/>
    </row>
    <row r="43" spans="1:25" s="374" customFormat="1" ht="3" customHeight="1">
      <c r="A43" s="382"/>
      <c r="B43" s="384"/>
      <c r="C43" s="405"/>
      <c r="D43" s="388"/>
      <c r="E43" s="388"/>
      <c r="F43" s="388"/>
      <c r="G43" s="388"/>
      <c r="H43" s="388"/>
      <c r="I43" s="405"/>
      <c r="J43" s="388"/>
      <c r="K43" s="388"/>
      <c r="L43" s="378"/>
      <c r="M43" s="409"/>
      <c r="N43" s="409"/>
      <c r="O43" s="409"/>
      <c r="P43" s="409"/>
      <c r="Q43" s="409"/>
      <c r="R43" s="409"/>
      <c r="S43" s="409"/>
      <c r="T43" s="409"/>
      <c r="U43" s="409"/>
      <c r="V43" s="409"/>
      <c r="W43" s="409"/>
      <c r="X43" s="409"/>
      <c r="Y43" s="409"/>
    </row>
    <row r="44" spans="1:25" s="374" customFormat="1" ht="3" customHeight="1">
      <c r="A44" s="382"/>
      <c r="B44" s="372"/>
      <c r="D44" s="390"/>
      <c r="E44" s="390"/>
      <c r="F44" s="390"/>
      <c r="G44" s="390"/>
      <c r="H44" s="390"/>
      <c r="J44" s="390"/>
      <c r="K44" s="390"/>
      <c r="L44" s="378"/>
      <c r="M44" s="409"/>
      <c r="N44" s="409"/>
      <c r="O44" s="409"/>
      <c r="P44" s="409"/>
      <c r="Q44" s="409"/>
      <c r="R44" s="409"/>
      <c r="S44" s="409"/>
      <c r="T44" s="409"/>
      <c r="U44" s="409"/>
      <c r="V44" s="409"/>
      <c r="W44" s="409"/>
      <c r="X44" s="409"/>
      <c r="Y44" s="409"/>
    </row>
    <row r="45" spans="1:25" s="374" customFormat="1" ht="9" customHeight="1">
      <c r="A45" s="382"/>
      <c r="B45" s="416">
        <v>1995</v>
      </c>
      <c r="D45" s="394">
        <f>SUM(F45:J45)</f>
        <v>1206.2</v>
      </c>
      <c r="E45" s="394"/>
      <c r="F45" s="394">
        <v>99.1</v>
      </c>
      <c r="G45" s="394"/>
      <c r="H45" s="394">
        <v>1074.9000000000001</v>
      </c>
      <c r="J45" s="394">
        <v>32.200000000000003</v>
      </c>
      <c r="K45" s="394">
        <f>SUM(C14-D45)</f>
        <v>7194.5000000000009</v>
      </c>
      <c r="L45" s="393"/>
      <c r="M45" s="409"/>
      <c r="N45" s="409"/>
      <c r="O45" s="409"/>
      <c r="P45" s="409"/>
      <c r="Q45" s="409"/>
      <c r="R45" s="409"/>
      <c r="S45" s="409"/>
      <c r="T45" s="409"/>
      <c r="U45" s="409"/>
      <c r="V45" s="409"/>
      <c r="W45" s="409"/>
      <c r="X45" s="409"/>
      <c r="Y45" s="409"/>
    </row>
    <row r="46" spans="1:25" s="374" customFormat="1" ht="9" customHeight="1">
      <c r="A46" s="382"/>
      <c r="B46" s="416">
        <v>1996</v>
      </c>
      <c r="D46" s="394">
        <f>SUM(F46:J46)</f>
        <v>1642</v>
      </c>
      <c r="E46" s="394"/>
      <c r="F46" s="394">
        <v>67.099999999999994</v>
      </c>
      <c r="G46" s="394"/>
      <c r="H46" s="394">
        <v>1550</v>
      </c>
      <c r="J46" s="394">
        <v>24.9</v>
      </c>
      <c r="K46" s="394">
        <f>SUM(C15-D46)</f>
        <v>9966.4</v>
      </c>
      <c r="L46" s="393"/>
      <c r="M46" s="409"/>
      <c r="N46" s="409"/>
      <c r="O46" s="409"/>
      <c r="P46" s="409"/>
      <c r="Q46" s="409"/>
      <c r="R46" s="409"/>
      <c r="S46" s="409"/>
      <c r="T46" s="409"/>
      <c r="U46" s="409"/>
      <c r="V46" s="409"/>
      <c r="W46" s="409"/>
      <c r="X46" s="409"/>
      <c r="Y46" s="409"/>
    </row>
    <row r="47" spans="1:25" s="374" customFormat="1" ht="9" customHeight="1">
      <c r="A47" s="382"/>
      <c r="B47" s="416">
        <v>1997</v>
      </c>
      <c r="D47" s="394">
        <f>SUM(F47:J47)</f>
        <v>2666.0000000000005</v>
      </c>
      <c r="E47" s="394"/>
      <c r="F47" s="394">
        <v>107.9</v>
      </c>
      <c r="G47" s="392" t="s">
        <v>335</v>
      </c>
      <c r="H47" s="394">
        <v>2506.3000000000002</v>
      </c>
      <c r="J47" s="394">
        <v>51.8</v>
      </c>
      <c r="K47" s="394">
        <f>SUM(C16-D47)</f>
        <v>8543.6</v>
      </c>
      <c r="L47" s="393"/>
      <c r="M47" s="409"/>
      <c r="N47" s="409"/>
      <c r="O47" s="409"/>
      <c r="P47" s="409"/>
      <c r="Q47" s="409"/>
      <c r="R47" s="409"/>
      <c r="S47" s="409"/>
      <c r="T47" s="409"/>
      <c r="U47" s="409"/>
      <c r="V47" s="409"/>
      <c r="W47" s="409"/>
      <c r="X47" s="409"/>
      <c r="Y47" s="409"/>
    </row>
    <row r="48" spans="1:25" s="374" customFormat="1" ht="9" customHeight="1">
      <c r="A48" s="382"/>
      <c r="B48" s="416">
        <v>1998</v>
      </c>
      <c r="D48" s="394">
        <f>SUM(F48:J48)</f>
        <v>2231.8999999999996</v>
      </c>
      <c r="E48" s="394"/>
      <c r="F48" s="394">
        <v>121.7</v>
      </c>
      <c r="G48" s="392" t="s">
        <v>335</v>
      </c>
      <c r="H48" s="394">
        <v>2089.5</v>
      </c>
      <c r="J48" s="394">
        <v>20.7</v>
      </c>
      <c r="K48" s="394">
        <f>SUM(C17-D48)</f>
        <v>4892.3999999999996</v>
      </c>
      <c r="L48" s="393"/>
      <c r="M48" s="409"/>
      <c r="N48" s="409"/>
      <c r="O48" s="409"/>
      <c r="P48" s="409"/>
      <c r="Q48" s="409"/>
      <c r="R48" s="409"/>
      <c r="S48" s="409"/>
      <c r="T48" s="409"/>
      <c r="U48" s="409"/>
      <c r="V48" s="409"/>
      <c r="W48" s="409"/>
      <c r="X48" s="409"/>
      <c r="Y48" s="409"/>
    </row>
    <row r="49" spans="1:25" s="374" customFormat="1" ht="9" customHeight="1">
      <c r="A49" s="382"/>
      <c r="B49" s="416">
        <v>1999</v>
      </c>
      <c r="D49" s="394">
        <f>SUM(F49:J49)+0.1</f>
        <v>2669.7</v>
      </c>
      <c r="E49" s="394"/>
      <c r="F49" s="394">
        <v>132.19999999999999</v>
      </c>
      <c r="G49" s="392" t="s">
        <v>335</v>
      </c>
      <c r="H49" s="394">
        <v>2511.5</v>
      </c>
      <c r="J49" s="394">
        <v>25.9</v>
      </c>
      <c r="K49" s="394">
        <f>SUM(C18-D49)</f>
        <v>7215.2</v>
      </c>
      <c r="L49" s="393"/>
      <c r="M49" s="409"/>
      <c r="N49" s="409"/>
      <c r="O49" s="409"/>
      <c r="P49" s="409"/>
      <c r="Q49" s="409"/>
      <c r="R49" s="409"/>
      <c r="S49" s="409"/>
      <c r="T49" s="409"/>
      <c r="U49" s="409"/>
      <c r="V49" s="409"/>
      <c r="W49" s="409"/>
      <c r="X49" s="409"/>
      <c r="Y49" s="409"/>
    </row>
    <row r="50" spans="1:25" s="374" customFormat="1" ht="5.0999999999999996" customHeight="1">
      <c r="A50" s="382"/>
      <c r="B50" s="416"/>
      <c r="D50" s="394"/>
      <c r="E50" s="394"/>
      <c r="F50" s="394"/>
      <c r="G50" s="394"/>
      <c r="H50" s="394"/>
      <c r="J50" s="394"/>
      <c r="K50" s="394"/>
      <c r="L50" s="393"/>
      <c r="M50" s="409"/>
      <c r="N50" s="409"/>
      <c r="O50" s="417"/>
      <c r="P50" s="409"/>
      <c r="Q50" s="409"/>
      <c r="R50" s="409"/>
      <c r="S50" s="409"/>
      <c r="T50" s="409"/>
      <c r="U50" s="409"/>
      <c r="V50" s="409"/>
      <c r="W50" s="409"/>
      <c r="X50" s="409"/>
      <c r="Y50" s="409"/>
    </row>
    <row r="51" spans="1:25" s="374" customFormat="1" ht="9" customHeight="1">
      <c r="A51" s="382"/>
      <c r="B51" s="416">
        <v>2000</v>
      </c>
      <c r="D51" s="394">
        <f>SUM(F51:J51)-0.1</f>
        <v>4671.7999999999993</v>
      </c>
      <c r="E51" s="394"/>
      <c r="F51" s="394">
        <v>366.5</v>
      </c>
      <c r="G51" s="394"/>
      <c r="H51" s="394">
        <v>4233.3999999999996</v>
      </c>
      <c r="J51" s="394">
        <v>72</v>
      </c>
      <c r="K51" s="394">
        <f>SUM(C20-D51)</f>
        <v>11294.5</v>
      </c>
      <c r="L51" s="393"/>
      <c r="M51" s="409"/>
      <c r="N51" s="409"/>
      <c r="O51" s="417"/>
      <c r="P51" s="409"/>
      <c r="Q51" s="409"/>
      <c r="R51" s="409"/>
      <c r="S51" s="409"/>
      <c r="T51" s="409"/>
      <c r="U51" s="409"/>
      <c r="V51" s="409"/>
      <c r="W51" s="409"/>
      <c r="X51" s="409"/>
      <c r="Y51" s="409"/>
    </row>
    <row r="52" spans="1:25" s="374" customFormat="1" ht="9" customHeight="1">
      <c r="A52" s="382"/>
      <c r="B52" s="416">
        <v>2001</v>
      </c>
      <c r="D52" s="394">
        <f>SUM(F52:J52)-0.1</f>
        <v>4108.5</v>
      </c>
      <c r="E52" s="394"/>
      <c r="F52" s="394">
        <v>423.8</v>
      </c>
      <c r="G52" s="394"/>
      <c r="H52" s="394">
        <v>3656.2</v>
      </c>
      <c r="J52" s="394">
        <v>28.6</v>
      </c>
      <c r="K52" s="394">
        <f>SUM(C21-D52)-0.1</f>
        <v>8836.0999999999985</v>
      </c>
      <c r="L52" s="393"/>
      <c r="M52" s="409"/>
      <c r="N52" s="418"/>
      <c r="O52" s="417"/>
      <c r="P52" s="409"/>
      <c r="Q52" s="409"/>
      <c r="R52" s="409"/>
      <c r="S52" s="409"/>
      <c r="T52" s="409"/>
      <c r="U52" s="409"/>
      <c r="V52" s="409"/>
      <c r="W52" s="409"/>
      <c r="X52" s="409"/>
      <c r="Y52" s="409"/>
    </row>
    <row r="53" spans="1:25" s="374" customFormat="1" ht="9" customHeight="1">
      <c r="A53" s="382"/>
      <c r="B53" s="419">
        <v>2002</v>
      </c>
      <c r="D53" s="394">
        <f>SUM(F53:J53)</f>
        <v>3316.5</v>
      </c>
      <c r="E53" s="394"/>
      <c r="F53" s="394">
        <v>775.4</v>
      </c>
      <c r="G53" s="394"/>
      <c r="H53" s="394">
        <v>2495.1999999999998</v>
      </c>
      <c r="J53" s="394">
        <v>45.9</v>
      </c>
      <c r="K53" s="394">
        <f>SUM(C22-D53)+0.1</f>
        <v>11374.7</v>
      </c>
      <c r="L53" s="393"/>
      <c r="M53" s="409"/>
      <c r="N53" s="409"/>
      <c r="O53" s="417"/>
      <c r="P53" s="409"/>
      <c r="Q53" s="409"/>
      <c r="R53" s="409"/>
      <c r="S53" s="409"/>
      <c r="T53" s="409"/>
      <c r="U53" s="409"/>
      <c r="V53" s="409"/>
      <c r="W53" s="409"/>
      <c r="X53" s="409"/>
      <c r="Y53" s="409"/>
    </row>
    <row r="54" spans="1:25" s="374" customFormat="1" ht="9" customHeight="1">
      <c r="A54" s="382"/>
      <c r="B54" s="416">
        <v>2003</v>
      </c>
      <c r="D54" s="394">
        <f>SUM(F54:J54)</f>
        <v>3993.8</v>
      </c>
      <c r="E54" s="394"/>
      <c r="F54" s="394">
        <v>1526.2</v>
      </c>
      <c r="G54" s="394"/>
      <c r="H54" s="394">
        <v>2423.3000000000002</v>
      </c>
      <c r="J54" s="394">
        <v>44.3</v>
      </c>
      <c r="K54" s="394">
        <f>SUM(C23-D54)</f>
        <v>14444.099999999995</v>
      </c>
      <c r="L54" s="393"/>
      <c r="M54" s="409"/>
      <c r="N54" s="409"/>
      <c r="O54" s="409"/>
      <c r="P54" s="409"/>
      <c r="Q54" s="409"/>
      <c r="R54" s="409"/>
      <c r="S54" s="409"/>
      <c r="T54" s="409"/>
      <c r="U54" s="409"/>
      <c r="V54" s="409"/>
      <c r="W54" s="409"/>
      <c r="X54" s="409"/>
      <c r="Y54" s="409"/>
    </row>
    <row r="55" spans="1:25" s="374" customFormat="1" ht="9" customHeight="1">
      <c r="A55" s="382"/>
      <c r="B55" s="419">
        <v>2004</v>
      </c>
      <c r="D55" s="420">
        <f>SUM(F55:J55)+0.1</f>
        <v>5565.2</v>
      </c>
      <c r="E55" s="420"/>
      <c r="F55" s="394">
        <v>1715.1</v>
      </c>
      <c r="G55" s="394"/>
      <c r="H55" s="394">
        <v>3791.6</v>
      </c>
      <c r="J55" s="394">
        <v>58.4</v>
      </c>
      <c r="K55" s="394">
        <f>SUM(C24-D55)</f>
        <v>17856.400000000001</v>
      </c>
      <c r="L55" s="393"/>
      <c r="M55" s="409"/>
      <c r="N55" s="409"/>
      <c r="O55" s="409"/>
      <c r="P55" s="409"/>
      <c r="Q55" s="409"/>
      <c r="R55" s="409"/>
      <c r="S55" s="409"/>
      <c r="T55" s="409"/>
      <c r="U55" s="409"/>
      <c r="V55" s="409"/>
      <c r="W55" s="409"/>
      <c r="X55" s="409"/>
      <c r="Y55" s="409"/>
    </row>
    <row r="56" spans="1:25" s="374" customFormat="1" ht="5.0999999999999996" customHeight="1">
      <c r="A56" s="382"/>
      <c r="B56" s="419"/>
      <c r="D56" s="394"/>
      <c r="E56" s="394"/>
      <c r="F56" s="394"/>
      <c r="G56" s="394"/>
      <c r="H56" s="394"/>
      <c r="J56" s="394"/>
      <c r="K56" s="394"/>
      <c r="L56" s="393"/>
      <c r="M56" s="409"/>
      <c r="N56" s="409"/>
      <c r="O56" s="409"/>
      <c r="P56" s="409"/>
      <c r="Q56" s="409"/>
      <c r="R56" s="409"/>
      <c r="S56" s="409"/>
      <c r="T56" s="409"/>
      <c r="U56" s="409"/>
      <c r="V56" s="409"/>
      <c r="W56" s="409"/>
      <c r="X56" s="409"/>
      <c r="Y56" s="409"/>
    </row>
    <row r="57" spans="1:25" s="374" customFormat="1" ht="9" customHeight="1">
      <c r="A57" s="382"/>
      <c r="B57" s="419">
        <v>2005</v>
      </c>
      <c r="D57" s="394">
        <f>SUM(F57:J57)+0.1</f>
        <v>9363.5</v>
      </c>
      <c r="E57" s="394"/>
      <c r="F57" s="394">
        <v>1397.9</v>
      </c>
      <c r="G57" s="394"/>
      <c r="H57" s="394">
        <v>7858.7</v>
      </c>
      <c r="J57" s="394">
        <v>106.8</v>
      </c>
      <c r="K57" s="394">
        <f>SUM(C26-D57)</f>
        <v>22339.100000000006</v>
      </c>
      <c r="L57" s="393"/>
      <c r="M57" s="409"/>
      <c r="N57" s="409"/>
      <c r="O57" s="409"/>
      <c r="P57" s="409"/>
      <c r="Q57" s="409"/>
      <c r="R57" s="409"/>
      <c r="S57" s="409"/>
      <c r="T57" s="409"/>
      <c r="U57" s="409"/>
      <c r="V57" s="409"/>
      <c r="W57" s="409"/>
      <c r="X57" s="409"/>
      <c r="Y57" s="409"/>
    </row>
    <row r="58" spans="1:25" s="374" customFormat="1" ht="9" customHeight="1">
      <c r="A58" s="382"/>
      <c r="B58" s="419">
        <v>2006</v>
      </c>
      <c r="D58" s="394">
        <f>SUM(F58:J58)+0.1</f>
        <v>11291.6</v>
      </c>
      <c r="E58" s="394"/>
      <c r="F58" s="394">
        <v>1134.5</v>
      </c>
      <c r="G58" s="394"/>
      <c r="H58" s="394">
        <v>10028.799999999999</v>
      </c>
      <c r="J58" s="394">
        <v>128.19999999999999</v>
      </c>
      <c r="K58" s="394">
        <f>SUM(C27-D58)</f>
        <v>27380.300000000003</v>
      </c>
      <c r="L58" s="393"/>
      <c r="M58" s="409"/>
      <c r="N58" s="409"/>
      <c r="O58" s="409"/>
      <c r="P58" s="409"/>
      <c r="Q58" s="409"/>
      <c r="R58" s="409"/>
      <c r="S58" s="409"/>
      <c r="T58" s="409"/>
      <c r="U58" s="409"/>
      <c r="V58" s="409"/>
      <c r="W58" s="409"/>
      <c r="X58" s="409"/>
      <c r="Y58" s="409"/>
    </row>
    <row r="59" spans="1:25" s="374" customFormat="1" ht="9" customHeight="1">
      <c r="A59" s="382"/>
      <c r="B59" s="419">
        <v>2007</v>
      </c>
      <c r="D59" s="394">
        <f>SUM(F59:J59)</f>
        <v>16938.2</v>
      </c>
      <c r="E59" s="394"/>
      <c r="F59" s="394">
        <v>995.7</v>
      </c>
      <c r="G59" s="394"/>
      <c r="H59" s="394">
        <v>15797.5</v>
      </c>
      <c r="J59" s="394">
        <v>145</v>
      </c>
      <c r="K59" s="394">
        <f>SUM(C28-D59)+0.1</f>
        <v>25643.499999999996</v>
      </c>
      <c r="L59" s="393"/>
      <c r="M59" s="409"/>
      <c r="N59" s="409"/>
      <c r="O59" s="409"/>
      <c r="P59" s="409"/>
      <c r="Q59" s="409"/>
      <c r="R59" s="409"/>
      <c r="S59" s="409"/>
      <c r="T59" s="409"/>
      <c r="U59" s="409"/>
      <c r="V59" s="409"/>
      <c r="W59" s="409"/>
      <c r="X59" s="409"/>
      <c r="Y59" s="409"/>
    </row>
    <row r="60" spans="1:25" s="374" customFormat="1" ht="9" customHeight="1">
      <c r="A60" s="382"/>
      <c r="B60" s="419">
        <v>2008</v>
      </c>
      <c r="D60" s="394">
        <f>SUM(F60:J60)</f>
        <v>23474.1</v>
      </c>
      <c r="E60" s="394"/>
      <c r="F60" s="394">
        <v>1423.6</v>
      </c>
      <c r="G60" s="394"/>
      <c r="H60" s="394">
        <v>21892.799999999999</v>
      </c>
      <c r="J60" s="394">
        <v>157.69999999999999</v>
      </c>
      <c r="K60" s="394">
        <f>SUM(C29-D60)</f>
        <v>26069.200000000004</v>
      </c>
      <c r="L60" s="393"/>
      <c r="M60" s="409"/>
      <c r="N60" s="409"/>
      <c r="O60" s="409"/>
      <c r="P60" s="409"/>
      <c r="Q60" s="409"/>
      <c r="R60" s="409"/>
      <c r="S60" s="409"/>
      <c r="T60" s="409"/>
      <c r="U60" s="409"/>
      <c r="V60" s="409"/>
      <c r="W60" s="409"/>
      <c r="X60" s="409"/>
      <c r="Y60" s="409"/>
    </row>
    <row r="61" spans="1:25" s="374" customFormat="1" ht="9" customHeight="1">
      <c r="A61" s="382"/>
      <c r="B61" s="419">
        <v>2009</v>
      </c>
      <c r="D61" s="394">
        <f>SUM(F61:J61)</f>
        <v>14108.699999999999</v>
      </c>
      <c r="E61" s="394"/>
      <c r="F61" s="394">
        <v>632.79999999999995</v>
      </c>
      <c r="G61" s="394"/>
      <c r="H61" s="394">
        <v>13307.8</v>
      </c>
      <c r="J61" s="394">
        <v>168.1</v>
      </c>
      <c r="K61" s="394">
        <f>SUM(C30-D61)</f>
        <v>16404.900000000001</v>
      </c>
      <c r="L61" s="393"/>
      <c r="M61" s="409"/>
      <c r="N61" s="409"/>
      <c r="O61" s="409"/>
      <c r="P61" s="409"/>
      <c r="Q61" s="409"/>
      <c r="R61" s="409"/>
      <c r="S61" s="409"/>
      <c r="T61" s="409"/>
      <c r="U61" s="409"/>
      <c r="V61" s="409"/>
      <c r="W61" s="409"/>
      <c r="X61" s="409"/>
      <c r="Y61" s="409"/>
    </row>
    <row r="62" spans="1:25" s="374" customFormat="1" ht="5.0999999999999996" customHeight="1">
      <c r="A62" s="382"/>
      <c r="B62" s="419"/>
      <c r="D62" s="394"/>
      <c r="E62" s="394"/>
      <c r="F62" s="394"/>
      <c r="G62" s="394"/>
      <c r="H62" s="394"/>
      <c r="J62" s="394"/>
      <c r="K62" s="394"/>
      <c r="L62" s="393"/>
      <c r="M62" s="409"/>
      <c r="N62" s="409"/>
      <c r="O62" s="409"/>
      <c r="P62" s="409"/>
      <c r="Q62" s="409"/>
      <c r="R62" s="409"/>
      <c r="S62" s="409"/>
      <c r="T62" s="409"/>
      <c r="U62" s="409"/>
      <c r="V62" s="409"/>
      <c r="W62" s="409"/>
      <c r="X62" s="409"/>
      <c r="Y62" s="409"/>
    </row>
    <row r="63" spans="1:25" s="374" customFormat="1" ht="9" customHeight="1">
      <c r="A63" s="382"/>
      <c r="B63" s="419">
        <v>2010</v>
      </c>
      <c r="D63" s="394">
        <f t="shared" ref="D63" si="0">SUM(F63:J63)</f>
        <v>21448.800000000003</v>
      </c>
      <c r="E63" s="394"/>
      <c r="F63" s="394">
        <v>939.2</v>
      </c>
      <c r="G63" s="394"/>
      <c r="H63" s="394">
        <v>20335.400000000001</v>
      </c>
      <c r="J63" s="394">
        <v>174.2</v>
      </c>
      <c r="K63" s="394">
        <f>SUM(C32-D63)+0.1</f>
        <v>19577.099999999999</v>
      </c>
      <c r="L63" s="393"/>
      <c r="M63" s="409"/>
      <c r="N63" s="409"/>
      <c r="O63" s="409"/>
      <c r="P63" s="409"/>
      <c r="Q63" s="409"/>
      <c r="R63" s="409"/>
      <c r="S63" s="409"/>
      <c r="T63" s="409"/>
      <c r="U63" s="409"/>
      <c r="V63" s="409"/>
      <c r="W63" s="409"/>
      <c r="X63" s="409"/>
      <c r="Y63" s="409"/>
    </row>
    <row r="64" spans="1:25" s="374" customFormat="1" ht="9" customHeight="1">
      <c r="A64" s="382"/>
      <c r="B64" s="419">
        <v>2011</v>
      </c>
      <c r="D64" s="394">
        <f>SUM(F64:J64)+0.1</f>
        <v>30804.6</v>
      </c>
      <c r="E64" s="394"/>
      <c r="F64" s="394">
        <v>1272.2</v>
      </c>
      <c r="G64" s="394"/>
      <c r="H64" s="394">
        <v>29407.599999999999</v>
      </c>
      <c r="J64" s="394">
        <v>124.7</v>
      </c>
      <c r="K64" s="394">
        <f>SUM(C33-D64)</f>
        <v>25054.299999999996</v>
      </c>
      <c r="L64" s="393"/>
      <c r="M64" s="409"/>
      <c r="N64" s="409"/>
      <c r="O64" s="409"/>
      <c r="P64" s="409"/>
      <c r="Q64" s="409"/>
      <c r="R64" s="409"/>
      <c r="S64" s="409"/>
      <c r="T64" s="409"/>
      <c r="U64" s="409"/>
      <c r="V64" s="409"/>
      <c r="W64" s="409"/>
      <c r="X64" s="409"/>
      <c r="Y64" s="409"/>
    </row>
    <row r="65" spans="1:25" s="374" customFormat="1" ht="9" customHeight="1">
      <c r="A65" s="382"/>
      <c r="B65" s="419" t="s">
        <v>182</v>
      </c>
      <c r="D65" s="394">
        <f>SUM(F65:J65)</f>
        <v>31024.5</v>
      </c>
      <c r="E65" s="394"/>
      <c r="F65" s="394">
        <v>1216.2</v>
      </c>
      <c r="G65" s="394"/>
      <c r="H65" s="394">
        <v>29556.5</v>
      </c>
      <c r="J65" s="394">
        <v>251.8</v>
      </c>
      <c r="K65" s="394">
        <f>SUM(C34-D65)-0.1</f>
        <v>20995.1</v>
      </c>
      <c r="L65" s="393"/>
      <c r="M65" s="409"/>
      <c r="N65" s="409"/>
      <c r="O65" s="409"/>
      <c r="P65" s="409"/>
      <c r="Q65" s="409"/>
      <c r="R65" s="409"/>
      <c r="S65" s="409"/>
      <c r="T65" s="409"/>
      <c r="U65" s="409"/>
      <c r="V65" s="409"/>
      <c r="W65" s="409"/>
      <c r="X65" s="409"/>
      <c r="Y65" s="409"/>
    </row>
    <row r="66" spans="1:25" s="374" customFormat="1" ht="3" customHeight="1">
      <c r="A66" s="382"/>
      <c r="B66" s="383"/>
      <c r="C66" s="396"/>
      <c r="D66" s="396"/>
      <c r="E66" s="396"/>
      <c r="F66" s="396"/>
      <c r="G66" s="396"/>
      <c r="H66" s="396"/>
      <c r="I66" s="396"/>
      <c r="J66" s="396"/>
      <c r="K66" s="394"/>
      <c r="L66" s="397"/>
      <c r="M66" s="409"/>
      <c r="N66" s="409"/>
      <c r="O66" s="409"/>
      <c r="P66" s="409"/>
      <c r="Q66" s="409"/>
      <c r="R66" s="409"/>
      <c r="S66" s="409"/>
      <c r="T66" s="409"/>
      <c r="U66" s="409"/>
      <c r="V66" s="409"/>
      <c r="W66" s="409"/>
      <c r="X66" s="409"/>
      <c r="Y66" s="409"/>
    </row>
    <row r="67" spans="1:25" s="374" customFormat="1" ht="3" customHeight="1">
      <c r="A67" s="382"/>
      <c r="B67" s="372"/>
      <c r="C67" s="398"/>
      <c r="D67" s="398"/>
      <c r="E67" s="398"/>
      <c r="F67" s="398"/>
      <c r="G67" s="398"/>
      <c r="H67" s="398"/>
      <c r="I67" s="398"/>
      <c r="J67" s="398"/>
      <c r="K67" s="398"/>
      <c r="L67" s="399"/>
      <c r="M67" s="409"/>
      <c r="N67" s="409"/>
      <c r="O67" s="409"/>
      <c r="P67" s="409"/>
      <c r="Q67" s="409"/>
      <c r="R67" s="409"/>
      <c r="S67" s="409"/>
      <c r="T67" s="409"/>
      <c r="U67" s="409"/>
      <c r="V67" s="409"/>
      <c r="W67" s="409"/>
      <c r="X67" s="409"/>
      <c r="Y67" s="409"/>
    </row>
    <row r="68" spans="1:25" s="374" customFormat="1" ht="9" customHeight="1">
      <c r="A68" s="382"/>
      <c r="B68" s="419" t="s">
        <v>338</v>
      </c>
      <c r="C68" s="384"/>
      <c r="D68" s="384"/>
      <c r="E68" s="384"/>
      <c r="F68" s="384"/>
      <c r="G68" s="384"/>
      <c r="H68" s="384"/>
      <c r="I68" s="384"/>
      <c r="J68" s="384"/>
      <c r="K68" s="384"/>
      <c r="L68" s="385"/>
      <c r="M68" s="409"/>
      <c r="N68" s="409"/>
      <c r="O68" s="409"/>
      <c r="P68" s="409"/>
      <c r="Q68" s="409"/>
      <c r="R68" s="409"/>
      <c r="S68" s="409"/>
      <c r="T68" s="409"/>
      <c r="U68" s="409"/>
      <c r="V68" s="409"/>
      <c r="W68" s="409"/>
      <c r="X68" s="409"/>
      <c r="Y68" s="409"/>
    </row>
    <row r="69" spans="1:25" s="374" customFormat="1" ht="9" customHeight="1">
      <c r="A69" s="382"/>
      <c r="B69" s="416" t="s">
        <v>321</v>
      </c>
      <c r="C69" s="384"/>
      <c r="D69" s="384"/>
      <c r="E69" s="384"/>
      <c r="F69" s="384"/>
      <c r="G69" s="384"/>
      <c r="H69" s="384"/>
      <c r="I69" s="384"/>
      <c r="J69" s="384"/>
      <c r="K69" s="384"/>
      <c r="L69" s="385"/>
      <c r="M69" s="409"/>
      <c r="N69" s="409"/>
      <c r="O69" s="409"/>
      <c r="P69" s="409"/>
      <c r="Q69" s="409"/>
      <c r="R69" s="409"/>
      <c r="S69" s="409"/>
      <c r="T69" s="409"/>
      <c r="U69" s="409"/>
      <c r="V69" s="409"/>
      <c r="W69" s="409"/>
      <c r="X69" s="409"/>
      <c r="Y69" s="409"/>
    </row>
    <row r="70" spans="1:25" s="374" customFormat="1" ht="4.7" customHeight="1">
      <c r="A70" s="403"/>
      <c r="B70" s="422"/>
      <c r="C70" s="422"/>
      <c r="D70" s="422"/>
      <c r="E70" s="422"/>
      <c r="F70" s="422"/>
      <c r="G70" s="422"/>
      <c r="H70" s="422"/>
      <c r="I70" s="422"/>
      <c r="J70" s="422"/>
      <c r="K70" s="422"/>
      <c r="L70" s="423"/>
    </row>
    <row r="71" spans="1:25" hidden="1">
      <c r="M71" s="409" t="s">
        <v>2</v>
      </c>
    </row>
    <row r="72" spans="1:25" hidden="1"/>
  </sheetData>
  <sheetProtection sheet="1" objects="1" scenarios="1"/>
  <mergeCells count="4">
    <mergeCell ref="B8:B11"/>
    <mergeCell ref="C8:K8"/>
    <mergeCell ref="B39:B42"/>
    <mergeCell ref="K39:K42"/>
  </mergeCells>
  <hyperlinks>
    <hyperlink ref="K2" location="Índice!A1" display="Índice!A1"/>
  </hyperlinks>
  <printOptions horizontalCentered="1" verticalCentered="1"/>
  <pageMargins left="1.8897637795275593" right="1.9291338582677167" top="2.1653543307086616" bottom="1.5748031496062993" header="0.39370078740157483" footer="0.39370078740157483"/>
  <pageSetup orientation="portrait" r:id="rId1"/>
  <headerFooter>
    <oddHeader>&amp;L&amp;K000080INEGI. Anuario estadístico y geográfico de los Estados Unidos Mexicanos 2013. 2014.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codeName="Hoja12"/>
  <dimension ref="A1:N109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52" customWidth="1"/>
    <col min="2" max="2" width="8.5703125" style="52" customWidth="1"/>
    <col min="3" max="3" width="6.140625" style="52" customWidth="1"/>
    <col min="4" max="4" width="8.85546875" style="52" customWidth="1"/>
    <col min="5" max="5" width="8.42578125" style="52" customWidth="1"/>
    <col min="6" max="6" width="3.85546875" style="52" customWidth="1"/>
    <col min="7" max="7" width="6.140625" style="52" customWidth="1"/>
    <col min="8" max="8" width="8.5703125" style="52" customWidth="1"/>
    <col min="9" max="9" width="8.42578125" style="52" customWidth="1"/>
    <col min="10" max="11" width="0.85546875" style="52" customWidth="1"/>
    <col min="12" max="14" width="0" style="52" hidden="1" customWidth="1"/>
    <col min="15" max="16384" width="10.5703125" style="52" hidden="1"/>
  </cols>
  <sheetData>
    <row r="1" spans="1:10" s="161" customFormat="1" ht="4.7" customHeight="1">
      <c r="A1" s="158"/>
      <c r="B1" s="159"/>
      <c r="C1" s="159"/>
      <c r="D1" s="159"/>
      <c r="E1" s="159"/>
      <c r="F1" s="159"/>
      <c r="G1" s="159"/>
      <c r="H1" s="159"/>
      <c r="I1" s="159"/>
      <c r="J1" s="160"/>
    </row>
    <row r="2" spans="1:10" s="161" customFormat="1" ht="11.1" customHeight="1">
      <c r="A2" s="169"/>
      <c r="B2" s="163" t="s">
        <v>151</v>
      </c>
      <c r="C2" s="194"/>
      <c r="D2" s="194"/>
      <c r="E2" s="194"/>
      <c r="F2" s="194"/>
      <c r="G2" s="194"/>
      <c r="H2" s="194"/>
      <c r="I2" s="740" t="s">
        <v>177</v>
      </c>
      <c r="J2" s="206"/>
    </row>
    <row r="3" spans="1:10" s="161" customFormat="1" ht="11.1" customHeight="1">
      <c r="A3" s="169"/>
      <c r="B3" s="163" t="s">
        <v>152</v>
      </c>
      <c r="C3" s="194"/>
      <c r="D3" s="194"/>
      <c r="E3" s="194"/>
      <c r="F3" s="194"/>
      <c r="G3" s="194"/>
      <c r="H3" s="194"/>
      <c r="I3" s="178" t="s">
        <v>119</v>
      </c>
      <c r="J3" s="206"/>
    </row>
    <row r="4" spans="1:10" s="161" customFormat="1" ht="11.1" customHeight="1">
      <c r="A4" s="169"/>
      <c r="B4" s="163" t="s">
        <v>180</v>
      </c>
      <c r="C4" s="194"/>
      <c r="D4" s="194"/>
      <c r="E4" s="194"/>
      <c r="F4" s="194"/>
      <c r="G4" s="194"/>
      <c r="H4" s="194"/>
      <c r="I4" s="207"/>
      <c r="J4" s="196"/>
    </row>
    <row r="5" spans="1:10" s="161" customFormat="1" ht="3" customHeight="1">
      <c r="A5" s="169"/>
      <c r="B5" s="195"/>
      <c r="C5" s="195"/>
      <c r="D5" s="195"/>
      <c r="E5" s="195"/>
      <c r="F5" s="195"/>
      <c r="G5" s="195"/>
      <c r="H5" s="195"/>
      <c r="I5" s="195"/>
      <c r="J5" s="208"/>
    </row>
    <row r="6" spans="1:10" s="161" customFormat="1" ht="3" customHeight="1">
      <c r="A6" s="169"/>
      <c r="B6" s="720"/>
      <c r="C6" s="720"/>
      <c r="D6" s="720"/>
      <c r="E6" s="720"/>
      <c r="F6" s="720"/>
      <c r="G6" s="720"/>
      <c r="H6" s="720"/>
      <c r="I6" s="720"/>
      <c r="J6" s="208"/>
    </row>
    <row r="7" spans="1:10" s="161" customFormat="1" ht="8.65" customHeight="1">
      <c r="A7" s="169"/>
      <c r="B7" s="818" t="s">
        <v>0</v>
      </c>
      <c r="C7" s="828" t="s">
        <v>1</v>
      </c>
      <c r="D7" s="828"/>
      <c r="E7" s="828"/>
      <c r="F7" s="178"/>
      <c r="G7" s="828" t="s">
        <v>153</v>
      </c>
      <c r="H7" s="828"/>
      <c r="I7" s="828"/>
      <c r="J7" s="209"/>
    </row>
    <row r="8" spans="1:10" s="161" customFormat="1" ht="8.65" customHeight="1">
      <c r="A8" s="169"/>
      <c r="B8" s="819"/>
      <c r="C8" s="829" t="s">
        <v>154</v>
      </c>
      <c r="D8" s="829" t="s">
        <v>155</v>
      </c>
      <c r="E8" s="829" t="s">
        <v>156</v>
      </c>
      <c r="F8" s="178"/>
      <c r="G8" s="829" t="s">
        <v>154</v>
      </c>
      <c r="H8" s="829" t="s">
        <v>155</v>
      </c>
      <c r="I8" s="829" t="s">
        <v>157</v>
      </c>
      <c r="J8" s="210"/>
    </row>
    <row r="9" spans="1:10" s="161" customFormat="1" ht="8.65" customHeight="1">
      <c r="A9" s="169"/>
      <c r="B9" s="819"/>
      <c r="C9" s="820"/>
      <c r="D9" s="820"/>
      <c r="E9" s="820"/>
      <c r="F9" s="178"/>
      <c r="G9" s="820"/>
      <c r="H9" s="820"/>
      <c r="I9" s="820"/>
      <c r="J9" s="210"/>
    </row>
    <row r="10" spans="1:10" s="161" customFormat="1" ht="8.65" customHeight="1">
      <c r="A10" s="169"/>
      <c r="B10" s="819"/>
      <c r="C10" s="820"/>
      <c r="D10" s="820"/>
      <c r="E10" s="820"/>
      <c r="F10" s="178"/>
      <c r="G10" s="820"/>
      <c r="H10" s="820"/>
      <c r="I10" s="820"/>
      <c r="J10" s="210"/>
    </row>
    <row r="11" spans="1:10" s="161" customFormat="1" ht="3" customHeight="1">
      <c r="A11" s="169"/>
      <c r="B11" s="195"/>
      <c r="C11" s="195"/>
      <c r="D11" s="195"/>
      <c r="E11" s="195"/>
      <c r="F11" s="195"/>
      <c r="G11" s="195"/>
      <c r="H11" s="195"/>
      <c r="I11" s="195"/>
      <c r="J11" s="208"/>
    </row>
    <row r="12" spans="1:10" s="161" customFormat="1" ht="3" customHeight="1">
      <c r="A12" s="169"/>
      <c r="B12" s="720"/>
      <c r="C12" s="720"/>
      <c r="D12" s="720"/>
      <c r="E12" s="720"/>
      <c r="F12" s="720"/>
      <c r="G12" s="720"/>
      <c r="H12" s="720"/>
      <c r="I12" s="720"/>
      <c r="J12" s="208"/>
    </row>
    <row r="13" spans="1:10" s="161" customFormat="1" ht="8.4499999999999993" customHeight="1">
      <c r="A13" s="169"/>
      <c r="B13" s="180">
        <v>1995</v>
      </c>
      <c r="C13" s="211">
        <f>SUM(G13+C48+G48)</f>
        <v>472286</v>
      </c>
      <c r="D13" s="211">
        <v>7419614</v>
      </c>
      <c r="E13" s="212">
        <f>D13/C13</f>
        <v>15.710001990319425</v>
      </c>
      <c r="F13" s="211"/>
      <c r="G13" s="211">
        <v>56075</v>
      </c>
      <c r="H13" s="211">
        <v>934739</v>
      </c>
      <c r="I13" s="212">
        <f>H13/G13</f>
        <v>16.669442710655371</v>
      </c>
      <c r="J13" s="213"/>
    </row>
    <row r="14" spans="1:10" s="161" customFormat="1" ht="8.4499999999999993" customHeight="1">
      <c r="A14" s="169"/>
      <c r="B14" s="180">
        <v>1996</v>
      </c>
      <c r="C14" s="211">
        <f>SUM(G14+C49+G49)</f>
        <v>565558</v>
      </c>
      <c r="D14" s="211">
        <v>10705333</v>
      </c>
      <c r="E14" s="212">
        <f>D14/C14</f>
        <v>18.928797753722872</v>
      </c>
      <c r="F14" s="211"/>
      <c r="G14" s="211">
        <v>69219</v>
      </c>
      <c r="H14" s="211">
        <v>1384166</v>
      </c>
      <c r="I14" s="212">
        <v>20</v>
      </c>
      <c r="J14" s="213"/>
    </row>
    <row r="15" spans="1:10" s="161" customFormat="1" ht="8.4499999999999993" customHeight="1">
      <c r="A15" s="169"/>
      <c r="B15" s="214" t="s">
        <v>158</v>
      </c>
      <c r="C15" s="211">
        <f>SUM(G15+C50+G50)</f>
        <v>627282</v>
      </c>
      <c r="D15" s="211">
        <f>SUM(H15,D50,H50)</f>
        <v>10333767</v>
      </c>
      <c r="E15" s="212">
        <f>D15/C15</f>
        <v>16.473877777458942</v>
      </c>
      <c r="F15" s="211"/>
      <c r="G15" s="211">
        <v>78553</v>
      </c>
      <c r="H15" s="211">
        <v>1429264</v>
      </c>
      <c r="I15" s="212">
        <v>18.190000000000001</v>
      </c>
      <c r="J15" s="213"/>
    </row>
    <row r="16" spans="1:10" s="161" customFormat="1" ht="8.4499999999999993" customHeight="1">
      <c r="A16" s="169"/>
      <c r="B16" s="180">
        <v>1998</v>
      </c>
      <c r="C16" s="211">
        <f>SUM(G16+C51+G51,G85)</f>
        <v>633319</v>
      </c>
      <c r="D16" s="211">
        <f>SUM(H16,D51,H51,H85)</f>
        <v>6447656</v>
      </c>
      <c r="E16" s="212">
        <f>D16/C16</f>
        <v>10.180739879902545</v>
      </c>
      <c r="F16" s="211"/>
      <c r="G16" s="211">
        <v>75785</v>
      </c>
      <c r="H16" s="211">
        <v>896079</v>
      </c>
      <c r="I16" s="212">
        <f>H16/G16</f>
        <v>11.823962525565745</v>
      </c>
      <c r="J16" s="213"/>
    </row>
    <row r="17" spans="1:14" s="161" customFormat="1" ht="8.4499999999999993" customHeight="1">
      <c r="A17" s="169"/>
      <c r="B17" s="180">
        <v>1999</v>
      </c>
      <c r="C17" s="211">
        <f>SUM(G17+C52+G52,G86)</f>
        <v>567053</v>
      </c>
      <c r="D17" s="211">
        <f>SUM(H17,D52,H52,H86)</f>
        <v>8829503</v>
      </c>
      <c r="E17" s="212">
        <f>D17/C17</f>
        <v>15.570860219415117</v>
      </c>
      <c r="F17" s="211"/>
      <c r="G17" s="211">
        <v>69390</v>
      </c>
      <c r="H17" s="211">
        <v>1211164</v>
      </c>
      <c r="I17" s="212">
        <f>H17/G17</f>
        <v>17.454445885574291</v>
      </c>
      <c r="J17" s="213"/>
    </row>
    <row r="18" spans="1:14" s="161" customFormat="1" ht="8.4499999999999993" customHeight="1">
      <c r="A18" s="169"/>
      <c r="B18" s="180"/>
      <c r="C18" s="211"/>
      <c r="D18" s="211"/>
      <c r="E18" s="212"/>
      <c r="F18" s="211"/>
      <c r="G18" s="211"/>
      <c r="H18" s="211"/>
      <c r="I18" s="212"/>
      <c r="J18" s="213"/>
    </row>
    <row r="19" spans="1:14" s="161" customFormat="1" ht="8.4499999999999993" customHeight="1">
      <c r="A19" s="169"/>
      <c r="B19" s="180">
        <v>2000</v>
      </c>
      <c r="C19" s="211">
        <f>SUM(G19+C54+G54,G88)</f>
        <v>586950</v>
      </c>
      <c r="D19" s="211">
        <f>SUM(H19,D54,H54,H88)</f>
        <v>14552870</v>
      </c>
      <c r="E19" s="212">
        <f>D19/C19</f>
        <v>24.794054008007496</v>
      </c>
      <c r="F19" s="211"/>
      <c r="G19" s="211">
        <v>40169</v>
      </c>
      <c r="H19" s="211">
        <v>1119522</v>
      </c>
      <c r="I19" s="212">
        <f>H19/G19</f>
        <v>27.870297990988075</v>
      </c>
      <c r="J19" s="208"/>
    </row>
    <row r="20" spans="1:14" s="161" customFormat="1" ht="8.4499999999999993" customHeight="1">
      <c r="A20" s="169"/>
      <c r="B20" s="180">
        <v>2001</v>
      </c>
      <c r="C20" s="211">
        <f>SUM(G20+C55+G55,G89)</f>
        <v>640813</v>
      </c>
      <c r="D20" s="211">
        <f>SUM(H20,D55,H55,H89)</f>
        <v>11927696</v>
      </c>
      <c r="E20" s="212">
        <f>D20/C20</f>
        <v>18.613380190476786</v>
      </c>
      <c r="F20" s="211"/>
      <c r="G20" s="211">
        <v>31697</v>
      </c>
      <c r="H20" s="211">
        <v>705931</v>
      </c>
      <c r="I20" s="212">
        <f>H20/G20</f>
        <v>22.271224406095214</v>
      </c>
      <c r="J20" s="208"/>
    </row>
    <row r="21" spans="1:14" s="161" customFormat="1" ht="8.4499999999999993" customHeight="1">
      <c r="A21" s="169"/>
      <c r="B21" s="184">
        <v>2002</v>
      </c>
      <c r="C21" s="211">
        <f>SUM(G21+C56+G56,G90)</f>
        <v>622370</v>
      </c>
      <c r="D21" s="211">
        <f>SUM(H21,D56,H56,H90)</f>
        <v>13392200</v>
      </c>
      <c r="E21" s="212">
        <f>D21/C21</f>
        <v>21.518068030271383</v>
      </c>
      <c r="F21" s="211"/>
      <c r="G21" s="211">
        <v>16714</v>
      </c>
      <c r="H21" s="211">
        <v>392458</v>
      </c>
      <c r="I21" s="212">
        <f>H21/G21</f>
        <v>23.480794543496469</v>
      </c>
      <c r="J21" s="208"/>
    </row>
    <row r="22" spans="1:14" s="161" customFormat="1" ht="8.4499999999999993" customHeight="1">
      <c r="A22" s="169"/>
      <c r="B22" s="184">
        <v>2003</v>
      </c>
      <c r="C22" s="211">
        <f>SUM(G22+C57+G57,G91)</f>
        <v>673033</v>
      </c>
      <c r="D22" s="211">
        <f>SUM(H22,D57,H57,H91)</f>
        <v>16676278</v>
      </c>
      <c r="E22" s="212">
        <f>D22/C22</f>
        <v>24.777801385667569</v>
      </c>
      <c r="F22" s="211"/>
      <c r="G22" s="211">
        <v>9093</v>
      </c>
      <c r="H22" s="211">
        <v>255365</v>
      </c>
      <c r="I22" s="212">
        <f>H22/G22</f>
        <v>28.083690751127239</v>
      </c>
      <c r="J22" s="208"/>
    </row>
    <row r="23" spans="1:14" s="161" customFormat="1" ht="8.4499999999999993" customHeight="1">
      <c r="A23" s="169"/>
      <c r="B23" s="186">
        <v>2004</v>
      </c>
      <c r="C23" s="215">
        <f>SUM(G23+C58+G58,G92)</f>
        <v>684537</v>
      </c>
      <c r="D23" s="215">
        <f>SUM(H23,D58,H58,H92)</f>
        <v>21257820</v>
      </c>
      <c r="E23" s="216">
        <f>D23/C23</f>
        <v>31.054303857936095</v>
      </c>
      <c r="F23" s="215"/>
      <c r="G23" s="215">
        <v>10013</v>
      </c>
      <c r="H23" s="215">
        <v>380899</v>
      </c>
      <c r="I23" s="216">
        <f>H23/G23</f>
        <v>38.040447418356138</v>
      </c>
      <c r="J23" s="208"/>
      <c r="L23" s="189"/>
    </row>
    <row r="24" spans="1:14" s="161" customFormat="1" ht="8.4499999999999993" customHeight="1">
      <c r="A24" s="169"/>
      <c r="B24" s="180"/>
      <c r="C24" s="211"/>
      <c r="D24" s="211"/>
      <c r="E24" s="212"/>
      <c r="F24" s="211"/>
      <c r="G24" s="211"/>
      <c r="H24" s="211"/>
      <c r="I24" s="212"/>
      <c r="J24" s="213"/>
    </row>
    <row r="25" spans="1:14" s="161" customFormat="1" ht="8.4499999999999993" customHeight="1">
      <c r="A25" s="169"/>
      <c r="B25" s="186">
        <v>2005</v>
      </c>
      <c r="C25" s="215">
        <f>SUM(G25+C60+G60,G94)</f>
        <v>663256</v>
      </c>
      <c r="D25" s="215">
        <f>SUM(H25,D60,H60,H94)+2</f>
        <v>28329481</v>
      </c>
      <c r="E25" s="216">
        <f>D25/C25</f>
        <v>42.712739877211817</v>
      </c>
      <c r="F25" s="215"/>
      <c r="G25" s="215">
        <v>29554</v>
      </c>
      <c r="H25" s="215">
        <v>1569649</v>
      </c>
      <c r="I25" s="212">
        <v>53.1</v>
      </c>
      <c r="J25" s="208"/>
    </row>
    <row r="26" spans="1:14" s="161" customFormat="1" ht="8.4499999999999993" customHeight="1">
      <c r="A26" s="169"/>
      <c r="B26" s="186">
        <v>2006</v>
      </c>
      <c r="C26" s="215">
        <f>SUM(G26+C61+G61,G95)</f>
        <v>654336</v>
      </c>
      <c r="D26" s="215">
        <f>SUM(H26,D61,H61,H95)-7</f>
        <v>34707132</v>
      </c>
      <c r="E26" s="216">
        <f>D26/C26</f>
        <v>53.041758362676056</v>
      </c>
      <c r="F26" s="215"/>
      <c r="G26" s="215">
        <v>24927</v>
      </c>
      <c r="H26" s="215">
        <v>1428085</v>
      </c>
      <c r="I26" s="212">
        <v>57.3</v>
      </c>
      <c r="J26" s="208"/>
    </row>
    <row r="27" spans="1:14" s="161" customFormat="1" ht="8.4499999999999993" customHeight="1">
      <c r="A27" s="169"/>
      <c r="B27" s="186">
        <v>2007</v>
      </c>
      <c r="C27" s="215">
        <f>SUM(G27+C62+G62,G96)-1</f>
        <v>615443</v>
      </c>
      <c r="D27" s="215">
        <f>SUM(H27,D62,H62,H96)-4</f>
        <v>37937172</v>
      </c>
      <c r="E27" s="216">
        <f>D27/C27</f>
        <v>61.642056209917087</v>
      </c>
      <c r="F27" s="215"/>
      <c r="G27" s="215">
        <v>15016</v>
      </c>
      <c r="H27" s="215">
        <v>1049882</v>
      </c>
      <c r="I27" s="212">
        <v>69.92</v>
      </c>
      <c r="J27" s="208"/>
    </row>
    <row r="28" spans="1:14" s="161" customFormat="1" ht="8.4499999999999993" customHeight="1">
      <c r="A28" s="169"/>
      <c r="B28" s="186">
        <v>2008</v>
      </c>
      <c r="C28" s="215">
        <f>SUM(G28+C63+G63,G97)</f>
        <v>513634.10300000006</v>
      </c>
      <c r="D28" s="215">
        <f>SUM(H28,D63,H63,H97)-8</f>
        <v>43341534.968800001</v>
      </c>
      <c r="E28" s="216">
        <f>D28/C28</f>
        <v>84.38212088265486</v>
      </c>
      <c r="F28" s="215"/>
      <c r="G28" s="215">
        <v>8423.86</v>
      </c>
      <c r="H28" s="215">
        <v>683071.82689999999</v>
      </c>
      <c r="I28" s="212">
        <v>81.087746816779955</v>
      </c>
      <c r="J28" s="208"/>
      <c r="L28" s="215"/>
      <c r="M28" s="215"/>
      <c r="N28" s="216"/>
    </row>
    <row r="29" spans="1:14" s="161" customFormat="1" ht="8.4499999999999993" customHeight="1">
      <c r="A29" s="169"/>
      <c r="B29" s="186">
        <v>2009</v>
      </c>
      <c r="C29" s="215">
        <f>SUM(G29+C64+G64,G98)</f>
        <v>446081.22</v>
      </c>
      <c r="D29" s="215">
        <f>SUM(H29,D64,H64,H98)-5</f>
        <v>25614032.717499997</v>
      </c>
      <c r="E29" s="216">
        <f>D29/C29</f>
        <v>57.420109991404701</v>
      </c>
      <c r="F29" s="215"/>
      <c r="G29" s="215">
        <v>5165.3819999999996</v>
      </c>
      <c r="H29" s="215">
        <v>327375.35820000002</v>
      </c>
      <c r="I29" s="212">
        <v>63.378731369722516</v>
      </c>
      <c r="J29" s="208"/>
      <c r="L29" s="215"/>
      <c r="M29" s="215"/>
      <c r="N29" s="216"/>
    </row>
    <row r="30" spans="1:14" s="161" customFormat="1" ht="8.4499999999999993" customHeight="1">
      <c r="A30" s="169"/>
      <c r="B30" s="180"/>
      <c r="C30" s="211"/>
      <c r="D30" s="217"/>
      <c r="E30" s="212"/>
      <c r="F30" s="211"/>
      <c r="G30" s="211"/>
      <c r="H30" s="211"/>
      <c r="I30" s="212"/>
      <c r="J30" s="213"/>
    </row>
    <row r="31" spans="1:14" s="161" customFormat="1" ht="8.4499999999999993" customHeight="1">
      <c r="A31" s="169"/>
      <c r="B31" s="186">
        <v>2010</v>
      </c>
      <c r="C31" s="215">
        <f>SUM(G31+C66+G66,G100)</f>
        <v>496596.40899999999</v>
      </c>
      <c r="D31" s="215">
        <f>SUM(H31,D66,H66,H100)-6</f>
        <v>35918508.309200004</v>
      </c>
      <c r="E31" s="216">
        <f>D31/C31</f>
        <v>72.329375843714573</v>
      </c>
      <c r="F31" s="215"/>
      <c r="G31" s="215">
        <v>27328.263000000003</v>
      </c>
      <c r="H31" s="215">
        <v>2148926.2149</v>
      </c>
      <c r="I31" s="212">
        <v>78.633838341646509</v>
      </c>
      <c r="J31" s="208"/>
      <c r="L31" s="215"/>
      <c r="M31" s="215"/>
      <c r="N31" s="216"/>
    </row>
    <row r="32" spans="1:14" s="161" customFormat="1" ht="8.4499999999999993" customHeight="1">
      <c r="A32" s="169"/>
      <c r="B32" s="186">
        <v>2011</v>
      </c>
      <c r="C32" s="215">
        <f>SUM(G32+C67+G67,G101)</f>
        <v>488334.08799999999</v>
      </c>
      <c r="D32" s="215">
        <f>SUM(H32,D67,H67,H101)-4</f>
        <v>49322247.314000003</v>
      </c>
      <c r="E32" s="216">
        <f>D32/C32</f>
        <v>101.0010329526699</v>
      </c>
      <c r="F32" s="215"/>
      <c r="G32" s="215">
        <v>36243.658000000003</v>
      </c>
      <c r="H32" s="215">
        <v>3849906.4630000005</v>
      </c>
      <c r="I32" s="212">
        <v>106.22290010020512</v>
      </c>
      <c r="J32" s="208"/>
      <c r="L32" s="215"/>
      <c r="M32" s="215"/>
      <c r="N32" s="216"/>
    </row>
    <row r="33" spans="1:14" s="161" customFormat="1" ht="8.4499999999999993" customHeight="1">
      <c r="A33" s="169"/>
      <c r="B33" s="186" t="s">
        <v>182</v>
      </c>
      <c r="C33" s="215">
        <f>SUM(G33+C68+G68,G102)</f>
        <v>459541.69499999995</v>
      </c>
      <c r="D33" s="215">
        <f>SUM(H33,D68,H68,H102)-1</f>
        <v>46788247.8279</v>
      </c>
      <c r="E33" s="216">
        <f>D33/C33</f>
        <v>101.81502209043296</v>
      </c>
      <c r="F33" s="215"/>
      <c r="G33" s="215">
        <v>36404.561000000002</v>
      </c>
      <c r="H33" s="215">
        <v>3905335.7489999994</v>
      </c>
      <c r="I33" s="212">
        <v>107.27600173505729</v>
      </c>
      <c r="J33" s="208"/>
      <c r="L33" s="215"/>
      <c r="M33" s="215"/>
      <c r="N33" s="216"/>
    </row>
    <row r="34" spans="1:14" s="161" customFormat="1" ht="2.25" customHeight="1">
      <c r="A34" s="169"/>
      <c r="C34" s="720"/>
      <c r="D34" s="218"/>
      <c r="E34" s="720"/>
      <c r="F34" s="720"/>
      <c r="G34" s="720"/>
      <c r="H34" s="720"/>
      <c r="J34" s="208"/>
    </row>
    <row r="35" spans="1:14" s="161" customFormat="1" ht="8.65" customHeight="1">
      <c r="A35" s="169"/>
      <c r="C35" s="720"/>
      <c r="D35" s="218"/>
      <c r="E35" s="720"/>
      <c r="F35" s="720"/>
      <c r="G35" s="720"/>
      <c r="H35" s="720"/>
      <c r="J35" s="208"/>
    </row>
    <row r="36" spans="1:14" s="161" customFormat="1" ht="8.65" customHeight="1">
      <c r="A36" s="169"/>
      <c r="C36" s="720"/>
      <c r="D36" s="218"/>
      <c r="E36" s="720"/>
      <c r="F36" s="720"/>
      <c r="G36" s="720"/>
      <c r="H36" s="720"/>
      <c r="J36" s="208"/>
    </row>
    <row r="37" spans="1:14" s="161" customFormat="1" ht="7.5" customHeight="1">
      <c r="A37" s="169"/>
      <c r="C37" s="720"/>
      <c r="D37" s="218"/>
      <c r="E37" s="720"/>
      <c r="F37" s="720"/>
      <c r="G37" s="720"/>
      <c r="H37" s="720"/>
      <c r="J37" s="208"/>
    </row>
    <row r="38" spans="1:14" s="161" customFormat="1" ht="9.9499999999999993" customHeight="1">
      <c r="A38" s="169"/>
      <c r="C38" s="720"/>
      <c r="D38" s="720"/>
      <c r="E38" s="720"/>
      <c r="F38" s="720"/>
      <c r="G38" s="720"/>
      <c r="H38" s="720"/>
      <c r="I38" s="245" t="s">
        <v>177</v>
      </c>
      <c r="J38" s="206"/>
    </row>
    <row r="39" spans="1:14" s="161" customFormat="1" ht="9.9499999999999993" customHeight="1">
      <c r="A39" s="169"/>
      <c r="C39" s="720"/>
      <c r="D39" s="720"/>
      <c r="E39" s="720"/>
      <c r="F39" s="720"/>
      <c r="G39" s="720"/>
      <c r="H39" s="720"/>
      <c r="I39" s="178" t="s">
        <v>133</v>
      </c>
      <c r="J39" s="206"/>
    </row>
    <row r="40" spans="1:14" s="161" customFormat="1" ht="3" customHeight="1">
      <c r="A40" s="169"/>
      <c r="B40" s="195"/>
      <c r="C40" s="195"/>
      <c r="D40" s="195"/>
      <c r="E40" s="195"/>
      <c r="F40" s="195"/>
      <c r="G40" s="195"/>
      <c r="H40" s="195"/>
      <c r="I40" s="195"/>
      <c r="J40" s="208"/>
      <c r="K40" s="172"/>
      <c r="L40" s="172"/>
    </row>
    <row r="41" spans="1:14" s="161" customFormat="1" ht="3" customHeight="1">
      <c r="A41" s="169"/>
      <c r="B41" s="720"/>
      <c r="C41" s="720"/>
      <c r="D41" s="720"/>
      <c r="E41" s="720"/>
      <c r="F41" s="720"/>
      <c r="G41" s="720"/>
      <c r="H41" s="720"/>
      <c r="I41" s="720"/>
      <c r="J41" s="208"/>
    </row>
    <row r="42" spans="1:14" s="161" customFormat="1" ht="9.6" customHeight="1">
      <c r="A42" s="169"/>
      <c r="B42" s="818" t="s">
        <v>0</v>
      </c>
      <c r="C42" s="828" t="s">
        <v>159</v>
      </c>
      <c r="D42" s="828"/>
      <c r="E42" s="828"/>
      <c r="F42" s="178"/>
      <c r="G42" s="830" t="s">
        <v>160</v>
      </c>
      <c r="H42" s="828"/>
      <c r="I42" s="828"/>
      <c r="J42" s="209"/>
    </row>
    <row r="43" spans="1:14" s="161" customFormat="1" ht="8.65" customHeight="1">
      <c r="A43" s="169"/>
      <c r="B43" s="819"/>
      <c r="C43" s="829" t="s">
        <v>154</v>
      </c>
      <c r="D43" s="829" t="s">
        <v>155</v>
      </c>
      <c r="E43" s="829" t="s">
        <v>157</v>
      </c>
      <c r="F43" s="178"/>
      <c r="G43" s="829" t="s">
        <v>154</v>
      </c>
      <c r="H43" s="829" t="s">
        <v>155</v>
      </c>
      <c r="I43" s="829" t="s">
        <v>157</v>
      </c>
      <c r="J43" s="210"/>
    </row>
    <row r="44" spans="1:14" s="161" customFormat="1" ht="8.65" customHeight="1">
      <c r="A44" s="169"/>
      <c r="B44" s="819"/>
      <c r="C44" s="820"/>
      <c r="D44" s="820"/>
      <c r="E44" s="820"/>
      <c r="F44" s="178"/>
      <c r="G44" s="820"/>
      <c r="H44" s="820"/>
      <c r="I44" s="820"/>
      <c r="J44" s="210"/>
    </row>
    <row r="45" spans="1:14" s="161" customFormat="1" ht="8.65" customHeight="1">
      <c r="A45" s="169"/>
      <c r="B45" s="819"/>
      <c r="C45" s="820"/>
      <c r="D45" s="820"/>
      <c r="E45" s="820"/>
      <c r="F45" s="178"/>
      <c r="G45" s="820"/>
      <c r="H45" s="820"/>
      <c r="I45" s="820"/>
      <c r="J45" s="210"/>
    </row>
    <row r="46" spans="1:14" s="161" customFormat="1" ht="3" customHeight="1">
      <c r="A46" s="169"/>
      <c r="B46" s="195"/>
      <c r="C46" s="219"/>
      <c r="D46" s="219"/>
      <c r="E46" s="219"/>
      <c r="F46" s="219"/>
      <c r="G46" s="219"/>
      <c r="H46" s="219"/>
      <c r="I46" s="219"/>
      <c r="J46" s="206"/>
    </row>
    <row r="47" spans="1:14" s="161" customFormat="1" ht="3" customHeight="1">
      <c r="A47" s="169"/>
      <c r="B47" s="720"/>
      <c r="C47" s="178"/>
      <c r="D47" s="178"/>
      <c r="E47" s="178"/>
      <c r="F47" s="178"/>
      <c r="G47" s="178"/>
      <c r="H47" s="178"/>
      <c r="I47" s="178"/>
      <c r="J47" s="206"/>
    </row>
    <row r="48" spans="1:14" s="161" customFormat="1" ht="8.4499999999999993" customHeight="1">
      <c r="A48" s="169"/>
      <c r="B48" s="180">
        <v>1995</v>
      </c>
      <c r="C48" s="211">
        <v>260594</v>
      </c>
      <c r="D48" s="211">
        <v>3730818</v>
      </c>
      <c r="E48" s="212">
        <f>D48/C48</f>
        <v>14.316592093448046</v>
      </c>
      <c r="F48" s="211"/>
      <c r="G48" s="211">
        <v>155617</v>
      </c>
      <c r="H48" s="211">
        <v>2754057</v>
      </c>
      <c r="I48" s="212">
        <f>H48/G48</f>
        <v>17.697661566538361</v>
      </c>
      <c r="J48" s="213"/>
    </row>
    <row r="49" spans="1:10" s="161" customFormat="1" ht="8.4499999999999993" customHeight="1">
      <c r="A49" s="169"/>
      <c r="B49" s="180">
        <v>1996</v>
      </c>
      <c r="C49" s="211">
        <v>316435</v>
      </c>
      <c r="D49" s="211">
        <v>5456913</v>
      </c>
      <c r="E49" s="212">
        <v>17.239999999999998</v>
      </c>
      <c r="F49" s="211"/>
      <c r="G49" s="211">
        <v>179904</v>
      </c>
      <c r="H49" s="211">
        <v>3864254</v>
      </c>
      <c r="I49" s="212">
        <v>21.48</v>
      </c>
      <c r="J49" s="213"/>
    </row>
    <row r="50" spans="1:10" s="161" customFormat="1" ht="8.4499999999999993" customHeight="1">
      <c r="A50" s="169"/>
      <c r="B50" s="214" t="s">
        <v>158</v>
      </c>
      <c r="C50" s="211">
        <v>371605</v>
      </c>
      <c r="D50" s="211">
        <v>5447403</v>
      </c>
      <c r="E50" s="212">
        <v>14.66</v>
      </c>
      <c r="F50" s="211"/>
      <c r="G50" s="211">
        <v>177124</v>
      </c>
      <c r="H50" s="211">
        <v>3457100</v>
      </c>
      <c r="I50" s="212">
        <v>19.52</v>
      </c>
      <c r="J50" s="213"/>
    </row>
    <row r="51" spans="1:10" s="161" customFormat="1" ht="8.4499999999999993" customHeight="1">
      <c r="A51" s="169"/>
      <c r="B51" s="180">
        <v>1998</v>
      </c>
      <c r="C51" s="211">
        <v>384154</v>
      </c>
      <c r="D51" s="211">
        <v>3290259</v>
      </c>
      <c r="E51" s="212">
        <v>8.56</v>
      </c>
      <c r="F51" s="211"/>
      <c r="G51" s="211">
        <v>171107</v>
      </c>
      <c r="H51" s="211">
        <v>2244942</v>
      </c>
      <c r="I51" s="212">
        <f>H51/G51</f>
        <v>13.120106132420064</v>
      </c>
      <c r="J51" s="213"/>
    </row>
    <row r="52" spans="1:10" s="161" customFormat="1" ht="8.4499999999999993" customHeight="1">
      <c r="A52" s="169"/>
      <c r="B52" s="180">
        <v>1999</v>
      </c>
      <c r="C52" s="211">
        <v>335720</v>
      </c>
      <c r="D52" s="211">
        <v>4743720</v>
      </c>
      <c r="E52" s="212">
        <f>D52/C52</f>
        <v>14.129989276778268</v>
      </c>
      <c r="F52" s="211"/>
      <c r="G52" s="211">
        <v>158548</v>
      </c>
      <c r="H52" s="211">
        <v>2830669</v>
      </c>
      <c r="I52" s="212">
        <f>H52/G52</f>
        <v>17.853703610263139</v>
      </c>
      <c r="J52" s="213"/>
    </row>
    <row r="53" spans="1:10" s="161" customFormat="1" ht="8.4499999999999993" customHeight="1">
      <c r="A53" s="169"/>
      <c r="B53" s="180"/>
      <c r="C53" s="211"/>
      <c r="D53" s="211"/>
      <c r="E53" s="212"/>
      <c r="F53" s="211"/>
      <c r="G53" s="211"/>
      <c r="H53" s="211"/>
      <c r="I53" s="212"/>
      <c r="J53" s="213"/>
    </row>
    <row r="54" spans="1:10" s="161" customFormat="1" ht="8.4499999999999993" customHeight="1">
      <c r="A54" s="169"/>
      <c r="B54" s="180">
        <v>2000</v>
      </c>
      <c r="C54" s="211">
        <v>397404</v>
      </c>
      <c r="D54" s="211">
        <v>9137243</v>
      </c>
      <c r="E54" s="212">
        <f>D54/C54</f>
        <v>22.992327706817242</v>
      </c>
      <c r="F54" s="211"/>
      <c r="G54" s="211">
        <v>145504</v>
      </c>
      <c r="H54" s="211">
        <v>4219914</v>
      </c>
      <c r="I54" s="212">
        <f>H54/G54</f>
        <v>29.002048053661756</v>
      </c>
      <c r="J54" s="213"/>
    </row>
    <row r="55" spans="1:10" s="161" customFormat="1" ht="8.4499999999999993" customHeight="1">
      <c r="A55" s="169"/>
      <c r="B55" s="180">
        <v>2001</v>
      </c>
      <c r="C55" s="211">
        <v>486139</v>
      </c>
      <c r="D55" s="211">
        <v>8355146</v>
      </c>
      <c r="E55" s="212">
        <f>D55/C55</f>
        <v>17.186742886293839</v>
      </c>
      <c r="F55" s="211"/>
      <c r="G55" s="211">
        <v>115843</v>
      </c>
      <c r="H55" s="211">
        <v>2775687</v>
      </c>
      <c r="I55" s="212">
        <f>H55/G55</f>
        <v>23.960765864143713</v>
      </c>
      <c r="J55" s="213"/>
    </row>
    <row r="56" spans="1:10" s="161" customFormat="1" ht="8.4499999999999993" customHeight="1">
      <c r="A56" s="169"/>
      <c r="B56" s="184">
        <v>2002</v>
      </c>
      <c r="C56" s="211">
        <v>510127</v>
      </c>
      <c r="D56" s="211">
        <v>10657236</v>
      </c>
      <c r="E56" s="212">
        <f>D56/C56</f>
        <v>20.89133882346945</v>
      </c>
      <c r="F56" s="211"/>
      <c r="G56" s="211">
        <v>89369</v>
      </c>
      <c r="H56" s="211">
        <v>2222905</v>
      </c>
      <c r="I56" s="212">
        <f>H56/G56</f>
        <v>24.87333415390124</v>
      </c>
      <c r="J56" s="213"/>
    </row>
    <row r="57" spans="1:10" s="161" customFormat="1" ht="8.4499999999999993" customHeight="1">
      <c r="A57" s="169"/>
      <c r="B57" s="184">
        <v>2003</v>
      </c>
      <c r="C57" s="211">
        <v>580215</v>
      </c>
      <c r="D57" s="211">
        <v>13998744</v>
      </c>
      <c r="E57" s="212">
        <f>D57/C57</f>
        <v>24.126821953930872</v>
      </c>
      <c r="F57" s="211"/>
      <c r="G57" s="211">
        <v>78708</v>
      </c>
      <c r="H57" s="211">
        <v>2307710</v>
      </c>
      <c r="I57" s="212">
        <f>H57/G57</f>
        <v>29.319891243583879</v>
      </c>
      <c r="J57" s="213"/>
    </row>
    <row r="58" spans="1:10" s="161" customFormat="1" ht="8.4499999999999993" customHeight="1">
      <c r="A58" s="169"/>
      <c r="B58" s="186">
        <v>2004</v>
      </c>
      <c r="C58" s="215">
        <v>588571</v>
      </c>
      <c r="D58" s="215">
        <v>17550849</v>
      </c>
      <c r="E58" s="216">
        <f>D58/C58</f>
        <v>29.8194253539505</v>
      </c>
      <c r="F58" s="215"/>
      <c r="G58" s="215">
        <v>81039</v>
      </c>
      <c r="H58" s="215">
        <v>3187887</v>
      </c>
      <c r="I58" s="216">
        <f>H58/G58</f>
        <v>39.337689260726314</v>
      </c>
      <c r="J58" s="206"/>
    </row>
    <row r="59" spans="1:10" s="161" customFormat="1" ht="8.4499999999999993" customHeight="1">
      <c r="A59" s="169"/>
      <c r="B59" s="180"/>
      <c r="C59" s="211"/>
      <c r="D59" s="211"/>
      <c r="E59" s="212"/>
      <c r="F59" s="211"/>
      <c r="G59" s="211"/>
      <c r="H59" s="211"/>
      <c r="I59" s="212"/>
      <c r="J59" s="213"/>
    </row>
    <row r="60" spans="1:10" s="161" customFormat="1" ht="8.4499999999999993" customHeight="1">
      <c r="A60" s="169"/>
      <c r="B60" s="186">
        <v>2005</v>
      </c>
      <c r="C60" s="215">
        <v>549561</v>
      </c>
      <c r="D60" s="215">
        <v>22319792</v>
      </c>
      <c r="E60" s="212">
        <v>40.6</v>
      </c>
      <c r="F60" s="215"/>
      <c r="G60" s="215">
        <v>78769</v>
      </c>
      <c r="H60" s="215">
        <v>4246221</v>
      </c>
      <c r="I60" s="216">
        <v>53.9</v>
      </c>
      <c r="J60" s="206"/>
    </row>
    <row r="61" spans="1:10" s="161" customFormat="1" ht="8.4499999999999993" customHeight="1">
      <c r="A61" s="169"/>
      <c r="B61" s="186">
        <v>2006</v>
      </c>
      <c r="C61" s="215">
        <v>540018</v>
      </c>
      <c r="D61" s="215">
        <v>27596902</v>
      </c>
      <c r="E61" s="212">
        <v>51.1</v>
      </c>
      <c r="F61" s="215"/>
      <c r="G61" s="215">
        <v>84169</v>
      </c>
      <c r="H61" s="215">
        <v>5443239</v>
      </c>
      <c r="I61" s="216">
        <v>64.7</v>
      </c>
      <c r="J61" s="206"/>
    </row>
    <row r="62" spans="1:10" s="161" customFormat="1" ht="8.4499999999999993" customHeight="1">
      <c r="A62" s="169"/>
      <c r="B62" s="186">
        <v>2007</v>
      </c>
      <c r="C62" s="215">
        <v>532755</v>
      </c>
      <c r="D62" s="215">
        <v>32169576</v>
      </c>
      <c r="E62" s="212">
        <v>60.38</v>
      </c>
      <c r="F62" s="215"/>
      <c r="G62" s="215">
        <v>63043</v>
      </c>
      <c r="H62" s="215">
        <v>4469055</v>
      </c>
      <c r="I62" s="216">
        <v>70.89</v>
      </c>
      <c r="J62" s="206"/>
    </row>
    <row r="63" spans="1:10" s="161" customFormat="1" ht="8.4499999999999993" customHeight="1">
      <c r="A63" s="169"/>
      <c r="B63" s="186">
        <v>2008</v>
      </c>
      <c r="C63" s="215">
        <v>453909.97000000009</v>
      </c>
      <c r="D63" s="215">
        <v>37637075.1523</v>
      </c>
      <c r="E63" s="212">
        <v>82.9174894578764</v>
      </c>
      <c r="F63" s="215"/>
      <c r="G63" s="215">
        <v>47419.874000000003</v>
      </c>
      <c r="H63" s="215">
        <v>4712160.8979000002</v>
      </c>
      <c r="I63" s="216">
        <v>99.371012624369271</v>
      </c>
      <c r="J63" s="206"/>
    </row>
    <row r="64" spans="1:10" s="161" customFormat="1" ht="8.4499999999999993" customHeight="1">
      <c r="A64" s="169"/>
      <c r="B64" s="186">
        <v>2009</v>
      </c>
      <c r="C64" s="215">
        <v>383985.49700000003</v>
      </c>
      <c r="D64" s="215">
        <v>21597287.1631</v>
      </c>
      <c r="E64" s="212">
        <v>56.245059596873261</v>
      </c>
      <c r="F64" s="215"/>
      <c r="G64" s="215">
        <v>52361.860000000008</v>
      </c>
      <c r="H64" s="215">
        <v>3444947.7139000003</v>
      </c>
      <c r="I64" s="216">
        <v>65.791163910143752</v>
      </c>
      <c r="J64" s="206"/>
    </row>
    <row r="65" spans="1:10" s="161" customFormat="1" ht="8.4499999999999993" customHeight="1">
      <c r="A65" s="169"/>
      <c r="B65" s="180"/>
      <c r="C65" s="211"/>
      <c r="D65" s="211"/>
      <c r="E65" s="212"/>
      <c r="F65" s="211"/>
      <c r="G65" s="211"/>
      <c r="H65" s="211"/>
      <c r="I65" s="212"/>
      <c r="J65" s="213"/>
    </row>
    <row r="66" spans="1:10" s="161" customFormat="1" ht="8.4499999999999993" customHeight="1">
      <c r="A66" s="169"/>
      <c r="B66" s="186">
        <v>2010</v>
      </c>
      <c r="C66" s="215">
        <v>388850.10800000001</v>
      </c>
      <c r="D66" s="215">
        <v>27404162.523400001</v>
      </c>
      <c r="E66" s="212">
        <v>70.47487440430389</v>
      </c>
      <c r="F66" s="215"/>
      <c r="G66" s="215">
        <v>77274.392000000007</v>
      </c>
      <c r="H66" s="215">
        <v>6149164.2489</v>
      </c>
      <c r="I66" s="216">
        <v>79.575705350098374</v>
      </c>
      <c r="J66" s="206"/>
    </row>
    <row r="67" spans="1:10" s="161" customFormat="1" ht="8.4499999999999993" customHeight="1">
      <c r="A67" s="169"/>
      <c r="B67" s="186">
        <v>2011</v>
      </c>
      <c r="C67" s="215">
        <v>372903.11700000003</v>
      </c>
      <c r="D67" s="215">
        <v>36842745.285000004</v>
      </c>
      <c r="E67" s="212">
        <v>98.799778294693098</v>
      </c>
      <c r="F67" s="215"/>
      <c r="G67" s="215">
        <v>74044.073000000004</v>
      </c>
      <c r="H67" s="215">
        <v>8132587.0684000002</v>
      </c>
      <c r="I67" s="216">
        <v>109.83440995202952</v>
      </c>
      <c r="J67" s="206"/>
    </row>
    <row r="68" spans="1:10" s="161" customFormat="1" ht="8.4499999999999993" customHeight="1">
      <c r="A68" s="169"/>
      <c r="B68" s="186" t="s">
        <v>182</v>
      </c>
      <c r="C68" s="215">
        <v>345378.76299999998</v>
      </c>
      <c r="D68" s="215">
        <v>34466488.4608</v>
      </c>
      <c r="E68" s="212">
        <v>99.793305649195347</v>
      </c>
      <c r="F68" s="215"/>
      <c r="G68" s="215">
        <v>70887.487999999998</v>
      </c>
      <c r="H68" s="215">
        <v>7754270.7074999996</v>
      </c>
      <c r="I68" s="216">
        <v>109.38842560622264</v>
      </c>
      <c r="J68" s="206"/>
    </row>
    <row r="69" spans="1:10" s="161" customFormat="1" ht="4.9000000000000004" customHeight="1">
      <c r="A69" s="192"/>
      <c r="B69" s="220"/>
      <c r="C69" s="220"/>
      <c r="D69" s="220"/>
      <c r="E69" s="220"/>
      <c r="F69" s="220"/>
      <c r="G69" s="220"/>
      <c r="H69" s="220"/>
      <c r="I69" s="220"/>
      <c r="J69" s="221"/>
    </row>
    <row r="70" spans="1:10" s="161" customFormat="1" ht="3" customHeight="1">
      <c r="A70" s="158"/>
      <c r="B70" s="222"/>
      <c r="C70" s="222"/>
      <c r="D70" s="222"/>
      <c r="E70" s="222"/>
      <c r="F70" s="222"/>
      <c r="G70" s="222"/>
      <c r="H70" s="222"/>
      <c r="I70" s="222"/>
      <c r="J70" s="223"/>
    </row>
    <row r="71" spans="1:10" s="161" customFormat="1" ht="11.1" customHeight="1">
      <c r="A71" s="169"/>
      <c r="B71" s="224" t="s">
        <v>151</v>
      </c>
      <c r="C71" s="194"/>
      <c r="D71" s="194"/>
      <c r="E71" s="194"/>
      <c r="F71" s="194"/>
      <c r="G71" s="194"/>
      <c r="H71" s="194"/>
      <c r="I71" s="245" t="s">
        <v>177</v>
      </c>
      <c r="J71" s="206"/>
    </row>
    <row r="72" spans="1:10" s="161" customFormat="1" ht="11.1" customHeight="1">
      <c r="A72" s="169"/>
      <c r="B72" s="163" t="s">
        <v>152</v>
      </c>
      <c r="C72" s="194"/>
      <c r="D72" s="194"/>
      <c r="E72" s="194"/>
      <c r="F72" s="194"/>
      <c r="G72" s="194"/>
      <c r="H72" s="194"/>
      <c r="I72" s="178" t="s">
        <v>134</v>
      </c>
      <c r="J72" s="206"/>
    </row>
    <row r="73" spans="1:10" s="161" customFormat="1" ht="11.1" customHeight="1">
      <c r="A73" s="169"/>
      <c r="B73" s="163" t="s">
        <v>180</v>
      </c>
      <c r="C73" s="194"/>
      <c r="D73" s="194"/>
      <c r="E73" s="194"/>
      <c r="F73" s="194"/>
      <c r="G73" s="194"/>
      <c r="H73" s="194"/>
      <c r="J73" s="206"/>
    </row>
    <row r="74" spans="1:10" s="161" customFormat="1" ht="3" customHeight="1">
      <c r="A74" s="169"/>
      <c r="B74" s="195"/>
      <c r="C74" s="195"/>
      <c r="D74" s="195"/>
      <c r="E74" s="195"/>
      <c r="F74" s="195"/>
      <c r="G74" s="195"/>
      <c r="H74" s="195"/>
      <c r="I74" s="195"/>
      <c r="J74" s="208"/>
    </row>
    <row r="75" spans="1:10" s="161" customFormat="1" ht="3" customHeight="1">
      <c r="A75" s="169"/>
      <c r="B75" s="720"/>
      <c r="C75" s="720"/>
      <c r="D75" s="720"/>
      <c r="E75" s="720"/>
      <c r="F75" s="720"/>
      <c r="G75" s="720"/>
      <c r="H75" s="720"/>
      <c r="I75" s="720"/>
      <c r="J75" s="208"/>
    </row>
    <row r="76" spans="1:10" s="161" customFormat="1" ht="9.6" customHeight="1">
      <c r="A76" s="169"/>
      <c r="B76" s="818" t="s">
        <v>0</v>
      </c>
      <c r="C76" s="225"/>
      <c r="D76" s="225"/>
      <c r="E76" s="225"/>
      <c r="F76" s="178"/>
      <c r="G76" s="830" t="s">
        <v>161</v>
      </c>
      <c r="H76" s="828"/>
      <c r="I76" s="828"/>
      <c r="J76" s="209"/>
    </row>
    <row r="77" spans="1:10" s="161" customFormat="1" ht="8.65" customHeight="1">
      <c r="A77" s="169"/>
      <c r="B77" s="819"/>
      <c r="C77" s="178"/>
      <c r="D77" s="178"/>
      <c r="E77" s="178"/>
      <c r="F77" s="178"/>
      <c r="G77" s="829" t="s">
        <v>154</v>
      </c>
      <c r="H77" s="829" t="s">
        <v>155</v>
      </c>
      <c r="I77" s="829" t="s">
        <v>157</v>
      </c>
      <c r="J77" s="210"/>
    </row>
    <row r="78" spans="1:10" s="161" customFormat="1" ht="8.65" customHeight="1">
      <c r="A78" s="169"/>
      <c r="B78" s="819"/>
      <c r="C78" s="178"/>
      <c r="D78" s="178"/>
      <c r="E78" s="178"/>
      <c r="F78" s="178"/>
      <c r="G78" s="820"/>
      <c r="H78" s="820"/>
      <c r="I78" s="820"/>
      <c r="J78" s="210"/>
    </row>
    <row r="79" spans="1:10" s="161" customFormat="1" ht="8.65" customHeight="1">
      <c r="A79" s="169"/>
      <c r="B79" s="819"/>
      <c r="C79" s="178"/>
      <c r="D79" s="178"/>
      <c r="E79" s="178"/>
      <c r="F79" s="178"/>
      <c r="G79" s="820"/>
      <c r="H79" s="820"/>
      <c r="I79" s="820"/>
      <c r="J79" s="210"/>
    </row>
    <row r="80" spans="1:10" s="161" customFormat="1" ht="3" customHeight="1">
      <c r="A80" s="169"/>
      <c r="B80" s="195"/>
      <c r="C80" s="195"/>
      <c r="D80" s="195"/>
      <c r="E80" s="195"/>
      <c r="F80" s="195"/>
      <c r="G80" s="195"/>
      <c r="H80" s="195"/>
      <c r="I80" s="195"/>
      <c r="J80" s="208"/>
    </row>
    <row r="81" spans="1:13" s="161" customFormat="1" ht="3" customHeight="1">
      <c r="A81" s="169"/>
      <c r="B81" s="720"/>
      <c r="C81" s="720"/>
      <c r="D81" s="720"/>
      <c r="E81" s="720"/>
      <c r="F81" s="720"/>
      <c r="G81" s="720"/>
      <c r="H81" s="720"/>
      <c r="I81" s="720"/>
      <c r="J81" s="208"/>
    </row>
    <row r="82" spans="1:13" s="161" customFormat="1" ht="8.4499999999999993" customHeight="1">
      <c r="A82" s="169"/>
      <c r="B82" s="180">
        <v>1995</v>
      </c>
      <c r="C82" s="211"/>
      <c r="D82" s="211"/>
      <c r="E82" s="211"/>
      <c r="F82" s="211"/>
      <c r="G82" s="226" t="s">
        <v>145</v>
      </c>
      <c r="H82" s="226" t="s">
        <v>145</v>
      </c>
      <c r="I82" s="226" t="s">
        <v>145</v>
      </c>
      <c r="J82" s="213"/>
    </row>
    <row r="83" spans="1:13" s="161" customFormat="1" ht="8.4499999999999993" customHeight="1">
      <c r="A83" s="169"/>
      <c r="B83" s="180">
        <v>1996</v>
      </c>
      <c r="C83" s="211"/>
      <c r="D83" s="211"/>
      <c r="E83" s="211"/>
      <c r="F83" s="211"/>
      <c r="G83" s="226" t="s">
        <v>145</v>
      </c>
      <c r="H83" s="226" t="s">
        <v>145</v>
      </c>
      <c r="I83" s="226" t="s">
        <v>145</v>
      </c>
      <c r="J83" s="213"/>
    </row>
    <row r="84" spans="1:13" s="161" customFormat="1" ht="8.4499999999999993" customHeight="1">
      <c r="A84" s="169"/>
      <c r="B84" s="214" t="s">
        <v>158</v>
      </c>
      <c r="C84" s="211"/>
      <c r="D84" s="211"/>
      <c r="E84" s="211"/>
      <c r="F84" s="211"/>
      <c r="G84" s="226" t="s">
        <v>145</v>
      </c>
      <c r="H84" s="226" t="s">
        <v>145</v>
      </c>
      <c r="I84" s="226" t="s">
        <v>145</v>
      </c>
      <c r="J84" s="213"/>
    </row>
    <row r="85" spans="1:13" s="161" customFormat="1" ht="8.4499999999999993" customHeight="1">
      <c r="A85" s="169"/>
      <c r="B85" s="180">
        <v>1998</v>
      </c>
      <c r="C85" s="211"/>
      <c r="D85" s="211"/>
      <c r="E85" s="211"/>
      <c r="F85" s="211"/>
      <c r="G85" s="211">
        <v>2273</v>
      </c>
      <c r="H85" s="211">
        <v>16376</v>
      </c>
      <c r="I85" s="212">
        <f>H85/G85</f>
        <v>7.2045754509458861</v>
      </c>
      <c r="J85" s="213"/>
      <c r="L85" s="211"/>
      <c r="M85" s="227"/>
    </row>
    <row r="86" spans="1:13" s="161" customFormat="1" ht="8.4499999999999993" customHeight="1">
      <c r="A86" s="169"/>
      <c r="B86" s="180">
        <v>1999</v>
      </c>
      <c r="C86" s="211"/>
      <c r="D86" s="211"/>
      <c r="E86" s="211"/>
      <c r="F86" s="211"/>
      <c r="G86" s="211">
        <v>3395</v>
      </c>
      <c r="H86" s="211">
        <v>43950</v>
      </c>
      <c r="I86" s="216">
        <f>H86/G86</f>
        <v>12.945508100147276</v>
      </c>
      <c r="J86" s="213"/>
      <c r="L86" s="211"/>
      <c r="M86" s="227"/>
    </row>
    <row r="87" spans="1:13" s="161" customFormat="1" ht="8.4499999999999993" customHeight="1">
      <c r="A87" s="169"/>
      <c r="B87" s="180"/>
      <c r="C87" s="211"/>
      <c r="D87" s="211"/>
      <c r="E87" s="211"/>
      <c r="F87" s="211"/>
      <c r="G87" s="211"/>
      <c r="H87" s="211"/>
      <c r="I87" s="212"/>
      <c r="J87" s="213"/>
      <c r="L87" s="211"/>
      <c r="M87" s="227"/>
    </row>
    <row r="88" spans="1:13" s="161" customFormat="1" ht="8.4499999999999993" customHeight="1">
      <c r="A88" s="169"/>
      <c r="B88" s="180">
        <v>2000</v>
      </c>
      <c r="C88" s="211"/>
      <c r="D88" s="211"/>
      <c r="E88" s="211"/>
      <c r="F88" s="211"/>
      <c r="G88" s="211">
        <v>3873</v>
      </c>
      <c r="H88" s="211">
        <v>76191</v>
      </c>
      <c r="I88" s="212">
        <f>H88/G88</f>
        <v>19.672347017815646</v>
      </c>
      <c r="J88" s="213"/>
      <c r="L88" s="211"/>
      <c r="M88" s="227"/>
    </row>
    <row r="89" spans="1:13" s="161" customFormat="1" ht="8.4499999999999993" customHeight="1">
      <c r="A89" s="169"/>
      <c r="B89" s="180">
        <v>2001</v>
      </c>
      <c r="C89" s="211"/>
      <c r="D89" s="211"/>
      <c r="E89" s="211"/>
      <c r="F89" s="211"/>
      <c r="G89" s="211">
        <v>7134</v>
      </c>
      <c r="H89" s="211">
        <v>90932</v>
      </c>
      <c r="I89" s="212">
        <v>12.8</v>
      </c>
      <c r="J89" s="213"/>
      <c r="L89" s="211"/>
      <c r="M89" s="227"/>
    </row>
    <row r="90" spans="1:13" s="161" customFormat="1" ht="8.4499999999999993" customHeight="1">
      <c r="A90" s="169"/>
      <c r="B90" s="184">
        <v>2002</v>
      </c>
      <c r="C90" s="211"/>
      <c r="D90" s="211"/>
      <c r="E90" s="211"/>
      <c r="F90" s="211"/>
      <c r="G90" s="211">
        <v>6160</v>
      </c>
      <c r="H90" s="211">
        <v>119601</v>
      </c>
      <c r="I90" s="212">
        <f>H90/G90</f>
        <v>19.415746753246754</v>
      </c>
      <c r="J90" s="213"/>
      <c r="L90" s="211"/>
      <c r="M90" s="227"/>
    </row>
    <row r="91" spans="1:13" s="161" customFormat="1" ht="8.4499999999999993" customHeight="1">
      <c r="A91" s="169"/>
      <c r="B91" s="184">
        <v>2003</v>
      </c>
      <c r="C91" s="211"/>
      <c r="D91" s="211"/>
      <c r="E91" s="211"/>
      <c r="F91" s="211"/>
      <c r="G91" s="211">
        <v>5017</v>
      </c>
      <c r="H91" s="211">
        <v>114459</v>
      </c>
      <c r="I91" s="216">
        <v>22.74</v>
      </c>
      <c r="J91" s="213"/>
      <c r="L91" s="211"/>
      <c r="M91" s="227"/>
    </row>
    <row r="92" spans="1:13" s="161" customFormat="1" ht="8.4499999999999993" customHeight="1">
      <c r="A92" s="169"/>
      <c r="B92" s="186">
        <v>2004</v>
      </c>
      <c r="C92" s="215"/>
      <c r="D92" s="215"/>
      <c r="E92" s="215"/>
      <c r="F92" s="215"/>
      <c r="G92" s="215">
        <v>4914</v>
      </c>
      <c r="H92" s="215">
        <v>138185</v>
      </c>
      <c r="I92" s="216">
        <f>H92/G92</f>
        <v>28.12067562067562</v>
      </c>
      <c r="J92" s="213"/>
      <c r="L92" s="215"/>
      <c r="M92" s="227"/>
    </row>
    <row r="93" spans="1:13" s="161" customFormat="1" ht="8.4499999999999993" customHeight="1">
      <c r="A93" s="169"/>
      <c r="B93" s="186"/>
      <c r="C93" s="215"/>
      <c r="D93" s="215"/>
      <c r="E93" s="215"/>
      <c r="F93" s="215"/>
      <c r="G93" s="215"/>
      <c r="H93" s="215"/>
      <c r="I93" s="216"/>
      <c r="J93" s="213"/>
      <c r="L93" s="215"/>
      <c r="M93" s="227"/>
    </row>
    <row r="94" spans="1:13" s="161" customFormat="1" ht="8.4499999999999993" customHeight="1">
      <c r="A94" s="169"/>
      <c r="B94" s="186">
        <v>2005</v>
      </c>
      <c r="C94" s="215"/>
      <c r="D94" s="215"/>
      <c r="E94" s="215"/>
      <c r="F94" s="215"/>
      <c r="G94" s="215">
        <v>5372</v>
      </c>
      <c r="H94" s="215">
        <v>193817</v>
      </c>
      <c r="I94" s="216">
        <v>36.1</v>
      </c>
      <c r="J94" s="213"/>
      <c r="L94" s="215"/>
      <c r="M94" s="227"/>
    </row>
    <row r="95" spans="1:13" s="161" customFormat="1" ht="8.4499999999999993" customHeight="1">
      <c r="A95" s="169"/>
      <c r="B95" s="186">
        <v>2006</v>
      </c>
      <c r="C95" s="215"/>
      <c r="D95" s="215"/>
      <c r="E95" s="215"/>
      <c r="F95" s="215"/>
      <c r="G95" s="215">
        <v>5222</v>
      </c>
      <c r="H95" s="215">
        <v>238913</v>
      </c>
      <c r="I95" s="216">
        <v>45.8</v>
      </c>
      <c r="J95" s="213"/>
      <c r="L95" s="215"/>
      <c r="M95" s="227"/>
    </row>
    <row r="96" spans="1:13" s="161" customFormat="1" ht="8.4499999999999993" customHeight="1">
      <c r="A96" s="169"/>
      <c r="B96" s="186">
        <v>2007</v>
      </c>
      <c r="C96" s="215"/>
      <c r="D96" s="215"/>
      <c r="E96" s="215"/>
      <c r="F96" s="215"/>
      <c r="G96" s="215">
        <v>4630</v>
      </c>
      <c r="H96" s="215">
        <v>248663</v>
      </c>
      <c r="I96" s="216">
        <v>53.71</v>
      </c>
      <c r="J96" s="213"/>
      <c r="L96" s="215"/>
      <c r="M96" s="227"/>
    </row>
    <row r="97" spans="1:13" s="161" customFormat="1" ht="8.4499999999999993" customHeight="1">
      <c r="A97" s="169"/>
      <c r="B97" s="186">
        <v>2008</v>
      </c>
      <c r="C97" s="215"/>
      <c r="D97" s="215"/>
      <c r="E97" s="215"/>
      <c r="F97" s="215"/>
      <c r="G97" s="215">
        <v>3880.3990000000003</v>
      </c>
      <c r="H97" s="215">
        <v>309235.09169999999</v>
      </c>
      <c r="I97" s="216">
        <v>79.691570815269245</v>
      </c>
      <c r="J97" s="213"/>
      <c r="L97" s="215"/>
      <c r="M97" s="227"/>
    </row>
    <row r="98" spans="1:13" s="161" customFormat="1" ht="8.4499999999999993" customHeight="1">
      <c r="A98" s="169"/>
      <c r="B98" s="186">
        <v>2009</v>
      </c>
      <c r="C98" s="215"/>
      <c r="D98" s="215"/>
      <c r="E98" s="215"/>
      <c r="F98" s="215"/>
      <c r="G98" s="215">
        <v>4568.4809999999998</v>
      </c>
      <c r="H98" s="215">
        <v>244427.4823</v>
      </c>
      <c r="I98" s="216">
        <v>53.503009490463029</v>
      </c>
      <c r="J98" s="213"/>
      <c r="L98" s="215"/>
      <c r="M98" s="227"/>
    </row>
    <row r="99" spans="1:13" s="161" customFormat="1" ht="8.4499999999999993" customHeight="1">
      <c r="A99" s="169"/>
      <c r="B99" s="186"/>
      <c r="C99" s="215"/>
      <c r="D99" s="215"/>
      <c r="E99" s="215"/>
      <c r="F99" s="215"/>
      <c r="G99" s="215"/>
      <c r="H99" s="215"/>
      <c r="I99" s="216"/>
      <c r="J99" s="213"/>
      <c r="L99" s="215"/>
      <c r="M99" s="227"/>
    </row>
    <row r="100" spans="1:13" s="161" customFormat="1" ht="8.4499999999999993" customHeight="1">
      <c r="A100" s="169"/>
      <c r="B100" s="186">
        <v>2010</v>
      </c>
      <c r="C100" s="215"/>
      <c r="D100" s="215"/>
      <c r="E100" s="215"/>
      <c r="F100" s="215"/>
      <c r="G100" s="215">
        <v>3143.6459999999997</v>
      </c>
      <c r="H100" s="215">
        <v>216261.32199999999</v>
      </c>
      <c r="I100" s="216">
        <v>68.793153554821373</v>
      </c>
      <c r="J100" s="213"/>
      <c r="L100" s="215"/>
      <c r="M100" s="227"/>
    </row>
    <row r="101" spans="1:13" s="161" customFormat="1" ht="8.4499999999999993" customHeight="1">
      <c r="A101" s="169"/>
      <c r="B101" s="186">
        <v>2011</v>
      </c>
      <c r="C101" s="215"/>
      <c r="D101" s="215"/>
      <c r="E101" s="215"/>
      <c r="F101" s="215"/>
      <c r="G101" s="215">
        <v>5143.2400000000007</v>
      </c>
      <c r="H101" s="215">
        <v>497012.49760000006</v>
      </c>
      <c r="I101" s="216">
        <v>96.634125104020029</v>
      </c>
      <c r="J101" s="213"/>
      <c r="L101" s="215"/>
      <c r="M101" s="227"/>
    </row>
    <row r="102" spans="1:13" s="161" customFormat="1" ht="8.4499999999999993" customHeight="1">
      <c r="A102" s="169"/>
      <c r="B102" s="186" t="s">
        <v>182</v>
      </c>
      <c r="C102" s="215"/>
      <c r="D102" s="215"/>
      <c r="E102" s="215"/>
      <c r="F102" s="215"/>
      <c r="G102" s="215">
        <v>6870.8830000000007</v>
      </c>
      <c r="H102" s="215">
        <v>662153.91060000006</v>
      </c>
      <c r="I102" s="216">
        <v>96.371006550395336</v>
      </c>
      <c r="J102" s="213"/>
      <c r="L102" s="215"/>
      <c r="M102" s="227"/>
    </row>
    <row r="103" spans="1:13" s="161" customFormat="1" ht="3" customHeight="1">
      <c r="A103" s="169"/>
      <c r="B103" s="720"/>
      <c r="C103" s="720"/>
      <c r="D103" s="720"/>
      <c r="E103" s="720"/>
      <c r="F103" s="720"/>
      <c r="G103" s="720"/>
      <c r="H103" s="720"/>
      <c r="I103" s="720"/>
      <c r="J103" s="208"/>
      <c r="L103" s="227"/>
    </row>
    <row r="104" spans="1:13" s="161" customFormat="1" ht="3" customHeight="1">
      <c r="A104" s="169"/>
      <c r="B104" s="222"/>
      <c r="C104" s="222"/>
      <c r="D104" s="222"/>
      <c r="E104" s="222"/>
      <c r="F104" s="222"/>
      <c r="G104" s="222"/>
      <c r="H104" s="222"/>
      <c r="I104" s="222"/>
      <c r="J104" s="208"/>
    </row>
    <row r="105" spans="1:13" s="161" customFormat="1" ht="9.9499999999999993" customHeight="1">
      <c r="A105" s="169"/>
      <c r="B105" s="228" t="s">
        <v>628</v>
      </c>
      <c r="C105" s="720"/>
      <c r="D105" s="720"/>
      <c r="E105" s="720"/>
      <c r="F105" s="720"/>
      <c r="G105" s="720"/>
      <c r="H105" s="720"/>
      <c r="I105" s="720"/>
      <c r="J105" s="208"/>
    </row>
    <row r="106" spans="1:13" s="161" customFormat="1" ht="9.9499999999999993" customHeight="1">
      <c r="A106" s="169"/>
      <c r="B106" s="228" t="s">
        <v>627</v>
      </c>
      <c r="C106" s="720"/>
      <c r="D106" s="720"/>
      <c r="E106" s="720"/>
      <c r="F106" s="720"/>
      <c r="G106" s="720"/>
      <c r="H106" s="720"/>
      <c r="I106" s="720"/>
      <c r="J106" s="208"/>
    </row>
    <row r="107" spans="1:13" s="161" customFormat="1" ht="9.9499999999999993" customHeight="1">
      <c r="A107" s="169"/>
      <c r="B107" s="228" t="s">
        <v>189</v>
      </c>
      <c r="C107" s="720"/>
      <c r="D107" s="720"/>
      <c r="E107" s="720"/>
      <c r="F107" s="720"/>
      <c r="G107" s="720"/>
      <c r="H107" s="720"/>
      <c r="I107" s="720"/>
      <c r="J107" s="208"/>
    </row>
    <row r="108" spans="1:13" s="161" customFormat="1" ht="4.7" customHeight="1">
      <c r="A108" s="192"/>
      <c r="B108" s="170"/>
      <c r="C108" s="170"/>
      <c r="D108" s="170"/>
      <c r="E108" s="170"/>
      <c r="F108" s="170"/>
      <c r="G108" s="170"/>
      <c r="H108" s="170"/>
      <c r="I108" s="170"/>
      <c r="J108" s="193"/>
    </row>
    <row r="109" spans="1:13" hidden="1">
      <c r="K109" s="52" t="s">
        <v>2</v>
      </c>
    </row>
  </sheetData>
  <sheetProtection sheet="1" objects="1" scenarios="1"/>
  <mergeCells count="23">
    <mergeCell ref="B76:B79"/>
    <mergeCell ref="G76:I76"/>
    <mergeCell ref="G77:G79"/>
    <mergeCell ref="H77:H79"/>
    <mergeCell ref="I77:I79"/>
    <mergeCell ref="B42:B45"/>
    <mergeCell ref="C42:E42"/>
    <mergeCell ref="G42:I42"/>
    <mergeCell ref="C43:C45"/>
    <mergeCell ref="D43:D45"/>
    <mergeCell ref="E43:E45"/>
    <mergeCell ref="G43:G45"/>
    <mergeCell ref="H43:H45"/>
    <mergeCell ref="I43:I45"/>
    <mergeCell ref="B7:B10"/>
    <mergeCell ref="C7:E7"/>
    <mergeCell ref="G7:I7"/>
    <mergeCell ref="C8:C10"/>
    <mergeCell ref="D8:D10"/>
    <mergeCell ref="E8:E10"/>
    <mergeCell ref="G8:G10"/>
    <mergeCell ref="H8:H10"/>
    <mergeCell ref="I8:I10"/>
  </mergeCells>
  <hyperlinks>
    <hyperlink ref="I2" location="Índice!A1" display="Índice!A1"/>
  </hyperlinks>
  <printOptions horizontalCentered="1" verticalCentered="1"/>
  <pageMargins left="1.8897637795275593" right="1.9291338582677167" top="2.1653543307086616" bottom="1.5748031496062993" header="0.39370078740157483" footer="0.39370078740157483"/>
  <pageSetup orientation="portrait" r:id="rId1"/>
  <headerFooter>
    <oddHeader>&amp;L&amp;K000080INEGI. Anuario estadístico y geográfico de los Estados Unidos Mexicanos 2013. 2014.</oddHeader>
  </headerFooter>
  <rowBreaks count="1" manualBreakCount="1">
    <brk id="69" max="9" man="1"/>
  </rowBreaks>
</worksheet>
</file>

<file path=xl/worksheets/sheet13.xml><?xml version="1.0" encoding="utf-8"?>
<worksheet xmlns="http://schemas.openxmlformats.org/spreadsheetml/2006/main" xmlns:r="http://schemas.openxmlformats.org/officeDocument/2006/relationships">
  <sheetPr codeName="Hoja13"/>
  <dimension ref="A1:N71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52" customWidth="1"/>
    <col min="2" max="2" width="8" style="52" customWidth="1"/>
    <col min="3" max="3" width="5.5703125" style="52" customWidth="1"/>
    <col min="4" max="4" width="8.7109375" style="52" customWidth="1"/>
    <col min="5" max="5" width="4.28515625" style="52" customWidth="1"/>
    <col min="6" max="6" width="5.42578125" style="52" customWidth="1"/>
    <col min="7" max="7" width="8.42578125" style="52" customWidth="1"/>
    <col min="8" max="8" width="3.42578125" style="52" customWidth="1"/>
    <col min="9" max="9" width="6.5703125" style="52" customWidth="1"/>
    <col min="10" max="10" width="8.5703125" style="52" customWidth="1"/>
    <col min="11" max="12" width="0.85546875" style="52" customWidth="1"/>
    <col min="13" max="16384" width="10.5703125" style="52" hidden="1"/>
  </cols>
  <sheetData>
    <row r="1" spans="1:11" s="161" customFormat="1" ht="4.7" customHeight="1">
      <c r="A1" s="158"/>
      <c r="B1" s="159"/>
      <c r="C1" s="159"/>
      <c r="D1" s="159"/>
      <c r="E1" s="159"/>
      <c r="F1" s="159"/>
      <c r="G1" s="159"/>
      <c r="H1" s="159"/>
      <c r="I1" s="159"/>
      <c r="J1" s="159"/>
      <c r="K1" s="160"/>
    </row>
    <row r="2" spans="1:11" s="166" customFormat="1" ht="11.1" customHeight="1">
      <c r="A2" s="162"/>
      <c r="B2" s="163" t="s">
        <v>162</v>
      </c>
      <c r="C2" s="194"/>
      <c r="D2" s="194"/>
      <c r="E2" s="194"/>
      <c r="F2" s="194"/>
      <c r="G2" s="194"/>
      <c r="H2" s="194"/>
      <c r="I2" s="194"/>
      <c r="J2" s="740" t="s">
        <v>178</v>
      </c>
      <c r="K2" s="206"/>
    </row>
    <row r="3" spans="1:11" s="166" customFormat="1" ht="11.1" customHeight="1">
      <c r="A3" s="162"/>
      <c r="B3" s="163" t="s">
        <v>163</v>
      </c>
      <c r="C3" s="194"/>
      <c r="D3" s="194"/>
      <c r="E3" s="194"/>
      <c r="F3" s="194"/>
      <c r="G3" s="194"/>
      <c r="H3" s="194"/>
      <c r="I3" s="194"/>
      <c r="J3" s="178" t="s">
        <v>119</v>
      </c>
      <c r="K3" s="206"/>
    </row>
    <row r="4" spans="1:11" s="166" customFormat="1" ht="11.1" customHeight="1">
      <c r="A4" s="162"/>
      <c r="B4" s="229" t="s">
        <v>180</v>
      </c>
      <c r="C4" s="194"/>
      <c r="D4" s="194"/>
      <c r="E4" s="194"/>
      <c r="F4" s="194"/>
      <c r="G4" s="194"/>
      <c r="H4" s="194"/>
      <c r="I4" s="194"/>
      <c r="J4" s="194"/>
      <c r="K4" s="230"/>
    </row>
    <row r="5" spans="1:11" s="161" customFormat="1" ht="3" customHeight="1">
      <c r="A5" s="169"/>
      <c r="B5" s="195"/>
      <c r="C5" s="195"/>
      <c r="D5" s="195"/>
      <c r="E5" s="195"/>
      <c r="F5" s="195"/>
      <c r="G5" s="195"/>
      <c r="H5" s="195"/>
      <c r="I5" s="195"/>
      <c r="J5" s="195"/>
      <c r="K5" s="208"/>
    </row>
    <row r="6" spans="1:11" s="161" customFormat="1" ht="3" customHeight="1">
      <c r="A6" s="169"/>
      <c r="B6" s="720"/>
      <c r="C6" s="720"/>
      <c r="D6" s="720"/>
      <c r="E6" s="720"/>
      <c r="F6" s="720"/>
      <c r="G6" s="720"/>
      <c r="H6" s="720"/>
      <c r="I6" s="720"/>
      <c r="J6" s="720"/>
      <c r="K6" s="208"/>
    </row>
    <row r="7" spans="1:11" s="161" customFormat="1" ht="8.65" customHeight="1">
      <c r="A7" s="169"/>
      <c r="B7" s="818" t="s">
        <v>0</v>
      </c>
      <c r="C7" s="828" t="s">
        <v>1</v>
      </c>
      <c r="D7" s="828"/>
      <c r="E7" s="178"/>
      <c r="F7" s="828" t="s">
        <v>128</v>
      </c>
      <c r="G7" s="828"/>
      <c r="H7" s="178"/>
      <c r="I7" s="828" t="s">
        <v>123</v>
      </c>
      <c r="J7" s="828"/>
      <c r="K7" s="209"/>
    </row>
    <row r="8" spans="1:11" s="161" customFormat="1" ht="8.65" customHeight="1">
      <c r="A8" s="169"/>
      <c r="B8" s="819"/>
      <c r="C8" s="829" t="s">
        <v>164</v>
      </c>
      <c r="D8" s="829" t="s">
        <v>165</v>
      </c>
      <c r="E8" s="178"/>
      <c r="F8" s="829" t="s">
        <v>164</v>
      </c>
      <c r="G8" s="829" t="s">
        <v>165</v>
      </c>
      <c r="H8" s="178"/>
      <c r="I8" s="829" t="s">
        <v>164</v>
      </c>
      <c r="J8" s="829" t="s">
        <v>165</v>
      </c>
      <c r="K8" s="210"/>
    </row>
    <row r="9" spans="1:11" s="161" customFormat="1" ht="8.65" customHeight="1">
      <c r="A9" s="169"/>
      <c r="B9" s="819"/>
      <c r="C9" s="820"/>
      <c r="D9" s="820"/>
      <c r="E9" s="178"/>
      <c r="F9" s="820"/>
      <c r="G9" s="820"/>
      <c r="H9" s="178"/>
      <c r="I9" s="820"/>
      <c r="J9" s="820"/>
      <c r="K9" s="210"/>
    </row>
    <row r="10" spans="1:11" s="161" customFormat="1" ht="3" customHeight="1">
      <c r="A10" s="169"/>
      <c r="B10" s="195"/>
      <c r="C10" s="195"/>
      <c r="D10" s="195"/>
      <c r="E10" s="195"/>
      <c r="F10" s="195"/>
      <c r="G10" s="195"/>
      <c r="H10" s="195"/>
      <c r="I10" s="195"/>
      <c r="J10" s="195"/>
      <c r="K10" s="208"/>
    </row>
    <row r="11" spans="1:11" s="161" customFormat="1" ht="3" customHeight="1">
      <c r="A11" s="169"/>
      <c r="B11" s="720"/>
      <c r="C11" s="720"/>
      <c r="D11" s="720"/>
      <c r="E11" s="720"/>
      <c r="F11" s="720"/>
      <c r="G11" s="720"/>
      <c r="H11" s="720"/>
      <c r="I11" s="720"/>
      <c r="J11" s="720"/>
      <c r="K11" s="208"/>
    </row>
    <row r="12" spans="1:11" s="161" customFormat="1" ht="8.65" customHeight="1">
      <c r="A12" s="169"/>
      <c r="B12" s="180">
        <v>1995</v>
      </c>
      <c r="C12" s="211">
        <f t="shared" ref="C12:D16" si="0">SUM(F12,I12,F45,I45)</f>
        <v>472286</v>
      </c>
      <c r="D12" s="211">
        <f t="shared" si="0"/>
        <v>7419614</v>
      </c>
      <c r="E12" s="211"/>
      <c r="F12" s="211">
        <v>36419</v>
      </c>
      <c r="G12" s="211">
        <v>515069</v>
      </c>
      <c r="H12" s="211"/>
      <c r="I12" s="211">
        <v>375522</v>
      </c>
      <c r="J12" s="211">
        <v>5917701</v>
      </c>
      <c r="K12" s="213"/>
    </row>
    <row r="13" spans="1:11" s="161" customFormat="1" ht="8.65" customHeight="1">
      <c r="A13" s="169"/>
      <c r="B13" s="180">
        <v>1996</v>
      </c>
      <c r="C13" s="211">
        <f t="shared" si="0"/>
        <v>565558</v>
      </c>
      <c r="D13" s="211">
        <f t="shared" si="0"/>
        <v>10705333</v>
      </c>
      <c r="E13" s="211"/>
      <c r="F13" s="211">
        <v>34839</v>
      </c>
      <c r="G13" s="211">
        <v>582352</v>
      </c>
      <c r="H13" s="211"/>
      <c r="I13" s="211">
        <v>446342</v>
      </c>
      <c r="J13" s="211">
        <v>8537133</v>
      </c>
      <c r="K13" s="213"/>
    </row>
    <row r="14" spans="1:11" s="161" customFormat="1" ht="8.65" customHeight="1">
      <c r="A14" s="169"/>
      <c r="B14" s="180">
        <v>1997</v>
      </c>
      <c r="C14" s="211">
        <f t="shared" si="0"/>
        <v>627282</v>
      </c>
      <c r="D14" s="211">
        <f t="shared" si="0"/>
        <v>10333767</v>
      </c>
      <c r="E14" s="211"/>
      <c r="F14" s="211">
        <v>43868</v>
      </c>
      <c r="G14" s="211">
        <v>607211</v>
      </c>
      <c r="H14" s="211"/>
      <c r="I14" s="211">
        <v>488998</v>
      </c>
      <c r="J14" s="211">
        <v>8166367</v>
      </c>
      <c r="K14" s="213"/>
    </row>
    <row r="15" spans="1:11" s="161" customFormat="1" ht="8.65" customHeight="1">
      <c r="A15" s="169"/>
      <c r="B15" s="180">
        <v>1998</v>
      </c>
      <c r="C15" s="211">
        <f t="shared" si="0"/>
        <v>633319</v>
      </c>
      <c r="D15" s="211">
        <f t="shared" si="0"/>
        <v>6447656</v>
      </c>
      <c r="E15" s="211"/>
      <c r="F15" s="211">
        <v>49195</v>
      </c>
      <c r="G15" s="211">
        <v>430815</v>
      </c>
      <c r="H15" s="211"/>
      <c r="I15" s="211">
        <v>488451</v>
      </c>
      <c r="J15" s="211">
        <v>5105149</v>
      </c>
      <c r="K15" s="213"/>
    </row>
    <row r="16" spans="1:11" s="161" customFormat="1" ht="8.65" customHeight="1">
      <c r="A16" s="169"/>
      <c r="B16" s="180">
        <v>1999</v>
      </c>
      <c r="C16" s="211">
        <f t="shared" si="0"/>
        <v>567053</v>
      </c>
      <c r="D16" s="211">
        <f t="shared" si="0"/>
        <v>8829503</v>
      </c>
      <c r="E16" s="212"/>
      <c r="F16" s="211">
        <v>44487</v>
      </c>
      <c r="G16" s="211">
        <v>639667</v>
      </c>
      <c r="H16" s="211"/>
      <c r="I16" s="211">
        <v>428084</v>
      </c>
      <c r="J16" s="211">
        <v>6782978</v>
      </c>
      <c r="K16" s="231"/>
    </row>
    <row r="17" spans="1:14" s="161" customFormat="1" ht="6.95" customHeight="1">
      <c r="A17" s="169"/>
      <c r="B17" s="180"/>
      <c r="C17" s="232"/>
      <c r="D17" s="233"/>
      <c r="E17" s="212"/>
      <c r="F17" s="232"/>
      <c r="G17" s="233"/>
      <c r="H17" s="212"/>
      <c r="I17" s="232"/>
      <c r="J17" s="233"/>
      <c r="K17" s="231"/>
    </row>
    <row r="18" spans="1:14" s="161" customFormat="1" ht="8.65" customHeight="1">
      <c r="A18" s="169"/>
      <c r="B18" s="180">
        <v>2000</v>
      </c>
      <c r="C18" s="211">
        <f t="shared" ref="C18:D22" si="1">SUM(F18,I18,F51,I51)</f>
        <v>586950</v>
      </c>
      <c r="D18" s="211">
        <f t="shared" si="1"/>
        <v>14552870</v>
      </c>
      <c r="E18" s="212"/>
      <c r="F18" s="211">
        <v>51280</v>
      </c>
      <c r="G18" s="211">
        <v>1155824</v>
      </c>
      <c r="H18" s="211"/>
      <c r="I18" s="211">
        <v>440432</v>
      </c>
      <c r="J18" s="232">
        <v>11105587</v>
      </c>
      <c r="K18" s="231"/>
    </row>
    <row r="19" spans="1:14" s="161" customFormat="1" ht="8.65" customHeight="1">
      <c r="A19" s="169"/>
      <c r="B19" s="180">
        <v>2001</v>
      </c>
      <c r="C19" s="211">
        <f t="shared" si="1"/>
        <v>640813</v>
      </c>
      <c r="D19" s="211">
        <f t="shared" si="1"/>
        <v>11927696</v>
      </c>
      <c r="E19" s="212"/>
      <c r="F19" s="211">
        <v>53671</v>
      </c>
      <c r="G19" s="211">
        <v>984126</v>
      </c>
      <c r="H19" s="211"/>
      <c r="I19" s="211">
        <v>482433</v>
      </c>
      <c r="J19" s="232">
        <v>8977340</v>
      </c>
      <c r="K19" s="231"/>
    </row>
    <row r="20" spans="1:14" s="161" customFormat="1" ht="8.65" customHeight="1">
      <c r="A20" s="169"/>
      <c r="B20" s="184">
        <v>2002</v>
      </c>
      <c r="C20" s="211">
        <f t="shared" si="1"/>
        <v>622370</v>
      </c>
      <c r="D20" s="211">
        <f t="shared" si="1"/>
        <v>13392200</v>
      </c>
      <c r="E20" s="212"/>
      <c r="F20" s="232">
        <v>51407</v>
      </c>
      <c r="G20" s="232">
        <v>1080903</v>
      </c>
      <c r="H20" s="212"/>
      <c r="I20" s="232">
        <v>489178</v>
      </c>
      <c r="J20" s="232">
        <v>10597524</v>
      </c>
      <c r="K20" s="231"/>
    </row>
    <row r="21" spans="1:14" s="161" customFormat="1" ht="8.65" customHeight="1">
      <c r="A21" s="169"/>
      <c r="B21" s="184">
        <v>2003</v>
      </c>
      <c r="C21" s="211">
        <f t="shared" si="1"/>
        <v>673033</v>
      </c>
      <c r="D21" s="211">
        <f t="shared" si="1"/>
        <v>16676278</v>
      </c>
      <c r="E21" s="212"/>
      <c r="F21" s="232">
        <v>52332</v>
      </c>
      <c r="G21" s="232">
        <v>1213925</v>
      </c>
      <c r="H21" s="212"/>
      <c r="I21" s="232">
        <v>524670</v>
      </c>
      <c r="J21" s="232">
        <v>13106018</v>
      </c>
      <c r="K21" s="231"/>
    </row>
    <row r="22" spans="1:14" s="161" customFormat="1" ht="8.65" customHeight="1">
      <c r="A22" s="169"/>
      <c r="B22" s="186">
        <v>2004</v>
      </c>
      <c r="C22" s="215">
        <f t="shared" si="1"/>
        <v>684537</v>
      </c>
      <c r="D22" s="215">
        <f t="shared" si="1"/>
        <v>21257820</v>
      </c>
      <c r="E22" s="216"/>
      <c r="F22" s="234">
        <v>54700</v>
      </c>
      <c r="G22" s="234">
        <v>1581419</v>
      </c>
      <c r="H22" s="216"/>
      <c r="I22" s="234">
        <v>542406</v>
      </c>
      <c r="J22" s="234">
        <v>17032150</v>
      </c>
      <c r="K22" s="231"/>
    </row>
    <row r="23" spans="1:14" s="161" customFormat="1" ht="6.95" customHeight="1">
      <c r="A23" s="169"/>
      <c r="B23" s="186"/>
      <c r="C23" s="215"/>
      <c r="D23" s="215"/>
      <c r="E23" s="216"/>
      <c r="F23" s="234"/>
      <c r="G23" s="234"/>
      <c r="H23" s="216"/>
      <c r="I23" s="234"/>
      <c r="J23" s="234"/>
      <c r="K23" s="231"/>
    </row>
    <row r="24" spans="1:14" s="161" customFormat="1" ht="8.65" customHeight="1">
      <c r="A24" s="169"/>
      <c r="B24" s="186">
        <v>2005</v>
      </c>
      <c r="C24" s="215">
        <f t="shared" ref="C24:D28" si="2">SUM(F24,I24,F57,I57)</f>
        <v>663256</v>
      </c>
      <c r="D24" s="215">
        <f t="shared" si="2"/>
        <v>28329482</v>
      </c>
      <c r="E24" s="216"/>
      <c r="F24" s="234">
        <v>58703</v>
      </c>
      <c r="G24" s="234">
        <v>2479431</v>
      </c>
      <c r="H24" s="216"/>
      <c r="I24" s="234">
        <v>521054</v>
      </c>
      <c r="J24" s="234">
        <v>22273433</v>
      </c>
      <c r="K24" s="231"/>
      <c r="M24" s="215"/>
      <c r="N24" s="215"/>
    </row>
    <row r="25" spans="1:14" s="161" customFormat="1" ht="8.65" customHeight="1">
      <c r="A25" s="169"/>
      <c r="B25" s="186">
        <v>2006</v>
      </c>
      <c r="C25" s="215">
        <f t="shared" si="2"/>
        <v>654336</v>
      </c>
      <c r="D25" s="215">
        <f t="shared" si="2"/>
        <v>34707132</v>
      </c>
      <c r="E25" s="216"/>
      <c r="F25" s="234">
        <v>52668</v>
      </c>
      <c r="G25" s="234">
        <v>2669883</v>
      </c>
      <c r="H25" s="216"/>
      <c r="I25" s="234">
        <v>525737</v>
      </c>
      <c r="J25" s="234">
        <v>27994949</v>
      </c>
      <c r="K25" s="231"/>
      <c r="M25" s="215"/>
      <c r="N25" s="215"/>
    </row>
    <row r="26" spans="1:14" s="161" customFormat="1" ht="8.65" customHeight="1">
      <c r="A26" s="169"/>
      <c r="B26" s="186">
        <v>2007</v>
      </c>
      <c r="C26" s="215">
        <f t="shared" si="2"/>
        <v>615443</v>
      </c>
      <c r="D26" s="215">
        <f t="shared" si="2"/>
        <v>37937172</v>
      </c>
      <c r="E26" s="216"/>
      <c r="F26" s="234">
        <v>45671</v>
      </c>
      <c r="G26" s="234">
        <v>2971839</v>
      </c>
      <c r="H26" s="216"/>
      <c r="I26" s="234">
        <v>493816</v>
      </c>
      <c r="J26" s="234">
        <v>30159651</v>
      </c>
      <c r="K26" s="231"/>
      <c r="M26" s="215"/>
      <c r="N26" s="215"/>
    </row>
    <row r="27" spans="1:14" s="161" customFormat="1" ht="8.65" customHeight="1">
      <c r="A27" s="169"/>
      <c r="B27" s="186">
        <v>2008</v>
      </c>
      <c r="C27" s="215">
        <f t="shared" si="2"/>
        <v>513634.103</v>
      </c>
      <c r="D27" s="215">
        <f t="shared" si="2"/>
        <v>43341534.868799999</v>
      </c>
      <c r="E27" s="216"/>
      <c r="F27" s="234">
        <v>44985.161</v>
      </c>
      <c r="G27" s="234">
        <v>3550413.6349999993</v>
      </c>
      <c r="H27" s="216"/>
      <c r="I27" s="234">
        <v>417341.06599999993</v>
      </c>
      <c r="J27" s="234">
        <v>35387363.511000007</v>
      </c>
      <c r="K27" s="231"/>
      <c r="M27" s="215"/>
      <c r="N27" s="215"/>
    </row>
    <row r="28" spans="1:14" s="161" customFormat="1" ht="8.65" customHeight="1">
      <c r="A28" s="169"/>
      <c r="B28" s="186">
        <v>2009</v>
      </c>
      <c r="C28" s="215">
        <f t="shared" si="2"/>
        <v>446081.22000600002</v>
      </c>
      <c r="D28" s="215">
        <f t="shared" si="2"/>
        <v>25614033</v>
      </c>
      <c r="E28" s="216"/>
      <c r="F28" s="234">
        <v>32025.746999999999</v>
      </c>
      <c r="G28" s="234">
        <v>1995702.135</v>
      </c>
      <c r="H28" s="216"/>
      <c r="I28" s="234">
        <v>384668.60399999999</v>
      </c>
      <c r="J28" s="234">
        <v>21838045.441</v>
      </c>
      <c r="K28" s="231"/>
      <c r="M28" s="215"/>
      <c r="N28" s="215"/>
    </row>
    <row r="29" spans="1:14" s="161" customFormat="1" ht="6.95" customHeight="1">
      <c r="A29" s="169"/>
      <c r="B29" s="180"/>
      <c r="C29" s="215"/>
      <c r="D29" s="215"/>
      <c r="E29" s="212"/>
      <c r="F29" s="232"/>
      <c r="G29" s="233"/>
      <c r="H29" s="212"/>
      <c r="I29" s="232"/>
      <c r="J29" s="233"/>
      <c r="K29" s="231"/>
    </row>
    <row r="30" spans="1:14" s="161" customFormat="1" ht="8.65" customHeight="1">
      <c r="A30" s="169"/>
      <c r="B30" s="186">
        <v>2010</v>
      </c>
      <c r="C30" s="215">
        <f t="shared" ref="C30:D32" si="3">SUM(F30,I30,F63,I63)</f>
        <v>496596.40899999993</v>
      </c>
      <c r="D30" s="215">
        <f t="shared" si="3"/>
        <v>35918508</v>
      </c>
      <c r="E30" s="216"/>
      <c r="F30" s="234">
        <v>43965.807000000001</v>
      </c>
      <c r="G30" s="234">
        <v>3202865.5969999996</v>
      </c>
      <c r="H30" s="216"/>
      <c r="I30" s="234">
        <v>416413.49599999998</v>
      </c>
      <c r="J30" s="234">
        <v>30079237.289000001</v>
      </c>
      <c r="K30" s="231"/>
      <c r="M30" s="215"/>
      <c r="N30" s="215"/>
    </row>
    <row r="31" spans="1:14" s="161" customFormat="1" ht="8.65" customHeight="1">
      <c r="A31" s="169"/>
      <c r="B31" s="186">
        <v>2011</v>
      </c>
      <c r="C31" s="215">
        <f t="shared" si="3"/>
        <v>488334.08799999999</v>
      </c>
      <c r="D31" s="215">
        <f t="shared" si="3"/>
        <v>49322246.818999998</v>
      </c>
      <c r="E31" s="216"/>
      <c r="F31" s="234">
        <v>40456.839</v>
      </c>
      <c r="G31" s="234">
        <v>4132501.4639999992</v>
      </c>
      <c r="H31" s="216"/>
      <c r="I31" s="234">
        <v>399689.97899999999</v>
      </c>
      <c r="J31" s="234">
        <v>40293770.119000003</v>
      </c>
      <c r="K31" s="231"/>
      <c r="M31" s="215"/>
      <c r="N31" s="215"/>
    </row>
    <row r="32" spans="1:14" s="161" customFormat="1" ht="8.65" customHeight="1">
      <c r="A32" s="169"/>
      <c r="B32" s="186" t="s">
        <v>182</v>
      </c>
      <c r="C32" s="215">
        <f t="shared" si="3"/>
        <v>459541.69499999995</v>
      </c>
      <c r="D32" s="215">
        <f t="shared" si="3"/>
        <v>46788248.327999994</v>
      </c>
      <c r="E32" s="216"/>
      <c r="F32" s="234">
        <v>60746.441999999995</v>
      </c>
      <c r="G32" s="234">
        <v>6180920.4080000017</v>
      </c>
      <c r="H32" s="216"/>
      <c r="I32" s="234">
        <v>350311.87</v>
      </c>
      <c r="J32" s="234">
        <v>35657018.158</v>
      </c>
      <c r="K32" s="231"/>
      <c r="M32" s="215"/>
      <c r="N32" s="215"/>
    </row>
    <row r="33" spans="1:14" s="161" customFormat="1" ht="8.25" customHeight="1">
      <c r="A33" s="169"/>
      <c r="B33" s="186"/>
      <c r="C33" s="215"/>
      <c r="D33" s="215"/>
      <c r="E33" s="216"/>
      <c r="F33" s="234"/>
      <c r="G33" s="234"/>
      <c r="H33" s="216"/>
      <c r="I33" s="234"/>
      <c r="J33" s="234"/>
      <c r="K33" s="231"/>
      <c r="M33" s="215"/>
      <c r="N33" s="215"/>
    </row>
    <row r="34" spans="1:14" s="161" customFormat="1" ht="9" customHeight="1">
      <c r="A34" s="169"/>
      <c r="B34" s="186"/>
      <c r="C34" s="215"/>
      <c r="D34" s="215"/>
      <c r="E34" s="216"/>
      <c r="F34" s="234"/>
      <c r="G34" s="234"/>
      <c r="H34" s="216"/>
      <c r="I34" s="234"/>
      <c r="J34" s="234"/>
      <c r="K34" s="231"/>
      <c r="M34" s="215"/>
      <c r="N34" s="215"/>
    </row>
    <row r="35" spans="1:14" s="161" customFormat="1" ht="9.9499999999999993" customHeight="1">
      <c r="A35" s="169"/>
      <c r="B35" s="186"/>
      <c r="C35" s="215"/>
      <c r="D35" s="215"/>
      <c r="E35" s="216"/>
      <c r="F35" s="234"/>
      <c r="G35" s="234"/>
      <c r="H35" s="216"/>
      <c r="I35" s="234"/>
      <c r="J35" s="234"/>
      <c r="K35" s="231"/>
      <c r="M35" s="215"/>
      <c r="N35" s="215"/>
    </row>
    <row r="36" spans="1:14" s="161" customFormat="1" ht="9.9499999999999993" customHeight="1">
      <c r="A36" s="169"/>
      <c r="B36" s="235"/>
      <c r="C36" s="232"/>
      <c r="D36" s="233"/>
      <c r="E36" s="212"/>
      <c r="F36" s="232"/>
      <c r="G36" s="233"/>
      <c r="H36" s="212"/>
      <c r="I36" s="232"/>
      <c r="J36" s="245" t="s">
        <v>178</v>
      </c>
      <c r="K36" s="206"/>
    </row>
    <row r="37" spans="1:14" s="161" customFormat="1" ht="9.9499999999999993" customHeight="1">
      <c r="A37" s="169"/>
      <c r="B37" s="236"/>
      <c r="C37" s="720"/>
      <c r="D37" s="720"/>
      <c r="E37" s="720"/>
      <c r="F37" s="720"/>
      <c r="G37" s="720"/>
      <c r="H37" s="720"/>
      <c r="I37" s="720"/>
      <c r="J37" s="178" t="s">
        <v>166</v>
      </c>
      <c r="K37" s="171"/>
    </row>
    <row r="38" spans="1:14" s="161" customFormat="1" ht="3" customHeight="1">
      <c r="A38" s="169"/>
      <c r="B38" s="195"/>
      <c r="C38" s="195"/>
      <c r="D38" s="195"/>
      <c r="E38" s="195"/>
      <c r="F38" s="195"/>
      <c r="G38" s="195"/>
      <c r="H38" s="195"/>
      <c r="I38" s="195"/>
      <c r="J38" s="195"/>
      <c r="K38" s="208"/>
    </row>
    <row r="39" spans="1:14" s="161" customFormat="1" ht="3" customHeight="1">
      <c r="A39" s="169"/>
      <c r="B39" s="720"/>
      <c r="C39" s="720"/>
      <c r="D39" s="720"/>
      <c r="E39" s="720"/>
      <c r="F39" s="720"/>
      <c r="G39" s="720"/>
      <c r="H39" s="720"/>
      <c r="I39" s="720"/>
      <c r="J39" s="720"/>
      <c r="K39" s="208"/>
    </row>
    <row r="40" spans="1:14" s="161" customFormat="1" ht="8.65" customHeight="1">
      <c r="A40" s="169"/>
      <c r="B40" s="818" t="s">
        <v>0</v>
      </c>
      <c r="E40" s="178"/>
      <c r="F40" s="830" t="s">
        <v>167</v>
      </c>
      <c r="G40" s="828"/>
      <c r="H40" s="178"/>
      <c r="I40" s="828" t="s">
        <v>168</v>
      </c>
      <c r="J40" s="828"/>
      <c r="K40" s="209"/>
    </row>
    <row r="41" spans="1:14" s="161" customFormat="1" ht="8.65" customHeight="1">
      <c r="A41" s="169"/>
      <c r="B41" s="819"/>
      <c r="E41" s="178"/>
      <c r="F41" s="829" t="s">
        <v>164</v>
      </c>
      <c r="G41" s="829" t="s">
        <v>165</v>
      </c>
      <c r="H41" s="178"/>
      <c r="I41" s="829" t="s">
        <v>164</v>
      </c>
      <c r="J41" s="829" t="s">
        <v>165</v>
      </c>
      <c r="K41" s="210"/>
    </row>
    <row r="42" spans="1:14" s="161" customFormat="1" ht="8.65" customHeight="1">
      <c r="A42" s="169"/>
      <c r="B42" s="819"/>
      <c r="E42" s="178"/>
      <c r="F42" s="820"/>
      <c r="G42" s="820"/>
      <c r="H42" s="178"/>
      <c r="I42" s="820"/>
      <c r="J42" s="820"/>
      <c r="K42" s="210"/>
    </row>
    <row r="43" spans="1:14" s="161" customFormat="1" ht="3" customHeight="1">
      <c r="A43" s="169"/>
      <c r="B43" s="195"/>
      <c r="C43" s="195"/>
      <c r="D43" s="195"/>
      <c r="E43" s="195"/>
      <c r="F43" s="195"/>
      <c r="G43" s="195"/>
      <c r="H43" s="195"/>
      <c r="I43" s="195"/>
      <c r="J43" s="195"/>
      <c r="K43" s="208"/>
    </row>
    <row r="44" spans="1:14" s="161" customFormat="1" ht="3" customHeight="1">
      <c r="A44" s="169"/>
      <c r="B44" s="720"/>
      <c r="E44" s="720"/>
      <c r="F44" s="720"/>
      <c r="G44" s="720"/>
      <c r="H44" s="720"/>
      <c r="I44" s="720"/>
      <c r="J44" s="720"/>
      <c r="K44" s="208"/>
    </row>
    <row r="45" spans="1:14" s="161" customFormat="1" ht="8.65" customHeight="1">
      <c r="A45" s="169"/>
      <c r="B45" s="180">
        <v>1995</v>
      </c>
      <c r="E45" s="211"/>
      <c r="F45" s="237" t="s">
        <v>145</v>
      </c>
      <c r="G45" s="237" t="s">
        <v>145</v>
      </c>
      <c r="H45" s="211"/>
      <c r="I45" s="211">
        <v>60345</v>
      </c>
      <c r="J45" s="211">
        <v>986844</v>
      </c>
      <c r="K45" s="213"/>
      <c r="M45" s="238"/>
      <c r="N45" s="238"/>
    </row>
    <row r="46" spans="1:14" s="161" customFormat="1" ht="8.65" customHeight="1">
      <c r="A46" s="169"/>
      <c r="B46" s="180">
        <v>1996</v>
      </c>
      <c r="E46" s="211"/>
      <c r="F46" s="211">
        <v>24515</v>
      </c>
      <c r="G46" s="211">
        <v>451028</v>
      </c>
      <c r="H46" s="211"/>
      <c r="I46" s="211">
        <v>59862</v>
      </c>
      <c r="J46" s="211">
        <v>1134820</v>
      </c>
      <c r="K46" s="213"/>
      <c r="M46" s="238"/>
      <c r="N46" s="238"/>
    </row>
    <row r="47" spans="1:14" s="161" customFormat="1" ht="8.65" customHeight="1">
      <c r="A47" s="169"/>
      <c r="B47" s="180">
        <v>1997</v>
      </c>
      <c r="E47" s="211"/>
      <c r="F47" s="211">
        <v>21231</v>
      </c>
      <c r="G47" s="211">
        <v>325343</v>
      </c>
      <c r="H47" s="211"/>
      <c r="I47" s="211">
        <v>73185</v>
      </c>
      <c r="J47" s="211">
        <v>1234846</v>
      </c>
      <c r="K47" s="213"/>
      <c r="M47" s="238"/>
      <c r="N47" s="238"/>
    </row>
    <row r="48" spans="1:14" s="161" customFormat="1" ht="8.65" customHeight="1">
      <c r="A48" s="169"/>
      <c r="B48" s="180">
        <v>1998</v>
      </c>
      <c r="E48" s="211"/>
      <c r="F48" s="211">
        <v>30915</v>
      </c>
      <c r="G48" s="211">
        <v>239733</v>
      </c>
      <c r="H48" s="211"/>
      <c r="I48" s="211">
        <v>64758</v>
      </c>
      <c r="J48" s="211">
        <v>671959</v>
      </c>
      <c r="K48" s="213"/>
      <c r="M48" s="238"/>
      <c r="N48" s="238"/>
    </row>
    <row r="49" spans="1:14" s="161" customFormat="1" ht="8.65" customHeight="1">
      <c r="A49" s="169"/>
      <c r="B49" s="180">
        <v>1999</v>
      </c>
      <c r="E49" s="211"/>
      <c r="F49" s="211">
        <v>37034</v>
      </c>
      <c r="G49" s="211">
        <v>503201</v>
      </c>
      <c r="H49" s="211"/>
      <c r="I49" s="211">
        <v>57448</v>
      </c>
      <c r="J49" s="211">
        <v>903657</v>
      </c>
      <c r="K49" s="213"/>
      <c r="M49" s="238"/>
      <c r="N49" s="238"/>
    </row>
    <row r="50" spans="1:14" s="161" customFormat="1" ht="6.95" customHeight="1">
      <c r="A50" s="169"/>
      <c r="B50" s="180"/>
      <c r="E50" s="211"/>
      <c r="F50" s="211"/>
      <c r="G50" s="211"/>
      <c r="H50" s="211"/>
      <c r="I50" s="211"/>
      <c r="J50" s="211"/>
      <c r="K50" s="213"/>
      <c r="M50" s="238"/>
      <c r="N50" s="238"/>
    </row>
    <row r="51" spans="1:14" s="161" customFormat="1" ht="8.65" customHeight="1">
      <c r="A51" s="169"/>
      <c r="B51" s="180">
        <v>2000</v>
      </c>
      <c r="E51" s="211"/>
      <c r="F51" s="237">
        <v>39171</v>
      </c>
      <c r="G51" s="211">
        <v>873117</v>
      </c>
      <c r="H51" s="211"/>
      <c r="I51" s="211">
        <v>56067</v>
      </c>
      <c r="J51" s="232">
        <v>1418342</v>
      </c>
      <c r="K51" s="213"/>
      <c r="M51" s="238"/>
      <c r="N51" s="238"/>
    </row>
    <row r="52" spans="1:14" s="161" customFormat="1" ht="8.65" customHeight="1">
      <c r="A52" s="169"/>
      <c r="B52" s="180">
        <v>2001</v>
      </c>
      <c r="E52" s="211"/>
      <c r="F52" s="237">
        <v>48878</v>
      </c>
      <c r="G52" s="237">
        <v>834033</v>
      </c>
      <c r="H52" s="211"/>
      <c r="I52" s="211">
        <v>55831</v>
      </c>
      <c r="J52" s="232">
        <v>1132197</v>
      </c>
      <c r="K52" s="213"/>
      <c r="M52" s="238"/>
      <c r="N52" s="238"/>
    </row>
    <row r="53" spans="1:14" s="161" customFormat="1" ht="8.65" customHeight="1">
      <c r="A53" s="169"/>
      <c r="B53" s="184">
        <v>2002</v>
      </c>
      <c r="E53" s="211"/>
      <c r="F53" s="237">
        <v>32923</v>
      </c>
      <c r="G53" s="237">
        <v>633128</v>
      </c>
      <c r="H53" s="211"/>
      <c r="I53" s="211">
        <v>48862</v>
      </c>
      <c r="J53" s="232">
        <v>1080645</v>
      </c>
      <c r="K53" s="213"/>
      <c r="M53" s="238"/>
      <c r="N53" s="238"/>
    </row>
    <row r="54" spans="1:14" s="161" customFormat="1" ht="8.65" customHeight="1">
      <c r="A54" s="169"/>
      <c r="B54" s="184">
        <v>2003</v>
      </c>
      <c r="E54" s="211"/>
      <c r="F54" s="237">
        <v>38305</v>
      </c>
      <c r="G54" s="237">
        <v>904683</v>
      </c>
      <c r="H54" s="211"/>
      <c r="I54" s="211">
        <v>57726</v>
      </c>
      <c r="J54" s="232">
        <v>1451652</v>
      </c>
      <c r="K54" s="213"/>
      <c r="M54" s="238"/>
      <c r="N54" s="238"/>
    </row>
    <row r="55" spans="1:14" s="161" customFormat="1" ht="8.65" customHeight="1">
      <c r="A55" s="169"/>
      <c r="B55" s="186">
        <v>2004</v>
      </c>
      <c r="C55" s="189"/>
      <c r="D55" s="189"/>
      <c r="E55" s="215"/>
      <c r="F55" s="239">
        <v>42623</v>
      </c>
      <c r="G55" s="239">
        <v>1243094</v>
      </c>
      <c r="H55" s="215"/>
      <c r="I55" s="215">
        <v>44808</v>
      </c>
      <c r="J55" s="234">
        <v>1401157</v>
      </c>
      <c r="K55" s="213"/>
      <c r="M55" s="238"/>
      <c r="N55" s="238"/>
    </row>
    <row r="56" spans="1:14" s="161" customFormat="1" ht="6.95" customHeight="1">
      <c r="A56" s="169"/>
      <c r="B56" s="186"/>
      <c r="C56" s="189"/>
      <c r="D56" s="189"/>
      <c r="E56" s="215"/>
      <c r="F56" s="239"/>
      <c r="G56" s="239"/>
      <c r="H56" s="215"/>
      <c r="I56" s="215"/>
      <c r="J56" s="234"/>
      <c r="K56" s="213"/>
      <c r="M56" s="238"/>
      <c r="N56" s="238"/>
    </row>
    <row r="57" spans="1:14" s="161" customFormat="1" ht="8.65" customHeight="1">
      <c r="A57" s="169"/>
      <c r="B57" s="186">
        <v>2005</v>
      </c>
      <c r="C57" s="189"/>
      <c r="D57" s="189"/>
      <c r="E57" s="215"/>
      <c r="F57" s="239">
        <v>34412</v>
      </c>
      <c r="G57" s="239">
        <v>1380525</v>
      </c>
      <c r="H57" s="215"/>
      <c r="I57" s="215">
        <v>49087</v>
      </c>
      <c r="J57" s="234">
        <v>2196093</v>
      </c>
      <c r="K57" s="213"/>
      <c r="M57" s="238"/>
      <c r="N57" s="238"/>
    </row>
    <row r="58" spans="1:14" s="161" customFormat="1" ht="8.65" customHeight="1">
      <c r="A58" s="169"/>
      <c r="B58" s="186">
        <v>2006</v>
      </c>
      <c r="C58" s="189"/>
      <c r="D58" s="189"/>
      <c r="E58" s="215"/>
      <c r="F58" s="239">
        <v>27916</v>
      </c>
      <c r="G58" s="239">
        <v>1429749</v>
      </c>
      <c r="H58" s="215"/>
      <c r="I58" s="215">
        <v>48015</v>
      </c>
      <c r="J58" s="215">
        <v>2612551</v>
      </c>
      <c r="K58" s="213"/>
      <c r="M58" s="238"/>
      <c r="N58" s="238"/>
    </row>
    <row r="59" spans="1:14" s="161" customFormat="1" ht="8.65" customHeight="1">
      <c r="A59" s="169"/>
      <c r="B59" s="186">
        <v>2007</v>
      </c>
      <c r="C59" s="189"/>
      <c r="D59" s="189"/>
      <c r="E59" s="215"/>
      <c r="F59" s="239">
        <v>25042</v>
      </c>
      <c r="G59" s="239">
        <v>1510515</v>
      </c>
      <c r="H59" s="215"/>
      <c r="I59" s="215">
        <v>50914</v>
      </c>
      <c r="J59" s="215">
        <v>3295167</v>
      </c>
      <c r="K59" s="213"/>
      <c r="M59" s="238"/>
      <c r="N59" s="238"/>
    </row>
    <row r="60" spans="1:14" s="161" customFormat="1" ht="8.65" customHeight="1">
      <c r="A60" s="169"/>
      <c r="B60" s="186">
        <v>2008</v>
      </c>
      <c r="C60" s="189"/>
      <c r="D60" s="189"/>
      <c r="E60" s="215"/>
      <c r="F60" s="239">
        <v>13351</v>
      </c>
      <c r="G60" s="239">
        <v>1235324</v>
      </c>
      <c r="H60" s="215"/>
      <c r="I60" s="215">
        <v>37956.876000000047</v>
      </c>
      <c r="J60" s="215">
        <v>3168433.7227999941</v>
      </c>
      <c r="K60" s="213"/>
      <c r="M60" s="238"/>
      <c r="N60" s="238"/>
    </row>
    <row r="61" spans="1:14" s="161" customFormat="1" ht="8.65" customHeight="1">
      <c r="A61" s="169"/>
      <c r="B61" s="186">
        <v>2009</v>
      </c>
      <c r="C61" s="189"/>
      <c r="D61" s="189"/>
      <c r="E61" s="215"/>
      <c r="F61" s="239">
        <v>999.25599999999997</v>
      </c>
      <c r="G61" s="239">
        <v>37202.300999999999</v>
      </c>
      <c r="H61" s="215"/>
      <c r="I61" s="215">
        <v>28387.613006000058</v>
      </c>
      <c r="J61" s="215">
        <v>1743083.1229999997</v>
      </c>
      <c r="K61" s="213"/>
      <c r="M61" s="238"/>
      <c r="N61" s="238"/>
    </row>
    <row r="62" spans="1:14" s="161" customFormat="1" ht="6.95" customHeight="1">
      <c r="A62" s="169"/>
      <c r="B62" s="186"/>
      <c r="C62" s="189"/>
      <c r="D62" s="189"/>
      <c r="E62" s="215"/>
      <c r="F62" s="239"/>
      <c r="G62" s="239"/>
      <c r="H62" s="215"/>
      <c r="I62" s="215"/>
      <c r="J62" s="215"/>
      <c r="K62" s="213"/>
      <c r="M62" s="238"/>
      <c r="N62" s="238"/>
    </row>
    <row r="63" spans="1:14" s="161" customFormat="1" ht="8.65" customHeight="1">
      <c r="A63" s="169"/>
      <c r="B63" s="186">
        <v>2010</v>
      </c>
      <c r="C63" s="189"/>
      <c r="D63" s="189"/>
      <c r="E63" s="215"/>
      <c r="F63" s="239">
        <v>0</v>
      </c>
      <c r="G63" s="239">
        <v>0</v>
      </c>
      <c r="H63" s="215"/>
      <c r="I63" s="215">
        <v>36217.105999999971</v>
      </c>
      <c r="J63" s="215">
        <v>2636405.1140000001</v>
      </c>
      <c r="K63" s="213"/>
      <c r="M63" s="238"/>
      <c r="N63" s="238"/>
    </row>
    <row r="64" spans="1:14" s="161" customFormat="1" ht="8.65" customHeight="1">
      <c r="A64" s="169"/>
      <c r="B64" s="186">
        <v>2011</v>
      </c>
      <c r="C64" s="189"/>
      <c r="D64" s="189"/>
      <c r="E64" s="215"/>
      <c r="F64" s="239">
        <v>0</v>
      </c>
      <c r="G64" s="239">
        <v>0</v>
      </c>
      <c r="H64" s="215"/>
      <c r="I64" s="215">
        <v>48187.270000000019</v>
      </c>
      <c r="J64" s="215">
        <v>4895975.235999994</v>
      </c>
      <c r="K64" s="213"/>
      <c r="M64" s="238"/>
      <c r="N64" s="238"/>
    </row>
    <row r="65" spans="1:14" s="161" customFormat="1" ht="8.65" customHeight="1">
      <c r="A65" s="169"/>
      <c r="B65" s="186" t="s">
        <v>182</v>
      </c>
      <c r="C65" s="189"/>
      <c r="D65" s="189"/>
      <c r="E65" s="215"/>
      <c r="F65" s="239">
        <v>0</v>
      </c>
      <c r="G65" s="239">
        <v>0</v>
      </c>
      <c r="H65" s="215"/>
      <c r="I65" s="215">
        <v>48483.382999999973</v>
      </c>
      <c r="J65" s="215">
        <v>4950309.7619999945</v>
      </c>
      <c r="K65" s="213"/>
      <c r="M65" s="238"/>
      <c r="N65" s="238"/>
    </row>
    <row r="66" spans="1:14" s="161" customFormat="1" ht="3" customHeight="1">
      <c r="A66" s="169"/>
      <c r="B66" s="195"/>
      <c r="C66" s="195"/>
      <c r="D66" s="195"/>
      <c r="E66" s="195"/>
      <c r="F66" s="195"/>
      <c r="G66" s="195"/>
      <c r="H66" s="195"/>
      <c r="I66" s="195"/>
      <c r="J66" s="195"/>
      <c r="K66" s="208"/>
      <c r="M66" s="238"/>
    </row>
    <row r="67" spans="1:14" s="161" customFormat="1" ht="3" customHeight="1">
      <c r="A67" s="169"/>
      <c r="B67" s="720"/>
      <c r="C67" s="720"/>
      <c r="D67" s="720"/>
      <c r="E67" s="720"/>
      <c r="F67" s="720"/>
      <c r="G67" s="720"/>
      <c r="H67" s="720"/>
      <c r="I67" s="720"/>
      <c r="J67" s="720"/>
      <c r="K67" s="208"/>
    </row>
    <row r="68" spans="1:14" s="161" customFormat="1" ht="8.65" customHeight="1">
      <c r="A68" s="169"/>
      <c r="B68" s="186" t="s">
        <v>188</v>
      </c>
      <c r="C68" s="189"/>
      <c r="D68" s="189"/>
      <c r="E68" s="215"/>
      <c r="F68" s="239"/>
      <c r="G68" s="239"/>
      <c r="H68" s="215"/>
      <c r="I68" s="215"/>
      <c r="J68" s="215"/>
      <c r="K68" s="213"/>
      <c r="M68" s="238"/>
      <c r="N68" s="238"/>
    </row>
    <row r="69" spans="1:14" s="161" customFormat="1" ht="8.65" customHeight="1">
      <c r="A69" s="169"/>
      <c r="B69" s="186" t="s">
        <v>189</v>
      </c>
      <c r="C69" s="189"/>
      <c r="D69" s="189"/>
      <c r="E69" s="215"/>
      <c r="F69" s="239"/>
      <c r="G69" s="239"/>
      <c r="H69" s="215"/>
      <c r="I69" s="215"/>
      <c r="J69" s="215"/>
      <c r="K69" s="213"/>
      <c r="M69" s="238"/>
      <c r="N69" s="238"/>
    </row>
    <row r="70" spans="1:14" s="161" customFormat="1" ht="4.7" customHeight="1">
      <c r="A70" s="192"/>
      <c r="B70" s="195" t="s">
        <v>150</v>
      </c>
      <c r="C70" s="195"/>
      <c r="D70" s="195"/>
      <c r="E70" s="195"/>
      <c r="F70" s="195"/>
      <c r="G70" s="195"/>
      <c r="H70" s="195"/>
      <c r="I70" s="195"/>
      <c r="J70" s="195"/>
      <c r="K70" s="221"/>
    </row>
    <row r="71" spans="1:14" hidden="1">
      <c r="L71" s="52" t="s">
        <v>2</v>
      </c>
    </row>
  </sheetData>
  <sheetProtection sheet="1" objects="1" scenarios="1"/>
  <mergeCells count="17">
    <mergeCell ref="B40:B42"/>
    <mergeCell ref="F40:G40"/>
    <mergeCell ref="I40:J40"/>
    <mergeCell ref="F41:F42"/>
    <mergeCell ref="G41:G42"/>
    <mergeCell ref="I41:I42"/>
    <mergeCell ref="J41:J42"/>
    <mergeCell ref="B7:B9"/>
    <mergeCell ref="C7:D7"/>
    <mergeCell ref="F7:G7"/>
    <mergeCell ref="I7:J7"/>
    <mergeCell ref="C8:C9"/>
    <mergeCell ref="D8:D9"/>
    <mergeCell ref="F8:F9"/>
    <mergeCell ref="G8:G9"/>
    <mergeCell ref="I8:I9"/>
    <mergeCell ref="J8:J9"/>
  </mergeCells>
  <hyperlinks>
    <hyperlink ref="J2" location="Índice!A1" display="Índice!A1"/>
  </hyperlinks>
  <printOptions horizontalCentered="1" verticalCentered="1"/>
  <pageMargins left="1.8897637795275593" right="1.9291338582677167" top="2.1653543307086616" bottom="1.5748031496062993" header="0.39370078740157483" footer="0.39370078740157483"/>
  <pageSetup orientation="portrait" r:id="rId1"/>
  <headerFooter>
    <oddHeader>&amp;L&amp;K000080INEGI. Anuario estadístico y geográfico de los Estados Unidos Mexicanos 2013. 2014.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codeName="Hoja14"/>
  <dimension ref="A1:P43"/>
  <sheetViews>
    <sheetView showGridLines="0" showRowColHeaders="0" zoomScale="140" workbookViewId="0"/>
  </sheetViews>
  <sheetFormatPr baseColWidth="10" defaultColWidth="0" defaultRowHeight="12.75" zeroHeight="1"/>
  <cols>
    <col min="1" max="1" width="0.85546875" style="409" customWidth="1"/>
    <col min="2" max="2" width="5.28515625" style="409" customWidth="1"/>
    <col min="3" max="3" width="5.85546875" style="409" customWidth="1"/>
    <col min="4" max="4" width="7.140625" style="409" customWidth="1"/>
    <col min="5" max="5" width="6.7109375" style="409" customWidth="1"/>
    <col min="6" max="6" width="6.85546875" style="409" customWidth="1"/>
    <col min="7" max="7" width="6.7109375" style="409" customWidth="1"/>
    <col min="8" max="8" width="7.42578125" style="409" customWidth="1"/>
    <col min="9" max="9" width="7" style="409" customWidth="1"/>
    <col min="10" max="10" width="6" style="409" customWidth="1"/>
    <col min="11" max="12" width="0.85546875" style="409" customWidth="1"/>
    <col min="13" max="16384" width="10.7109375" style="409" hidden="1"/>
  </cols>
  <sheetData>
    <row r="1" spans="1:16" s="427" customFormat="1" ht="4.7" customHeight="1">
      <c r="A1" s="424"/>
      <c r="B1" s="425"/>
      <c r="C1" s="425"/>
      <c r="D1" s="425"/>
      <c r="E1" s="425"/>
      <c r="F1" s="425"/>
      <c r="G1" s="425"/>
      <c r="H1" s="425"/>
      <c r="I1" s="425"/>
      <c r="J1" s="425"/>
      <c r="K1" s="426"/>
    </row>
    <row r="2" spans="1:16" s="432" customFormat="1" ht="11.1" customHeight="1">
      <c r="A2" s="428"/>
      <c r="B2" s="429" t="s">
        <v>339</v>
      </c>
      <c r="C2" s="430"/>
      <c r="D2" s="430"/>
      <c r="E2" s="430"/>
      <c r="F2" s="430"/>
      <c r="G2" s="430"/>
      <c r="H2" s="430"/>
      <c r="I2" s="430"/>
      <c r="J2" s="740" t="s">
        <v>340</v>
      </c>
      <c r="K2" s="431"/>
      <c r="N2" s="433"/>
    </row>
    <row r="3" spans="1:16" s="432" customFormat="1" ht="11.1" customHeight="1">
      <c r="A3" s="428"/>
      <c r="B3" s="429" t="s">
        <v>341</v>
      </c>
      <c r="C3" s="430"/>
      <c r="D3" s="430"/>
      <c r="E3" s="430"/>
      <c r="F3" s="430"/>
      <c r="G3" s="430"/>
      <c r="H3" s="430"/>
      <c r="I3" s="430"/>
      <c r="J3" s="430"/>
      <c r="K3" s="434"/>
      <c r="N3" s="433"/>
    </row>
    <row r="4" spans="1:16" s="432" customFormat="1" ht="11.1" customHeight="1">
      <c r="A4" s="428"/>
      <c r="B4" s="435" t="s">
        <v>180</v>
      </c>
      <c r="C4" s="430"/>
      <c r="D4" s="430"/>
      <c r="E4" s="430"/>
      <c r="F4" s="430"/>
      <c r="G4" s="430"/>
      <c r="H4" s="430"/>
      <c r="I4" s="430"/>
      <c r="J4" s="430"/>
      <c r="K4" s="436"/>
    </row>
    <row r="5" spans="1:16" s="432" customFormat="1" ht="11.1" customHeight="1">
      <c r="A5" s="428"/>
      <c r="B5" s="437" t="s">
        <v>307</v>
      </c>
      <c r="C5" s="430"/>
      <c r="D5" s="430"/>
      <c r="E5" s="430"/>
      <c r="F5" s="430"/>
      <c r="G5" s="430"/>
      <c r="H5" s="430"/>
      <c r="I5" s="430"/>
      <c r="J5" s="430"/>
      <c r="K5" s="436"/>
    </row>
    <row r="6" spans="1:16" s="427" customFormat="1" ht="2.1" customHeight="1">
      <c r="A6" s="438"/>
      <c r="B6" s="439"/>
      <c r="C6" s="440"/>
      <c r="D6" s="440"/>
      <c r="E6" s="440"/>
      <c r="F6" s="440"/>
      <c r="G6" s="440"/>
      <c r="H6" s="440"/>
      <c r="I6" s="440"/>
      <c r="J6" s="440"/>
      <c r="K6" s="441"/>
      <c r="L6" s="442"/>
      <c r="M6" s="442"/>
      <c r="N6" s="442"/>
    </row>
    <row r="7" spans="1:16" s="427" customFormat="1" ht="2.1" customHeight="1">
      <c r="A7" s="438"/>
      <c r="B7" s="442"/>
      <c r="C7" s="443"/>
      <c r="D7" s="443"/>
      <c r="E7" s="443"/>
      <c r="F7" s="443"/>
      <c r="G7" s="444"/>
      <c r="H7" s="444"/>
      <c r="I7" s="442"/>
      <c r="J7" s="442"/>
      <c r="K7" s="445"/>
    </row>
    <row r="8" spans="1:16" s="427" customFormat="1" ht="8.65" customHeight="1">
      <c r="A8" s="438"/>
      <c r="B8" s="832" t="s">
        <v>0</v>
      </c>
      <c r="C8" s="831" t="s">
        <v>1</v>
      </c>
      <c r="D8" s="831" t="s">
        <v>342</v>
      </c>
      <c r="E8" s="831" t="s">
        <v>343</v>
      </c>
      <c r="F8" s="831" t="s">
        <v>344</v>
      </c>
      <c r="G8" s="831" t="s">
        <v>345</v>
      </c>
      <c r="H8" s="831" t="s">
        <v>346</v>
      </c>
      <c r="I8" s="831" t="s">
        <v>347</v>
      </c>
      <c r="J8" s="831" t="s">
        <v>348</v>
      </c>
      <c r="K8" s="446"/>
    </row>
    <row r="9" spans="1:16" s="427" customFormat="1" ht="8.65" customHeight="1">
      <c r="A9" s="438"/>
      <c r="B9" s="832"/>
      <c r="C9" s="831"/>
      <c r="D9" s="831"/>
      <c r="E9" s="831"/>
      <c r="F9" s="831"/>
      <c r="G9" s="831"/>
      <c r="H9" s="831"/>
      <c r="I9" s="831"/>
      <c r="J9" s="831"/>
      <c r="K9" s="446"/>
    </row>
    <row r="10" spans="1:16" s="427" customFormat="1" ht="2.1" customHeight="1">
      <c r="A10" s="438"/>
      <c r="B10" s="447"/>
      <c r="C10" s="448"/>
      <c r="D10" s="449"/>
      <c r="E10" s="449"/>
      <c r="F10" s="449"/>
      <c r="G10" s="449"/>
      <c r="H10" s="449"/>
      <c r="I10" s="449"/>
      <c r="J10" s="449"/>
      <c r="K10" s="450"/>
    </row>
    <row r="11" spans="1:16" s="427" customFormat="1" ht="2.1" customHeight="1">
      <c r="A11" s="438"/>
      <c r="B11" s="451"/>
      <c r="C11" s="452"/>
      <c r="D11" s="453"/>
      <c r="E11" s="453"/>
      <c r="F11" s="453"/>
      <c r="G11" s="425"/>
      <c r="H11" s="425"/>
      <c r="I11" s="425"/>
      <c r="J11" s="425"/>
      <c r="K11" s="441"/>
    </row>
    <row r="12" spans="1:16" s="427" customFormat="1" ht="8.85" customHeight="1">
      <c r="A12" s="438"/>
      <c r="B12" s="454">
        <v>1995</v>
      </c>
      <c r="C12" s="455">
        <f>SUM(D12:J12)-0.2</f>
        <v>118.60000000000001</v>
      </c>
      <c r="D12" s="455">
        <v>25.1</v>
      </c>
      <c r="E12" s="455">
        <v>5.0999999999999996</v>
      </c>
      <c r="F12" s="455">
        <v>19.100000000000001</v>
      </c>
      <c r="G12" s="456">
        <v>16.600000000000001</v>
      </c>
      <c r="H12" s="456">
        <v>14.4</v>
      </c>
      <c r="I12" s="455">
        <v>26.4</v>
      </c>
      <c r="J12" s="457">
        <v>12.1</v>
      </c>
      <c r="K12" s="458"/>
      <c r="L12" s="459"/>
      <c r="M12" s="459"/>
      <c r="N12" s="459"/>
      <c r="O12" s="459"/>
      <c r="P12" s="459"/>
    </row>
    <row r="13" spans="1:16" s="427" customFormat="1" ht="8.85" customHeight="1">
      <c r="A13" s="438"/>
      <c r="B13" s="454">
        <v>1996</v>
      </c>
      <c r="C13" s="455">
        <f>SUM(D13:J13)</f>
        <v>90.8</v>
      </c>
      <c r="D13" s="455">
        <v>22.7</v>
      </c>
      <c r="E13" s="455">
        <v>23.4</v>
      </c>
      <c r="F13" s="455">
        <v>10.3</v>
      </c>
      <c r="G13" s="456">
        <v>12.4</v>
      </c>
      <c r="H13" s="460">
        <v>0.1</v>
      </c>
      <c r="I13" s="455">
        <v>13.7</v>
      </c>
      <c r="J13" s="457">
        <v>8.1999999999999993</v>
      </c>
      <c r="K13" s="458"/>
      <c r="L13" s="459"/>
      <c r="M13" s="459"/>
      <c r="N13" s="459"/>
      <c r="O13" s="459"/>
      <c r="P13" s="459"/>
    </row>
    <row r="14" spans="1:16" s="427" customFormat="1" ht="8.85" customHeight="1">
      <c r="A14" s="438"/>
      <c r="B14" s="454">
        <v>1997</v>
      </c>
      <c r="C14" s="455">
        <f>SUM(D14:J14)+0.1</f>
        <v>93.000000000000014</v>
      </c>
      <c r="D14" s="455">
        <v>5.4</v>
      </c>
      <c r="E14" s="455">
        <v>67</v>
      </c>
      <c r="F14" s="455">
        <v>4.4000000000000004</v>
      </c>
      <c r="G14" s="456">
        <v>9.1999999999999993</v>
      </c>
      <c r="H14" s="457" t="s">
        <v>274</v>
      </c>
      <c r="I14" s="457" t="s">
        <v>145</v>
      </c>
      <c r="J14" s="457">
        <v>6.9</v>
      </c>
      <c r="K14" s="458"/>
      <c r="L14" s="459"/>
      <c r="M14" s="459"/>
      <c r="N14" s="459"/>
      <c r="O14" s="459"/>
      <c r="P14" s="459"/>
    </row>
    <row r="15" spans="1:16" s="427" customFormat="1" ht="8.85" customHeight="1">
      <c r="A15" s="438"/>
      <c r="B15" s="454">
        <v>1998</v>
      </c>
      <c r="C15" s="455">
        <f>SUM(D15:J15)</f>
        <v>120.60000000000001</v>
      </c>
      <c r="D15" s="455">
        <v>4.2</v>
      </c>
      <c r="E15" s="455">
        <v>79.2</v>
      </c>
      <c r="F15" s="455">
        <v>3</v>
      </c>
      <c r="G15" s="456">
        <v>8.1999999999999993</v>
      </c>
      <c r="H15" s="457">
        <v>1.3</v>
      </c>
      <c r="I15" s="457" t="s">
        <v>145</v>
      </c>
      <c r="J15" s="457">
        <v>24.7</v>
      </c>
      <c r="K15" s="458"/>
      <c r="L15" s="459"/>
      <c r="M15" s="459"/>
      <c r="N15" s="459"/>
      <c r="O15" s="459"/>
      <c r="P15" s="459"/>
    </row>
    <row r="16" spans="1:16" s="427" customFormat="1" ht="8.85" customHeight="1">
      <c r="A16" s="438"/>
      <c r="B16" s="454">
        <v>1999</v>
      </c>
      <c r="C16" s="455">
        <f>SUM(D16:J16)-0.1</f>
        <v>149.5</v>
      </c>
      <c r="D16" s="455">
        <v>4.5</v>
      </c>
      <c r="E16" s="455">
        <v>71.7</v>
      </c>
      <c r="F16" s="455">
        <v>2.2999999999999998</v>
      </c>
      <c r="G16" s="456">
        <v>13.6</v>
      </c>
      <c r="H16" s="457">
        <v>0.9</v>
      </c>
      <c r="I16" s="457" t="s">
        <v>145</v>
      </c>
      <c r="J16" s="457">
        <v>56.6</v>
      </c>
      <c r="K16" s="458"/>
      <c r="L16" s="459"/>
      <c r="M16" s="459"/>
      <c r="N16" s="459"/>
      <c r="O16" s="459"/>
      <c r="P16" s="459"/>
    </row>
    <row r="17" spans="1:16" s="427" customFormat="1" ht="6" customHeight="1">
      <c r="A17" s="438"/>
      <c r="B17" s="454"/>
      <c r="C17" s="455"/>
      <c r="D17" s="455"/>
      <c r="E17" s="455"/>
      <c r="F17" s="455"/>
      <c r="G17" s="456"/>
      <c r="H17" s="457"/>
      <c r="I17" s="457"/>
      <c r="J17" s="457"/>
      <c r="K17" s="458"/>
      <c r="L17" s="459"/>
      <c r="M17" s="459"/>
      <c r="N17" s="459"/>
      <c r="O17" s="459"/>
      <c r="P17" s="459"/>
    </row>
    <row r="18" spans="1:16" s="427" customFormat="1" ht="8.85" customHeight="1">
      <c r="A18" s="438"/>
      <c r="B18" s="454">
        <v>2000</v>
      </c>
      <c r="C18" s="455">
        <f>SUM(D18:J18)+0.1</f>
        <v>111.5</v>
      </c>
      <c r="D18" s="455">
        <v>5.5</v>
      </c>
      <c r="E18" s="455">
        <v>69.7</v>
      </c>
      <c r="F18" s="455">
        <v>3.6</v>
      </c>
      <c r="G18" s="456">
        <v>4.4000000000000004</v>
      </c>
      <c r="H18" s="457">
        <v>0.1</v>
      </c>
      <c r="I18" s="457" t="s">
        <v>145</v>
      </c>
      <c r="J18" s="457">
        <v>28.1</v>
      </c>
      <c r="K18" s="458"/>
      <c r="L18" s="459"/>
      <c r="M18" s="459"/>
      <c r="N18" s="459"/>
      <c r="O18" s="459"/>
      <c r="P18" s="459"/>
    </row>
    <row r="19" spans="1:16" s="427" customFormat="1" ht="8.85" customHeight="1">
      <c r="A19" s="438"/>
      <c r="B19" s="454">
        <v>2001</v>
      </c>
      <c r="C19" s="455">
        <f>SUM(D19:J19)+0.1</f>
        <v>103.7</v>
      </c>
      <c r="D19" s="455">
        <v>3.1</v>
      </c>
      <c r="E19" s="455">
        <v>73</v>
      </c>
      <c r="F19" s="455">
        <v>2.5</v>
      </c>
      <c r="G19" s="456">
        <v>8.9</v>
      </c>
      <c r="H19" s="457">
        <v>3.9</v>
      </c>
      <c r="I19" s="457" t="s">
        <v>145</v>
      </c>
      <c r="J19" s="457">
        <v>12.2</v>
      </c>
      <c r="K19" s="458"/>
      <c r="L19" s="459"/>
      <c r="M19" s="459"/>
      <c r="N19" s="459"/>
      <c r="O19" s="459"/>
      <c r="P19" s="459"/>
    </row>
    <row r="20" spans="1:16" s="427" customFormat="1" ht="8.85" customHeight="1">
      <c r="A20" s="438"/>
      <c r="B20" s="454">
        <v>2002</v>
      </c>
      <c r="C20" s="455">
        <f>SUM(D20:J20)</f>
        <v>155.9</v>
      </c>
      <c r="D20" s="457">
        <v>0.4</v>
      </c>
      <c r="E20" s="455">
        <v>70.7</v>
      </c>
      <c r="F20" s="455">
        <v>6.3</v>
      </c>
      <c r="G20" s="456">
        <v>8</v>
      </c>
      <c r="H20" s="457">
        <v>24.9</v>
      </c>
      <c r="I20" s="457" t="s">
        <v>145</v>
      </c>
      <c r="J20" s="457">
        <v>45.6</v>
      </c>
      <c r="K20" s="458"/>
      <c r="L20" s="459"/>
      <c r="M20" s="459"/>
      <c r="N20" s="459"/>
      <c r="O20" s="459"/>
      <c r="P20" s="459"/>
    </row>
    <row r="21" spans="1:16" s="427" customFormat="1" ht="8.85" customHeight="1">
      <c r="A21" s="438"/>
      <c r="B21" s="454">
        <v>2003</v>
      </c>
      <c r="C21" s="455">
        <f>SUM(D21:J21)</f>
        <v>177.2</v>
      </c>
      <c r="D21" s="457">
        <v>0.3</v>
      </c>
      <c r="E21" s="455">
        <v>70.7</v>
      </c>
      <c r="F21" s="455">
        <v>7.6</v>
      </c>
      <c r="G21" s="456">
        <v>2.9</v>
      </c>
      <c r="H21" s="457">
        <v>21.4</v>
      </c>
      <c r="I21" s="457" t="s">
        <v>145</v>
      </c>
      <c r="J21" s="457">
        <v>74.3</v>
      </c>
      <c r="K21" s="458"/>
      <c r="L21" s="459"/>
      <c r="M21" s="459"/>
      <c r="N21" s="459"/>
      <c r="O21" s="459"/>
      <c r="P21" s="459"/>
    </row>
    <row r="22" spans="1:16" s="427" customFormat="1" ht="8.85" customHeight="1">
      <c r="A22" s="438"/>
      <c r="B22" s="454">
        <v>2004</v>
      </c>
      <c r="C22" s="455">
        <f>SUM(D22:J22)+0.1</f>
        <v>152.9</v>
      </c>
      <c r="D22" s="457">
        <v>0.2</v>
      </c>
      <c r="E22" s="455">
        <v>76.2</v>
      </c>
      <c r="F22" s="455">
        <v>6.8</v>
      </c>
      <c r="G22" s="456">
        <v>7.7</v>
      </c>
      <c r="H22" s="457">
        <v>2.6</v>
      </c>
      <c r="I22" s="457" t="s">
        <v>145</v>
      </c>
      <c r="J22" s="457">
        <v>59.3</v>
      </c>
      <c r="K22" s="458"/>
      <c r="L22" s="459"/>
      <c r="M22" s="459"/>
      <c r="N22" s="459"/>
      <c r="O22" s="459"/>
      <c r="P22" s="459"/>
    </row>
    <row r="23" spans="1:16" s="427" customFormat="1" ht="6" customHeight="1">
      <c r="A23" s="438"/>
      <c r="B23" s="454"/>
      <c r="C23" s="455"/>
      <c r="D23" s="457"/>
      <c r="E23" s="455"/>
      <c r="F23" s="455"/>
      <c r="G23" s="456"/>
      <c r="H23" s="457"/>
      <c r="I23" s="457"/>
      <c r="J23" s="457"/>
      <c r="K23" s="458"/>
      <c r="L23" s="459"/>
      <c r="M23" s="459"/>
      <c r="N23" s="459"/>
      <c r="O23" s="459"/>
      <c r="P23" s="459"/>
    </row>
    <row r="24" spans="1:16" s="427" customFormat="1" ht="8.85" customHeight="1">
      <c r="A24" s="438"/>
      <c r="B24" s="454">
        <v>2005</v>
      </c>
      <c r="C24" s="455">
        <f>SUM(D24:J24)+0.2</f>
        <v>187.09999999999997</v>
      </c>
      <c r="D24" s="457">
        <v>1.8</v>
      </c>
      <c r="E24" s="455">
        <v>79</v>
      </c>
      <c r="F24" s="455">
        <v>6.9</v>
      </c>
      <c r="G24" s="457">
        <v>0.8</v>
      </c>
      <c r="H24" s="457">
        <v>0.8</v>
      </c>
      <c r="I24" s="457" t="s">
        <v>145</v>
      </c>
      <c r="J24" s="457">
        <v>97.6</v>
      </c>
      <c r="K24" s="458"/>
      <c r="L24" s="459"/>
      <c r="M24" s="459"/>
      <c r="N24" s="459"/>
      <c r="O24" s="459"/>
      <c r="P24" s="459"/>
    </row>
    <row r="25" spans="1:16" s="427" customFormat="1" ht="8.85" customHeight="1">
      <c r="A25" s="438"/>
      <c r="B25" s="454">
        <v>2006</v>
      </c>
      <c r="C25" s="455">
        <f>SUM(D25:J25)+0.1</f>
        <v>187.99999999999997</v>
      </c>
      <c r="D25" s="457">
        <v>2.1</v>
      </c>
      <c r="E25" s="455">
        <v>86.6</v>
      </c>
      <c r="F25" s="455">
        <v>6.3</v>
      </c>
      <c r="G25" s="457">
        <v>2.5</v>
      </c>
      <c r="H25" s="457">
        <v>35.6</v>
      </c>
      <c r="I25" s="457" t="s">
        <v>145</v>
      </c>
      <c r="J25" s="457">
        <v>54.8</v>
      </c>
      <c r="K25" s="458"/>
      <c r="L25" s="459"/>
      <c r="M25" s="459"/>
      <c r="N25" s="459"/>
      <c r="O25" s="459"/>
      <c r="P25" s="459"/>
    </row>
    <row r="26" spans="1:16" s="427" customFormat="1" ht="8.85" customHeight="1">
      <c r="A26" s="438"/>
      <c r="B26" s="454">
        <v>2007</v>
      </c>
      <c r="C26" s="455">
        <f>SUM(D26:J26)+0.1</f>
        <v>179.79999999999998</v>
      </c>
      <c r="D26" s="457">
        <v>1</v>
      </c>
      <c r="E26" s="455">
        <v>79.7</v>
      </c>
      <c r="F26" s="455">
        <v>3.4</v>
      </c>
      <c r="G26" s="457">
        <v>8.8000000000000007</v>
      </c>
      <c r="H26" s="457">
        <v>33.6</v>
      </c>
      <c r="I26" s="457" t="s">
        <v>145</v>
      </c>
      <c r="J26" s="457">
        <v>53.2</v>
      </c>
      <c r="K26" s="458"/>
      <c r="L26" s="459"/>
      <c r="M26" s="459"/>
      <c r="N26" s="459"/>
      <c r="O26" s="459"/>
      <c r="P26" s="459"/>
    </row>
    <row r="27" spans="1:16" s="427" customFormat="1" ht="8.85" customHeight="1">
      <c r="A27" s="438"/>
      <c r="B27" s="454">
        <v>2008</v>
      </c>
      <c r="C27" s="455">
        <f>SUM(D27:J27)+0.1</f>
        <v>192</v>
      </c>
      <c r="D27" s="457">
        <v>0.1</v>
      </c>
      <c r="E27" s="455">
        <v>68.8</v>
      </c>
      <c r="F27" s="455">
        <v>5.7</v>
      </c>
      <c r="G27" s="457">
        <v>6.4</v>
      </c>
      <c r="H27" s="457">
        <v>59</v>
      </c>
      <c r="I27" s="457" t="s">
        <v>145</v>
      </c>
      <c r="J27" s="457">
        <v>51.9</v>
      </c>
      <c r="K27" s="458"/>
      <c r="L27" s="459"/>
      <c r="M27" s="459"/>
      <c r="N27" s="459"/>
      <c r="O27" s="459"/>
      <c r="P27" s="459"/>
    </row>
    <row r="28" spans="1:16" s="427" customFormat="1" ht="8.85" customHeight="1">
      <c r="A28" s="438"/>
      <c r="B28" s="454">
        <v>2009</v>
      </c>
      <c r="C28" s="455">
        <f>SUM(D28:J28)+0.1</f>
        <v>243.49999999999997</v>
      </c>
      <c r="D28" s="457">
        <v>1.1000000000000001</v>
      </c>
      <c r="E28" s="455">
        <v>71.400000000000006</v>
      </c>
      <c r="F28" s="455">
        <v>4.2</v>
      </c>
      <c r="G28" s="457">
        <v>4.8</v>
      </c>
      <c r="H28" s="457">
        <v>120.7</v>
      </c>
      <c r="I28" s="457" t="s">
        <v>145</v>
      </c>
      <c r="J28" s="457">
        <v>41.2</v>
      </c>
      <c r="K28" s="458"/>
      <c r="L28" s="459"/>
      <c r="M28" s="459"/>
      <c r="N28" s="459"/>
      <c r="O28" s="459"/>
      <c r="P28" s="459"/>
    </row>
    <row r="29" spans="1:16" s="427" customFormat="1" ht="6" customHeight="1">
      <c r="A29" s="438"/>
      <c r="B29" s="454"/>
      <c r="C29" s="455"/>
      <c r="D29" s="457"/>
      <c r="E29" s="455"/>
      <c r="F29" s="455"/>
      <c r="G29" s="457"/>
      <c r="H29" s="457"/>
      <c r="I29" s="457"/>
      <c r="J29" s="457"/>
      <c r="K29" s="458"/>
      <c r="L29" s="459"/>
      <c r="M29" s="459"/>
      <c r="N29" s="459"/>
      <c r="O29" s="459"/>
      <c r="P29" s="459"/>
    </row>
    <row r="30" spans="1:16" s="427" customFormat="1" ht="8.85" customHeight="1">
      <c r="A30" s="438"/>
      <c r="B30" s="454">
        <v>2010</v>
      </c>
      <c r="C30" s="455">
        <f>SUM(D30:J30)</f>
        <v>192.8</v>
      </c>
      <c r="D30" s="457">
        <v>0.1</v>
      </c>
      <c r="E30" s="455">
        <v>67.7</v>
      </c>
      <c r="F30" s="455">
        <v>1.3</v>
      </c>
      <c r="G30" s="457">
        <v>0.4</v>
      </c>
      <c r="H30" s="457">
        <v>122.3</v>
      </c>
      <c r="I30" s="457" t="s">
        <v>145</v>
      </c>
      <c r="J30" s="457">
        <v>1</v>
      </c>
      <c r="K30" s="458"/>
      <c r="L30" s="459"/>
      <c r="M30" s="459"/>
      <c r="N30" s="459"/>
      <c r="O30" s="459"/>
      <c r="P30" s="459"/>
    </row>
    <row r="31" spans="1:16" s="427" customFormat="1" ht="8.85" customHeight="1">
      <c r="A31" s="438"/>
      <c r="B31" s="454">
        <v>2011</v>
      </c>
      <c r="C31" s="455">
        <f>SUM(D31:J31)-0.2</f>
        <v>184.70000000000002</v>
      </c>
      <c r="D31" s="457">
        <v>1.5</v>
      </c>
      <c r="E31" s="455">
        <v>75.2</v>
      </c>
      <c r="F31" s="455">
        <v>1.8</v>
      </c>
      <c r="G31" s="457" t="s">
        <v>145</v>
      </c>
      <c r="H31" s="457">
        <v>100.9</v>
      </c>
      <c r="I31" s="457" t="s">
        <v>145</v>
      </c>
      <c r="J31" s="457">
        <v>5.5</v>
      </c>
      <c r="K31" s="458"/>
      <c r="L31" s="459"/>
      <c r="M31" s="459"/>
      <c r="N31" s="459"/>
      <c r="O31" s="459"/>
      <c r="P31" s="459"/>
    </row>
    <row r="32" spans="1:16" s="427" customFormat="1" ht="8.85" customHeight="1">
      <c r="A32" s="438"/>
      <c r="B32" s="454" t="s">
        <v>182</v>
      </c>
      <c r="C32" s="455">
        <f>SUM(D32:J32)+0.2</f>
        <v>147.59999999999997</v>
      </c>
      <c r="D32" s="457">
        <v>0.1</v>
      </c>
      <c r="E32" s="455">
        <v>69.400000000000006</v>
      </c>
      <c r="F32" s="457" t="s">
        <v>145</v>
      </c>
      <c r="G32" s="457" t="s">
        <v>145</v>
      </c>
      <c r="H32" s="457">
        <v>69.7</v>
      </c>
      <c r="I32" s="457" t="s">
        <v>145</v>
      </c>
      <c r="J32" s="457">
        <v>8.1999999999999993</v>
      </c>
      <c r="K32" s="458"/>
      <c r="L32" s="459"/>
      <c r="M32" s="459"/>
      <c r="N32" s="459"/>
      <c r="O32" s="459"/>
      <c r="P32" s="459"/>
    </row>
    <row r="33" spans="1:14" s="427" customFormat="1" ht="2.1" customHeight="1">
      <c r="A33" s="438"/>
      <c r="B33" s="461"/>
      <c r="C33" s="462"/>
      <c r="D33" s="463"/>
      <c r="E33" s="462"/>
      <c r="F33" s="462"/>
      <c r="G33" s="463"/>
      <c r="H33" s="463"/>
      <c r="I33" s="463"/>
      <c r="J33" s="463"/>
      <c r="K33" s="458"/>
    </row>
    <row r="34" spans="1:14" s="442" customFormat="1" ht="2.1" customHeight="1">
      <c r="A34" s="438"/>
      <c r="B34" s="464"/>
      <c r="C34" s="465"/>
      <c r="H34" s="466"/>
      <c r="I34" s="465"/>
      <c r="J34" s="465"/>
      <c r="K34" s="458"/>
      <c r="L34" s="465"/>
      <c r="M34" s="466"/>
      <c r="N34" s="466"/>
    </row>
    <row r="35" spans="1:14" s="427" customFormat="1" ht="8.85" customHeight="1">
      <c r="A35" s="438"/>
      <c r="B35" s="447" t="s">
        <v>349</v>
      </c>
      <c r="C35" s="465"/>
      <c r="D35" s="442"/>
      <c r="E35" s="442"/>
      <c r="F35" s="442"/>
      <c r="G35" s="442"/>
      <c r="H35" s="466"/>
      <c r="I35" s="465"/>
      <c r="J35" s="465"/>
      <c r="K35" s="458"/>
      <c r="L35" s="459"/>
      <c r="M35" s="467"/>
      <c r="N35" s="467"/>
    </row>
    <row r="36" spans="1:14" s="427" customFormat="1" ht="8.85" customHeight="1">
      <c r="A36" s="438"/>
      <c r="B36" s="447" t="s">
        <v>350</v>
      </c>
      <c r="C36" s="465"/>
      <c r="D36" s="442"/>
      <c r="E36" s="442"/>
      <c r="F36" s="442"/>
      <c r="G36" s="442"/>
      <c r="H36" s="466"/>
      <c r="I36" s="465"/>
      <c r="J36" s="465"/>
      <c r="K36" s="458"/>
      <c r="L36" s="459"/>
      <c r="M36" s="467"/>
      <c r="N36" s="467"/>
    </row>
    <row r="37" spans="1:14" s="427" customFormat="1" ht="8.85" customHeight="1">
      <c r="A37" s="438"/>
      <c r="B37" s="447" t="s">
        <v>351</v>
      </c>
      <c r="C37" s="465"/>
      <c r="D37" s="442"/>
      <c r="E37" s="442"/>
      <c r="F37" s="442"/>
      <c r="G37" s="442"/>
      <c r="H37" s="466"/>
      <c r="I37" s="465"/>
      <c r="J37" s="465"/>
      <c r="K37" s="458"/>
      <c r="L37" s="459"/>
      <c r="M37" s="467"/>
      <c r="N37" s="467"/>
    </row>
    <row r="38" spans="1:14" s="427" customFormat="1" ht="4.7" customHeight="1">
      <c r="A38" s="468"/>
      <c r="B38" s="469"/>
      <c r="C38" s="463"/>
      <c r="D38" s="440"/>
      <c r="E38" s="440"/>
      <c r="F38" s="440"/>
      <c r="G38" s="440"/>
      <c r="H38" s="462"/>
      <c r="I38" s="463"/>
      <c r="J38" s="463"/>
      <c r="K38" s="470"/>
      <c r="L38" s="459"/>
      <c r="M38" s="467"/>
      <c r="N38" s="467"/>
    </row>
    <row r="39" spans="1:14" s="427" customFormat="1" ht="11.25" hidden="1" customHeight="1">
      <c r="B39" s="471"/>
      <c r="C39" s="459"/>
      <c r="H39" s="467"/>
      <c r="I39" s="459"/>
      <c r="J39" s="459"/>
      <c r="K39" s="467"/>
      <c r="L39" s="459" t="s">
        <v>2</v>
      </c>
      <c r="M39" s="467"/>
      <c r="N39" s="467"/>
    </row>
    <row r="40" spans="1:14" s="427" customFormat="1" ht="8.25" hidden="1">
      <c r="B40" s="471"/>
      <c r="C40" s="459"/>
      <c r="H40" s="467"/>
      <c r="I40" s="459"/>
      <c r="J40" s="459"/>
      <c r="K40" s="467"/>
      <c r="L40" s="459"/>
      <c r="M40" s="467"/>
      <c r="N40" s="467"/>
    </row>
    <row r="41" spans="1:14" s="427" customFormat="1" ht="12.75" hidden="1" customHeight="1">
      <c r="B41" s="471"/>
      <c r="C41" s="459"/>
      <c r="H41" s="467"/>
      <c r="I41" s="459"/>
      <c r="J41" s="459"/>
      <c r="K41" s="467"/>
      <c r="L41" s="459"/>
      <c r="M41" s="467"/>
      <c r="N41" s="467"/>
    </row>
    <row r="42" spans="1:14" s="427" customFormat="1" ht="12" hidden="1" customHeight="1">
      <c r="B42" s="471"/>
      <c r="C42" s="459"/>
      <c r="H42" s="467"/>
      <c r="I42" s="459"/>
      <c r="J42" s="459"/>
      <c r="K42" s="467"/>
      <c r="L42" s="459"/>
      <c r="M42" s="467"/>
      <c r="N42" s="467"/>
    </row>
    <row r="43" spans="1:14" s="427" customFormat="1" ht="8.25" hidden="1">
      <c r="I43" s="459"/>
      <c r="J43" s="459"/>
    </row>
  </sheetData>
  <sheetProtection sheet="1" objects="1" scenarios="1"/>
  <mergeCells count="9">
    <mergeCell ref="H8:H9"/>
    <mergeCell ref="I8:I9"/>
    <mergeCell ref="J8:J9"/>
    <mergeCell ref="B8:B9"/>
    <mergeCell ref="C8:C9"/>
    <mergeCell ref="D8:D9"/>
    <mergeCell ref="E8:E9"/>
    <mergeCell ref="F8:F9"/>
    <mergeCell ref="G8:G9"/>
  </mergeCells>
  <hyperlinks>
    <hyperlink ref="J2" location="Índice!A1" display="Índice!A1"/>
  </hyperlinks>
  <printOptions horizontalCentered="1" verticalCentered="1"/>
  <pageMargins left="1.8897637795275593" right="1.9291338582677167" top="2.1653543307086616" bottom="1.5748031496062993" header="0.39370078740157483" footer="0.39370078740157483"/>
  <pageSetup orientation="portrait" r:id="rId1"/>
  <headerFooter>
    <oddHeader>&amp;L&amp;K000080INEGI. Anuario estadístico y geográfico de los Estados Unidos Mexicanos 2013. 2014.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Hoja15"/>
  <dimension ref="A1:J37"/>
  <sheetViews>
    <sheetView showGridLines="0" showRowColHeaders="0" zoomScale="140" workbookViewId="0"/>
  </sheetViews>
  <sheetFormatPr baseColWidth="10" defaultColWidth="0" defaultRowHeight="12.75" zeroHeight="1"/>
  <cols>
    <col min="1" max="1" width="0.85546875" style="409" customWidth="1"/>
    <col min="2" max="2" width="5.7109375" style="409" customWidth="1"/>
    <col min="3" max="3" width="4.7109375" style="409" customWidth="1"/>
    <col min="4" max="4" width="10.7109375" style="409" customWidth="1"/>
    <col min="5" max="5" width="10.28515625" style="409" customWidth="1"/>
    <col min="6" max="6" width="9.7109375" style="409" customWidth="1"/>
    <col min="7" max="7" width="8.42578125" style="409" customWidth="1"/>
    <col min="8" max="8" width="9.140625" style="409" customWidth="1"/>
    <col min="9" max="10" width="0.85546875" style="409" customWidth="1"/>
    <col min="11" max="16384" width="10.7109375" style="409" hidden="1"/>
  </cols>
  <sheetData>
    <row r="1" spans="1:9" s="427" customFormat="1" ht="3.75" customHeight="1">
      <c r="A1" s="424"/>
      <c r="B1" s="425"/>
      <c r="C1" s="425"/>
      <c r="D1" s="425"/>
      <c r="E1" s="425"/>
      <c r="F1" s="425"/>
      <c r="G1" s="472"/>
      <c r="H1" s="472"/>
      <c r="I1" s="426"/>
    </row>
    <row r="2" spans="1:9" s="432" customFormat="1" ht="11.1" customHeight="1">
      <c r="A2" s="428"/>
      <c r="B2" s="473" t="s">
        <v>352</v>
      </c>
      <c r="C2" s="430"/>
      <c r="D2" s="430"/>
      <c r="E2" s="430"/>
      <c r="F2" s="430"/>
      <c r="G2" s="430"/>
      <c r="H2" s="740" t="s">
        <v>353</v>
      </c>
      <c r="I2" s="431"/>
    </row>
    <row r="3" spans="1:9" s="432" customFormat="1" ht="11.1" customHeight="1">
      <c r="A3" s="428"/>
      <c r="B3" s="473" t="s">
        <v>180</v>
      </c>
      <c r="C3" s="430"/>
      <c r="D3" s="430"/>
      <c r="E3" s="430"/>
      <c r="F3" s="430"/>
      <c r="G3" s="430"/>
      <c r="H3" s="430"/>
      <c r="I3" s="436"/>
    </row>
    <row r="4" spans="1:9" s="432" customFormat="1" ht="11.1" customHeight="1">
      <c r="A4" s="428"/>
      <c r="B4" s="474" t="s">
        <v>169</v>
      </c>
      <c r="C4" s="430"/>
      <c r="D4" s="430"/>
      <c r="E4" s="430"/>
      <c r="F4" s="430"/>
      <c r="G4" s="430"/>
      <c r="H4" s="430"/>
      <c r="I4" s="436"/>
    </row>
    <row r="5" spans="1:9" s="427" customFormat="1" ht="2.1" customHeight="1">
      <c r="A5" s="438"/>
      <c r="B5" s="440"/>
      <c r="C5" s="440"/>
      <c r="D5" s="440"/>
      <c r="E5" s="440"/>
      <c r="F5" s="440"/>
      <c r="G5" s="440"/>
      <c r="H5" s="440"/>
      <c r="I5" s="441"/>
    </row>
    <row r="6" spans="1:9" s="427" customFormat="1" ht="2.1" customHeight="1">
      <c r="A6" s="438"/>
      <c r="B6" s="442"/>
      <c r="C6" s="442"/>
      <c r="D6" s="442"/>
      <c r="E6" s="442"/>
      <c r="F6" s="442"/>
      <c r="G6" s="442"/>
      <c r="H6" s="442"/>
      <c r="I6" s="441"/>
    </row>
    <row r="7" spans="1:9" s="427" customFormat="1" ht="8.65" customHeight="1">
      <c r="A7" s="438"/>
      <c r="B7" s="832" t="s">
        <v>0</v>
      </c>
      <c r="C7" s="475"/>
      <c r="D7" s="833" t="s">
        <v>354</v>
      </c>
      <c r="E7" s="476"/>
      <c r="F7" s="833" t="s">
        <v>355</v>
      </c>
      <c r="G7" s="833" t="s">
        <v>356</v>
      </c>
      <c r="H7" s="833"/>
      <c r="I7" s="477"/>
    </row>
    <row r="8" spans="1:9" s="427" customFormat="1" ht="8.65" customHeight="1">
      <c r="A8" s="438"/>
      <c r="B8" s="832"/>
      <c r="C8" s="475"/>
      <c r="D8" s="833"/>
      <c r="E8" s="476"/>
      <c r="F8" s="833"/>
      <c r="G8" s="833"/>
      <c r="H8" s="833"/>
      <c r="I8" s="477"/>
    </row>
    <row r="9" spans="1:9" s="427" customFormat="1" ht="8.65" customHeight="1">
      <c r="A9" s="438"/>
      <c r="B9" s="832"/>
      <c r="C9" s="475"/>
      <c r="D9" s="833"/>
      <c r="E9" s="476"/>
      <c r="F9" s="833"/>
      <c r="G9" s="833"/>
      <c r="H9" s="833"/>
      <c r="I9" s="477"/>
    </row>
    <row r="10" spans="1:9" s="427" customFormat="1" ht="2.1" customHeight="1">
      <c r="A10" s="438"/>
      <c r="B10" s="442"/>
      <c r="C10" s="475"/>
      <c r="D10" s="475"/>
      <c r="E10" s="475"/>
      <c r="F10" s="475"/>
      <c r="G10" s="475"/>
      <c r="H10" s="475"/>
      <c r="I10" s="478"/>
    </row>
    <row r="11" spans="1:9" s="427" customFormat="1" ht="2.1" customHeight="1">
      <c r="A11" s="438"/>
      <c r="B11" s="425"/>
      <c r="C11" s="479"/>
      <c r="D11" s="479"/>
      <c r="E11" s="479"/>
      <c r="F11" s="479"/>
      <c r="G11" s="479"/>
      <c r="H11" s="479"/>
      <c r="I11" s="478"/>
    </row>
    <row r="12" spans="1:9" s="427" customFormat="1" ht="8.85" customHeight="1">
      <c r="A12" s="438"/>
      <c r="B12" s="464">
        <v>1995</v>
      </c>
      <c r="C12" s="480"/>
      <c r="D12" s="480">
        <v>247.4</v>
      </c>
      <c r="E12" s="481"/>
      <c r="F12" s="480">
        <v>32.200000000000003</v>
      </c>
      <c r="G12" s="480"/>
      <c r="H12" s="475">
        <f>D12-F12</f>
        <v>215.2</v>
      </c>
      <c r="I12" s="482"/>
    </row>
    <row r="13" spans="1:9" s="427" customFormat="1" ht="8.85" customHeight="1">
      <c r="A13" s="438"/>
      <c r="B13" s="464">
        <v>1996</v>
      </c>
      <c r="C13" s="480"/>
      <c r="D13" s="480">
        <v>201</v>
      </c>
      <c r="E13" s="481"/>
      <c r="F13" s="480">
        <v>24.9</v>
      </c>
      <c r="G13" s="480"/>
      <c r="H13" s="475">
        <f>D13-F13</f>
        <v>176.1</v>
      </c>
      <c r="I13" s="482"/>
    </row>
    <row r="14" spans="1:9" s="427" customFormat="1" ht="8.85" customHeight="1">
      <c r="A14" s="438"/>
      <c r="B14" s="464">
        <v>1997</v>
      </c>
      <c r="C14" s="480"/>
      <c r="D14" s="480">
        <v>187.1</v>
      </c>
      <c r="E14" s="481"/>
      <c r="F14" s="480">
        <v>51.8</v>
      </c>
      <c r="G14" s="480"/>
      <c r="H14" s="475">
        <f>D14-F14</f>
        <v>135.30000000000001</v>
      </c>
      <c r="I14" s="482"/>
    </row>
    <row r="15" spans="1:9" s="427" customFormat="1" ht="8.85" customHeight="1">
      <c r="A15" s="438"/>
      <c r="B15" s="464">
        <v>1998</v>
      </c>
      <c r="C15" s="480"/>
      <c r="D15" s="480">
        <v>118.8</v>
      </c>
      <c r="E15" s="481"/>
      <c r="F15" s="480">
        <v>20.7</v>
      </c>
      <c r="G15" s="480"/>
      <c r="H15" s="475">
        <f>D15-F15</f>
        <v>98.1</v>
      </c>
      <c r="I15" s="482"/>
    </row>
    <row r="16" spans="1:9" s="427" customFormat="1" ht="8.85" customHeight="1">
      <c r="A16" s="438"/>
      <c r="B16" s="464">
        <v>1999</v>
      </c>
      <c r="C16" s="480"/>
      <c r="D16" s="480">
        <v>108.4</v>
      </c>
      <c r="E16" s="481"/>
      <c r="F16" s="480">
        <v>25.9</v>
      </c>
      <c r="G16" s="480"/>
      <c r="H16" s="475">
        <f>D16-F16</f>
        <v>82.5</v>
      </c>
      <c r="I16" s="482"/>
    </row>
    <row r="17" spans="1:9" s="427" customFormat="1" ht="6" customHeight="1">
      <c r="A17" s="438"/>
      <c r="B17" s="464"/>
      <c r="C17" s="480"/>
      <c r="D17" s="480"/>
      <c r="E17" s="481"/>
      <c r="F17" s="480"/>
      <c r="G17" s="480"/>
      <c r="H17" s="475"/>
      <c r="I17" s="482"/>
    </row>
    <row r="18" spans="1:9" s="427" customFormat="1" ht="8.85" customHeight="1">
      <c r="A18" s="438"/>
      <c r="B18" s="464">
        <v>2000</v>
      </c>
      <c r="C18" s="480"/>
      <c r="D18" s="480">
        <v>245.7</v>
      </c>
      <c r="E18" s="481"/>
      <c r="F18" s="480">
        <v>72</v>
      </c>
      <c r="G18" s="480"/>
      <c r="H18" s="475">
        <f>D18-F18</f>
        <v>173.7</v>
      </c>
      <c r="I18" s="482"/>
    </row>
    <row r="19" spans="1:9" s="427" customFormat="1" ht="8.85" customHeight="1">
      <c r="A19" s="438"/>
      <c r="B19" s="464">
        <v>2001</v>
      </c>
      <c r="C19" s="480"/>
      <c r="D19" s="480">
        <v>112.9</v>
      </c>
      <c r="E19" s="481"/>
      <c r="F19" s="480">
        <v>28.6</v>
      </c>
      <c r="G19" s="480"/>
      <c r="H19" s="475">
        <f>D19-F19</f>
        <v>84.300000000000011</v>
      </c>
      <c r="I19" s="482"/>
    </row>
    <row r="20" spans="1:9" s="427" customFormat="1" ht="8.85" customHeight="1">
      <c r="A20" s="438"/>
      <c r="B20" s="464">
        <v>2002</v>
      </c>
      <c r="C20" s="480"/>
      <c r="D20" s="480">
        <v>112.9</v>
      </c>
      <c r="E20" s="481"/>
      <c r="F20" s="480">
        <v>45.9</v>
      </c>
      <c r="G20" s="480"/>
      <c r="H20" s="475">
        <f>D20-F20</f>
        <v>67</v>
      </c>
      <c r="I20" s="482"/>
    </row>
    <row r="21" spans="1:9" s="427" customFormat="1" ht="8.85" customHeight="1">
      <c r="A21" s="438"/>
      <c r="B21" s="464">
        <v>2003</v>
      </c>
      <c r="C21" s="480"/>
      <c r="D21" s="480">
        <v>147.6</v>
      </c>
      <c r="E21" s="481"/>
      <c r="F21" s="480">
        <v>44.3</v>
      </c>
      <c r="G21" s="480"/>
      <c r="H21" s="475">
        <f>D21-F21+0.1</f>
        <v>103.39999999999999</v>
      </c>
      <c r="I21" s="482"/>
    </row>
    <row r="22" spans="1:9" s="427" customFormat="1" ht="8.85" customHeight="1">
      <c r="A22" s="438"/>
      <c r="B22" s="464">
        <v>2004</v>
      </c>
      <c r="C22" s="480"/>
      <c r="D22" s="480">
        <v>216.7</v>
      </c>
      <c r="E22" s="481"/>
      <c r="F22" s="480">
        <v>58.4</v>
      </c>
      <c r="G22" s="480"/>
      <c r="H22" s="475">
        <f>D22-F22-0.1</f>
        <v>158.19999999999999</v>
      </c>
      <c r="I22" s="482"/>
    </row>
    <row r="23" spans="1:9" s="427" customFormat="1" ht="6" customHeight="1">
      <c r="A23" s="438"/>
      <c r="B23" s="464"/>
      <c r="C23" s="480"/>
      <c r="D23" s="480"/>
      <c r="E23" s="481"/>
      <c r="F23" s="480"/>
      <c r="G23" s="480"/>
      <c r="H23" s="475"/>
      <c r="I23" s="482"/>
    </row>
    <row r="24" spans="1:9" s="427" customFormat="1" ht="8.85" customHeight="1">
      <c r="A24" s="438"/>
      <c r="B24" s="464">
        <v>2005</v>
      </c>
      <c r="C24" s="480"/>
      <c r="D24" s="480">
        <v>302.89999999999998</v>
      </c>
      <c r="E24" s="481"/>
      <c r="F24" s="480">
        <v>106.8</v>
      </c>
      <c r="G24" s="480"/>
      <c r="H24" s="475">
        <f>D24-F24</f>
        <v>196.09999999999997</v>
      </c>
      <c r="I24" s="482"/>
    </row>
    <row r="25" spans="1:9" s="427" customFormat="1" ht="8.85" customHeight="1">
      <c r="A25" s="438"/>
      <c r="B25" s="464">
        <v>2006</v>
      </c>
      <c r="C25" s="480"/>
      <c r="D25" s="480">
        <v>298.7</v>
      </c>
      <c r="E25" s="481"/>
      <c r="F25" s="480">
        <v>128.19999999999999</v>
      </c>
      <c r="G25" s="480"/>
      <c r="H25" s="475">
        <f>D25-F25</f>
        <v>170.5</v>
      </c>
      <c r="I25" s="482"/>
    </row>
    <row r="26" spans="1:9" s="427" customFormat="1" ht="8.85" customHeight="1">
      <c r="A26" s="438"/>
      <c r="B26" s="464">
        <v>2007</v>
      </c>
      <c r="C26" s="480"/>
      <c r="D26" s="480">
        <v>242.1</v>
      </c>
      <c r="E26" s="481"/>
      <c r="F26" s="480">
        <v>145</v>
      </c>
      <c r="G26" s="480"/>
      <c r="H26" s="475">
        <f>D26-F26</f>
        <v>97.1</v>
      </c>
      <c r="I26" s="482"/>
    </row>
    <row r="27" spans="1:9" s="427" customFormat="1" ht="8.85" customHeight="1">
      <c r="A27" s="438"/>
      <c r="B27" s="464">
        <v>2008</v>
      </c>
      <c r="C27" s="480"/>
      <c r="D27" s="480">
        <v>348.6</v>
      </c>
      <c r="E27" s="481"/>
      <c r="F27" s="480">
        <v>157.69999999999999</v>
      </c>
      <c r="G27" s="480"/>
      <c r="H27" s="475">
        <f>D27-F27</f>
        <v>190.90000000000003</v>
      </c>
      <c r="I27" s="482"/>
    </row>
    <row r="28" spans="1:9" s="427" customFormat="1" ht="8.85" customHeight="1">
      <c r="A28" s="438"/>
      <c r="B28" s="464">
        <v>2009</v>
      </c>
      <c r="C28" s="480"/>
      <c r="D28" s="480">
        <v>147.30000000000001</v>
      </c>
      <c r="E28" s="481"/>
      <c r="F28" s="480">
        <v>168.1</v>
      </c>
      <c r="G28" s="480"/>
      <c r="H28" s="475">
        <f>D28-F28</f>
        <v>-20.799999999999983</v>
      </c>
      <c r="I28" s="482"/>
    </row>
    <row r="29" spans="1:9" s="427" customFormat="1" ht="6" customHeight="1">
      <c r="A29" s="438"/>
      <c r="B29" s="464"/>
      <c r="C29" s="480"/>
      <c r="D29" s="480"/>
      <c r="E29" s="481"/>
      <c r="F29" s="480"/>
      <c r="G29" s="480"/>
      <c r="H29" s="475"/>
      <c r="I29" s="482"/>
    </row>
    <row r="30" spans="1:9" s="427" customFormat="1" ht="8.85" customHeight="1">
      <c r="A30" s="438"/>
      <c r="B30" s="464">
        <v>2010</v>
      </c>
      <c r="C30" s="480"/>
      <c r="D30" s="480">
        <v>244.6</v>
      </c>
      <c r="E30" s="481"/>
      <c r="F30" s="480">
        <v>174.2</v>
      </c>
      <c r="G30" s="480"/>
      <c r="H30" s="475">
        <f t="shared" ref="H30" si="0">D30-F30</f>
        <v>70.400000000000006</v>
      </c>
      <c r="I30" s="482"/>
    </row>
    <row r="31" spans="1:9" s="427" customFormat="1" ht="8.85" customHeight="1">
      <c r="A31" s="438"/>
      <c r="B31" s="464">
        <v>2011</v>
      </c>
      <c r="C31" s="480"/>
      <c r="D31" s="480">
        <v>260.2</v>
      </c>
      <c r="E31" s="481"/>
      <c r="F31" s="480">
        <v>124.7</v>
      </c>
      <c r="G31" s="480"/>
      <c r="H31" s="475">
        <f>D31-F31-0.1</f>
        <v>135.4</v>
      </c>
      <c r="I31" s="482"/>
    </row>
    <row r="32" spans="1:9" s="427" customFormat="1" ht="8.85" customHeight="1">
      <c r="A32" s="438"/>
      <c r="B32" s="464" t="s">
        <v>182</v>
      </c>
      <c r="C32" s="480"/>
      <c r="D32" s="480">
        <v>283.10000000000002</v>
      </c>
      <c r="E32" s="481"/>
      <c r="F32" s="480">
        <v>251.8</v>
      </c>
      <c r="G32" s="480"/>
      <c r="H32" s="475">
        <f>D32-F32</f>
        <v>31.300000000000011</v>
      </c>
      <c r="I32" s="482"/>
    </row>
    <row r="33" spans="1:10" s="427" customFormat="1" ht="2.1" customHeight="1">
      <c r="A33" s="438"/>
      <c r="B33" s="464"/>
      <c r="C33" s="475"/>
      <c r="D33" s="475"/>
      <c r="E33" s="475"/>
      <c r="F33" s="475"/>
      <c r="G33" s="475"/>
      <c r="H33" s="475"/>
      <c r="I33" s="478"/>
    </row>
    <row r="34" spans="1:10" s="427" customFormat="1" ht="2.1" customHeight="1">
      <c r="A34" s="438"/>
      <c r="B34" s="425"/>
      <c r="C34" s="425"/>
      <c r="D34" s="425"/>
      <c r="E34" s="425"/>
      <c r="F34" s="425"/>
      <c r="G34" s="425"/>
      <c r="H34" s="425"/>
      <c r="I34" s="441"/>
    </row>
    <row r="35" spans="1:10" s="427" customFormat="1" ht="8.25" customHeight="1">
      <c r="A35" s="438"/>
      <c r="B35" s="447" t="s">
        <v>321</v>
      </c>
      <c r="C35" s="442"/>
      <c r="D35" s="442"/>
      <c r="E35" s="442"/>
      <c r="F35" s="442"/>
      <c r="G35" s="442"/>
      <c r="H35" s="442"/>
      <c r="I35" s="441"/>
    </row>
    <row r="36" spans="1:10" s="427" customFormat="1" ht="4.7" customHeight="1">
      <c r="A36" s="468"/>
      <c r="B36" s="440"/>
      <c r="C36" s="440"/>
      <c r="D36" s="440"/>
      <c r="E36" s="440"/>
      <c r="F36" s="440"/>
      <c r="G36" s="440"/>
      <c r="H36" s="440"/>
      <c r="I36" s="483"/>
    </row>
    <row r="37" spans="1:10" hidden="1">
      <c r="J37" s="409" t="s">
        <v>2</v>
      </c>
    </row>
  </sheetData>
  <sheetProtection sheet="1" objects="1" scenarios="1"/>
  <mergeCells count="4">
    <mergeCell ref="B7:B9"/>
    <mergeCell ref="D7:D9"/>
    <mergeCell ref="F7:F9"/>
    <mergeCell ref="G7:H9"/>
  </mergeCells>
  <hyperlinks>
    <hyperlink ref="H2" location="Índice!A1" display="Índice!A1"/>
  </hyperlinks>
  <printOptions horizontalCentered="1" verticalCentered="1"/>
  <pageMargins left="1.8897637795275593" right="1.9291338582677167" top="2.1653543307086616" bottom="1.5748031496062993" header="0.39370078740157483" footer="0.39370078740157483"/>
  <pageSetup orientation="portrait" r:id="rId1"/>
  <headerFooter>
    <oddHeader>&amp;L&amp;K000080INEGI. Anuario estadístico y geográfico de los Estados Unidos Mexicanos 2013. 2014.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Hoja16"/>
  <dimension ref="A1:M38"/>
  <sheetViews>
    <sheetView showGridLines="0" showRowColHeaders="0" zoomScale="140" workbookViewId="0"/>
  </sheetViews>
  <sheetFormatPr baseColWidth="10" defaultColWidth="0" defaultRowHeight="12.75" zeroHeight="1"/>
  <cols>
    <col min="1" max="1" width="0.85546875" style="409" customWidth="1"/>
    <col min="2" max="2" width="4.28515625" style="409" customWidth="1"/>
    <col min="3" max="3" width="4.85546875" style="409" customWidth="1"/>
    <col min="4" max="4" width="6.42578125" style="409" customWidth="1"/>
    <col min="5" max="5" width="6.7109375" style="409" customWidth="1"/>
    <col min="6" max="6" width="6" style="409" customWidth="1"/>
    <col min="7" max="7" width="6.140625" style="409" customWidth="1"/>
    <col min="8" max="8" width="6.85546875" style="409" customWidth="1"/>
    <col min="9" max="9" width="6.28515625" style="409" customWidth="1"/>
    <col min="10" max="11" width="5.7109375" style="409" customWidth="1"/>
    <col min="12" max="13" width="0.85546875" style="409" customWidth="1"/>
    <col min="14" max="16384" width="10.7109375" style="409" hidden="1"/>
  </cols>
  <sheetData>
    <row r="1" spans="1:12" s="58" customFormat="1" ht="4.7" customHeight="1">
      <c r="A1" s="55"/>
      <c r="B1" s="56"/>
      <c r="C1" s="56"/>
      <c r="D1" s="56"/>
      <c r="E1" s="56"/>
      <c r="F1" s="56"/>
      <c r="G1" s="56"/>
      <c r="H1" s="56"/>
      <c r="I1" s="56"/>
      <c r="J1" s="56"/>
      <c r="K1" s="56"/>
      <c r="L1" s="57"/>
    </row>
    <row r="2" spans="1:12" s="64" customFormat="1" ht="11.1" customHeight="1">
      <c r="A2" s="59"/>
      <c r="B2" s="60" t="s">
        <v>339</v>
      </c>
      <c r="C2" s="61"/>
      <c r="D2" s="61"/>
      <c r="E2" s="62"/>
      <c r="F2" s="62"/>
      <c r="G2" s="61"/>
      <c r="H2" s="61"/>
      <c r="I2" s="61"/>
      <c r="J2" s="61"/>
      <c r="K2" s="740" t="s">
        <v>357</v>
      </c>
      <c r="L2" s="63"/>
    </row>
    <row r="3" spans="1:12" s="64" customFormat="1" ht="11.1" customHeight="1">
      <c r="A3" s="59"/>
      <c r="B3" s="60" t="s">
        <v>358</v>
      </c>
      <c r="C3" s="61"/>
      <c r="D3" s="61"/>
      <c r="E3" s="61"/>
      <c r="F3" s="61"/>
      <c r="G3" s="61"/>
      <c r="H3" s="61"/>
      <c r="I3" s="61"/>
      <c r="J3" s="61"/>
      <c r="K3" s="61"/>
      <c r="L3" s="63"/>
    </row>
    <row r="4" spans="1:12" s="64" customFormat="1" ht="11.1" customHeight="1">
      <c r="A4" s="59"/>
      <c r="B4" s="473" t="s">
        <v>180</v>
      </c>
      <c r="C4" s="61"/>
      <c r="D4" s="61"/>
      <c r="E4" s="61"/>
      <c r="F4" s="61"/>
      <c r="G4" s="61"/>
      <c r="H4" s="61"/>
      <c r="I4" s="61"/>
      <c r="J4" s="61"/>
      <c r="K4" s="61"/>
      <c r="L4" s="67"/>
    </row>
    <row r="5" spans="1:12" s="64" customFormat="1" ht="11.1" customHeight="1">
      <c r="A5" s="59"/>
      <c r="B5" s="68" t="s">
        <v>359</v>
      </c>
      <c r="C5" s="61"/>
      <c r="D5" s="61"/>
      <c r="E5" s="61"/>
      <c r="F5" s="61"/>
      <c r="G5" s="61"/>
      <c r="H5" s="61"/>
      <c r="I5" s="61"/>
      <c r="J5" s="61"/>
      <c r="K5" s="61"/>
      <c r="L5" s="67"/>
    </row>
    <row r="6" spans="1:12" s="58" customFormat="1" ht="2.1" customHeight="1">
      <c r="A6" s="69"/>
      <c r="B6" s="70"/>
      <c r="C6" s="71"/>
      <c r="D6" s="72"/>
      <c r="E6" s="73"/>
      <c r="F6" s="73"/>
      <c r="G6" s="71"/>
      <c r="H6" s="71"/>
      <c r="I6" s="71"/>
      <c r="J6" s="71"/>
      <c r="K6" s="71"/>
      <c r="L6" s="74"/>
    </row>
    <row r="7" spans="1:12" s="58" customFormat="1" ht="2.1" customHeight="1">
      <c r="A7" s="69"/>
      <c r="B7" s="75"/>
      <c r="C7" s="76"/>
      <c r="D7" s="77"/>
      <c r="E7" s="78"/>
      <c r="F7" s="78"/>
      <c r="G7" s="76"/>
      <c r="H7" s="76"/>
      <c r="I7" s="76"/>
      <c r="J7" s="76"/>
      <c r="K7" s="76"/>
      <c r="L7" s="79"/>
    </row>
    <row r="8" spans="1:12" s="58" customFormat="1" ht="9" customHeight="1">
      <c r="A8" s="69"/>
      <c r="B8" s="813" t="s">
        <v>0</v>
      </c>
      <c r="C8" s="718" t="s">
        <v>1</v>
      </c>
      <c r="D8" s="718" t="s">
        <v>360</v>
      </c>
      <c r="E8" s="718" t="s">
        <v>361</v>
      </c>
      <c r="F8" s="718" t="s">
        <v>362</v>
      </c>
      <c r="G8" s="717" t="s">
        <v>363</v>
      </c>
      <c r="H8" s="814" t="s">
        <v>364</v>
      </c>
      <c r="I8" s="814" t="s">
        <v>365</v>
      </c>
      <c r="J8" s="814" t="s">
        <v>366</v>
      </c>
      <c r="K8" s="814" t="s">
        <v>348</v>
      </c>
      <c r="L8" s="81"/>
    </row>
    <row r="9" spans="1:12" s="58" customFormat="1" ht="9" customHeight="1">
      <c r="A9" s="69"/>
      <c r="B9" s="813"/>
      <c r="C9" s="76"/>
      <c r="D9" s="76"/>
      <c r="E9" s="76"/>
      <c r="F9" s="82"/>
      <c r="G9" s="717"/>
      <c r="H9" s="814"/>
      <c r="I9" s="814"/>
      <c r="J9" s="814"/>
      <c r="K9" s="814"/>
      <c r="L9" s="84"/>
    </row>
    <row r="10" spans="1:12" s="58" customFormat="1" ht="2.1" customHeight="1">
      <c r="A10" s="69"/>
      <c r="B10" s="83"/>
      <c r="C10" s="76"/>
      <c r="D10" s="76"/>
      <c r="E10" s="76"/>
      <c r="F10" s="82"/>
      <c r="G10" s="484"/>
      <c r="H10" s="484"/>
      <c r="I10" s="484"/>
      <c r="J10" s="484"/>
      <c r="K10" s="484"/>
      <c r="L10" s="84"/>
    </row>
    <row r="11" spans="1:12" s="58" customFormat="1" ht="2.1" customHeight="1">
      <c r="A11" s="69"/>
      <c r="B11" s="85"/>
      <c r="C11" s="56"/>
      <c r="D11" s="56"/>
      <c r="E11" s="56"/>
      <c r="F11" s="86"/>
      <c r="G11" s="82"/>
      <c r="H11" s="82"/>
      <c r="I11" s="82"/>
      <c r="J11" s="89"/>
      <c r="K11" s="89"/>
      <c r="L11" s="84"/>
    </row>
    <row r="12" spans="1:12" s="58" customFormat="1" ht="8.85" customHeight="1">
      <c r="A12" s="69"/>
      <c r="B12" s="75">
        <v>1995</v>
      </c>
      <c r="C12" s="485">
        <f>SUM(D12:K12)-0.1</f>
        <v>1226.0999999999999</v>
      </c>
      <c r="D12" s="485">
        <v>303.60000000000002</v>
      </c>
      <c r="E12" s="486">
        <v>32.5</v>
      </c>
      <c r="F12" s="485">
        <v>141.5</v>
      </c>
      <c r="G12" s="88">
        <v>540</v>
      </c>
      <c r="H12" s="88">
        <v>51.4</v>
      </c>
      <c r="I12" s="88">
        <v>75.099999999999994</v>
      </c>
      <c r="J12" s="89">
        <v>60.3</v>
      </c>
      <c r="K12" s="89">
        <v>21.8</v>
      </c>
      <c r="L12" s="90"/>
    </row>
    <row r="13" spans="1:12" s="58" customFormat="1" ht="8.85" customHeight="1">
      <c r="A13" s="69"/>
      <c r="B13" s="75">
        <v>1996</v>
      </c>
      <c r="C13" s="485">
        <f>SUM(D13:K13)-0.2</f>
        <v>1123.4000000000001</v>
      </c>
      <c r="D13" s="485">
        <v>217.7</v>
      </c>
      <c r="E13" s="486">
        <v>44.5</v>
      </c>
      <c r="F13" s="485">
        <v>140.19999999999999</v>
      </c>
      <c r="G13" s="88">
        <v>508.9</v>
      </c>
      <c r="H13" s="88">
        <v>52.6</v>
      </c>
      <c r="I13" s="88">
        <v>63.8</v>
      </c>
      <c r="J13" s="89">
        <v>40.1</v>
      </c>
      <c r="K13" s="89">
        <v>55.800000000000182</v>
      </c>
      <c r="L13" s="90"/>
    </row>
    <row r="14" spans="1:12" s="58" customFormat="1" ht="8.85" customHeight="1">
      <c r="A14" s="69"/>
      <c r="B14" s="75">
        <v>1997</v>
      </c>
      <c r="C14" s="485">
        <f>SUM(D14:K14)-0.1</f>
        <v>1062.3</v>
      </c>
      <c r="D14" s="485">
        <v>321.5</v>
      </c>
      <c r="E14" s="486" t="s">
        <v>145</v>
      </c>
      <c r="F14" s="485">
        <v>89.1</v>
      </c>
      <c r="G14" s="88">
        <v>501</v>
      </c>
      <c r="H14" s="88">
        <v>27.5</v>
      </c>
      <c r="I14" s="88">
        <v>49.1</v>
      </c>
      <c r="J14" s="89">
        <v>41.3</v>
      </c>
      <c r="K14" s="89">
        <v>32.899999999999864</v>
      </c>
      <c r="L14" s="90"/>
    </row>
    <row r="15" spans="1:12" s="58" customFormat="1" ht="8.85" customHeight="1">
      <c r="A15" s="69"/>
      <c r="B15" s="75">
        <v>1998</v>
      </c>
      <c r="C15" s="485">
        <f>SUM(D15:K15)-0.1</f>
        <v>1009.9</v>
      </c>
      <c r="D15" s="485">
        <v>198.3</v>
      </c>
      <c r="E15" s="486" t="s">
        <v>145</v>
      </c>
      <c r="F15" s="485">
        <v>88.7</v>
      </c>
      <c r="G15" s="88">
        <v>567.70000000000005</v>
      </c>
      <c r="H15" s="88">
        <v>22.8</v>
      </c>
      <c r="I15" s="88">
        <v>32.799999999999997</v>
      </c>
      <c r="J15" s="89">
        <v>36.1</v>
      </c>
      <c r="K15" s="89">
        <v>63.6</v>
      </c>
      <c r="L15" s="90"/>
    </row>
    <row r="16" spans="1:12" s="58" customFormat="1" ht="8.85" customHeight="1">
      <c r="A16" s="69"/>
      <c r="B16" s="75">
        <v>1999</v>
      </c>
      <c r="C16" s="485">
        <f>SUM(D16:K16)-0.2</f>
        <v>809.2</v>
      </c>
      <c r="D16" s="485">
        <v>37.9</v>
      </c>
      <c r="E16" s="486">
        <v>3.6</v>
      </c>
      <c r="F16" s="485">
        <v>91.9</v>
      </c>
      <c r="G16" s="88">
        <v>513.20000000000005</v>
      </c>
      <c r="H16" s="88">
        <v>2.7</v>
      </c>
      <c r="I16" s="88">
        <v>25.5</v>
      </c>
      <c r="J16" s="89">
        <v>38.299999999999997</v>
      </c>
      <c r="K16" s="89">
        <v>96.300000000000068</v>
      </c>
      <c r="L16" s="90"/>
    </row>
    <row r="17" spans="1:12" s="58" customFormat="1" ht="3.95" customHeight="1">
      <c r="A17" s="69"/>
      <c r="B17" s="75"/>
      <c r="C17" s="485"/>
      <c r="D17" s="485"/>
      <c r="E17" s="486"/>
      <c r="F17" s="485"/>
      <c r="G17" s="88"/>
      <c r="H17" s="88"/>
      <c r="I17" s="88"/>
      <c r="J17" s="89"/>
      <c r="K17" s="89"/>
      <c r="L17" s="90"/>
    </row>
    <row r="18" spans="1:12" s="58" customFormat="1" ht="8.85" customHeight="1">
      <c r="A18" s="69"/>
      <c r="B18" s="75">
        <v>2000</v>
      </c>
      <c r="C18" s="485">
        <f>SUM(D18:K18)</f>
        <v>1116.2</v>
      </c>
      <c r="D18" s="485">
        <v>248</v>
      </c>
      <c r="E18" s="486" t="s">
        <v>145</v>
      </c>
      <c r="F18" s="485">
        <v>164.5</v>
      </c>
      <c r="G18" s="88">
        <v>507.2</v>
      </c>
      <c r="H18" s="88">
        <v>35.200000000000003</v>
      </c>
      <c r="I18" s="88">
        <v>35.6</v>
      </c>
      <c r="J18" s="89">
        <v>36.700000000000003</v>
      </c>
      <c r="K18" s="89">
        <v>89</v>
      </c>
      <c r="L18" s="90"/>
    </row>
    <row r="19" spans="1:12" s="58" customFormat="1" ht="8.85" customHeight="1">
      <c r="A19" s="69"/>
      <c r="B19" s="75">
        <v>2001</v>
      </c>
      <c r="C19" s="485">
        <f>SUM(D19:K19)-0.1</f>
        <v>780.4</v>
      </c>
      <c r="D19" s="485">
        <v>20.100000000000001</v>
      </c>
      <c r="E19" s="486" t="s">
        <v>145</v>
      </c>
      <c r="F19" s="485">
        <v>127.9</v>
      </c>
      <c r="G19" s="88">
        <v>478.3</v>
      </c>
      <c r="H19" s="88">
        <v>22.7</v>
      </c>
      <c r="I19" s="88">
        <v>45</v>
      </c>
      <c r="J19" s="89">
        <v>36.6</v>
      </c>
      <c r="K19" s="89">
        <v>49.9</v>
      </c>
      <c r="L19" s="90"/>
    </row>
    <row r="20" spans="1:12" s="58" customFormat="1" ht="8.85" customHeight="1">
      <c r="A20" s="69"/>
      <c r="B20" s="75">
        <v>2002</v>
      </c>
      <c r="C20" s="485">
        <f>SUM(D20:K20)+0.1</f>
        <v>831.8</v>
      </c>
      <c r="D20" s="485">
        <v>123.2</v>
      </c>
      <c r="E20" s="486" t="s">
        <v>145</v>
      </c>
      <c r="F20" s="485">
        <v>94.4</v>
      </c>
      <c r="G20" s="88">
        <v>444.7</v>
      </c>
      <c r="H20" s="88">
        <v>13.5</v>
      </c>
      <c r="I20" s="88">
        <v>51.5</v>
      </c>
      <c r="J20" s="89">
        <v>28.9</v>
      </c>
      <c r="K20" s="89">
        <v>75.5</v>
      </c>
      <c r="L20" s="90"/>
    </row>
    <row r="21" spans="1:12" s="58" customFormat="1" ht="8.85" customHeight="1">
      <c r="A21" s="69"/>
      <c r="B21" s="75">
        <v>2003</v>
      </c>
      <c r="C21" s="485">
        <f>SUM(D21:K21)-0.1</f>
        <v>812.9</v>
      </c>
      <c r="D21" s="485">
        <v>0.1</v>
      </c>
      <c r="E21" s="486">
        <v>22.6</v>
      </c>
      <c r="F21" s="485">
        <v>93.9</v>
      </c>
      <c r="G21" s="88">
        <v>535</v>
      </c>
      <c r="H21" s="88">
        <v>32.6</v>
      </c>
      <c r="I21" s="88">
        <v>30.6</v>
      </c>
      <c r="J21" s="89">
        <v>32.4</v>
      </c>
      <c r="K21" s="89">
        <v>65.8</v>
      </c>
      <c r="L21" s="90"/>
    </row>
    <row r="22" spans="1:12" s="58" customFormat="1" ht="8.85" customHeight="1">
      <c r="A22" s="69"/>
      <c r="B22" s="75">
        <v>2004</v>
      </c>
      <c r="C22" s="485">
        <f>SUM(D22:K22)+0.1</f>
        <v>914.3</v>
      </c>
      <c r="D22" s="485">
        <v>35.9</v>
      </c>
      <c r="E22" s="486">
        <v>10.4</v>
      </c>
      <c r="F22" s="485">
        <v>154.80000000000001</v>
      </c>
      <c r="G22" s="88">
        <v>607.29999999999995</v>
      </c>
      <c r="H22" s="88">
        <v>11.9</v>
      </c>
      <c r="I22" s="88">
        <v>23.9</v>
      </c>
      <c r="J22" s="89">
        <v>6.7</v>
      </c>
      <c r="K22" s="89">
        <v>63.3</v>
      </c>
      <c r="L22" s="90"/>
    </row>
    <row r="23" spans="1:12" s="58" customFormat="1" ht="3.95" customHeight="1">
      <c r="A23" s="69"/>
      <c r="B23" s="75"/>
      <c r="C23" s="485"/>
      <c r="D23" s="485"/>
      <c r="E23" s="486"/>
      <c r="F23" s="485"/>
      <c r="G23" s="88"/>
      <c r="H23" s="88"/>
      <c r="I23" s="88"/>
      <c r="J23" s="89"/>
      <c r="K23" s="89"/>
      <c r="L23" s="90"/>
    </row>
    <row r="24" spans="1:12" s="58" customFormat="1" ht="8.85" customHeight="1">
      <c r="A24" s="69"/>
      <c r="B24" s="75">
        <v>2005</v>
      </c>
      <c r="C24" s="485">
        <f>SUM(D24:K24)+0.2</f>
        <v>867.2</v>
      </c>
      <c r="D24" s="486" t="s">
        <v>145</v>
      </c>
      <c r="E24" s="486">
        <v>33.5</v>
      </c>
      <c r="F24" s="485">
        <v>163.6</v>
      </c>
      <c r="G24" s="88">
        <v>493.9</v>
      </c>
      <c r="H24" s="88">
        <v>58.1</v>
      </c>
      <c r="I24" s="88">
        <v>46.6</v>
      </c>
      <c r="J24" s="89" t="s">
        <v>145</v>
      </c>
      <c r="K24" s="89">
        <v>71.3</v>
      </c>
      <c r="L24" s="90"/>
    </row>
    <row r="25" spans="1:12" s="58" customFormat="1" ht="8.85" customHeight="1">
      <c r="A25" s="69"/>
      <c r="B25" s="75">
        <v>2006</v>
      </c>
      <c r="C25" s="485">
        <f>SUM(D25:K25)-0.1</f>
        <v>817.49999999999989</v>
      </c>
      <c r="D25" s="486">
        <v>35.700000000000003</v>
      </c>
      <c r="E25" s="486">
        <v>21.7</v>
      </c>
      <c r="F25" s="485">
        <v>79.900000000000006</v>
      </c>
      <c r="G25" s="88">
        <v>484.2</v>
      </c>
      <c r="H25" s="88">
        <v>32.799999999999997</v>
      </c>
      <c r="I25" s="88">
        <v>89.4</v>
      </c>
      <c r="J25" s="89" t="s">
        <v>145</v>
      </c>
      <c r="K25" s="89">
        <v>73.900000000000006</v>
      </c>
      <c r="L25" s="90"/>
    </row>
    <row r="26" spans="1:12" s="58" customFormat="1" ht="8.85" customHeight="1">
      <c r="A26" s="69"/>
      <c r="B26" s="75">
        <v>2007</v>
      </c>
      <c r="C26" s="485">
        <f>SUM(D26:K26)+0.1</f>
        <v>692.6</v>
      </c>
      <c r="D26" s="486">
        <v>56.3</v>
      </c>
      <c r="E26" s="486">
        <v>7.3</v>
      </c>
      <c r="F26" s="485">
        <v>24.4</v>
      </c>
      <c r="G26" s="88">
        <v>439.3</v>
      </c>
      <c r="H26" s="88">
        <v>5.0999999999999996</v>
      </c>
      <c r="I26" s="88">
        <v>73.400000000000006</v>
      </c>
      <c r="J26" s="89" t="s">
        <v>145</v>
      </c>
      <c r="K26" s="89">
        <v>86.7</v>
      </c>
      <c r="L26" s="90"/>
    </row>
    <row r="27" spans="1:12" s="58" customFormat="1" ht="8.85" customHeight="1">
      <c r="A27" s="69"/>
      <c r="B27" s="75">
        <v>2008</v>
      </c>
      <c r="C27" s="485">
        <f>SUM(D27:K27)</f>
        <v>586.59999999999991</v>
      </c>
      <c r="D27" s="486">
        <v>95.7</v>
      </c>
      <c r="E27" s="486" t="s">
        <v>145</v>
      </c>
      <c r="F27" s="485">
        <v>10.1</v>
      </c>
      <c r="G27" s="88">
        <v>367.3</v>
      </c>
      <c r="H27" s="88">
        <v>0.9</v>
      </c>
      <c r="I27" s="88">
        <v>68.8</v>
      </c>
      <c r="J27" s="89" t="s">
        <v>145</v>
      </c>
      <c r="K27" s="89">
        <v>43.8</v>
      </c>
      <c r="L27" s="90"/>
    </row>
    <row r="28" spans="1:12" s="58" customFormat="1" ht="8.85" customHeight="1">
      <c r="A28" s="69"/>
      <c r="B28" s="75">
        <v>2009</v>
      </c>
      <c r="C28" s="485">
        <f>SUM(D28:K28)</f>
        <v>741.3</v>
      </c>
      <c r="D28" s="486" t="s">
        <v>145</v>
      </c>
      <c r="E28" s="486" t="s">
        <v>145</v>
      </c>
      <c r="F28" s="485">
        <v>97</v>
      </c>
      <c r="G28" s="88">
        <v>522</v>
      </c>
      <c r="H28" s="88">
        <v>1.7</v>
      </c>
      <c r="I28" s="88">
        <v>74.8</v>
      </c>
      <c r="J28" s="89" t="s">
        <v>145</v>
      </c>
      <c r="K28" s="89">
        <v>45.8</v>
      </c>
      <c r="L28" s="90"/>
    </row>
    <row r="29" spans="1:12" s="58" customFormat="1" ht="3.95" customHeight="1">
      <c r="A29" s="69"/>
      <c r="B29" s="75"/>
      <c r="C29" s="485"/>
      <c r="D29" s="486"/>
      <c r="E29" s="486"/>
      <c r="F29" s="485"/>
      <c r="G29" s="88"/>
      <c r="H29" s="88"/>
      <c r="I29" s="88"/>
      <c r="J29" s="89"/>
      <c r="K29" s="89"/>
      <c r="L29" s="90"/>
    </row>
    <row r="30" spans="1:12" s="58" customFormat="1" ht="8.85" customHeight="1">
      <c r="A30" s="69"/>
      <c r="B30" s="75">
        <v>2010</v>
      </c>
      <c r="C30" s="485">
        <f>SUM(D30:K30)+0.1</f>
        <v>676.5</v>
      </c>
      <c r="D30" s="486">
        <v>99</v>
      </c>
      <c r="E30" s="486">
        <v>57.6</v>
      </c>
      <c r="F30" s="485">
        <v>18.5</v>
      </c>
      <c r="G30" s="88">
        <v>414.5</v>
      </c>
      <c r="H30" s="88">
        <v>0.3</v>
      </c>
      <c r="I30" s="88">
        <v>45.6</v>
      </c>
      <c r="J30" s="89" t="s">
        <v>145</v>
      </c>
      <c r="K30" s="89">
        <v>40.9</v>
      </c>
      <c r="L30" s="90"/>
    </row>
    <row r="31" spans="1:12" s="58" customFormat="1" ht="8.85" customHeight="1">
      <c r="A31" s="69"/>
      <c r="B31" s="75">
        <v>2011</v>
      </c>
      <c r="C31" s="485">
        <f>SUM(D31:K31)</f>
        <v>458</v>
      </c>
      <c r="D31" s="486">
        <v>31</v>
      </c>
      <c r="E31" s="486">
        <v>3.5</v>
      </c>
      <c r="F31" s="485">
        <v>8.9</v>
      </c>
      <c r="G31" s="88">
        <v>297.2</v>
      </c>
      <c r="H31" s="88">
        <v>0.5</v>
      </c>
      <c r="I31" s="88">
        <v>70.8</v>
      </c>
      <c r="J31" s="89" t="s">
        <v>145</v>
      </c>
      <c r="K31" s="89">
        <v>46.1</v>
      </c>
      <c r="L31" s="90"/>
    </row>
    <row r="32" spans="1:12" s="58" customFormat="1" ht="8.85" customHeight="1">
      <c r="A32" s="69"/>
      <c r="B32" s="75" t="s">
        <v>182</v>
      </c>
      <c r="C32" s="485">
        <f>SUM(D32:K32)</f>
        <v>602.1</v>
      </c>
      <c r="D32" s="486">
        <v>105.8</v>
      </c>
      <c r="E32" s="486" t="s">
        <v>145</v>
      </c>
      <c r="F32" s="485">
        <v>50.9</v>
      </c>
      <c r="G32" s="88">
        <v>358.7</v>
      </c>
      <c r="H32" s="88">
        <v>0.9</v>
      </c>
      <c r="I32" s="88">
        <v>43.2</v>
      </c>
      <c r="J32" s="89" t="s">
        <v>145</v>
      </c>
      <c r="K32" s="89">
        <v>42.6</v>
      </c>
      <c r="L32" s="90"/>
    </row>
    <row r="33" spans="1:13" s="58" customFormat="1" ht="2.1" customHeight="1">
      <c r="A33" s="69"/>
      <c r="B33" s="75"/>
      <c r="C33" s="78"/>
      <c r="D33" s="78"/>
      <c r="E33" s="78"/>
      <c r="F33" s="78"/>
      <c r="G33" s="71"/>
      <c r="H33" s="71"/>
      <c r="I33" s="71"/>
      <c r="J33" s="71"/>
      <c r="K33" s="71"/>
      <c r="L33" s="100"/>
    </row>
    <row r="34" spans="1:13" s="58" customFormat="1" ht="2.1" customHeight="1">
      <c r="A34" s="69"/>
      <c r="B34" s="102"/>
      <c r="C34" s="103"/>
      <c r="D34" s="103"/>
      <c r="E34" s="104"/>
      <c r="F34" s="104"/>
      <c r="G34" s="76"/>
      <c r="H34" s="76"/>
      <c r="I34" s="76"/>
      <c r="J34" s="76"/>
      <c r="K34" s="76"/>
      <c r="L34" s="79"/>
    </row>
    <row r="35" spans="1:13" s="58" customFormat="1" ht="8.85" customHeight="1">
      <c r="A35" s="69"/>
      <c r="B35" s="83" t="s">
        <v>367</v>
      </c>
      <c r="C35" s="78"/>
      <c r="D35" s="78"/>
      <c r="E35" s="77"/>
      <c r="F35" s="77"/>
      <c r="G35" s="76"/>
      <c r="H35" s="76"/>
      <c r="I35" s="76"/>
      <c r="J35" s="76"/>
      <c r="K35" s="76"/>
      <c r="L35" s="79"/>
    </row>
    <row r="36" spans="1:13" s="58" customFormat="1" ht="8.85" customHeight="1">
      <c r="A36" s="69"/>
      <c r="B36" s="83" t="s">
        <v>321</v>
      </c>
      <c r="C36" s="76"/>
      <c r="D36" s="76"/>
      <c r="E36" s="76"/>
      <c r="F36" s="76"/>
      <c r="G36" s="76"/>
      <c r="H36" s="76"/>
      <c r="I36" s="76"/>
      <c r="J36" s="76"/>
      <c r="K36" s="76"/>
      <c r="L36" s="106"/>
    </row>
    <row r="37" spans="1:13" s="58" customFormat="1" ht="4.7" customHeight="1">
      <c r="A37" s="107"/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108"/>
    </row>
    <row r="38" spans="1:13" ht="5.25" hidden="1" customHeight="1">
      <c r="M38" s="409" t="s">
        <v>2</v>
      </c>
    </row>
  </sheetData>
  <sheetProtection sheet="1" objects="1" scenarios="1"/>
  <mergeCells count="5">
    <mergeCell ref="B8:B9"/>
    <mergeCell ref="H8:H9"/>
    <mergeCell ref="I8:I9"/>
    <mergeCell ref="J8:J9"/>
    <mergeCell ref="K8:K9"/>
  </mergeCells>
  <hyperlinks>
    <hyperlink ref="K2" location="Índice!A1" display="Índice!A1"/>
  </hyperlinks>
  <printOptions horizontalCentered="1" verticalCentered="1"/>
  <pageMargins left="1.8897637795275593" right="1.9291338582677167" top="2.1653543307086616" bottom="1.5748031496062993" header="0.39370078740157483" footer="0.39370078740157483"/>
  <pageSetup orientation="portrait" r:id="rId1"/>
  <headerFooter>
    <oddHeader>&amp;L&amp;K000080INEGI. Anuario estadístico y geográfico de los Estados Unidos Mexicanos 2013. 2014.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Hoja17"/>
  <dimension ref="A1:WVR515"/>
  <sheetViews>
    <sheetView showGridLines="0" showRowColHeaders="0" zoomScale="140" workbookViewId="0"/>
  </sheetViews>
  <sheetFormatPr baseColWidth="10" defaultColWidth="0" defaultRowHeight="12.75" zeroHeight="1"/>
  <cols>
    <col min="1" max="1" width="0.85546875" style="409" customWidth="1"/>
    <col min="2" max="2" width="5.85546875" style="409" customWidth="1"/>
    <col min="3" max="4" width="9" style="409" customWidth="1"/>
    <col min="5" max="5" width="8.42578125" style="409" customWidth="1"/>
    <col min="6" max="6" width="8.140625" style="409" customWidth="1"/>
    <col min="7" max="7" width="8.42578125" style="409" customWidth="1"/>
    <col min="8" max="8" width="1.7109375" style="409" customWidth="1"/>
    <col min="9" max="9" width="8.42578125" style="409" customWidth="1"/>
    <col min="10" max="11" width="0.85546875" style="409" customWidth="1"/>
    <col min="12" max="255" width="10.7109375" style="409" hidden="1"/>
    <col min="256" max="256" width="0.85546875" style="409" hidden="1"/>
    <col min="257" max="257" width="5.85546875" style="409" hidden="1"/>
    <col min="258" max="258" width="6.140625" style="409" hidden="1"/>
    <col min="259" max="259" width="8" style="409" hidden="1"/>
    <col min="260" max="260" width="7.85546875" style="409" hidden="1"/>
    <col min="261" max="261" width="7.42578125" style="409" hidden="1"/>
    <col min="262" max="262" width="6.85546875" style="409" hidden="1"/>
    <col min="263" max="263" width="7.7109375" style="409" hidden="1"/>
    <col min="264" max="264" width="1.7109375" style="409" hidden="1"/>
    <col min="265" max="265" width="7.5703125" style="409" hidden="1"/>
    <col min="266" max="266" width="0.85546875" style="409" hidden="1"/>
    <col min="267" max="511" width="10.7109375" style="409" hidden="1"/>
    <col min="512" max="512" width="0.85546875" style="409" hidden="1"/>
    <col min="513" max="513" width="5.85546875" style="409" hidden="1"/>
    <col min="514" max="514" width="6.140625" style="409" hidden="1"/>
    <col min="515" max="515" width="8" style="409" hidden="1"/>
    <col min="516" max="516" width="7.85546875" style="409" hidden="1"/>
    <col min="517" max="517" width="7.42578125" style="409" hidden="1"/>
    <col min="518" max="518" width="6.85546875" style="409" hidden="1"/>
    <col min="519" max="519" width="7.7109375" style="409" hidden="1"/>
    <col min="520" max="520" width="1.7109375" style="409" hidden="1"/>
    <col min="521" max="521" width="7.5703125" style="409" hidden="1"/>
    <col min="522" max="522" width="0.85546875" style="409" hidden="1"/>
    <col min="523" max="767" width="10.7109375" style="409" hidden="1"/>
    <col min="768" max="768" width="0.85546875" style="409" hidden="1"/>
    <col min="769" max="769" width="5.85546875" style="409" hidden="1"/>
    <col min="770" max="770" width="6.140625" style="409" hidden="1"/>
    <col min="771" max="771" width="8" style="409" hidden="1"/>
    <col min="772" max="772" width="7.85546875" style="409" hidden="1"/>
    <col min="773" max="773" width="7.42578125" style="409" hidden="1"/>
    <col min="774" max="774" width="6.85546875" style="409" hidden="1"/>
    <col min="775" max="775" width="7.7109375" style="409" hidden="1"/>
    <col min="776" max="776" width="1.7109375" style="409" hidden="1"/>
    <col min="777" max="777" width="7.5703125" style="409" hidden="1"/>
    <col min="778" max="778" width="0.85546875" style="409" hidden="1"/>
    <col min="779" max="1023" width="10.7109375" style="409" hidden="1"/>
    <col min="1024" max="1024" width="0.85546875" style="409" hidden="1"/>
    <col min="1025" max="1025" width="5.85546875" style="409" hidden="1"/>
    <col min="1026" max="1026" width="6.140625" style="409" hidden="1"/>
    <col min="1027" max="1027" width="8" style="409" hidden="1"/>
    <col min="1028" max="1028" width="7.85546875" style="409" hidden="1"/>
    <col min="1029" max="1029" width="7.42578125" style="409" hidden="1"/>
    <col min="1030" max="1030" width="6.85546875" style="409" hidden="1"/>
    <col min="1031" max="1031" width="7.7109375" style="409" hidden="1"/>
    <col min="1032" max="1032" width="1.7109375" style="409" hidden="1"/>
    <col min="1033" max="1033" width="7.5703125" style="409" hidden="1"/>
    <col min="1034" max="1034" width="0.85546875" style="409" hidden="1"/>
    <col min="1035" max="1279" width="10.7109375" style="409" hidden="1"/>
    <col min="1280" max="1280" width="0.85546875" style="409" hidden="1"/>
    <col min="1281" max="1281" width="5.85546875" style="409" hidden="1"/>
    <col min="1282" max="1282" width="6.140625" style="409" hidden="1"/>
    <col min="1283" max="1283" width="8" style="409" hidden="1"/>
    <col min="1284" max="1284" width="7.85546875" style="409" hidden="1"/>
    <col min="1285" max="1285" width="7.42578125" style="409" hidden="1"/>
    <col min="1286" max="1286" width="6.85546875" style="409" hidden="1"/>
    <col min="1287" max="1287" width="7.7109375" style="409" hidden="1"/>
    <col min="1288" max="1288" width="1.7109375" style="409" hidden="1"/>
    <col min="1289" max="1289" width="7.5703125" style="409" hidden="1"/>
    <col min="1290" max="1290" width="0.85546875" style="409" hidden="1"/>
    <col min="1291" max="1535" width="10.7109375" style="409" hidden="1"/>
    <col min="1536" max="1536" width="0.85546875" style="409" hidden="1"/>
    <col min="1537" max="1537" width="5.85546875" style="409" hidden="1"/>
    <col min="1538" max="1538" width="6.140625" style="409" hidden="1"/>
    <col min="1539" max="1539" width="8" style="409" hidden="1"/>
    <col min="1540" max="1540" width="7.85546875" style="409" hidden="1"/>
    <col min="1541" max="1541" width="7.42578125" style="409" hidden="1"/>
    <col min="1542" max="1542" width="6.85546875" style="409" hidden="1"/>
    <col min="1543" max="1543" width="7.7109375" style="409" hidden="1"/>
    <col min="1544" max="1544" width="1.7109375" style="409" hidden="1"/>
    <col min="1545" max="1545" width="7.5703125" style="409" hidden="1"/>
    <col min="1546" max="1546" width="0.85546875" style="409" hidden="1"/>
    <col min="1547" max="1791" width="10.7109375" style="409" hidden="1"/>
    <col min="1792" max="1792" width="0.85546875" style="409" hidden="1"/>
    <col min="1793" max="1793" width="5.85546875" style="409" hidden="1"/>
    <col min="1794" max="1794" width="6.140625" style="409" hidden="1"/>
    <col min="1795" max="1795" width="8" style="409" hidden="1"/>
    <col min="1796" max="1796" width="7.85546875" style="409" hidden="1"/>
    <col min="1797" max="1797" width="7.42578125" style="409" hidden="1"/>
    <col min="1798" max="1798" width="6.85546875" style="409" hidden="1"/>
    <col min="1799" max="1799" width="7.7109375" style="409" hidden="1"/>
    <col min="1800" max="1800" width="1.7109375" style="409" hidden="1"/>
    <col min="1801" max="1801" width="7.5703125" style="409" hidden="1"/>
    <col min="1802" max="1802" width="0.85546875" style="409" hidden="1"/>
    <col min="1803" max="2047" width="10.7109375" style="409" hidden="1"/>
    <col min="2048" max="2048" width="0.85546875" style="409" hidden="1"/>
    <col min="2049" max="2049" width="5.85546875" style="409" hidden="1"/>
    <col min="2050" max="2050" width="6.140625" style="409" hidden="1"/>
    <col min="2051" max="2051" width="8" style="409" hidden="1"/>
    <col min="2052" max="2052" width="7.85546875" style="409" hidden="1"/>
    <col min="2053" max="2053" width="7.42578125" style="409" hidden="1"/>
    <col min="2054" max="2054" width="6.85546875" style="409" hidden="1"/>
    <col min="2055" max="2055" width="7.7109375" style="409" hidden="1"/>
    <col min="2056" max="2056" width="1.7109375" style="409" hidden="1"/>
    <col min="2057" max="2057" width="7.5703125" style="409" hidden="1"/>
    <col min="2058" max="2058" width="0.85546875" style="409" hidden="1"/>
    <col min="2059" max="2303" width="10.7109375" style="409" hidden="1"/>
    <col min="2304" max="2304" width="0.85546875" style="409" hidden="1"/>
    <col min="2305" max="2305" width="5.85546875" style="409" hidden="1"/>
    <col min="2306" max="2306" width="6.140625" style="409" hidden="1"/>
    <col min="2307" max="2307" width="8" style="409" hidden="1"/>
    <col min="2308" max="2308" width="7.85546875" style="409" hidden="1"/>
    <col min="2309" max="2309" width="7.42578125" style="409" hidden="1"/>
    <col min="2310" max="2310" width="6.85546875" style="409" hidden="1"/>
    <col min="2311" max="2311" width="7.7109375" style="409" hidden="1"/>
    <col min="2312" max="2312" width="1.7109375" style="409" hidden="1"/>
    <col min="2313" max="2313" width="7.5703125" style="409" hidden="1"/>
    <col min="2314" max="2314" width="0.85546875" style="409" hidden="1"/>
    <col min="2315" max="2559" width="10.7109375" style="409" hidden="1"/>
    <col min="2560" max="2560" width="0.85546875" style="409" hidden="1"/>
    <col min="2561" max="2561" width="5.85546875" style="409" hidden="1"/>
    <col min="2562" max="2562" width="6.140625" style="409" hidden="1"/>
    <col min="2563" max="2563" width="8" style="409" hidden="1"/>
    <col min="2564" max="2564" width="7.85546875" style="409" hidden="1"/>
    <col min="2565" max="2565" width="7.42578125" style="409" hidden="1"/>
    <col min="2566" max="2566" width="6.85546875" style="409" hidden="1"/>
    <col min="2567" max="2567" width="7.7109375" style="409" hidden="1"/>
    <col min="2568" max="2568" width="1.7109375" style="409" hidden="1"/>
    <col min="2569" max="2569" width="7.5703125" style="409" hidden="1"/>
    <col min="2570" max="2570" width="0.85546875" style="409" hidden="1"/>
    <col min="2571" max="2815" width="10.7109375" style="409" hidden="1"/>
    <col min="2816" max="2816" width="0.85546875" style="409" hidden="1"/>
    <col min="2817" max="2817" width="5.85546875" style="409" hidden="1"/>
    <col min="2818" max="2818" width="6.140625" style="409" hidden="1"/>
    <col min="2819" max="2819" width="8" style="409" hidden="1"/>
    <col min="2820" max="2820" width="7.85546875" style="409" hidden="1"/>
    <col min="2821" max="2821" width="7.42578125" style="409" hidden="1"/>
    <col min="2822" max="2822" width="6.85546875" style="409" hidden="1"/>
    <col min="2823" max="2823" width="7.7109375" style="409" hidden="1"/>
    <col min="2824" max="2824" width="1.7109375" style="409" hidden="1"/>
    <col min="2825" max="2825" width="7.5703125" style="409" hidden="1"/>
    <col min="2826" max="2826" width="0.85546875" style="409" hidden="1"/>
    <col min="2827" max="3071" width="10.7109375" style="409" hidden="1"/>
    <col min="3072" max="3072" width="0.85546875" style="409" hidden="1"/>
    <col min="3073" max="3073" width="5.85546875" style="409" hidden="1"/>
    <col min="3074" max="3074" width="6.140625" style="409" hidden="1"/>
    <col min="3075" max="3075" width="8" style="409" hidden="1"/>
    <col min="3076" max="3076" width="7.85546875" style="409" hidden="1"/>
    <col min="3077" max="3077" width="7.42578125" style="409" hidden="1"/>
    <col min="3078" max="3078" width="6.85546875" style="409" hidden="1"/>
    <col min="3079" max="3079" width="7.7109375" style="409" hidden="1"/>
    <col min="3080" max="3080" width="1.7109375" style="409" hidden="1"/>
    <col min="3081" max="3081" width="7.5703125" style="409" hidden="1"/>
    <col min="3082" max="3082" width="0.85546875" style="409" hidden="1"/>
    <col min="3083" max="3327" width="10.7109375" style="409" hidden="1"/>
    <col min="3328" max="3328" width="0.85546875" style="409" hidden="1"/>
    <col min="3329" max="3329" width="5.85546875" style="409" hidden="1"/>
    <col min="3330" max="3330" width="6.140625" style="409" hidden="1"/>
    <col min="3331" max="3331" width="8" style="409" hidden="1"/>
    <col min="3332" max="3332" width="7.85546875" style="409" hidden="1"/>
    <col min="3333" max="3333" width="7.42578125" style="409" hidden="1"/>
    <col min="3334" max="3334" width="6.85546875" style="409" hidden="1"/>
    <col min="3335" max="3335" width="7.7109375" style="409" hidden="1"/>
    <col min="3336" max="3336" width="1.7109375" style="409" hidden="1"/>
    <col min="3337" max="3337" width="7.5703125" style="409" hidden="1"/>
    <col min="3338" max="3338" width="0.85546875" style="409" hidden="1"/>
    <col min="3339" max="3583" width="10.7109375" style="409" hidden="1"/>
    <col min="3584" max="3584" width="0.85546875" style="409" hidden="1"/>
    <col min="3585" max="3585" width="5.85546875" style="409" hidden="1"/>
    <col min="3586" max="3586" width="6.140625" style="409" hidden="1"/>
    <col min="3587" max="3587" width="8" style="409" hidden="1"/>
    <col min="3588" max="3588" width="7.85546875" style="409" hidden="1"/>
    <col min="3589" max="3589" width="7.42578125" style="409" hidden="1"/>
    <col min="3590" max="3590" width="6.85546875" style="409" hidden="1"/>
    <col min="3591" max="3591" width="7.7109375" style="409" hidden="1"/>
    <col min="3592" max="3592" width="1.7109375" style="409" hidden="1"/>
    <col min="3593" max="3593" width="7.5703125" style="409" hidden="1"/>
    <col min="3594" max="3594" width="0.85546875" style="409" hidden="1"/>
    <col min="3595" max="3839" width="10.7109375" style="409" hidden="1"/>
    <col min="3840" max="3840" width="0.85546875" style="409" hidden="1"/>
    <col min="3841" max="3841" width="5.85546875" style="409" hidden="1"/>
    <col min="3842" max="3842" width="6.140625" style="409" hidden="1"/>
    <col min="3843" max="3843" width="8" style="409" hidden="1"/>
    <col min="3844" max="3844" width="7.85546875" style="409" hidden="1"/>
    <col min="3845" max="3845" width="7.42578125" style="409" hidden="1"/>
    <col min="3846" max="3846" width="6.85546875" style="409" hidden="1"/>
    <col min="3847" max="3847" width="7.7109375" style="409" hidden="1"/>
    <col min="3848" max="3848" width="1.7109375" style="409" hidden="1"/>
    <col min="3849" max="3849" width="7.5703125" style="409" hidden="1"/>
    <col min="3850" max="3850" width="0.85546875" style="409" hidden="1"/>
    <col min="3851" max="4095" width="10.7109375" style="409" hidden="1"/>
    <col min="4096" max="4096" width="0.85546875" style="409" hidden="1"/>
    <col min="4097" max="4097" width="5.85546875" style="409" hidden="1"/>
    <col min="4098" max="4098" width="6.140625" style="409" hidden="1"/>
    <col min="4099" max="4099" width="8" style="409" hidden="1"/>
    <col min="4100" max="4100" width="7.85546875" style="409" hidden="1"/>
    <col min="4101" max="4101" width="7.42578125" style="409" hidden="1"/>
    <col min="4102" max="4102" width="6.85546875" style="409" hidden="1"/>
    <col min="4103" max="4103" width="7.7109375" style="409" hidden="1"/>
    <col min="4104" max="4104" width="1.7109375" style="409" hidden="1"/>
    <col min="4105" max="4105" width="7.5703125" style="409" hidden="1"/>
    <col min="4106" max="4106" width="0.85546875" style="409" hidden="1"/>
    <col min="4107" max="4351" width="10.7109375" style="409" hidden="1"/>
    <col min="4352" max="4352" width="0.85546875" style="409" hidden="1"/>
    <col min="4353" max="4353" width="5.85546875" style="409" hidden="1"/>
    <col min="4354" max="4354" width="6.140625" style="409" hidden="1"/>
    <col min="4355" max="4355" width="8" style="409" hidden="1"/>
    <col min="4356" max="4356" width="7.85546875" style="409" hidden="1"/>
    <col min="4357" max="4357" width="7.42578125" style="409" hidden="1"/>
    <col min="4358" max="4358" width="6.85546875" style="409" hidden="1"/>
    <col min="4359" max="4359" width="7.7109375" style="409" hidden="1"/>
    <col min="4360" max="4360" width="1.7109375" style="409" hidden="1"/>
    <col min="4361" max="4361" width="7.5703125" style="409" hidden="1"/>
    <col min="4362" max="4362" width="0.85546875" style="409" hidden="1"/>
    <col min="4363" max="4607" width="10.7109375" style="409" hidden="1"/>
    <col min="4608" max="4608" width="0.85546875" style="409" hidden="1"/>
    <col min="4609" max="4609" width="5.85546875" style="409" hidden="1"/>
    <col min="4610" max="4610" width="6.140625" style="409" hidden="1"/>
    <col min="4611" max="4611" width="8" style="409" hidden="1"/>
    <col min="4612" max="4612" width="7.85546875" style="409" hidden="1"/>
    <col min="4613" max="4613" width="7.42578125" style="409" hidden="1"/>
    <col min="4614" max="4614" width="6.85546875" style="409" hidden="1"/>
    <col min="4615" max="4615" width="7.7109375" style="409" hidden="1"/>
    <col min="4616" max="4616" width="1.7109375" style="409" hidden="1"/>
    <col min="4617" max="4617" width="7.5703125" style="409" hidden="1"/>
    <col min="4618" max="4618" width="0.85546875" style="409" hidden="1"/>
    <col min="4619" max="4863" width="10.7109375" style="409" hidden="1"/>
    <col min="4864" max="4864" width="0.85546875" style="409" hidden="1"/>
    <col min="4865" max="4865" width="5.85546875" style="409" hidden="1"/>
    <col min="4866" max="4866" width="6.140625" style="409" hidden="1"/>
    <col min="4867" max="4867" width="8" style="409" hidden="1"/>
    <col min="4868" max="4868" width="7.85546875" style="409" hidden="1"/>
    <col min="4869" max="4869" width="7.42578125" style="409" hidden="1"/>
    <col min="4870" max="4870" width="6.85546875" style="409" hidden="1"/>
    <col min="4871" max="4871" width="7.7109375" style="409" hidden="1"/>
    <col min="4872" max="4872" width="1.7109375" style="409" hidden="1"/>
    <col min="4873" max="4873" width="7.5703125" style="409" hidden="1"/>
    <col min="4874" max="4874" width="0.85546875" style="409" hidden="1"/>
    <col min="4875" max="5119" width="10.7109375" style="409" hidden="1"/>
    <col min="5120" max="5120" width="0.85546875" style="409" hidden="1"/>
    <col min="5121" max="5121" width="5.85546875" style="409" hidden="1"/>
    <col min="5122" max="5122" width="6.140625" style="409" hidden="1"/>
    <col min="5123" max="5123" width="8" style="409" hidden="1"/>
    <col min="5124" max="5124" width="7.85546875" style="409" hidden="1"/>
    <col min="5125" max="5125" width="7.42578125" style="409" hidden="1"/>
    <col min="5126" max="5126" width="6.85546875" style="409" hidden="1"/>
    <col min="5127" max="5127" width="7.7109375" style="409" hidden="1"/>
    <col min="5128" max="5128" width="1.7109375" style="409" hidden="1"/>
    <col min="5129" max="5129" width="7.5703125" style="409" hidden="1"/>
    <col min="5130" max="5130" width="0.85546875" style="409" hidden="1"/>
    <col min="5131" max="5375" width="10.7109375" style="409" hidden="1"/>
    <col min="5376" max="5376" width="0.85546875" style="409" hidden="1"/>
    <col min="5377" max="5377" width="5.85546875" style="409" hidden="1"/>
    <col min="5378" max="5378" width="6.140625" style="409" hidden="1"/>
    <col min="5379" max="5379" width="8" style="409" hidden="1"/>
    <col min="5380" max="5380" width="7.85546875" style="409" hidden="1"/>
    <col min="5381" max="5381" width="7.42578125" style="409" hidden="1"/>
    <col min="5382" max="5382" width="6.85546875" style="409" hidden="1"/>
    <col min="5383" max="5383" width="7.7109375" style="409" hidden="1"/>
    <col min="5384" max="5384" width="1.7109375" style="409" hidden="1"/>
    <col min="5385" max="5385" width="7.5703125" style="409" hidden="1"/>
    <col min="5386" max="5386" width="0.85546875" style="409" hidden="1"/>
    <col min="5387" max="5631" width="10.7109375" style="409" hidden="1"/>
    <col min="5632" max="5632" width="0.85546875" style="409" hidden="1"/>
    <col min="5633" max="5633" width="5.85546875" style="409" hidden="1"/>
    <col min="5634" max="5634" width="6.140625" style="409" hidden="1"/>
    <col min="5635" max="5635" width="8" style="409" hidden="1"/>
    <col min="5636" max="5636" width="7.85546875" style="409" hidden="1"/>
    <col min="5637" max="5637" width="7.42578125" style="409" hidden="1"/>
    <col min="5638" max="5638" width="6.85546875" style="409" hidden="1"/>
    <col min="5639" max="5639" width="7.7109375" style="409" hidden="1"/>
    <col min="5640" max="5640" width="1.7109375" style="409" hidden="1"/>
    <col min="5641" max="5641" width="7.5703125" style="409" hidden="1"/>
    <col min="5642" max="5642" width="0.85546875" style="409" hidden="1"/>
    <col min="5643" max="5887" width="10.7109375" style="409" hidden="1"/>
    <col min="5888" max="5888" width="0.85546875" style="409" hidden="1"/>
    <col min="5889" max="5889" width="5.85546875" style="409" hidden="1"/>
    <col min="5890" max="5890" width="6.140625" style="409" hidden="1"/>
    <col min="5891" max="5891" width="8" style="409" hidden="1"/>
    <col min="5892" max="5892" width="7.85546875" style="409" hidden="1"/>
    <col min="5893" max="5893" width="7.42578125" style="409" hidden="1"/>
    <col min="5894" max="5894" width="6.85546875" style="409" hidden="1"/>
    <col min="5895" max="5895" width="7.7109375" style="409" hidden="1"/>
    <col min="5896" max="5896" width="1.7109375" style="409" hidden="1"/>
    <col min="5897" max="5897" width="7.5703125" style="409" hidden="1"/>
    <col min="5898" max="5898" width="0.85546875" style="409" hidden="1"/>
    <col min="5899" max="6143" width="10.7109375" style="409" hidden="1"/>
    <col min="6144" max="6144" width="0.85546875" style="409" hidden="1"/>
    <col min="6145" max="6145" width="5.85546875" style="409" hidden="1"/>
    <col min="6146" max="6146" width="6.140625" style="409" hidden="1"/>
    <col min="6147" max="6147" width="8" style="409" hidden="1"/>
    <col min="6148" max="6148" width="7.85546875" style="409" hidden="1"/>
    <col min="6149" max="6149" width="7.42578125" style="409" hidden="1"/>
    <col min="6150" max="6150" width="6.85546875" style="409" hidden="1"/>
    <col min="6151" max="6151" width="7.7109375" style="409" hidden="1"/>
    <col min="6152" max="6152" width="1.7109375" style="409" hidden="1"/>
    <col min="6153" max="6153" width="7.5703125" style="409" hidden="1"/>
    <col min="6154" max="6154" width="0.85546875" style="409" hidden="1"/>
    <col min="6155" max="6399" width="10.7109375" style="409" hidden="1"/>
    <col min="6400" max="6400" width="0.85546875" style="409" hidden="1"/>
    <col min="6401" max="6401" width="5.85546875" style="409" hidden="1"/>
    <col min="6402" max="6402" width="6.140625" style="409" hidden="1"/>
    <col min="6403" max="6403" width="8" style="409" hidden="1"/>
    <col min="6404" max="6404" width="7.85546875" style="409" hidden="1"/>
    <col min="6405" max="6405" width="7.42578125" style="409" hidden="1"/>
    <col min="6406" max="6406" width="6.85546875" style="409" hidden="1"/>
    <col min="6407" max="6407" width="7.7109375" style="409" hidden="1"/>
    <col min="6408" max="6408" width="1.7109375" style="409" hidden="1"/>
    <col min="6409" max="6409" width="7.5703125" style="409" hidden="1"/>
    <col min="6410" max="6410" width="0.85546875" style="409" hidden="1"/>
    <col min="6411" max="6655" width="10.7109375" style="409" hidden="1"/>
    <col min="6656" max="6656" width="0.85546875" style="409" hidden="1"/>
    <col min="6657" max="6657" width="5.85546875" style="409" hidden="1"/>
    <col min="6658" max="6658" width="6.140625" style="409" hidden="1"/>
    <col min="6659" max="6659" width="8" style="409" hidden="1"/>
    <col min="6660" max="6660" width="7.85546875" style="409" hidden="1"/>
    <col min="6661" max="6661" width="7.42578125" style="409" hidden="1"/>
    <col min="6662" max="6662" width="6.85546875" style="409" hidden="1"/>
    <col min="6663" max="6663" width="7.7109375" style="409" hidden="1"/>
    <col min="6664" max="6664" width="1.7109375" style="409" hidden="1"/>
    <col min="6665" max="6665" width="7.5703125" style="409" hidden="1"/>
    <col min="6666" max="6666" width="0.85546875" style="409" hidden="1"/>
    <col min="6667" max="6911" width="10.7109375" style="409" hidden="1"/>
    <col min="6912" max="6912" width="0.85546875" style="409" hidden="1"/>
    <col min="6913" max="6913" width="5.85546875" style="409" hidden="1"/>
    <col min="6914" max="6914" width="6.140625" style="409" hidden="1"/>
    <col min="6915" max="6915" width="8" style="409" hidden="1"/>
    <col min="6916" max="6916" width="7.85546875" style="409" hidden="1"/>
    <col min="6917" max="6917" width="7.42578125" style="409" hidden="1"/>
    <col min="6918" max="6918" width="6.85546875" style="409" hidden="1"/>
    <col min="6919" max="6919" width="7.7109375" style="409" hidden="1"/>
    <col min="6920" max="6920" width="1.7109375" style="409" hidden="1"/>
    <col min="6921" max="6921" width="7.5703125" style="409" hidden="1"/>
    <col min="6922" max="6922" width="0.85546875" style="409" hidden="1"/>
    <col min="6923" max="7167" width="10.7109375" style="409" hidden="1"/>
    <col min="7168" max="7168" width="0.85546875" style="409" hidden="1"/>
    <col min="7169" max="7169" width="5.85546875" style="409" hidden="1"/>
    <col min="7170" max="7170" width="6.140625" style="409" hidden="1"/>
    <col min="7171" max="7171" width="8" style="409" hidden="1"/>
    <col min="7172" max="7172" width="7.85546875" style="409" hidden="1"/>
    <col min="7173" max="7173" width="7.42578125" style="409" hidden="1"/>
    <col min="7174" max="7174" width="6.85546875" style="409" hidden="1"/>
    <col min="7175" max="7175" width="7.7109375" style="409" hidden="1"/>
    <col min="7176" max="7176" width="1.7109375" style="409" hidden="1"/>
    <col min="7177" max="7177" width="7.5703125" style="409" hidden="1"/>
    <col min="7178" max="7178" width="0.85546875" style="409" hidden="1"/>
    <col min="7179" max="7423" width="10.7109375" style="409" hidden="1"/>
    <col min="7424" max="7424" width="0.85546875" style="409" hidden="1"/>
    <col min="7425" max="7425" width="5.85546875" style="409" hidden="1"/>
    <col min="7426" max="7426" width="6.140625" style="409" hidden="1"/>
    <col min="7427" max="7427" width="8" style="409" hidden="1"/>
    <col min="7428" max="7428" width="7.85546875" style="409" hidden="1"/>
    <col min="7429" max="7429" width="7.42578125" style="409" hidden="1"/>
    <col min="7430" max="7430" width="6.85546875" style="409" hidden="1"/>
    <col min="7431" max="7431" width="7.7109375" style="409" hidden="1"/>
    <col min="7432" max="7432" width="1.7109375" style="409" hidden="1"/>
    <col min="7433" max="7433" width="7.5703125" style="409" hidden="1"/>
    <col min="7434" max="7434" width="0.85546875" style="409" hidden="1"/>
    <col min="7435" max="7679" width="10.7109375" style="409" hidden="1"/>
    <col min="7680" max="7680" width="0.85546875" style="409" hidden="1"/>
    <col min="7681" max="7681" width="5.85546875" style="409" hidden="1"/>
    <col min="7682" max="7682" width="6.140625" style="409" hidden="1"/>
    <col min="7683" max="7683" width="8" style="409" hidden="1"/>
    <col min="7684" max="7684" width="7.85546875" style="409" hidden="1"/>
    <col min="7685" max="7685" width="7.42578125" style="409" hidden="1"/>
    <col min="7686" max="7686" width="6.85546875" style="409" hidden="1"/>
    <col min="7687" max="7687" width="7.7109375" style="409" hidden="1"/>
    <col min="7688" max="7688" width="1.7109375" style="409" hidden="1"/>
    <col min="7689" max="7689" width="7.5703125" style="409" hidden="1"/>
    <col min="7690" max="7690" width="0.85546875" style="409" hidden="1"/>
    <col min="7691" max="7935" width="10.7109375" style="409" hidden="1"/>
    <col min="7936" max="7936" width="0.85546875" style="409" hidden="1"/>
    <col min="7937" max="7937" width="5.85546875" style="409" hidden="1"/>
    <col min="7938" max="7938" width="6.140625" style="409" hidden="1"/>
    <col min="7939" max="7939" width="8" style="409" hidden="1"/>
    <col min="7940" max="7940" width="7.85546875" style="409" hidden="1"/>
    <col min="7941" max="7941" width="7.42578125" style="409" hidden="1"/>
    <col min="7942" max="7942" width="6.85546875" style="409" hidden="1"/>
    <col min="7943" max="7943" width="7.7109375" style="409" hidden="1"/>
    <col min="7944" max="7944" width="1.7109375" style="409" hidden="1"/>
    <col min="7945" max="7945" width="7.5703125" style="409" hidden="1"/>
    <col min="7946" max="7946" width="0.85546875" style="409" hidden="1"/>
    <col min="7947" max="8191" width="10.7109375" style="409" hidden="1"/>
    <col min="8192" max="8192" width="0.85546875" style="409" hidden="1"/>
    <col min="8193" max="8193" width="5.85546875" style="409" hidden="1"/>
    <col min="8194" max="8194" width="6.140625" style="409" hidden="1"/>
    <col min="8195" max="8195" width="8" style="409" hidden="1"/>
    <col min="8196" max="8196" width="7.85546875" style="409" hidden="1"/>
    <col min="8197" max="8197" width="7.42578125" style="409" hidden="1"/>
    <col min="8198" max="8198" width="6.85546875" style="409" hidden="1"/>
    <col min="8199" max="8199" width="7.7109375" style="409" hidden="1"/>
    <col min="8200" max="8200" width="1.7109375" style="409" hidden="1"/>
    <col min="8201" max="8201" width="7.5703125" style="409" hidden="1"/>
    <col min="8202" max="8202" width="0.85546875" style="409" hidden="1"/>
    <col min="8203" max="8447" width="10.7109375" style="409" hidden="1"/>
    <col min="8448" max="8448" width="0.85546875" style="409" hidden="1"/>
    <col min="8449" max="8449" width="5.85546875" style="409" hidden="1"/>
    <col min="8450" max="8450" width="6.140625" style="409" hidden="1"/>
    <col min="8451" max="8451" width="8" style="409" hidden="1"/>
    <col min="8452" max="8452" width="7.85546875" style="409" hidden="1"/>
    <col min="8453" max="8453" width="7.42578125" style="409" hidden="1"/>
    <col min="8454" max="8454" width="6.85546875" style="409" hidden="1"/>
    <col min="8455" max="8455" width="7.7109375" style="409" hidden="1"/>
    <col min="8456" max="8456" width="1.7109375" style="409" hidden="1"/>
    <col min="8457" max="8457" width="7.5703125" style="409" hidden="1"/>
    <col min="8458" max="8458" width="0.85546875" style="409" hidden="1"/>
    <col min="8459" max="8703" width="10.7109375" style="409" hidden="1"/>
    <col min="8704" max="8704" width="0.85546875" style="409" hidden="1"/>
    <col min="8705" max="8705" width="5.85546875" style="409" hidden="1"/>
    <col min="8706" max="8706" width="6.140625" style="409" hidden="1"/>
    <col min="8707" max="8707" width="8" style="409" hidden="1"/>
    <col min="8708" max="8708" width="7.85546875" style="409" hidden="1"/>
    <col min="8709" max="8709" width="7.42578125" style="409" hidden="1"/>
    <col min="8710" max="8710" width="6.85546875" style="409" hidden="1"/>
    <col min="8711" max="8711" width="7.7109375" style="409" hidden="1"/>
    <col min="8712" max="8712" width="1.7109375" style="409" hidden="1"/>
    <col min="8713" max="8713" width="7.5703125" style="409" hidden="1"/>
    <col min="8714" max="8714" width="0.85546875" style="409" hidden="1"/>
    <col min="8715" max="8959" width="10.7109375" style="409" hidden="1"/>
    <col min="8960" max="8960" width="0.85546875" style="409" hidden="1"/>
    <col min="8961" max="8961" width="5.85546875" style="409" hidden="1"/>
    <col min="8962" max="8962" width="6.140625" style="409" hidden="1"/>
    <col min="8963" max="8963" width="8" style="409" hidden="1"/>
    <col min="8964" max="8964" width="7.85546875" style="409" hidden="1"/>
    <col min="8965" max="8965" width="7.42578125" style="409" hidden="1"/>
    <col min="8966" max="8966" width="6.85546875" style="409" hidden="1"/>
    <col min="8967" max="8967" width="7.7109375" style="409" hidden="1"/>
    <col min="8968" max="8968" width="1.7109375" style="409" hidden="1"/>
    <col min="8969" max="8969" width="7.5703125" style="409" hidden="1"/>
    <col min="8970" max="8970" width="0.85546875" style="409" hidden="1"/>
    <col min="8971" max="9215" width="10.7109375" style="409" hidden="1"/>
    <col min="9216" max="9216" width="0.85546875" style="409" hidden="1"/>
    <col min="9217" max="9217" width="5.85546875" style="409" hidden="1"/>
    <col min="9218" max="9218" width="6.140625" style="409" hidden="1"/>
    <col min="9219" max="9219" width="8" style="409" hidden="1"/>
    <col min="9220" max="9220" width="7.85546875" style="409" hidden="1"/>
    <col min="9221" max="9221" width="7.42578125" style="409" hidden="1"/>
    <col min="9222" max="9222" width="6.85546875" style="409" hidden="1"/>
    <col min="9223" max="9223" width="7.7109375" style="409" hidden="1"/>
    <col min="9224" max="9224" width="1.7109375" style="409" hidden="1"/>
    <col min="9225" max="9225" width="7.5703125" style="409" hidden="1"/>
    <col min="9226" max="9226" width="0.85546875" style="409" hidden="1"/>
    <col min="9227" max="9471" width="10.7109375" style="409" hidden="1"/>
    <col min="9472" max="9472" width="0.85546875" style="409" hidden="1"/>
    <col min="9473" max="9473" width="5.85546875" style="409" hidden="1"/>
    <col min="9474" max="9474" width="6.140625" style="409" hidden="1"/>
    <col min="9475" max="9475" width="8" style="409" hidden="1"/>
    <col min="9476" max="9476" width="7.85546875" style="409" hidden="1"/>
    <col min="9477" max="9477" width="7.42578125" style="409" hidden="1"/>
    <col min="9478" max="9478" width="6.85546875" style="409" hidden="1"/>
    <col min="9479" max="9479" width="7.7109375" style="409" hidden="1"/>
    <col min="9480" max="9480" width="1.7109375" style="409" hidden="1"/>
    <col min="9481" max="9481" width="7.5703125" style="409" hidden="1"/>
    <col min="9482" max="9482" width="0.85546875" style="409" hidden="1"/>
    <col min="9483" max="9727" width="10.7109375" style="409" hidden="1"/>
    <col min="9728" max="9728" width="0.85546875" style="409" hidden="1"/>
    <col min="9729" max="9729" width="5.85546875" style="409" hidden="1"/>
    <col min="9730" max="9730" width="6.140625" style="409" hidden="1"/>
    <col min="9731" max="9731" width="8" style="409" hidden="1"/>
    <col min="9732" max="9732" width="7.85546875" style="409" hidden="1"/>
    <col min="9733" max="9733" width="7.42578125" style="409" hidden="1"/>
    <col min="9734" max="9734" width="6.85546875" style="409" hidden="1"/>
    <col min="9735" max="9735" width="7.7109375" style="409" hidden="1"/>
    <col min="9736" max="9736" width="1.7109375" style="409" hidden="1"/>
    <col min="9737" max="9737" width="7.5703125" style="409" hidden="1"/>
    <col min="9738" max="9738" width="0.85546875" style="409" hidden="1"/>
    <col min="9739" max="9983" width="10.7109375" style="409" hidden="1"/>
    <col min="9984" max="9984" width="0.85546875" style="409" hidden="1"/>
    <col min="9985" max="9985" width="5.85546875" style="409" hidden="1"/>
    <col min="9986" max="9986" width="6.140625" style="409" hidden="1"/>
    <col min="9987" max="9987" width="8" style="409" hidden="1"/>
    <col min="9988" max="9988" width="7.85546875" style="409" hidden="1"/>
    <col min="9989" max="9989" width="7.42578125" style="409" hidden="1"/>
    <col min="9990" max="9990" width="6.85546875" style="409" hidden="1"/>
    <col min="9991" max="9991" width="7.7109375" style="409" hidden="1"/>
    <col min="9992" max="9992" width="1.7109375" style="409" hidden="1"/>
    <col min="9993" max="9993" width="7.5703125" style="409" hidden="1"/>
    <col min="9994" max="9994" width="0.85546875" style="409" hidden="1"/>
    <col min="9995" max="10239" width="10.7109375" style="409" hidden="1"/>
    <col min="10240" max="10240" width="0.85546875" style="409" hidden="1"/>
    <col min="10241" max="10241" width="5.85546875" style="409" hidden="1"/>
    <col min="10242" max="10242" width="6.140625" style="409" hidden="1"/>
    <col min="10243" max="10243" width="8" style="409" hidden="1"/>
    <col min="10244" max="10244" width="7.85546875" style="409" hidden="1"/>
    <col min="10245" max="10245" width="7.42578125" style="409" hidden="1"/>
    <col min="10246" max="10246" width="6.85546875" style="409" hidden="1"/>
    <col min="10247" max="10247" width="7.7109375" style="409" hidden="1"/>
    <col min="10248" max="10248" width="1.7109375" style="409" hidden="1"/>
    <col min="10249" max="10249" width="7.5703125" style="409" hidden="1"/>
    <col min="10250" max="10250" width="0.85546875" style="409" hidden="1"/>
    <col min="10251" max="10495" width="10.7109375" style="409" hidden="1"/>
    <col min="10496" max="10496" width="0.85546875" style="409" hidden="1"/>
    <col min="10497" max="10497" width="5.85546875" style="409" hidden="1"/>
    <col min="10498" max="10498" width="6.140625" style="409" hidden="1"/>
    <col min="10499" max="10499" width="8" style="409" hidden="1"/>
    <col min="10500" max="10500" width="7.85546875" style="409" hidden="1"/>
    <col min="10501" max="10501" width="7.42578125" style="409" hidden="1"/>
    <col min="10502" max="10502" width="6.85546875" style="409" hidden="1"/>
    <col min="10503" max="10503" width="7.7109375" style="409" hidden="1"/>
    <col min="10504" max="10504" width="1.7109375" style="409" hidden="1"/>
    <col min="10505" max="10505" width="7.5703125" style="409" hidden="1"/>
    <col min="10506" max="10506" width="0.85546875" style="409" hidden="1"/>
    <col min="10507" max="10751" width="10.7109375" style="409" hidden="1"/>
    <col min="10752" max="10752" width="0.85546875" style="409" hidden="1"/>
    <col min="10753" max="10753" width="5.85546875" style="409" hidden="1"/>
    <col min="10754" max="10754" width="6.140625" style="409" hidden="1"/>
    <col min="10755" max="10755" width="8" style="409" hidden="1"/>
    <col min="10756" max="10756" width="7.85546875" style="409" hidden="1"/>
    <col min="10757" max="10757" width="7.42578125" style="409" hidden="1"/>
    <col min="10758" max="10758" width="6.85546875" style="409" hidden="1"/>
    <col min="10759" max="10759" width="7.7109375" style="409" hidden="1"/>
    <col min="10760" max="10760" width="1.7109375" style="409" hidden="1"/>
    <col min="10761" max="10761" width="7.5703125" style="409" hidden="1"/>
    <col min="10762" max="10762" width="0.85546875" style="409" hidden="1"/>
    <col min="10763" max="11007" width="10.7109375" style="409" hidden="1"/>
    <col min="11008" max="11008" width="0.85546875" style="409" hidden="1"/>
    <col min="11009" max="11009" width="5.85546875" style="409" hidden="1"/>
    <col min="11010" max="11010" width="6.140625" style="409" hidden="1"/>
    <col min="11011" max="11011" width="8" style="409" hidden="1"/>
    <col min="11012" max="11012" width="7.85546875" style="409" hidden="1"/>
    <col min="11013" max="11013" width="7.42578125" style="409" hidden="1"/>
    <col min="11014" max="11014" width="6.85546875" style="409" hidden="1"/>
    <col min="11015" max="11015" width="7.7109375" style="409" hidden="1"/>
    <col min="11016" max="11016" width="1.7109375" style="409" hidden="1"/>
    <col min="11017" max="11017" width="7.5703125" style="409" hidden="1"/>
    <col min="11018" max="11018" width="0.85546875" style="409" hidden="1"/>
    <col min="11019" max="11263" width="10.7109375" style="409" hidden="1"/>
    <col min="11264" max="11264" width="0.85546875" style="409" hidden="1"/>
    <col min="11265" max="11265" width="5.85546875" style="409" hidden="1"/>
    <col min="11266" max="11266" width="6.140625" style="409" hidden="1"/>
    <col min="11267" max="11267" width="8" style="409" hidden="1"/>
    <col min="11268" max="11268" width="7.85546875" style="409" hidden="1"/>
    <col min="11269" max="11269" width="7.42578125" style="409" hidden="1"/>
    <col min="11270" max="11270" width="6.85546875" style="409" hidden="1"/>
    <col min="11271" max="11271" width="7.7109375" style="409" hidden="1"/>
    <col min="11272" max="11272" width="1.7109375" style="409" hidden="1"/>
    <col min="11273" max="11273" width="7.5703125" style="409" hidden="1"/>
    <col min="11274" max="11274" width="0.85546875" style="409" hidden="1"/>
    <col min="11275" max="11519" width="10.7109375" style="409" hidden="1"/>
    <col min="11520" max="11520" width="0.85546875" style="409" hidden="1"/>
    <col min="11521" max="11521" width="5.85546875" style="409" hidden="1"/>
    <col min="11522" max="11522" width="6.140625" style="409" hidden="1"/>
    <col min="11523" max="11523" width="8" style="409" hidden="1"/>
    <col min="11524" max="11524" width="7.85546875" style="409" hidden="1"/>
    <col min="11525" max="11525" width="7.42578125" style="409" hidden="1"/>
    <col min="11526" max="11526" width="6.85546875" style="409" hidden="1"/>
    <col min="11527" max="11527" width="7.7109375" style="409" hidden="1"/>
    <col min="11528" max="11528" width="1.7109375" style="409" hidden="1"/>
    <col min="11529" max="11529" width="7.5703125" style="409" hidden="1"/>
    <col min="11530" max="11530" width="0.85546875" style="409" hidden="1"/>
    <col min="11531" max="11775" width="10.7109375" style="409" hidden="1"/>
    <col min="11776" max="11776" width="0.85546875" style="409" hidden="1"/>
    <col min="11777" max="11777" width="5.85546875" style="409" hidden="1"/>
    <col min="11778" max="11778" width="6.140625" style="409" hidden="1"/>
    <col min="11779" max="11779" width="8" style="409" hidden="1"/>
    <col min="11780" max="11780" width="7.85546875" style="409" hidden="1"/>
    <col min="11781" max="11781" width="7.42578125" style="409" hidden="1"/>
    <col min="11782" max="11782" width="6.85546875" style="409" hidden="1"/>
    <col min="11783" max="11783" width="7.7109375" style="409" hidden="1"/>
    <col min="11784" max="11784" width="1.7109375" style="409" hidden="1"/>
    <col min="11785" max="11785" width="7.5703125" style="409" hidden="1"/>
    <col min="11786" max="11786" width="0.85546875" style="409" hidden="1"/>
    <col min="11787" max="12031" width="10.7109375" style="409" hidden="1"/>
    <col min="12032" max="12032" width="0.85546875" style="409" hidden="1"/>
    <col min="12033" max="12033" width="5.85546875" style="409" hidden="1"/>
    <col min="12034" max="12034" width="6.140625" style="409" hidden="1"/>
    <col min="12035" max="12035" width="8" style="409" hidden="1"/>
    <col min="12036" max="12036" width="7.85546875" style="409" hidden="1"/>
    <col min="12037" max="12037" width="7.42578125" style="409" hidden="1"/>
    <col min="12038" max="12038" width="6.85546875" style="409" hidden="1"/>
    <col min="12039" max="12039" width="7.7109375" style="409" hidden="1"/>
    <col min="12040" max="12040" width="1.7109375" style="409" hidden="1"/>
    <col min="12041" max="12041" width="7.5703125" style="409" hidden="1"/>
    <col min="12042" max="12042" width="0.85546875" style="409" hidden="1"/>
    <col min="12043" max="12287" width="10.7109375" style="409" hidden="1"/>
    <col min="12288" max="12288" width="0.85546875" style="409" hidden="1"/>
    <col min="12289" max="12289" width="5.85546875" style="409" hidden="1"/>
    <col min="12290" max="12290" width="6.140625" style="409" hidden="1"/>
    <col min="12291" max="12291" width="8" style="409" hidden="1"/>
    <col min="12292" max="12292" width="7.85546875" style="409" hidden="1"/>
    <col min="12293" max="12293" width="7.42578125" style="409" hidden="1"/>
    <col min="12294" max="12294" width="6.85546875" style="409" hidden="1"/>
    <col min="12295" max="12295" width="7.7109375" style="409" hidden="1"/>
    <col min="12296" max="12296" width="1.7109375" style="409" hidden="1"/>
    <col min="12297" max="12297" width="7.5703125" style="409" hidden="1"/>
    <col min="12298" max="12298" width="0.85546875" style="409" hidden="1"/>
    <col min="12299" max="12543" width="10.7109375" style="409" hidden="1"/>
    <col min="12544" max="12544" width="0.85546875" style="409" hidden="1"/>
    <col min="12545" max="12545" width="5.85546875" style="409" hidden="1"/>
    <col min="12546" max="12546" width="6.140625" style="409" hidden="1"/>
    <col min="12547" max="12547" width="8" style="409" hidden="1"/>
    <col min="12548" max="12548" width="7.85546875" style="409" hidden="1"/>
    <col min="12549" max="12549" width="7.42578125" style="409" hidden="1"/>
    <col min="12550" max="12550" width="6.85546875" style="409" hidden="1"/>
    <col min="12551" max="12551" width="7.7109375" style="409" hidden="1"/>
    <col min="12552" max="12552" width="1.7109375" style="409" hidden="1"/>
    <col min="12553" max="12553" width="7.5703125" style="409" hidden="1"/>
    <col min="12554" max="12554" width="0.85546875" style="409" hidden="1"/>
    <col min="12555" max="12799" width="10.7109375" style="409" hidden="1"/>
    <col min="12800" max="12800" width="0.85546875" style="409" hidden="1"/>
    <col min="12801" max="12801" width="5.85546875" style="409" hidden="1"/>
    <col min="12802" max="12802" width="6.140625" style="409" hidden="1"/>
    <col min="12803" max="12803" width="8" style="409" hidden="1"/>
    <col min="12804" max="12804" width="7.85546875" style="409" hidden="1"/>
    <col min="12805" max="12805" width="7.42578125" style="409" hidden="1"/>
    <col min="12806" max="12806" width="6.85546875" style="409" hidden="1"/>
    <col min="12807" max="12807" width="7.7109375" style="409" hidden="1"/>
    <col min="12808" max="12808" width="1.7109375" style="409" hidden="1"/>
    <col min="12809" max="12809" width="7.5703125" style="409" hidden="1"/>
    <col min="12810" max="12810" width="0.85546875" style="409" hidden="1"/>
    <col min="12811" max="13055" width="10.7109375" style="409" hidden="1"/>
    <col min="13056" max="13056" width="0.85546875" style="409" hidden="1"/>
    <col min="13057" max="13057" width="5.85546875" style="409" hidden="1"/>
    <col min="13058" max="13058" width="6.140625" style="409" hidden="1"/>
    <col min="13059" max="13059" width="8" style="409" hidden="1"/>
    <col min="13060" max="13060" width="7.85546875" style="409" hidden="1"/>
    <col min="13061" max="13061" width="7.42578125" style="409" hidden="1"/>
    <col min="13062" max="13062" width="6.85546875" style="409" hidden="1"/>
    <col min="13063" max="13063" width="7.7109375" style="409" hidden="1"/>
    <col min="13064" max="13064" width="1.7109375" style="409" hidden="1"/>
    <col min="13065" max="13065" width="7.5703125" style="409" hidden="1"/>
    <col min="13066" max="13066" width="0.85546875" style="409" hidden="1"/>
    <col min="13067" max="13311" width="10.7109375" style="409" hidden="1"/>
    <col min="13312" max="13312" width="0.85546875" style="409" hidden="1"/>
    <col min="13313" max="13313" width="5.85546875" style="409" hidden="1"/>
    <col min="13314" max="13314" width="6.140625" style="409" hidden="1"/>
    <col min="13315" max="13315" width="8" style="409" hidden="1"/>
    <col min="13316" max="13316" width="7.85546875" style="409" hidden="1"/>
    <col min="13317" max="13317" width="7.42578125" style="409" hidden="1"/>
    <col min="13318" max="13318" width="6.85546875" style="409" hidden="1"/>
    <col min="13319" max="13319" width="7.7109375" style="409" hidden="1"/>
    <col min="13320" max="13320" width="1.7109375" style="409" hidden="1"/>
    <col min="13321" max="13321" width="7.5703125" style="409" hidden="1"/>
    <col min="13322" max="13322" width="0.85546875" style="409" hidden="1"/>
    <col min="13323" max="13567" width="10.7109375" style="409" hidden="1"/>
    <col min="13568" max="13568" width="0.85546875" style="409" hidden="1"/>
    <col min="13569" max="13569" width="5.85546875" style="409" hidden="1"/>
    <col min="13570" max="13570" width="6.140625" style="409" hidden="1"/>
    <col min="13571" max="13571" width="8" style="409" hidden="1"/>
    <col min="13572" max="13572" width="7.85546875" style="409" hidden="1"/>
    <col min="13573" max="13573" width="7.42578125" style="409" hidden="1"/>
    <col min="13574" max="13574" width="6.85546875" style="409" hidden="1"/>
    <col min="13575" max="13575" width="7.7109375" style="409" hidden="1"/>
    <col min="13576" max="13576" width="1.7109375" style="409" hidden="1"/>
    <col min="13577" max="13577" width="7.5703125" style="409" hidden="1"/>
    <col min="13578" max="13578" width="0.85546875" style="409" hidden="1"/>
    <col min="13579" max="13823" width="10.7109375" style="409" hidden="1"/>
    <col min="13824" max="13824" width="0.85546875" style="409" hidden="1"/>
    <col min="13825" max="13825" width="5.85546875" style="409" hidden="1"/>
    <col min="13826" max="13826" width="6.140625" style="409" hidden="1"/>
    <col min="13827" max="13827" width="8" style="409" hidden="1"/>
    <col min="13828" max="13828" width="7.85546875" style="409" hidden="1"/>
    <col min="13829" max="13829" width="7.42578125" style="409" hidden="1"/>
    <col min="13830" max="13830" width="6.85546875" style="409" hidden="1"/>
    <col min="13831" max="13831" width="7.7109375" style="409" hidden="1"/>
    <col min="13832" max="13832" width="1.7109375" style="409" hidden="1"/>
    <col min="13833" max="13833" width="7.5703125" style="409" hidden="1"/>
    <col min="13834" max="13834" width="0.85546875" style="409" hidden="1"/>
    <col min="13835" max="14079" width="10.7109375" style="409" hidden="1"/>
    <col min="14080" max="14080" width="0.85546875" style="409" hidden="1"/>
    <col min="14081" max="14081" width="5.85546875" style="409" hidden="1"/>
    <col min="14082" max="14082" width="6.140625" style="409" hidden="1"/>
    <col min="14083" max="14083" width="8" style="409" hidden="1"/>
    <col min="14084" max="14084" width="7.85546875" style="409" hidden="1"/>
    <col min="14085" max="14085" width="7.42578125" style="409" hidden="1"/>
    <col min="14086" max="14086" width="6.85546875" style="409" hidden="1"/>
    <col min="14087" max="14087" width="7.7109375" style="409" hidden="1"/>
    <col min="14088" max="14088" width="1.7109375" style="409" hidden="1"/>
    <col min="14089" max="14089" width="7.5703125" style="409" hidden="1"/>
    <col min="14090" max="14090" width="0.85546875" style="409" hidden="1"/>
    <col min="14091" max="14335" width="10.7109375" style="409" hidden="1"/>
    <col min="14336" max="14336" width="0.85546875" style="409" hidden="1"/>
    <col min="14337" max="14337" width="5.85546875" style="409" hidden="1"/>
    <col min="14338" max="14338" width="6.140625" style="409" hidden="1"/>
    <col min="14339" max="14339" width="8" style="409" hidden="1"/>
    <col min="14340" max="14340" width="7.85546875" style="409" hidden="1"/>
    <col min="14341" max="14341" width="7.42578125" style="409" hidden="1"/>
    <col min="14342" max="14342" width="6.85546875" style="409" hidden="1"/>
    <col min="14343" max="14343" width="7.7109375" style="409" hidden="1"/>
    <col min="14344" max="14344" width="1.7109375" style="409" hidden="1"/>
    <col min="14345" max="14345" width="7.5703125" style="409" hidden="1"/>
    <col min="14346" max="14346" width="0.85546875" style="409" hidden="1"/>
    <col min="14347" max="14591" width="10.7109375" style="409" hidden="1"/>
    <col min="14592" max="14592" width="0.85546875" style="409" hidden="1"/>
    <col min="14593" max="14593" width="5.85546875" style="409" hidden="1"/>
    <col min="14594" max="14594" width="6.140625" style="409" hidden="1"/>
    <col min="14595" max="14595" width="8" style="409" hidden="1"/>
    <col min="14596" max="14596" width="7.85546875" style="409" hidden="1"/>
    <col min="14597" max="14597" width="7.42578125" style="409" hidden="1"/>
    <col min="14598" max="14598" width="6.85546875" style="409" hidden="1"/>
    <col min="14599" max="14599" width="7.7109375" style="409" hidden="1"/>
    <col min="14600" max="14600" width="1.7109375" style="409" hidden="1"/>
    <col min="14601" max="14601" width="7.5703125" style="409" hidden="1"/>
    <col min="14602" max="14602" width="0.85546875" style="409" hidden="1"/>
    <col min="14603" max="14847" width="10.7109375" style="409" hidden="1"/>
    <col min="14848" max="14848" width="0.85546875" style="409" hidden="1"/>
    <col min="14849" max="14849" width="5.85546875" style="409" hidden="1"/>
    <col min="14850" max="14850" width="6.140625" style="409" hidden="1"/>
    <col min="14851" max="14851" width="8" style="409" hidden="1"/>
    <col min="14852" max="14852" width="7.85546875" style="409" hidden="1"/>
    <col min="14853" max="14853" width="7.42578125" style="409" hidden="1"/>
    <col min="14854" max="14854" width="6.85546875" style="409" hidden="1"/>
    <col min="14855" max="14855" width="7.7109375" style="409" hidden="1"/>
    <col min="14856" max="14856" width="1.7109375" style="409" hidden="1"/>
    <col min="14857" max="14857" width="7.5703125" style="409" hidden="1"/>
    <col min="14858" max="14858" width="0.85546875" style="409" hidden="1"/>
    <col min="14859" max="15103" width="10.7109375" style="409" hidden="1"/>
    <col min="15104" max="15104" width="0.85546875" style="409" hidden="1"/>
    <col min="15105" max="15105" width="5.85546875" style="409" hidden="1"/>
    <col min="15106" max="15106" width="6.140625" style="409" hidden="1"/>
    <col min="15107" max="15107" width="8" style="409" hidden="1"/>
    <col min="15108" max="15108" width="7.85546875" style="409" hidden="1"/>
    <col min="15109" max="15109" width="7.42578125" style="409" hidden="1"/>
    <col min="15110" max="15110" width="6.85546875" style="409" hidden="1"/>
    <col min="15111" max="15111" width="7.7109375" style="409" hidden="1"/>
    <col min="15112" max="15112" width="1.7109375" style="409" hidden="1"/>
    <col min="15113" max="15113" width="7.5703125" style="409" hidden="1"/>
    <col min="15114" max="15114" width="0.85546875" style="409" hidden="1"/>
    <col min="15115" max="15359" width="10.7109375" style="409" hidden="1"/>
    <col min="15360" max="15360" width="0.85546875" style="409" hidden="1"/>
    <col min="15361" max="15361" width="5.85546875" style="409" hidden="1"/>
    <col min="15362" max="15362" width="6.140625" style="409" hidden="1"/>
    <col min="15363" max="15363" width="8" style="409" hidden="1"/>
    <col min="15364" max="15364" width="7.85546875" style="409" hidden="1"/>
    <col min="15365" max="15365" width="7.42578125" style="409" hidden="1"/>
    <col min="15366" max="15366" width="6.85546875" style="409" hidden="1"/>
    <col min="15367" max="15367" width="7.7109375" style="409" hidden="1"/>
    <col min="15368" max="15368" width="1.7109375" style="409" hidden="1"/>
    <col min="15369" max="15369" width="7.5703125" style="409" hidden="1"/>
    <col min="15370" max="15370" width="0.85546875" style="409" hidden="1"/>
    <col min="15371" max="15615" width="10.7109375" style="409" hidden="1"/>
    <col min="15616" max="15616" width="0.85546875" style="409" hidden="1"/>
    <col min="15617" max="15617" width="5.85546875" style="409" hidden="1"/>
    <col min="15618" max="15618" width="6.140625" style="409" hidden="1"/>
    <col min="15619" max="15619" width="8" style="409" hidden="1"/>
    <col min="15620" max="15620" width="7.85546875" style="409" hidden="1"/>
    <col min="15621" max="15621" width="7.42578125" style="409" hidden="1"/>
    <col min="15622" max="15622" width="6.85546875" style="409" hidden="1"/>
    <col min="15623" max="15623" width="7.7109375" style="409" hidden="1"/>
    <col min="15624" max="15624" width="1.7109375" style="409" hidden="1"/>
    <col min="15625" max="15625" width="7.5703125" style="409" hidden="1"/>
    <col min="15626" max="15626" width="0.85546875" style="409" hidden="1"/>
    <col min="15627" max="15871" width="10.7109375" style="409" hidden="1"/>
    <col min="15872" max="15872" width="0.85546875" style="409" hidden="1"/>
    <col min="15873" max="15873" width="5.85546875" style="409" hidden="1"/>
    <col min="15874" max="15874" width="6.140625" style="409" hidden="1"/>
    <col min="15875" max="15875" width="8" style="409" hidden="1"/>
    <col min="15876" max="15876" width="7.85546875" style="409" hidden="1"/>
    <col min="15877" max="15877" width="7.42578125" style="409" hidden="1"/>
    <col min="15878" max="15878" width="6.85546875" style="409" hidden="1"/>
    <col min="15879" max="15879" width="7.7109375" style="409" hidden="1"/>
    <col min="15880" max="15880" width="1.7109375" style="409" hidden="1"/>
    <col min="15881" max="15881" width="7.5703125" style="409" hidden="1"/>
    <col min="15882" max="15882" width="0.85546875" style="409" hidden="1"/>
    <col min="15883" max="16127" width="10.7109375" style="409" hidden="1"/>
    <col min="16128" max="16128" width="0.85546875" style="409" hidden="1"/>
    <col min="16129" max="16129" width="5.85546875" style="409" hidden="1"/>
    <col min="16130" max="16130" width="6.140625" style="409" hidden="1"/>
    <col min="16131" max="16131" width="8" style="409" hidden="1"/>
    <col min="16132" max="16132" width="7.85546875" style="409" hidden="1"/>
    <col min="16133" max="16133" width="7.42578125" style="409" hidden="1"/>
    <col min="16134" max="16134" width="6.85546875" style="409" hidden="1"/>
    <col min="16135" max="16135" width="7.7109375" style="409" hidden="1"/>
    <col min="16136" max="16136" width="1.7109375" style="409" hidden="1"/>
    <col min="16137" max="16137" width="7.5703125" style="409" hidden="1"/>
    <col min="16138" max="16138" width="0.85546875" style="409" hidden="1"/>
    <col min="16139" max="16384" width="10.7109375" style="409" hidden="1"/>
  </cols>
  <sheetData>
    <row r="1" spans="1:11" s="417" customFormat="1" ht="4.7" customHeight="1">
      <c r="A1" s="487"/>
      <c r="B1" s="488"/>
      <c r="C1" s="488"/>
      <c r="D1" s="488"/>
      <c r="E1" s="488"/>
      <c r="F1" s="488"/>
      <c r="G1" s="488"/>
      <c r="H1" s="488"/>
      <c r="I1" s="488"/>
      <c r="J1" s="489"/>
    </row>
    <row r="2" spans="1:11" s="494" customFormat="1" ht="11.1" customHeight="1">
      <c r="A2" s="490"/>
      <c r="B2" s="491" t="s">
        <v>368</v>
      </c>
      <c r="C2" s="492"/>
      <c r="D2" s="492"/>
      <c r="E2" s="492"/>
      <c r="F2" s="492"/>
      <c r="G2" s="492"/>
      <c r="H2" s="492"/>
      <c r="I2" s="740" t="s">
        <v>369</v>
      </c>
      <c r="J2" s="493"/>
    </row>
    <row r="3" spans="1:11" s="494" customFormat="1" ht="11.1" customHeight="1">
      <c r="A3" s="490"/>
      <c r="B3" s="491" t="s">
        <v>370</v>
      </c>
      <c r="C3" s="492"/>
      <c r="D3" s="492"/>
      <c r="E3" s="492"/>
      <c r="F3" s="492"/>
      <c r="G3" s="492"/>
      <c r="H3" s="492"/>
      <c r="I3" s="492"/>
      <c r="J3" s="493"/>
    </row>
    <row r="4" spans="1:11" s="494" customFormat="1" ht="11.1" customHeight="1">
      <c r="A4" s="490"/>
      <c r="B4" s="473" t="s">
        <v>180</v>
      </c>
      <c r="C4" s="492"/>
      <c r="D4" s="492"/>
      <c r="E4" s="492"/>
      <c r="F4" s="492"/>
      <c r="G4" s="492"/>
      <c r="H4" s="492"/>
      <c r="I4" s="492"/>
      <c r="J4" s="493"/>
    </row>
    <row r="5" spans="1:11" s="494" customFormat="1" ht="11.1" customHeight="1">
      <c r="A5" s="490"/>
      <c r="B5" s="495" t="s">
        <v>372</v>
      </c>
      <c r="C5" s="492"/>
      <c r="D5" s="492"/>
      <c r="E5" s="492"/>
      <c r="F5" s="492"/>
      <c r="G5" s="492"/>
      <c r="H5" s="492"/>
      <c r="I5" s="492"/>
      <c r="J5" s="493"/>
    </row>
    <row r="6" spans="1:11" s="417" customFormat="1" ht="3" customHeight="1">
      <c r="A6" s="490"/>
      <c r="B6" s="496"/>
      <c r="C6" s="496"/>
      <c r="D6" s="496"/>
      <c r="E6" s="496"/>
      <c r="F6" s="496"/>
      <c r="G6" s="496"/>
      <c r="H6" s="496"/>
      <c r="I6" s="496"/>
      <c r="J6" s="497"/>
    </row>
    <row r="7" spans="1:11" s="498" customFormat="1" ht="3" customHeight="1">
      <c r="A7" s="490"/>
      <c r="J7" s="497"/>
    </row>
    <row r="8" spans="1:11" s="498" customFormat="1" ht="8.65" customHeight="1">
      <c r="A8" s="490"/>
      <c r="B8" s="836" t="s">
        <v>0</v>
      </c>
      <c r="C8" s="834" t="s">
        <v>373</v>
      </c>
      <c r="D8" s="834" t="s">
        <v>374</v>
      </c>
      <c r="E8" s="834" t="s">
        <v>375</v>
      </c>
      <c r="F8" s="834" t="s">
        <v>376</v>
      </c>
      <c r="G8" s="834" t="s">
        <v>377</v>
      </c>
      <c r="H8" s="722"/>
      <c r="I8" s="835" t="s">
        <v>378</v>
      </c>
      <c r="J8" s="497"/>
    </row>
    <row r="9" spans="1:11" s="498" customFormat="1" ht="8.65" customHeight="1">
      <c r="A9" s="490"/>
      <c r="B9" s="837"/>
      <c r="C9" s="834"/>
      <c r="D9" s="834"/>
      <c r="E9" s="834"/>
      <c r="F9" s="834"/>
      <c r="G9" s="834"/>
      <c r="H9" s="722"/>
      <c r="I9" s="834"/>
      <c r="J9" s="497"/>
    </row>
    <row r="10" spans="1:11" s="498" customFormat="1" ht="8.65" customHeight="1">
      <c r="A10" s="490"/>
      <c r="B10" s="837"/>
      <c r="C10" s="834"/>
      <c r="D10" s="834"/>
      <c r="E10" s="834"/>
      <c r="F10" s="834"/>
      <c r="G10" s="834"/>
      <c r="H10" s="722"/>
      <c r="I10" s="834"/>
      <c r="J10" s="497"/>
    </row>
    <row r="11" spans="1:11" s="498" customFormat="1" ht="3" customHeight="1">
      <c r="A11" s="490"/>
      <c r="B11" s="496"/>
      <c r="C11" s="499"/>
      <c r="D11" s="499"/>
      <c r="E11" s="499"/>
      <c r="F11" s="499"/>
      <c r="G11" s="499"/>
      <c r="H11" s="499"/>
      <c r="I11" s="499"/>
      <c r="J11" s="497"/>
    </row>
    <row r="12" spans="1:11" s="498" customFormat="1" ht="3" customHeight="1">
      <c r="A12" s="490"/>
      <c r="C12" s="500"/>
      <c r="D12" s="500"/>
      <c r="E12" s="500"/>
      <c r="F12" s="500"/>
      <c r="G12" s="500"/>
      <c r="H12" s="500"/>
      <c r="I12" s="500"/>
      <c r="J12" s="497"/>
    </row>
    <row r="13" spans="1:11" s="498" customFormat="1" ht="8.65" customHeight="1">
      <c r="A13" s="490"/>
      <c r="B13" s="501">
        <v>1995</v>
      </c>
      <c r="C13" s="502">
        <v>598803</v>
      </c>
      <c r="D13" s="502">
        <v>182279</v>
      </c>
      <c r="E13" s="503">
        <v>1037</v>
      </c>
      <c r="F13" s="503">
        <v>215</v>
      </c>
      <c r="G13" s="503">
        <v>134</v>
      </c>
      <c r="H13" s="503"/>
      <c r="I13" s="503">
        <v>385</v>
      </c>
      <c r="J13" s="497"/>
      <c r="K13" s="504"/>
    </row>
    <row r="14" spans="1:11" s="498" customFormat="1" ht="8.65" customHeight="1">
      <c r="A14" s="490"/>
      <c r="B14" s="501">
        <v>1996</v>
      </c>
      <c r="C14" s="502">
        <v>635906</v>
      </c>
      <c r="D14" s="502">
        <v>339502</v>
      </c>
      <c r="E14" s="503">
        <v>1825</v>
      </c>
      <c r="F14" s="503">
        <v>326</v>
      </c>
      <c r="G14" s="503">
        <v>274</v>
      </c>
      <c r="H14" s="503"/>
      <c r="I14" s="503">
        <v>354</v>
      </c>
      <c r="J14" s="497"/>
      <c r="K14" s="504"/>
    </row>
    <row r="15" spans="1:11" s="498" customFormat="1" ht="8.65" customHeight="1">
      <c r="A15" s="490"/>
      <c r="B15" s="501">
        <v>1997</v>
      </c>
      <c r="C15" s="502">
        <v>591485</v>
      </c>
      <c r="D15" s="502">
        <v>391467</v>
      </c>
      <c r="E15" s="503">
        <v>3600</v>
      </c>
      <c r="F15" s="503">
        <v>935</v>
      </c>
      <c r="G15" s="503">
        <v>281</v>
      </c>
      <c r="H15" s="503"/>
      <c r="I15" s="503">
        <v>600</v>
      </c>
      <c r="J15" s="497"/>
      <c r="K15" s="504"/>
    </row>
    <row r="16" spans="1:11" s="498" customFormat="1" ht="8.65" customHeight="1">
      <c r="A16" s="490"/>
      <c r="B16" s="501">
        <v>1998</v>
      </c>
      <c r="C16" s="502">
        <v>590648</v>
      </c>
      <c r="D16" s="502">
        <v>381331</v>
      </c>
      <c r="E16" s="503">
        <v>9739</v>
      </c>
      <c r="F16" s="503">
        <v>1228</v>
      </c>
      <c r="G16" s="503">
        <v>163</v>
      </c>
      <c r="H16" s="503"/>
      <c r="I16" s="503">
        <v>3328</v>
      </c>
      <c r="J16" s="497"/>
      <c r="K16" s="504"/>
    </row>
    <row r="17" spans="1:13" s="498" customFormat="1" ht="8.65" customHeight="1">
      <c r="A17" s="490"/>
      <c r="B17" s="501">
        <v>1999</v>
      </c>
      <c r="C17" s="502">
        <v>673682</v>
      </c>
      <c r="D17" s="502">
        <v>399847</v>
      </c>
      <c r="E17" s="503">
        <v>15599</v>
      </c>
      <c r="F17" s="503">
        <v>224</v>
      </c>
      <c r="G17" s="503">
        <v>155</v>
      </c>
      <c r="H17" s="503"/>
      <c r="I17" s="503">
        <v>17549</v>
      </c>
      <c r="J17" s="497"/>
      <c r="K17" s="504"/>
    </row>
    <row r="18" spans="1:13" s="498" customFormat="1" ht="3.95" customHeight="1">
      <c r="A18" s="490"/>
      <c r="B18" s="501"/>
      <c r="C18" s="502"/>
      <c r="D18" s="502"/>
      <c r="E18" s="503"/>
      <c r="F18" s="503"/>
      <c r="G18" s="503"/>
      <c r="H18" s="503"/>
      <c r="I18" s="503"/>
      <c r="J18" s="497"/>
      <c r="K18" s="504"/>
    </row>
    <row r="19" spans="1:13" s="498" customFormat="1" ht="8.65" customHeight="1">
      <c r="A19" s="490"/>
      <c r="B19" s="501">
        <v>2000</v>
      </c>
      <c r="C19" s="502">
        <v>930161</v>
      </c>
      <c r="D19" s="502">
        <v>503949</v>
      </c>
      <c r="E19" s="503">
        <v>12129</v>
      </c>
      <c r="F19" s="503">
        <v>318</v>
      </c>
      <c r="G19" s="503">
        <v>95</v>
      </c>
      <c r="H19" s="503"/>
      <c r="I19" s="503">
        <v>4278</v>
      </c>
      <c r="J19" s="497"/>
      <c r="K19" s="504"/>
    </row>
    <row r="20" spans="1:13" s="498" customFormat="1" ht="8.65" customHeight="1">
      <c r="A20" s="490"/>
      <c r="B20" s="501">
        <v>2001</v>
      </c>
      <c r="C20" s="502">
        <v>862516</v>
      </c>
      <c r="D20" s="502">
        <v>541199</v>
      </c>
      <c r="E20" s="503">
        <v>9200</v>
      </c>
      <c r="F20" s="503">
        <v>64</v>
      </c>
      <c r="G20" s="503">
        <v>176</v>
      </c>
      <c r="H20" s="503"/>
      <c r="I20" s="503">
        <v>1654</v>
      </c>
      <c r="J20" s="497"/>
      <c r="K20" s="504"/>
    </row>
    <row r="21" spans="1:13" s="498" customFormat="1" ht="8.65" customHeight="1">
      <c r="A21" s="490"/>
      <c r="B21" s="501">
        <v>2002</v>
      </c>
      <c r="C21" s="502">
        <v>763245</v>
      </c>
      <c r="D21" s="502">
        <v>548795</v>
      </c>
      <c r="E21" s="503">
        <v>12880</v>
      </c>
      <c r="F21" s="503">
        <v>181</v>
      </c>
      <c r="G21" s="503">
        <v>356</v>
      </c>
      <c r="H21" s="503"/>
      <c r="I21" s="503">
        <v>10209</v>
      </c>
      <c r="J21" s="497"/>
      <c r="K21" s="504"/>
    </row>
    <row r="22" spans="1:13" s="498" customFormat="1" ht="8.65" customHeight="1">
      <c r="A22" s="490"/>
      <c r="B22" s="505">
        <v>2003</v>
      </c>
      <c r="C22" s="502">
        <v>614752</v>
      </c>
      <c r="D22" s="502">
        <v>555369</v>
      </c>
      <c r="E22" s="503">
        <v>13875</v>
      </c>
      <c r="F22" s="503">
        <v>19</v>
      </c>
      <c r="G22" s="503">
        <v>43</v>
      </c>
      <c r="H22" s="506" t="s">
        <v>379</v>
      </c>
      <c r="I22" s="503">
        <v>11089</v>
      </c>
      <c r="J22" s="497"/>
      <c r="K22" s="504"/>
    </row>
    <row r="23" spans="1:13" s="498" customFormat="1" ht="8.65" customHeight="1">
      <c r="A23" s="490"/>
      <c r="B23" s="505">
        <v>2004</v>
      </c>
      <c r="C23" s="502">
        <v>576762</v>
      </c>
      <c r="D23" s="502">
        <v>517544</v>
      </c>
      <c r="E23" s="503">
        <v>17440</v>
      </c>
      <c r="F23" s="503">
        <v>18</v>
      </c>
      <c r="G23" s="503">
        <v>0</v>
      </c>
      <c r="H23" s="503"/>
      <c r="I23" s="503">
        <v>20458</v>
      </c>
      <c r="J23" s="497"/>
      <c r="K23" s="504"/>
      <c r="M23" s="504"/>
    </row>
    <row r="24" spans="1:13" s="498" customFormat="1" ht="3.95" customHeight="1">
      <c r="A24" s="490"/>
      <c r="B24" s="505"/>
      <c r="C24" s="502"/>
      <c r="D24" s="502"/>
      <c r="E24" s="503"/>
      <c r="F24" s="503"/>
      <c r="G24" s="503"/>
      <c r="H24" s="503"/>
      <c r="I24" s="503"/>
      <c r="J24" s="497"/>
      <c r="K24" s="504"/>
      <c r="M24" s="504"/>
    </row>
    <row r="25" spans="1:13" s="498" customFormat="1" ht="8.65" customHeight="1">
      <c r="A25" s="490"/>
      <c r="B25" s="505">
        <v>2005</v>
      </c>
      <c r="C25" s="502">
        <v>730174</v>
      </c>
      <c r="D25" s="502">
        <v>456172</v>
      </c>
      <c r="E25" s="503">
        <v>25435</v>
      </c>
      <c r="F25" s="503">
        <v>75</v>
      </c>
      <c r="G25" s="503">
        <v>0</v>
      </c>
      <c r="H25" s="503"/>
      <c r="I25" s="503">
        <v>17661</v>
      </c>
      <c r="J25" s="497"/>
      <c r="K25" s="504"/>
      <c r="M25" s="504"/>
    </row>
    <row r="26" spans="1:13" s="498" customFormat="1" ht="8.65" customHeight="1">
      <c r="A26" s="490"/>
      <c r="B26" s="505">
        <v>2006</v>
      </c>
      <c r="C26" s="502">
        <v>1060642</v>
      </c>
      <c r="D26" s="502">
        <v>476126</v>
      </c>
      <c r="E26" s="503">
        <v>28911</v>
      </c>
      <c r="F26" s="503">
        <v>102</v>
      </c>
      <c r="G26" s="503">
        <v>0</v>
      </c>
      <c r="H26" s="503"/>
      <c r="I26" s="503">
        <v>21389</v>
      </c>
      <c r="J26" s="497"/>
      <c r="K26" s="504"/>
      <c r="M26" s="504"/>
    </row>
    <row r="27" spans="1:13" s="498" customFormat="1" ht="8.65" customHeight="1">
      <c r="A27" s="490"/>
      <c r="B27" s="505">
        <v>2007</v>
      </c>
      <c r="C27" s="502">
        <v>1110407</v>
      </c>
      <c r="D27" s="502">
        <v>502906</v>
      </c>
      <c r="E27" s="503">
        <v>22265</v>
      </c>
      <c r="F27" s="503">
        <v>85</v>
      </c>
      <c r="G27" s="503">
        <v>0</v>
      </c>
      <c r="H27" s="503"/>
      <c r="I27" s="503">
        <v>17556</v>
      </c>
      <c r="J27" s="497"/>
      <c r="K27" s="504"/>
      <c r="M27" s="504"/>
    </row>
    <row r="28" spans="1:13" s="498" customFormat="1" ht="8.65" customHeight="1">
      <c r="A28" s="490"/>
      <c r="B28" s="505" t="s">
        <v>380</v>
      </c>
      <c r="C28" s="502">
        <v>1106036</v>
      </c>
      <c r="D28" s="502">
        <v>555367</v>
      </c>
      <c r="E28" s="503">
        <v>16372</v>
      </c>
      <c r="F28" s="503">
        <v>187</v>
      </c>
      <c r="G28" s="503">
        <v>0</v>
      </c>
      <c r="H28" s="503"/>
      <c r="I28" s="503">
        <v>20182</v>
      </c>
      <c r="J28" s="497"/>
      <c r="K28" s="504"/>
      <c r="M28" s="504"/>
    </row>
    <row r="29" spans="1:13" s="498" customFormat="1" ht="8.65" customHeight="1">
      <c r="A29" s="490"/>
      <c r="B29" s="505" t="s">
        <v>381</v>
      </c>
      <c r="C29" s="502">
        <v>809146</v>
      </c>
      <c r="D29" s="502">
        <v>425302</v>
      </c>
      <c r="E29" s="503">
        <v>15866</v>
      </c>
      <c r="F29" s="503">
        <v>111</v>
      </c>
      <c r="G29" s="503">
        <v>73</v>
      </c>
      <c r="H29" s="503"/>
      <c r="I29" s="503">
        <v>26649</v>
      </c>
      <c r="J29" s="497"/>
      <c r="K29" s="504"/>
      <c r="M29" s="504"/>
    </row>
    <row r="30" spans="1:13" s="498" customFormat="1" ht="3.95" customHeight="1">
      <c r="A30" s="490"/>
      <c r="B30" s="505"/>
      <c r="C30" s="502"/>
      <c r="D30" s="502"/>
      <c r="E30" s="503"/>
      <c r="F30" s="503"/>
      <c r="G30" s="503"/>
      <c r="H30" s="503"/>
      <c r="I30" s="503"/>
      <c r="J30" s="497"/>
      <c r="K30" s="504"/>
      <c r="M30" s="504"/>
    </row>
    <row r="31" spans="1:13" s="498" customFormat="1" ht="8.65" customHeight="1">
      <c r="A31" s="490"/>
      <c r="B31" s="505" t="s">
        <v>230</v>
      </c>
      <c r="C31" s="502">
        <v>1166958</v>
      </c>
      <c r="D31" s="502">
        <v>682733</v>
      </c>
      <c r="E31" s="503">
        <v>18414</v>
      </c>
      <c r="F31" s="503">
        <v>368</v>
      </c>
      <c r="G31" s="503">
        <v>68</v>
      </c>
      <c r="H31" s="503"/>
      <c r="I31" s="503">
        <v>43804</v>
      </c>
      <c r="J31" s="497"/>
      <c r="K31" s="504"/>
      <c r="M31" s="504"/>
    </row>
    <row r="32" spans="1:13" s="498" customFormat="1" ht="8.65" customHeight="1">
      <c r="A32" s="490"/>
      <c r="B32" s="505" t="s">
        <v>199</v>
      </c>
      <c r="C32" s="502">
        <v>1372391</v>
      </c>
      <c r="D32" s="502">
        <v>771488</v>
      </c>
      <c r="E32" s="503" t="s">
        <v>145</v>
      </c>
      <c r="F32" s="503" t="s">
        <v>145</v>
      </c>
      <c r="G32" s="503" t="s">
        <v>145</v>
      </c>
      <c r="H32" s="503"/>
      <c r="I32" s="503" t="s">
        <v>145</v>
      </c>
      <c r="J32" s="497"/>
      <c r="K32" s="504"/>
      <c r="M32" s="504"/>
    </row>
    <row r="33" spans="1:13" s="498" customFormat="1" ht="8.65" customHeight="1">
      <c r="A33" s="490"/>
      <c r="B33" s="505" t="s">
        <v>182</v>
      </c>
      <c r="C33" s="502">
        <v>1417225</v>
      </c>
      <c r="D33" s="502">
        <v>938339</v>
      </c>
      <c r="E33" s="503" t="s">
        <v>145</v>
      </c>
      <c r="F33" s="503" t="s">
        <v>145</v>
      </c>
      <c r="G33" s="503" t="s">
        <v>145</v>
      </c>
      <c r="H33" s="503"/>
      <c r="I33" s="503" t="s">
        <v>145</v>
      </c>
      <c r="J33" s="497"/>
      <c r="K33" s="504"/>
      <c r="M33" s="504"/>
    </row>
    <row r="34" spans="1:13" s="417" customFormat="1" ht="3" customHeight="1">
      <c r="A34" s="490"/>
      <c r="B34" s="496"/>
      <c r="C34" s="496"/>
      <c r="D34" s="496"/>
      <c r="E34" s="496"/>
      <c r="F34" s="496"/>
      <c r="G34" s="496"/>
      <c r="H34" s="496"/>
      <c r="I34" s="507"/>
      <c r="J34" s="497"/>
    </row>
    <row r="35" spans="1:13" s="417" customFormat="1" ht="3" customHeight="1">
      <c r="A35" s="490"/>
      <c r="B35" s="498"/>
      <c r="C35" s="498"/>
      <c r="D35" s="498"/>
      <c r="E35" s="498"/>
      <c r="F35" s="498"/>
      <c r="G35" s="498"/>
      <c r="H35" s="498"/>
      <c r="I35" s="498"/>
      <c r="J35" s="497"/>
    </row>
    <row r="36" spans="1:13" s="417" customFormat="1" ht="8.85" customHeight="1">
      <c r="A36" s="508"/>
      <c r="B36" s="509" t="s">
        <v>382</v>
      </c>
      <c r="C36" s="498"/>
      <c r="D36" s="498"/>
      <c r="E36" s="498"/>
      <c r="F36" s="498"/>
      <c r="G36" s="498"/>
      <c r="H36" s="498"/>
      <c r="I36" s="498"/>
      <c r="J36" s="497"/>
    </row>
    <row r="37" spans="1:13" s="417" customFormat="1" ht="8.85" customHeight="1">
      <c r="A37" s="508"/>
      <c r="B37" s="723" t="s">
        <v>383</v>
      </c>
      <c r="C37" s="498"/>
      <c r="D37" s="498"/>
      <c r="E37" s="498"/>
      <c r="F37" s="498"/>
      <c r="G37" s="498"/>
      <c r="H37" s="498"/>
      <c r="I37" s="498"/>
      <c r="J37" s="497"/>
    </row>
    <row r="38" spans="1:13" s="417" customFormat="1" ht="8.85" customHeight="1">
      <c r="A38" s="508"/>
      <c r="B38" s="498" t="s">
        <v>384</v>
      </c>
      <c r="C38" s="498"/>
      <c r="D38" s="498"/>
      <c r="E38" s="498"/>
      <c r="F38" s="498"/>
      <c r="G38" s="498"/>
      <c r="H38" s="498"/>
      <c r="I38" s="498"/>
      <c r="J38" s="497"/>
    </row>
    <row r="39" spans="1:13" s="417" customFormat="1" ht="4.7" customHeight="1">
      <c r="A39" s="510"/>
      <c r="B39" s="496"/>
      <c r="C39" s="496"/>
      <c r="D39" s="496"/>
      <c r="E39" s="496"/>
      <c r="F39" s="496"/>
      <c r="G39" s="496"/>
      <c r="H39" s="496"/>
      <c r="I39" s="496"/>
      <c r="J39" s="511"/>
    </row>
    <row r="40" spans="1:13" s="417" customFormat="1" ht="8.65" hidden="1" customHeight="1">
      <c r="K40" s="417" t="s">
        <v>2</v>
      </c>
    </row>
    <row r="41" spans="1:13" s="417" customFormat="1" ht="15" hidden="1" customHeight="1"/>
    <row r="42" spans="1:13" s="417" customFormat="1" ht="8.65" hidden="1" customHeight="1"/>
    <row r="43" spans="1:13" s="417" customFormat="1" ht="4.7" hidden="1" customHeight="1"/>
    <row r="44" spans="1:13" s="494" customFormat="1" ht="9.9499999999999993" hidden="1" customHeight="1">
      <c r="A44" s="512"/>
    </row>
    <row r="45" spans="1:13" s="494" customFormat="1" ht="9.9499999999999993" hidden="1" customHeight="1">
      <c r="A45" s="513"/>
    </row>
    <row r="46" spans="1:13" s="494" customFormat="1" ht="9.9499999999999993" hidden="1" customHeight="1">
      <c r="A46" s="514"/>
    </row>
    <row r="47" spans="1:13" s="417" customFormat="1" ht="3" hidden="1" customHeight="1">
      <c r="A47" s="515"/>
    </row>
    <row r="48" spans="1:13" s="417" customFormat="1" ht="3" hidden="1" customHeight="1">
      <c r="A48" s="516"/>
    </row>
    <row r="49" spans="1:1" s="417" customFormat="1" ht="8.25" hidden="1" customHeight="1">
      <c r="A49" s="517"/>
    </row>
    <row r="50" spans="1:1" s="417" customFormat="1" ht="8.25" hidden="1" customHeight="1">
      <c r="A50" s="517"/>
    </row>
    <row r="51" spans="1:1" s="417" customFormat="1" ht="8.25" hidden="1" customHeight="1">
      <c r="A51" s="518"/>
    </row>
    <row r="52" spans="1:1" s="417" customFormat="1" ht="8.25" hidden="1" customHeight="1">
      <c r="A52" s="519"/>
    </row>
    <row r="53" spans="1:1" s="417" customFormat="1" ht="8.25" hidden="1" customHeight="1">
      <c r="A53" s="519"/>
    </row>
    <row r="54" spans="1:1" s="417" customFormat="1" ht="3" hidden="1" customHeight="1">
      <c r="A54" s="515"/>
    </row>
    <row r="55" spans="1:1" s="417" customFormat="1" ht="3" hidden="1" customHeight="1">
      <c r="A55" s="516"/>
    </row>
    <row r="56" spans="1:1" s="417" customFormat="1" ht="8.65" hidden="1" customHeight="1">
      <c r="A56" s="520"/>
    </row>
    <row r="57" spans="1:1" s="417" customFormat="1" ht="8.65" hidden="1" customHeight="1">
      <c r="A57" s="520"/>
    </row>
    <row r="58" spans="1:1" s="417" customFormat="1" ht="8.65" hidden="1" customHeight="1">
      <c r="A58" s="520"/>
    </row>
    <row r="59" spans="1:1" s="417" customFormat="1" ht="8.65" hidden="1" customHeight="1">
      <c r="A59" s="504"/>
    </row>
    <row r="60" spans="1:1" s="417" customFormat="1" ht="8.65" hidden="1" customHeight="1">
      <c r="A60" s="504"/>
    </row>
    <row r="61" spans="1:1" s="417" customFormat="1" ht="8.65" hidden="1" customHeight="1">
      <c r="A61" s="504"/>
    </row>
    <row r="62" spans="1:1" s="417" customFormat="1" ht="8.65" hidden="1" customHeight="1">
      <c r="A62" s="504"/>
    </row>
    <row r="63" spans="1:1" s="417" customFormat="1" ht="8.65" hidden="1" customHeight="1">
      <c r="A63" s="504"/>
    </row>
    <row r="64" spans="1:1" s="417" customFormat="1" ht="8.65" hidden="1" customHeight="1">
      <c r="A64" s="504"/>
    </row>
    <row r="65" spans="1:1" s="417" customFormat="1" ht="8.65" hidden="1" customHeight="1">
      <c r="A65" s="504"/>
    </row>
    <row r="66" spans="1:1" s="417" customFormat="1" ht="8.65" hidden="1" customHeight="1">
      <c r="A66" s="504"/>
    </row>
    <row r="67" spans="1:1" s="417" customFormat="1" ht="8.65" hidden="1" customHeight="1">
      <c r="A67" s="504"/>
    </row>
    <row r="68" spans="1:1" s="417" customFormat="1" ht="8.65" hidden="1" customHeight="1">
      <c r="A68" s="504"/>
    </row>
    <row r="69" spans="1:1" s="417" customFormat="1" ht="3" hidden="1" customHeight="1">
      <c r="A69" s="515"/>
    </row>
    <row r="70" spans="1:1" s="417" customFormat="1" ht="3" hidden="1" customHeight="1">
      <c r="A70" s="516"/>
    </row>
    <row r="71" spans="1:1" s="417" customFormat="1" ht="8.65" hidden="1" customHeight="1">
      <c r="A71" s="516"/>
    </row>
    <row r="72" spans="1:1" ht="8.65" hidden="1" customHeight="1"/>
    <row r="73" spans="1:1" ht="8.65" hidden="1" customHeight="1"/>
    <row r="74" spans="1:1" ht="8.65" hidden="1" customHeight="1"/>
    <row r="75" spans="1:1" ht="8.65" hidden="1" customHeight="1"/>
    <row r="76" spans="1:1" ht="8.65" hidden="1" customHeight="1"/>
    <row r="77" spans="1:1" ht="8.65" hidden="1" customHeight="1"/>
    <row r="78" spans="1:1" ht="8.65" hidden="1" customHeight="1"/>
    <row r="79" spans="1:1" ht="8.65" hidden="1" customHeight="1"/>
    <row r="80" spans="1:1" ht="8.65" hidden="1" customHeight="1"/>
    <row r="81" ht="8.65" hidden="1" customHeight="1"/>
    <row r="82" ht="8.65" hidden="1" customHeight="1"/>
    <row r="83" ht="8.65" hidden="1" customHeight="1"/>
    <row r="84" ht="8.65" hidden="1" customHeight="1"/>
    <row r="85" ht="8.65" hidden="1" customHeight="1"/>
    <row r="86" ht="8.65" hidden="1" customHeight="1"/>
    <row r="87" ht="8.65" hidden="1" customHeight="1"/>
    <row r="88" ht="8.65" hidden="1" customHeight="1"/>
    <row r="89" ht="8.65" hidden="1" customHeight="1"/>
    <row r="90" ht="8.65" hidden="1" customHeight="1"/>
    <row r="91" ht="8.65" hidden="1" customHeight="1"/>
    <row r="92" ht="8.65" hidden="1" customHeight="1"/>
    <row r="93" ht="8.65" hidden="1" customHeight="1"/>
    <row r="94" ht="8.65" hidden="1" customHeight="1"/>
    <row r="95" ht="8.65" hidden="1" customHeight="1"/>
    <row r="96" ht="8.65" hidden="1" customHeight="1"/>
    <row r="97" ht="8.65" hidden="1" customHeight="1"/>
    <row r="98" ht="8.65" hidden="1" customHeight="1"/>
    <row r="99" ht="8.65" hidden="1" customHeight="1"/>
    <row r="100" ht="8.65" hidden="1" customHeight="1"/>
    <row r="101" ht="8.65" hidden="1" customHeight="1"/>
    <row r="102" ht="8.65" hidden="1" customHeight="1"/>
    <row r="103" ht="8.65" hidden="1" customHeight="1"/>
    <row r="104" ht="8.65" hidden="1" customHeight="1"/>
    <row r="105" ht="8.65" hidden="1" customHeight="1"/>
    <row r="106" ht="8.65" hidden="1" customHeight="1"/>
    <row r="107" ht="8.65" hidden="1" customHeight="1"/>
    <row r="108" ht="8.65" hidden="1" customHeight="1"/>
    <row r="109" ht="8.65" hidden="1" customHeight="1"/>
    <row r="110" ht="8.65" hidden="1" customHeight="1"/>
    <row r="111" ht="8.65" hidden="1" customHeight="1"/>
    <row r="112" ht="8.65" hidden="1" customHeight="1"/>
    <row r="113" ht="8.65" hidden="1" customHeight="1"/>
    <row r="114" ht="8.65" hidden="1" customHeight="1"/>
    <row r="115" ht="8.65" hidden="1" customHeight="1"/>
    <row r="116" ht="8.65" hidden="1" customHeight="1"/>
    <row r="117" ht="8.65" hidden="1" customHeight="1"/>
    <row r="118" ht="8.65" hidden="1" customHeight="1"/>
    <row r="119" ht="8.65" hidden="1" customHeight="1"/>
    <row r="120" ht="8.65" hidden="1" customHeight="1"/>
    <row r="121" ht="8.65" hidden="1" customHeight="1"/>
    <row r="122" ht="8.65" hidden="1" customHeight="1"/>
    <row r="123" ht="8.65" hidden="1" customHeight="1"/>
    <row r="124" ht="8.65" hidden="1" customHeight="1"/>
    <row r="125" ht="8.65" hidden="1" customHeight="1"/>
    <row r="126" ht="8.65" hidden="1" customHeight="1"/>
    <row r="127" ht="8.65" hidden="1" customHeight="1"/>
    <row r="128" ht="8.65" hidden="1" customHeight="1"/>
    <row r="129" ht="8.65" hidden="1" customHeight="1"/>
    <row r="130" ht="8.65" hidden="1" customHeight="1"/>
    <row r="131" ht="8.65" hidden="1" customHeight="1"/>
    <row r="132" ht="8.65" hidden="1" customHeight="1"/>
    <row r="133" ht="8.65" hidden="1" customHeight="1"/>
    <row r="134" ht="8.65" hidden="1" customHeight="1"/>
    <row r="135" ht="8.65" hidden="1" customHeight="1"/>
    <row r="136" ht="8.65" hidden="1" customHeight="1"/>
    <row r="137" ht="8.65" hidden="1" customHeight="1"/>
    <row r="138" ht="8.65" hidden="1" customHeight="1"/>
    <row r="139" ht="8.65" hidden="1" customHeight="1"/>
    <row r="140" ht="8.65" hidden="1" customHeight="1"/>
    <row r="141" ht="8.65" hidden="1" customHeight="1"/>
    <row r="142" ht="8.65" hidden="1" customHeight="1"/>
    <row r="143" ht="8.65" hidden="1" customHeight="1"/>
    <row r="144" ht="8.65" hidden="1" customHeight="1"/>
    <row r="145" ht="8.65" hidden="1" customHeight="1"/>
    <row r="146" ht="8.65" hidden="1" customHeight="1"/>
    <row r="147" ht="8.65" hidden="1" customHeight="1"/>
    <row r="148" ht="8.65" hidden="1" customHeight="1"/>
    <row r="149" ht="8.65" hidden="1" customHeight="1"/>
    <row r="150" ht="8.65" hidden="1" customHeight="1"/>
    <row r="151" ht="8.65" hidden="1" customHeight="1"/>
    <row r="152" ht="8.65" hidden="1" customHeight="1"/>
    <row r="153" ht="8.65" hidden="1" customHeight="1"/>
    <row r="154" ht="8.65" hidden="1" customHeight="1"/>
    <row r="155" ht="8.65" hidden="1" customHeight="1"/>
    <row r="156" ht="8.65" hidden="1" customHeight="1"/>
    <row r="157" ht="8.65" hidden="1" customHeight="1"/>
    <row r="158" ht="8.65" hidden="1" customHeight="1"/>
    <row r="159" ht="8.65" hidden="1" customHeight="1"/>
    <row r="160" ht="8.65" hidden="1" customHeight="1"/>
    <row r="161" ht="8.65" hidden="1" customHeight="1"/>
    <row r="162" ht="8.65" hidden="1" customHeight="1"/>
    <row r="163" ht="8.65" hidden="1" customHeight="1"/>
    <row r="164" ht="8.65" hidden="1" customHeight="1"/>
    <row r="165" ht="8.65" hidden="1" customHeight="1"/>
    <row r="166" ht="8.65" hidden="1" customHeight="1"/>
    <row r="167" ht="8.65" hidden="1" customHeight="1"/>
    <row r="168" ht="8.65" hidden="1" customHeight="1"/>
    <row r="169" ht="8.65" hidden="1" customHeight="1"/>
    <row r="170" ht="8.65" hidden="1" customHeight="1"/>
    <row r="171" ht="8.65" hidden="1" customHeight="1"/>
    <row r="172" ht="8.65" hidden="1" customHeight="1"/>
    <row r="173" ht="8.65" hidden="1" customHeight="1"/>
    <row r="174" ht="8.65" hidden="1" customHeight="1"/>
    <row r="175" ht="8.65" hidden="1" customHeight="1"/>
    <row r="176" ht="8.65" hidden="1" customHeight="1"/>
    <row r="177" ht="8.65" hidden="1" customHeight="1"/>
    <row r="178" ht="8.65" hidden="1" customHeight="1"/>
    <row r="179" ht="8.65" hidden="1" customHeight="1"/>
    <row r="180" ht="8.65" hidden="1" customHeight="1"/>
    <row r="181" ht="8.65" hidden="1" customHeight="1"/>
    <row r="182" ht="8.65" hidden="1" customHeight="1"/>
    <row r="183" ht="8.65" hidden="1" customHeight="1"/>
    <row r="184" ht="8.65" hidden="1" customHeight="1"/>
    <row r="185" ht="8.65" hidden="1" customHeight="1"/>
    <row r="186" ht="8.65" hidden="1" customHeight="1"/>
    <row r="187" ht="8.65" hidden="1" customHeight="1"/>
    <row r="188" ht="8.65" hidden="1" customHeight="1"/>
    <row r="189" ht="8.65" hidden="1" customHeight="1"/>
    <row r="190" ht="8.65" hidden="1" customHeight="1"/>
    <row r="191" ht="8.65" hidden="1" customHeight="1"/>
    <row r="192" ht="8.65" hidden="1" customHeight="1"/>
    <row r="193" ht="8.65" hidden="1" customHeight="1"/>
    <row r="194" ht="8.65" hidden="1" customHeight="1"/>
    <row r="195" ht="8.65" hidden="1" customHeight="1"/>
    <row r="196" ht="8.65" hidden="1" customHeight="1"/>
    <row r="197" ht="8.65" hidden="1" customHeight="1"/>
    <row r="198" ht="8.65" hidden="1" customHeight="1"/>
    <row r="199" ht="8.65" hidden="1" customHeight="1"/>
    <row r="200" ht="8.65" hidden="1" customHeight="1"/>
    <row r="201" ht="8.65" hidden="1" customHeight="1"/>
    <row r="202" ht="8.65" hidden="1" customHeight="1"/>
    <row r="203" ht="8.65" hidden="1" customHeight="1"/>
    <row r="204" ht="8.65" hidden="1" customHeight="1"/>
    <row r="205" ht="8.65" hidden="1" customHeight="1"/>
    <row r="206" ht="8.65" hidden="1" customHeight="1"/>
    <row r="207" ht="8.65" hidden="1" customHeight="1"/>
    <row r="208" ht="8.65" hidden="1" customHeight="1"/>
    <row r="209" ht="8.65" hidden="1" customHeight="1"/>
    <row r="210" ht="8.65" hidden="1" customHeight="1"/>
    <row r="211" ht="8.65" hidden="1" customHeight="1"/>
    <row r="212" ht="8.65" hidden="1" customHeight="1"/>
    <row r="213" ht="8.65" hidden="1" customHeight="1"/>
    <row r="214" ht="8.65" hidden="1" customHeight="1"/>
    <row r="215" ht="8.65" hidden="1" customHeight="1"/>
    <row r="216" ht="8.65" hidden="1" customHeight="1"/>
    <row r="217" ht="8.65" hidden="1" customHeight="1"/>
    <row r="218" ht="8.65" hidden="1" customHeight="1"/>
    <row r="219" ht="8.65" hidden="1" customHeight="1"/>
    <row r="220" ht="8.65" hidden="1" customHeight="1"/>
    <row r="221" ht="8.65" hidden="1" customHeight="1"/>
    <row r="222" ht="8.65" hidden="1" customHeight="1"/>
    <row r="223" ht="8.65" hidden="1" customHeight="1"/>
    <row r="224" ht="8.65" hidden="1" customHeight="1"/>
    <row r="225" ht="8.65" hidden="1" customHeight="1"/>
    <row r="226" ht="8.65" hidden="1" customHeight="1"/>
    <row r="227" ht="8.65" hidden="1" customHeight="1"/>
    <row r="228" ht="8.65" hidden="1" customHeight="1"/>
    <row r="229" ht="8.65" hidden="1" customHeight="1"/>
    <row r="230" ht="8.65" hidden="1" customHeight="1"/>
    <row r="231" ht="8.65" hidden="1" customHeight="1"/>
    <row r="232" ht="8.65" hidden="1" customHeight="1"/>
    <row r="233" ht="8.65" hidden="1" customHeight="1"/>
    <row r="234" ht="8.65" hidden="1" customHeight="1"/>
    <row r="235" ht="8.65" hidden="1" customHeight="1"/>
    <row r="236" ht="8.65" hidden="1" customHeight="1"/>
    <row r="237" ht="8.65" hidden="1" customHeight="1"/>
    <row r="238" ht="8.65" hidden="1" customHeight="1"/>
    <row r="239" ht="8.65" hidden="1" customHeight="1"/>
    <row r="240" ht="8.65" hidden="1" customHeight="1"/>
    <row r="241" ht="8.65" hidden="1" customHeight="1"/>
    <row r="242" ht="8.65" hidden="1" customHeight="1"/>
    <row r="243" ht="8.65" hidden="1" customHeight="1"/>
    <row r="244" ht="8.65" hidden="1" customHeight="1"/>
    <row r="245" ht="8.65" hidden="1" customHeight="1"/>
    <row r="246" ht="8.65" hidden="1" customHeight="1"/>
    <row r="247" ht="8.65" hidden="1" customHeight="1"/>
    <row r="248" ht="8.65" hidden="1" customHeight="1"/>
    <row r="249" ht="8.65" hidden="1" customHeight="1"/>
    <row r="250" ht="8.65" hidden="1" customHeight="1"/>
    <row r="251" ht="8.65" hidden="1" customHeight="1"/>
    <row r="252" ht="8.65" hidden="1" customHeight="1"/>
    <row r="253" ht="8.65" hidden="1" customHeight="1"/>
    <row r="254" ht="8.65" hidden="1" customHeight="1"/>
    <row r="255" ht="8.65" hidden="1" customHeight="1"/>
    <row r="256" ht="8.65" hidden="1" customHeight="1"/>
    <row r="257" ht="8.65" hidden="1" customHeight="1"/>
    <row r="258" ht="8.65" hidden="1" customHeight="1"/>
    <row r="259" ht="8.65" hidden="1" customHeight="1"/>
    <row r="260" ht="8.65" hidden="1" customHeight="1"/>
    <row r="261" ht="8.65" hidden="1" customHeight="1"/>
    <row r="262" ht="8.65" hidden="1" customHeight="1"/>
    <row r="263" ht="8.65" hidden="1" customHeight="1"/>
    <row r="264" ht="8.65" hidden="1" customHeight="1"/>
    <row r="265" ht="8.65" hidden="1" customHeight="1"/>
    <row r="266" ht="8.65" hidden="1" customHeight="1"/>
    <row r="267" ht="8.65" hidden="1" customHeight="1"/>
    <row r="268" ht="8.65" hidden="1" customHeight="1"/>
    <row r="269" ht="8.65" hidden="1" customHeight="1"/>
    <row r="270" ht="8.65" hidden="1" customHeight="1"/>
    <row r="271" ht="8.65" hidden="1" customHeight="1"/>
    <row r="272" ht="8.65" hidden="1" customHeight="1"/>
    <row r="273" ht="8.65" hidden="1" customHeight="1"/>
    <row r="274" ht="8.65" hidden="1" customHeight="1"/>
    <row r="275" ht="8.65" hidden="1" customHeight="1"/>
    <row r="276" ht="8.65" hidden="1" customHeight="1"/>
    <row r="277" ht="8.65" hidden="1" customHeight="1"/>
    <row r="278" ht="8.65" hidden="1" customHeight="1"/>
    <row r="279" ht="8.65" hidden="1" customHeight="1"/>
    <row r="280" ht="8.65" hidden="1" customHeight="1"/>
    <row r="281" ht="8.65" hidden="1" customHeight="1"/>
    <row r="282" ht="8.65" hidden="1" customHeight="1"/>
    <row r="283" ht="8.65" hidden="1" customHeight="1"/>
    <row r="284" ht="8.65" hidden="1" customHeight="1"/>
    <row r="285" ht="8.65" hidden="1" customHeight="1"/>
    <row r="286" ht="8.65" hidden="1" customHeight="1"/>
    <row r="287" ht="8.65" hidden="1" customHeight="1"/>
    <row r="288" ht="8.65" hidden="1" customHeight="1"/>
    <row r="289" ht="8.65" hidden="1" customHeight="1"/>
    <row r="290" ht="8.65" hidden="1" customHeight="1"/>
    <row r="291" ht="8.65" hidden="1" customHeight="1"/>
    <row r="292" ht="8.65" hidden="1" customHeight="1"/>
    <row r="293" ht="8.65" hidden="1" customHeight="1"/>
    <row r="294" ht="8.65" hidden="1" customHeight="1"/>
    <row r="295" ht="8.65" hidden="1" customHeight="1"/>
    <row r="296" ht="8.65" hidden="1" customHeight="1"/>
    <row r="297" ht="8.65" hidden="1" customHeight="1"/>
    <row r="298" ht="8.65" hidden="1" customHeight="1"/>
    <row r="299" ht="8.65" hidden="1" customHeight="1"/>
    <row r="300" ht="8.65" hidden="1" customHeight="1"/>
    <row r="301" ht="8.65" hidden="1" customHeight="1"/>
    <row r="302" ht="8.65" hidden="1" customHeight="1"/>
    <row r="303" ht="8.65" hidden="1" customHeight="1"/>
    <row r="304" ht="8.65" hidden="1" customHeight="1"/>
    <row r="305" ht="8.65" hidden="1" customHeight="1"/>
    <row r="306" ht="8.65" hidden="1" customHeight="1"/>
    <row r="307" ht="8.65" hidden="1" customHeight="1"/>
    <row r="308" ht="8.65" hidden="1" customHeight="1"/>
    <row r="309" ht="8.65" hidden="1" customHeight="1"/>
    <row r="310" ht="8.65" hidden="1" customHeight="1"/>
    <row r="311" ht="8.65" hidden="1" customHeight="1"/>
    <row r="312" ht="8.65" hidden="1" customHeight="1"/>
    <row r="313" ht="8.65" hidden="1" customHeight="1"/>
    <row r="314" ht="8.65" hidden="1" customHeight="1"/>
    <row r="315" ht="8.65" hidden="1" customHeight="1"/>
    <row r="316" ht="8.65" hidden="1" customHeight="1"/>
    <row r="317" ht="8.65" hidden="1" customHeight="1"/>
    <row r="318" ht="8.65" hidden="1" customHeight="1"/>
    <row r="319" ht="8.65" hidden="1" customHeight="1"/>
    <row r="320" ht="8.65" hidden="1" customHeight="1"/>
    <row r="321" ht="8.65" hidden="1" customHeight="1"/>
    <row r="322" ht="8.65" hidden="1" customHeight="1"/>
    <row r="323" ht="8.65" hidden="1" customHeight="1"/>
    <row r="324" ht="8.65" hidden="1" customHeight="1"/>
    <row r="325" ht="8.65" hidden="1" customHeight="1"/>
    <row r="326" ht="8.65" hidden="1" customHeight="1"/>
    <row r="327" ht="8.65" hidden="1" customHeight="1"/>
    <row r="328" ht="8.65" hidden="1" customHeight="1"/>
    <row r="329" ht="8.65" hidden="1" customHeight="1"/>
    <row r="330" ht="8.65" hidden="1" customHeight="1"/>
    <row r="331" ht="8.65" hidden="1" customHeight="1"/>
    <row r="332" ht="8.65" hidden="1" customHeight="1"/>
    <row r="333" ht="8.65" hidden="1" customHeight="1"/>
    <row r="334" ht="8.65" hidden="1" customHeight="1"/>
    <row r="335" ht="8.65" hidden="1" customHeight="1"/>
    <row r="336" ht="8.65" hidden="1" customHeight="1"/>
    <row r="337" ht="8.65" hidden="1" customHeight="1"/>
    <row r="338" ht="8.65" hidden="1" customHeight="1"/>
    <row r="339" ht="8.65" hidden="1" customHeight="1"/>
    <row r="340" ht="8.65" hidden="1" customHeight="1"/>
    <row r="341" ht="8.65" hidden="1" customHeight="1"/>
    <row r="342" ht="8.65" hidden="1" customHeight="1"/>
    <row r="343" ht="8.65" hidden="1" customHeight="1"/>
    <row r="344" ht="8.65" hidden="1" customHeight="1"/>
    <row r="345" ht="8.65" hidden="1" customHeight="1"/>
    <row r="346" ht="8.65" hidden="1" customHeight="1"/>
    <row r="347" ht="8.65" hidden="1" customHeight="1"/>
    <row r="348" ht="8.65" hidden="1" customHeight="1"/>
    <row r="349" ht="8.65" hidden="1" customHeight="1"/>
    <row r="350" ht="8.65" hidden="1" customHeight="1"/>
    <row r="351" ht="8.65" hidden="1" customHeight="1"/>
    <row r="352" ht="8.65" hidden="1" customHeight="1"/>
    <row r="353" ht="8.65" hidden="1" customHeight="1"/>
    <row r="354" ht="8.65" hidden="1" customHeight="1"/>
    <row r="355" ht="8.65" hidden="1" customHeight="1"/>
    <row r="356" ht="8.65" hidden="1" customHeight="1"/>
    <row r="357" ht="8.65" hidden="1" customHeight="1"/>
    <row r="358" ht="8.65" hidden="1" customHeight="1"/>
    <row r="359" ht="8.65" hidden="1" customHeight="1"/>
    <row r="360" ht="8.65" hidden="1" customHeight="1"/>
    <row r="361" ht="8.65" hidden="1" customHeight="1"/>
    <row r="362" ht="8.65" hidden="1" customHeight="1"/>
    <row r="363" ht="8.65" hidden="1" customHeight="1"/>
    <row r="364" ht="8.65" hidden="1" customHeight="1"/>
    <row r="365" ht="8.65" hidden="1" customHeight="1"/>
    <row r="366" ht="8.65" hidden="1" customHeight="1"/>
    <row r="367" ht="8.65" hidden="1" customHeight="1"/>
    <row r="368" ht="8.65" hidden="1" customHeight="1"/>
    <row r="369" ht="8.65" hidden="1" customHeight="1"/>
    <row r="370" ht="8.65" hidden="1" customHeight="1"/>
    <row r="371" ht="8.65" hidden="1" customHeight="1"/>
    <row r="372" ht="8.65" hidden="1" customHeight="1"/>
    <row r="373" ht="8.65" hidden="1" customHeight="1"/>
    <row r="374" ht="8.65" hidden="1" customHeight="1"/>
    <row r="375" ht="8.65" hidden="1" customHeight="1"/>
    <row r="376" ht="8.65" hidden="1" customHeight="1"/>
    <row r="377" ht="8.65" hidden="1" customHeight="1"/>
    <row r="378" ht="8.65" hidden="1" customHeight="1"/>
    <row r="379" ht="8.65" hidden="1" customHeight="1"/>
    <row r="380" ht="8.65" hidden="1" customHeight="1"/>
    <row r="381" ht="8.65" hidden="1" customHeight="1"/>
    <row r="382" ht="8.65" hidden="1" customHeight="1"/>
    <row r="383" ht="8.65" hidden="1" customHeight="1"/>
    <row r="384" ht="8.65" hidden="1" customHeight="1"/>
    <row r="385" ht="8.65" hidden="1" customHeight="1"/>
    <row r="386" ht="8.65" hidden="1" customHeight="1"/>
    <row r="387" ht="8.65" hidden="1" customHeight="1"/>
    <row r="388" ht="8.65" hidden="1" customHeight="1"/>
    <row r="389" ht="8.65" hidden="1" customHeight="1"/>
    <row r="390" ht="8.65" hidden="1" customHeight="1"/>
    <row r="391" ht="8.65" hidden="1" customHeight="1"/>
    <row r="392" ht="8.65" hidden="1" customHeight="1"/>
    <row r="393" ht="8.65" hidden="1" customHeight="1"/>
    <row r="394" ht="8.65" hidden="1" customHeight="1"/>
    <row r="395" ht="8.65" hidden="1" customHeight="1"/>
    <row r="396" ht="8.65" hidden="1" customHeight="1"/>
    <row r="397" ht="8.65" hidden="1" customHeight="1"/>
    <row r="398" ht="8.65" hidden="1" customHeight="1"/>
    <row r="399" ht="8.65" hidden="1" customHeight="1"/>
    <row r="400" ht="8.65" hidden="1" customHeight="1"/>
    <row r="401" ht="8.65" hidden="1" customHeight="1"/>
    <row r="402" ht="8.65" hidden="1" customHeight="1"/>
    <row r="403" ht="8.65" hidden="1" customHeight="1"/>
    <row r="404" ht="8.65" hidden="1" customHeight="1"/>
    <row r="405" ht="8.65" hidden="1" customHeight="1"/>
    <row r="406" ht="8.65" hidden="1" customHeight="1"/>
    <row r="407" ht="8.65" hidden="1" customHeight="1"/>
    <row r="408" ht="8.65" hidden="1" customHeight="1"/>
    <row r="409" ht="8.65" hidden="1" customHeight="1"/>
    <row r="410" ht="8.65" hidden="1" customHeight="1"/>
    <row r="411" ht="8.65" hidden="1" customHeight="1"/>
    <row r="412" ht="8.65" hidden="1" customHeight="1"/>
    <row r="413" ht="8.65" hidden="1" customHeight="1"/>
    <row r="414" ht="8.65" hidden="1" customHeight="1"/>
    <row r="415" ht="8.65" hidden="1" customHeight="1"/>
    <row r="416" ht="8.65" hidden="1" customHeight="1"/>
    <row r="417" ht="8.65" hidden="1" customHeight="1"/>
    <row r="418" ht="8.65" hidden="1" customHeight="1"/>
    <row r="419" ht="8.65" hidden="1" customHeight="1"/>
    <row r="420" ht="8.65" hidden="1" customHeight="1"/>
    <row r="421" ht="8.65" hidden="1" customHeight="1"/>
    <row r="422" ht="8.65" hidden="1" customHeight="1"/>
    <row r="423" ht="8.65" hidden="1" customHeight="1"/>
    <row r="424" ht="8.65" hidden="1" customHeight="1"/>
    <row r="425" ht="8.65" hidden="1" customHeight="1"/>
    <row r="426" ht="8.65" hidden="1" customHeight="1"/>
    <row r="427" ht="8.65" hidden="1" customHeight="1"/>
    <row r="428" ht="8.65" hidden="1" customHeight="1"/>
    <row r="429" ht="8.65" hidden="1" customHeight="1"/>
    <row r="430" ht="8.65" hidden="1" customHeight="1"/>
    <row r="431" ht="8.65" hidden="1" customHeight="1"/>
    <row r="432" ht="8.65" hidden="1" customHeight="1"/>
    <row r="433" ht="8.65" hidden="1" customHeight="1"/>
    <row r="434" ht="8.65" hidden="1" customHeight="1"/>
    <row r="435" ht="8.65" hidden="1" customHeight="1"/>
    <row r="436" ht="8.65" hidden="1" customHeight="1"/>
    <row r="437" ht="8.65" hidden="1" customHeight="1"/>
    <row r="438" ht="8.65" hidden="1" customHeight="1"/>
    <row r="439" ht="8.65" hidden="1" customHeight="1"/>
    <row r="440" ht="8.65" hidden="1" customHeight="1"/>
    <row r="441" ht="8.65" hidden="1" customHeight="1"/>
    <row r="442" ht="8.65" hidden="1" customHeight="1"/>
    <row r="443" ht="8.65" hidden="1" customHeight="1"/>
    <row r="444" ht="8.65" hidden="1" customHeight="1"/>
    <row r="445" ht="8.65" hidden="1" customHeight="1"/>
    <row r="446" ht="8.65" hidden="1" customHeight="1"/>
    <row r="447" ht="8.65" hidden="1" customHeight="1"/>
    <row r="448" ht="8.65" hidden="1" customHeight="1"/>
    <row r="449" ht="8.65" hidden="1" customHeight="1"/>
    <row r="450" ht="8.65" hidden="1" customHeight="1"/>
    <row r="451" ht="8.65" hidden="1" customHeight="1"/>
    <row r="452" ht="8.65" hidden="1" customHeight="1"/>
    <row r="453" ht="8.65" hidden="1" customHeight="1"/>
    <row r="454" ht="8.65" hidden="1" customHeight="1"/>
    <row r="455" ht="8.65" hidden="1" customHeight="1"/>
    <row r="456" ht="8.65" hidden="1" customHeight="1"/>
    <row r="457" ht="8.65" hidden="1" customHeight="1"/>
    <row r="458" ht="8.65" hidden="1" customHeight="1"/>
    <row r="459" ht="8.65" hidden="1" customHeight="1"/>
    <row r="460" ht="8.65" hidden="1" customHeight="1"/>
    <row r="461" ht="8.65" hidden="1" customHeight="1"/>
    <row r="462" ht="8.65" hidden="1" customHeight="1"/>
    <row r="463" ht="8.65" hidden="1" customHeight="1"/>
    <row r="464" ht="8.65" hidden="1" customHeight="1"/>
    <row r="465" ht="8.65" hidden="1" customHeight="1"/>
    <row r="466" ht="8.65" hidden="1" customHeight="1"/>
    <row r="467" ht="8.65" hidden="1" customHeight="1"/>
    <row r="468" ht="8.65" hidden="1" customHeight="1"/>
    <row r="469" ht="8.65" hidden="1" customHeight="1"/>
    <row r="470" ht="8.65" hidden="1" customHeight="1"/>
    <row r="471" ht="8.65" hidden="1" customHeight="1"/>
    <row r="472" ht="8.65" hidden="1" customHeight="1"/>
    <row r="473" ht="8.65" hidden="1" customHeight="1"/>
    <row r="474" ht="8.65" hidden="1" customHeight="1"/>
    <row r="475" ht="8.65" hidden="1" customHeight="1"/>
    <row r="476" ht="8.65" hidden="1" customHeight="1"/>
    <row r="477" ht="8.65" hidden="1" customHeight="1"/>
    <row r="478" ht="8.65" hidden="1" customHeight="1"/>
    <row r="479" ht="8.65" hidden="1" customHeight="1"/>
    <row r="480" ht="8.65" hidden="1" customHeight="1"/>
    <row r="481" ht="8.65" hidden="1" customHeight="1"/>
    <row r="482" ht="8.65" hidden="1" customHeight="1"/>
    <row r="483" ht="8.65" hidden="1" customHeight="1"/>
    <row r="484" ht="8.65" hidden="1" customHeight="1"/>
    <row r="485" ht="8.65" hidden="1" customHeight="1"/>
    <row r="486" ht="8.65" hidden="1" customHeight="1"/>
    <row r="487" ht="8.65" hidden="1" customHeight="1"/>
    <row r="488" ht="8.65" hidden="1" customHeight="1"/>
    <row r="489" ht="8.65" hidden="1" customHeight="1"/>
    <row r="490" ht="8.65" hidden="1" customHeight="1"/>
    <row r="491" ht="8.65" hidden="1" customHeight="1"/>
    <row r="492" ht="8.65" hidden="1" customHeight="1"/>
    <row r="493" ht="8.65" hidden="1" customHeight="1"/>
    <row r="494" ht="8.65" hidden="1" customHeight="1"/>
    <row r="495" ht="8.65" hidden="1" customHeight="1"/>
    <row r="496" ht="8.65" hidden="1" customHeight="1"/>
    <row r="497" ht="8.65" hidden="1" customHeight="1"/>
    <row r="498" ht="8.65" hidden="1" customHeight="1"/>
    <row r="499" ht="8.65" hidden="1" customHeight="1"/>
    <row r="500" ht="8.65" hidden="1" customHeight="1"/>
    <row r="501" ht="8.65" hidden="1" customHeight="1"/>
    <row r="502" ht="8.65" hidden="1" customHeight="1"/>
    <row r="503" ht="8.65" hidden="1" customHeight="1"/>
    <row r="504" ht="8.65" hidden="1" customHeight="1"/>
    <row r="505" ht="8.65" hidden="1" customHeight="1"/>
    <row r="506" ht="8.65" hidden="1" customHeight="1"/>
    <row r="507" ht="8.65" hidden="1" customHeight="1"/>
    <row r="508" ht="8.65" hidden="1" customHeight="1"/>
    <row r="509" ht="8.65" hidden="1" customHeight="1"/>
    <row r="510" ht="8.65" hidden="1" customHeight="1"/>
    <row r="511" ht="8.65" hidden="1" customHeight="1"/>
    <row r="512" ht="8.65" hidden="1" customHeight="1"/>
    <row r="513" ht="8.65" hidden="1" customHeight="1"/>
    <row r="514" ht="8.65" hidden="1" customHeight="1"/>
    <row r="515" ht="8.65" hidden="1" customHeight="1"/>
  </sheetData>
  <sheetProtection sheet="1" objects="1" scenarios="1"/>
  <mergeCells count="7">
    <mergeCell ref="G8:G10"/>
    <mergeCell ref="I8:I10"/>
    <mergeCell ref="B8:B10"/>
    <mergeCell ref="C8:C10"/>
    <mergeCell ref="D8:D10"/>
    <mergeCell ref="E8:E10"/>
    <mergeCell ref="F8:F10"/>
  </mergeCells>
  <hyperlinks>
    <hyperlink ref="I2" location="Índice!A1" display="Índice!A1"/>
  </hyperlinks>
  <printOptions horizontalCentered="1" verticalCentered="1"/>
  <pageMargins left="1.8897637795275593" right="1.9291338582677167" top="2.1653543307086616" bottom="1.5748031496062993" header="0.39370078740157483" footer="0.39370078740157483"/>
  <pageSetup orientation="portrait" r:id="rId1"/>
  <headerFooter>
    <oddHeader>&amp;L&amp;K000080INEGI. Anuario estadístico y geográfico de los Estados Unidos Mexicanos 2013. 2014.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Hoja18"/>
  <dimension ref="A1:N71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282" customWidth="1"/>
    <col min="2" max="2" width="19" style="282" customWidth="1"/>
    <col min="3" max="11" width="4.42578125" style="282" customWidth="1"/>
    <col min="12" max="13" width="0.85546875" style="282" customWidth="1"/>
    <col min="14" max="14" width="0" style="282" hidden="1" customWidth="1"/>
    <col min="15" max="16384" width="11.42578125" style="282" hidden="1"/>
  </cols>
  <sheetData>
    <row r="1" spans="1:14" s="251" customFormat="1" ht="4.7" customHeight="1">
      <c r="A1" s="248"/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50"/>
    </row>
    <row r="2" spans="1:14" s="251" customFormat="1" ht="11.1" customHeight="1">
      <c r="A2" s="252"/>
      <c r="B2" s="253" t="s">
        <v>200</v>
      </c>
      <c r="C2" s="254"/>
      <c r="D2" s="254"/>
      <c r="E2" s="254"/>
      <c r="F2" s="254"/>
      <c r="G2" s="254"/>
      <c r="H2" s="254"/>
      <c r="J2" s="292"/>
      <c r="K2" s="740" t="s">
        <v>201</v>
      </c>
      <c r="L2" s="255"/>
    </row>
    <row r="3" spans="1:14" s="251" customFormat="1" ht="11.1" customHeight="1">
      <c r="A3" s="252"/>
      <c r="B3" s="253" t="s">
        <v>202</v>
      </c>
      <c r="C3" s="254"/>
      <c r="D3" s="254"/>
      <c r="E3" s="254"/>
      <c r="F3" s="254"/>
      <c r="G3" s="254"/>
      <c r="H3" s="246"/>
      <c r="J3" s="246"/>
      <c r="K3" s="246" t="s">
        <v>119</v>
      </c>
      <c r="L3" s="255"/>
    </row>
    <row r="4" spans="1:14" s="251" customFormat="1" ht="11.1" customHeight="1">
      <c r="A4" s="252"/>
      <c r="B4" s="256" t="s">
        <v>203</v>
      </c>
      <c r="C4" s="257"/>
      <c r="D4" s="257"/>
      <c r="E4" s="257"/>
      <c r="F4" s="257"/>
      <c r="G4" s="257"/>
      <c r="H4" s="257"/>
      <c r="I4" s="257"/>
      <c r="J4" s="257"/>
      <c r="K4" s="257"/>
      <c r="L4" s="255"/>
    </row>
    <row r="5" spans="1:14" s="251" customFormat="1" ht="3" customHeight="1">
      <c r="A5" s="252"/>
      <c r="B5" s="258"/>
      <c r="C5" s="258"/>
      <c r="D5" s="258"/>
      <c r="E5" s="258"/>
      <c r="F5" s="258"/>
      <c r="G5" s="258"/>
      <c r="H5" s="258"/>
      <c r="I5" s="258"/>
      <c r="J5" s="258"/>
      <c r="K5" s="258"/>
      <c r="L5" s="255"/>
    </row>
    <row r="6" spans="1:14" s="251" customFormat="1" ht="3" customHeight="1">
      <c r="A6" s="252"/>
      <c r="B6" s="257"/>
      <c r="C6" s="257"/>
      <c r="D6" s="257"/>
      <c r="E6" s="257"/>
      <c r="F6" s="257"/>
      <c r="G6" s="257"/>
      <c r="H6" s="257"/>
      <c r="I6" s="257"/>
      <c r="J6" s="257"/>
      <c r="K6" s="257"/>
      <c r="L6" s="255"/>
    </row>
    <row r="7" spans="1:14" s="251" customFormat="1" ht="11.25" customHeight="1">
      <c r="A7" s="252"/>
      <c r="B7" s="259" t="s">
        <v>195</v>
      </c>
      <c r="C7" s="260">
        <v>1996</v>
      </c>
      <c r="D7" s="260">
        <v>1997</v>
      </c>
      <c r="E7" s="260">
        <v>1998</v>
      </c>
      <c r="F7" s="260">
        <v>1999</v>
      </c>
      <c r="G7" s="260">
        <v>2000</v>
      </c>
      <c r="H7" s="260">
        <v>2001</v>
      </c>
      <c r="I7" s="260">
        <v>2002</v>
      </c>
      <c r="J7" s="260">
        <v>2003</v>
      </c>
      <c r="K7" s="260">
        <v>2004</v>
      </c>
      <c r="L7" s="255"/>
    </row>
    <row r="8" spans="1:14" s="251" customFormat="1" ht="3" customHeight="1">
      <c r="A8" s="252"/>
      <c r="B8" s="258"/>
      <c r="C8" s="258"/>
      <c r="D8" s="258"/>
      <c r="E8" s="258"/>
      <c r="F8" s="258"/>
      <c r="G8" s="258"/>
      <c r="H8" s="258"/>
      <c r="I8" s="258"/>
      <c r="J8" s="258"/>
      <c r="K8" s="258"/>
      <c r="L8" s="255"/>
    </row>
    <row r="9" spans="1:14" s="251" customFormat="1" ht="3" customHeight="1">
      <c r="A9" s="252"/>
      <c r="B9" s="257"/>
      <c r="C9" s="257"/>
      <c r="D9" s="257"/>
      <c r="E9" s="257"/>
      <c r="F9" s="257"/>
      <c r="G9" s="257"/>
      <c r="H9" s="257"/>
      <c r="I9" s="257"/>
      <c r="J9" s="257"/>
      <c r="K9" s="257"/>
      <c r="L9" s="255"/>
    </row>
    <row r="10" spans="1:14" s="251" customFormat="1" ht="8.65" customHeight="1">
      <c r="A10" s="252"/>
      <c r="B10" s="261" t="s">
        <v>204</v>
      </c>
      <c r="C10" s="262">
        <f t="shared" ref="C10:H10" si="0">SUM(C11:C14)</f>
        <v>13208.06</v>
      </c>
      <c r="D10" s="262">
        <f t="shared" si="0"/>
        <v>15368.58</v>
      </c>
      <c r="E10" s="262">
        <f t="shared" si="0"/>
        <v>19419.55</v>
      </c>
      <c r="F10" s="262">
        <f t="shared" si="0"/>
        <v>20937.330000000002</v>
      </c>
      <c r="G10" s="262">
        <f t="shared" si="0"/>
        <v>17999.060000000001</v>
      </c>
      <c r="H10" s="262">
        <f t="shared" si="0"/>
        <v>27744.3</v>
      </c>
      <c r="I10" s="262">
        <f>SUM(I11:I14)</f>
        <v>29953.88</v>
      </c>
      <c r="J10" s="262">
        <f t="shared" ref="J10:K10" si="1">SUM(J11:J14)</f>
        <v>47985.96</v>
      </c>
      <c r="K10" s="262">
        <f t="shared" si="1"/>
        <v>57013.4</v>
      </c>
      <c r="L10" s="255"/>
      <c r="M10" s="161"/>
      <c r="N10" s="263"/>
    </row>
    <row r="11" spans="1:14" s="251" customFormat="1" ht="8.65" customHeight="1">
      <c r="A11" s="252"/>
      <c r="B11" s="264" t="s">
        <v>205</v>
      </c>
      <c r="C11" s="265">
        <v>4226.87</v>
      </c>
      <c r="D11" s="265">
        <v>4865.16</v>
      </c>
      <c r="E11" s="265">
        <v>5656.19</v>
      </c>
      <c r="F11" s="265">
        <v>3679.64</v>
      </c>
      <c r="G11" s="263">
        <v>3602.52</v>
      </c>
      <c r="H11" s="263">
        <v>1903.54</v>
      </c>
      <c r="I11" s="263">
        <v>1780.01</v>
      </c>
      <c r="J11" s="263">
        <v>4498.0600000000004</v>
      </c>
      <c r="K11" s="263">
        <v>4602.83</v>
      </c>
      <c r="L11" s="255"/>
      <c r="M11" s="161"/>
      <c r="N11" s="263"/>
    </row>
    <row r="12" spans="1:14" s="251" customFormat="1" ht="8.65" customHeight="1">
      <c r="A12" s="252"/>
      <c r="B12" s="264" t="s">
        <v>206</v>
      </c>
      <c r="C12" s="265">
        <v>110.17</v>
      </c>
      <c r="D12" s="265">
        <v>79.540000000000006</v>
      </c>
      <c r="E12" s="265">
        <v>81.67</v>
      </c>
      <c r="F12" s="265">
        <v>58.89</v>
      </c>
      <c r="G12" s="263">
        <v>15.32</v>
      </c>
      <c r="H12" s="263">
        <v>10.220000000000001</v>
      </c>
      <c r="I12" s="263">
        <v>10.48</v>
      </c>
      <c r="J12" s="263">
        <v>6.86</v>
      </c>
      <c r="K12" s="266" t="s">
        <v>145</v>
      </c>
      <c r="L12" s="255"/>
      <c r="M12" s="161"/>
      <c r="N12" s="263"/>
    </row>
    <row r="13" spans="1:14" s="251" customFormat="1" ht="8.65" customHeight="1">
      <c r="A13" s="252"/>
      <c r="B13" s="264" t="s">
        <v>207</v>
      </c>
      <c r="C13" s="265">
        <v>8162.53</v>
      </c>
      <c r="D13" s="265">
        <v>9636.2099999999991</v>
      </c>
      <c r="E13" s="265">
        <v>13060.16</v>
      </c>
      <c r="F13" s="265">
        <v>16578.47</v>
      </c>
      <c r="G13" s="263">
        <v>13737.04</v>
      </c>
      <c r="H13" s="263">
        <v>25246.47</v>
      </c>
      <c r="I13" s="263">
        <v>27703.97</v>
      </c>
      <c r="J13" s="263">
        <v>43132.74</v>
      </c>
      <c r="K13" s="263">
        <v>52087.92</v>
      </c>
      <c r="L13" s="255"/>
      <c r="M13" s="161"/>
      <c r="N13" s="263"/>
    </row>
    <row r="14" spans="1:14" s="251" customFormat="1" ht="8.65" customHeight="1">
      <c r="A14" s="252"/>
      <c r="B14" s="264" t="s">
        <v>208</v>
      </c>
      <c r="C14" s="265">
        <v>708.49</v>
      </c>
      <c r="D14" s="265">
        <v>787.67</v>
      </c>
      <c r="E14" s="265">
        <v>621.53</v>
      </c>
      <c r="F14" s="265">
        <v>620.33000000000004</v>
      </c>
      <c r="G14" s="263">
        <v>644.17999999999995</v>
      </c>
      <c r="H14" s="263">
        <v>584.07000000000005</v>
      </c>
      <c r="I14" s="263">
        <v>459.42</v>
      </c>
      <c r="J14" s="263">
        <v>348.3</v>
      </c>
      <c r="K14" s="263">
        <v>322.64999999999998</v>
      </c>
      <c r="L14" s="255"/>
      <c r="M14" s="161"/>
      <c r="N14" s="263"/>
    </row>
    <row r="15" spans="1:14" s="251" customFormat="1" ht="5.0999999999999996" customHeight="1">
      <c r="A15" s="252"/>
      <c r="B15" s="267"/>
      <c r="C15" s="265"/>
      <c r="D15" s="265"/>
      <c r="E15" s="265"/>
      <c r="F15" s="265"/>
      <c r="G15" s="263"/>
      <c r="H15" s="263"/>
      <c r="I15" s="263"/>
      <c r="J15" s="263"/>
      <c r="K15" s="263"/>
      <c r="L15" s="255"/>
      <c r="M15" s="161"/>
      <c r="N15" s="263"/>
    </row>
    <row r="16" spans="1:14" s="251" customFormat="1" ht="8.65" customHeight="1">
      <c r="A16" s="252"/>
      <c r="B16" s="268" t="s">
        <v>209</v>
      </c>
      <c r="C16" s="262">
        <f t="shared" ref="C16:H16" si="2">SUM(C17:C20)</f>
        <v>4223.7</v>
      </c>
      <c r="D16" s="262">
        <f t="shared" si="2"/>
        <v>4864.8200000000006</v>
      </c>
      <c r="E16" s="262">
        <f t="shared" si="2"/>
        <v>5626.8146999999999</v>
      </c>
      <c r="F16" s="262">
        <f t="shared" si="2"/>
        <v>5909.63</v>
      </c>
      <c r="G16" s="262">
        <f t="shared" si="2"/>
        <v>6572.7</v>
      </c>
      <c r="H16" s="262">
        <f t="shared" si="2"/>
        <v>8895.2800000000007</v>
      </c>
      <c r="I16" s="262">
        <f>SUM(I17:I20)-1</f>
        <v>9813.51</v>
      </c>
      <c r="J16" s="262">
        <f>SUM(J17:J20)</f>
        <v>15138.68</v>
      </c>
      <c r="K16" s="262">
        <f>SUM(K17:K20)</f>
        <v>18331.760000000002</v>
      </c>
      <c r="L16" s="255"/>
      <c r="M16" s="161"/>
      <c r="N16" s="263"/>
    </row>
    <row r="17" spans="1:14" s="251" customFormat="1" ht="8.65" customHeight="1">
      <c r="A17" s="252"/>
      <c r="B17" s="264" t="s">
        <v>205</v>
      </c>
      <c r="C17" s="265">
        <v>1519.7</v>
      </c>
      <c r="D17" s="265">
        <v>1728.81</v>
      </c>
      <c r="E17" s="265">
        <v>1870.69</v>
      </c>
      <c r="F17" s="265">
        <v>1448.36</v>
      </c>
      <c r="G17" s="263">
        <v>1434.4</v>
      </c>
      <c r="H17" s="263">
        <v>803.29</v>
      </c>
      <c r="I17" s="263">
        <v>686.52</v>
      </c>
      <c r="J17" s="263">
        <v>1665.26</v>
      </c>
      <c r="K17" s="263">
        <v>1869.67</v>
      </c>
      <c r="L17" s="255"/>
      <c r="M17" s="161"/>
      <c r="N17" s="263"/>
    </row>
    <row r="18" spans="1:14" s="251" customFormat="1" ht="8.65" customHeight="1">
      <c r="A18" s="252"/>
      <c r="B18" s="264" t="s">
        <v>206</v>
      </c>
      <c r="C18" s="265">
        <v>74.8</v>
      </c>
      <c r="D18" s="265">
        <v>78.28</v>
      </c>
      <c r="E18" s="265">
        <v>61.494700000000002</v>
      </c>
      <c r="F18" s="265">
        <v>51.22</v>
      </c>
      <c r="G18" s="263">
        <v>8.59</v>
      </c>
      <c r="H18" s="263">
        <v>10.19</v>
      </c>
      <c r="I18" s="263">
        <v>10.07</v>
      </c>
      <c r="J18" s="263">
        <v>6.42</v>
      </c>
      <c r="K18" s="266" t="s">
        <v>145</v>
      </c>
      <c r="L18" s="255"/>
      <c r="M18" s="161"/>
      <c r="N18" s="263"/>
    </row>
    <row r="19" spans="1:14" s="251" customFormat="1" ht="8.65" customHeight="1">
      <c r="A19" s="252"/>
      <c r="B19" s="264" t="s">
        <v>207</v>
      </c>
      <c r="C19" s="265">
        <v>2221.85</v>
      </c>
      <c r="D19" s="265">
        <v>2637.88</v>
      </c>
      <c r="E19" s="265">
        <v>3250.25</v>
      </c>
      <c r="F19" s="265">
        <v>3935.05</v>
      </c>
      <c r="G19" s="263">
        <v>4641.97</v>
      </c>
      <c r="H19" s="263">
        <v>7783.55</v>
      </c>
      <c r="I19" s="263">
        <v>8798.09</v>
      </c>
      <c r="J19" s="263">
        <v>13212.4</v>
      </c>
      <c r="K19" s="263">
        <v>16228.48</v>
      </c>
      <c r="L19" s="255"/>
      <c r="M19" s="161"/>
      <c r="N19" s="263"/>
    </row>
    <row r="20" spans="1:14" s="251" customFormat="1" ht="8.65" customHeight="1">
      <c r="A20" s="252"/>
      <c r="B20" s="264" t="s">
        <v>208</v>
      </c>
      <c r="C20" s="265">
        <v>407.35</v>
      </c>
      <c r="D20" s="265">
        <v>419.85</v>
      </c>
      <c r="E20" s="265">
        <v>444.38</v>
      </c>
      <c r="F20" s="265">
        <v>475</v>
      </c>
      <c r="G20" s="263">
        <v>487.74</v>
      </c>
      <c r="H20" s="263">
        <v>298.25</v>
      </c>
      <c r="I20" s="263">
        <v>319.83</v>
      </c>
      <c r="J20" s="263">
        <v>254.6</v>
      </c>
      <c r="K20" s="263">
        <v>233.61</v>
      </c>
      <c r="L20" s="255"/>
      <c r="M20" s="161"/>
      <c r="N20" s="263"/>
    </row>
    <row r="21" spans="1:14" s="251" customFormat="1" ht="5.0999999999999996" customHeight="1">
      <c r="A21" s="252"/>
      <c r="B21" s="267"/>
      <c r="C21" s="265"/>
      <c r="D21" s="265"/>
      <c r="E21" s="265"/>
      <c r="F21" s="265"/>
      <c r="G21" s="263"/>
      <c r="H21" s="263"/>
      <c r="I21" s="263"/>
      <c r="J21" s="263"/>
      <c r="K21" s="263"/>
      <c r="L21" s="255"/>
      <c r="M21" s="161"/>
      <c r="N21" s="263"/>
    </row>
    <row r="22" spans="1:14" s="251" customFormat="1" ht="8.65" customHeight="1">
      <c r="A22" s="252"/>
      <c r="B22" s="261" t="s">
        <v>210</v>
      </c>
      <c r="C22" s="262">
        <v>320.10000000000002</v>
      </c>
      <c r="D22" s="262">
        <v>316.27</v>
      </c>
      <c r="E22" s="262">
        <v>290.31</v>
      </c>
      <c r="F22" s="262">
        <v>282.45</v>
      </c>
      <c r="G22" s="262">
        <v>365.24</v>
      </c>
      <c r="H22" s="262">
        <v>320.49470000000002</v>
      </c>
      <c r="I22" s="262">
        <v>327.56</v>
      </c>
      <c r="J22" s="262">
        <v>315.16000000000003</v>
      </c>
      <c r="K22" s="262">
        <v>321.00639999999999</v>
      </c>
      <c r="L22" s="255"/>
      <c r="M22" s="161"/>
      <c r="N22" s="263"/>
    </row>
    <row r="23" spans="1:14" s="251" customFormat="1" ht="8.65" customHeight="1">
      <c r="A23" s="252"/>
      <c r="B23" s="264" t="s">
        <v>205</v>
      </c>
      <c r="C23" s="265">
        <v>363.33</v>
      </c>
      <c r="D23" s="265">
        <v>355.15</v>
      </c>
      <c r="E23" s="265">
        <v>331.28</v>
      </c>
      <c r="F23" s="265">
        <v>393.43</v>
      </c>
      <c r="G23" s="263">
        <v>399.71</v>
      </c>
      <c r="H23" s="263">
        <v>421.74</v>
      </c>
      <c r="I23" s="263">
        <v>388.14</v>
      </c>
      <c r="J23" s="263">
        <v>370.09</v>
      </c>
      <c r="K23" s="263">
        <v>407.24799999999999</v>
      </c>
      <c r="L23" s="255"/>
      <c r="M23" s="161"/>
      <c r="N23" s="263"/>
    </row>
    <row r="24" spans="1:14" s="251" customFormat="1" ht="8.65" customHeight="1">
      <c r="A24" s="252"/>
      <c r="B24" s="264" t="s">
        <v>206</v>
      </c>
      <c r="C24" s="265">
        <v>658.33</v>
      </c>
      <c r="D24" s="265">
        <v>1194.25</v>
      </c>
      <c r="E24" s="265">
        <v>750.27</v>
      </c>
      <c r="F24" s="265">
        <v>862.02</v>
      </c>
      <c r="G24" s="263">
        <v>569.74</v>
      </c>
      <c r="H24" s="263">
        <v>1004.89</v>
      </c>
      <c r="I24" s="263">
        <v>992.79</v>
      </c>
      <c r="J24" s="263">
        <v>381.16</v>
      </c>
      <c r="K24" s="266" t="s">
        <v>145</v>
      </c>
      <c r="L24" s="255"/>
      <c r="M24" s="161"/>
      <c r="N24" s="263"/>
    </row>
    <row r="25" spans="1:14" s="251" customFormat="1" ht="8.65" customHeight="1">
      <c r="A25" s="252"/>
      <c r="B25" s="264" t="s">
        <v>207</v>
      </c>
      <c r="C25" s="265">
        <v>271.99</v>
      </c>
      <c r="D25" s="265">
        <v>273.48</v>
      </c>
      <c r="E25" s="265">
        <v>249.26</v>
      </c>
      <c r="F25" s="265">
        <v>237.77</v>
      </c>
      <c r="G25" s="263">
        <v>337.7</v>
      </c>
      <c r="H25" s="263">
        <v>307.98</v>
      </c>
      <c r="I25" s="263">
        <v>317.38</v>
      </c>
      <c r="J25" s="263">
        <v>306.02</v>
      </c>
      <c r="K25" s="263">
        <v>310.87470000000002</v>
      </c>
      <c r="L25" s="255"/>
      <c r="M25" s="161"/>
      <c r="N25" s="263"/>
    </row>
    <row r="26" spans="1:14" s="251" customFormat="1" ht="8.65" customHeight="1">
      <c r="A26" s="252"/>
      <c r="B26" s="264" t="s">
        <v>208</v>
      </c>
      <c r="C26" s="265">
        <v>595.29</v>
      </c>
      <c r="D26" s="265">
        <v>559.45000000000005</v>
      </c>
      <c r="E26" s="265">
        <v>715</v>
      </c>
      <c r="F26" s="265">
        <v>744.59</v>
      </c>
      <c r="G26" s="263">
        <v>751.23</v>
      </c>
      <c r="H26" s="263">
        <v>507.79</v>
      </c>
      <c r="I26" s="263">
        <v>681.59</v>
      </c>
      <c r="J26" s="263">
        <v>739.97</v>
      </c>
      <c r="K26" s="263">
        <v>743.79330000000004</v>
      </c>
      <c r="L26" s="255"/>
      <c r="M26" s="161"/>
      <c r="N26" s="263"/>
    </row>
    <row r="27" spans="1:14" s="251" customFormat="1" ht="9" customHeight="1">
      <c r="A27" s="252"/>
      <c r="B27" s="264"/>
      <c r="C27" s="263"/>
      <c r="D27" s="263"/>
      <c r="E27" s="263"/>
      <c r="F27" s="263"/>
      <c r="G27" s="263"/>
      <c r="H27" s="263"/>
      <c r="I27" s="263"/>
      <c r="J27" s="263"/>
      <c r="K27" s="263"/>
      <c r="L27" s="255"/>
      <c r="M27" s="161"/>
      <c r="N27" s="263"/>
    </row>
    <row r="28" spans="1:14" s="251" customFormat="1" ht="9" customHeight="1">
      <c r="A28" s="252"/>
      <c r="B28" s="264"/>
      <c r="C28" s="263"/>
      <c r="D28" s="263"/>
      <c r="E28" s="263"/>
      <c r="F28" s="263"/>
      <c r="G28" s="263"/>
      <c r="H28" s="263"/>
      <c r="I28" s="263"/>
      <c r="J28" s="263"/>
      <c r="K28" s="263"/>
      <c r="L28" s="255"/>
      <c r="M28" s="161"/>
      <c r="N28" s="263"/>
    </row>
    <row r="29" spans="1:14" s="251" customFormat="1" ht="9" customHeight="1">
      <c r="A29" s="252"/>
      <c r="B29" s="264"/>
      <c r="C29" s="263"/>
      <c r="D29" s="263"/>
      <c r="E29" s="263"/>
      <c r="F29" s="263"/>
      <c r="G29" s="263"/>
      <c r="H29" s="263"/>
      <c r="I29" s="263"/>
      <c r="J29" s="263"/>
      <c r="K29" s="263"/>
      <c r="L29" s="255"/>
      <c r="M29" s="161"/>
      <c r="N29" s="263"/>
    </row>
    <row r="30" spans="1:14" s="251" customFormat="1" ht="9" customHeight="1">
      <c r="A30" s="252"/>
      <c r="B30" s="264"/>
      <c r="C30" s="263"/>
      <c r="D30" s="263"/>
      <c r="E30" s="263"/>
      <c r="F30" s="263"/>
      <c r="G30" s="263"/>
      <c r="H30" s="263"/>
      <c r="I30" s="263"/>
      <c r="J30" s="263"/>
      <c r="K30" s="263"/>
      <c r="L30" s="255"/>
      <c r="M30" s="161"/>
      <c r="N30" s="263"/>
    </row>
    <row r="31" spans="1:14" s="251" customFormat="1" ht="9" customHeight="1">
      <c r="A31" s="252"/>
      <c r="B31" s="264"/>
      <c r="C31" s="263"/>
      <c r="D31" s="263"/>
      <c r="E31" s="263"/>
      <c r="F31" s="263"/>
      <c r="G31" s="263"/>
      <c r="H31" s="263"/>
      <c r="I31" s="263"/>
      <c r="J31" s="263"/>
      <c r="K31" s="263"/>
      <c r="L31" s="255"/>
      <c r="M31" s="161"/>
      <c r="N31" s="263"/>
    </row>
    <row r="32" spans="1:14" s="251" customFormat="1" ht="9" customHeight="1">
      <c r="A32" s="252"/>
      <c r="B32" s="264"/>
      <c r="C32" s="263"/>
      <c r="D32" s="263"/>
      <c r="E32" s="263"/>
      <c r="F32" s="263"/>
      <c r="G32" s="263"/>
      <c r="H32" s="263"/>
      <c r="I32" s="263"/>
      <c r="J32" s="263"/>
      <c r="K32" s="263"/>
      <c r="L32" s="255"/>
      <c r="M32" s="161"/>
      <c r="N32" s="263"/>
    </row>
    <row r="33" spans="1:14" s="251" customFormat="1" ht="6" customHeight="1">
      <c r="A33" s="252"/>
      <c r="B33" s="264"/>
      <c r="C33" s="263"/>
      <c r="D33" s="263"/>
      <c r="E33" s="263"/>
      <c r="F33" s="263"/>
      <c r="G33" s="263"/>
      <c r="H33" s="263"/>
      <c r="I33" s="263"/>
      <c r="J33" s="263"/>
      <c r="K33" s="263"/>
      <c r="L33" s="255"/>
      <c r="M33" s="161"/>
      <c r="N33" s="263"/>
    </row>
    <row r="34" spans="1:14" s="251" customFormat="1" ht="9" customHeight="1">
      <c r="A34" s="252"/>
      <c r="B34" s="264"/>
      <c r="C34" s="263"/>
      <c r="D34" s="263"/>
      <c r="E34" s="263"/>
      <c r="F34" s="263"/>
      <c r="G34" s="263"/>
      <c r="H34" s="263"/>
      <c r="I34" s="263"/>
      <c r="J34" s="263"/>
      <c r="K34" s="263"/>
      <c r="L34" s="255"/>
      <c r="M34" s="161"/>
      <c r="N34" s="263"/>
    </row>
    <row r="35" spans="1:14" s="251" customFormat="1" ht="8.25" customHeight="1">
      <c r="A35" s="252"/>
      <c r="B35" s="264"/>
      <c r="C35" s="263"/>
      <c r="D35" s="263"/>
      <c r="E35" s="263"/>
      <c r="F35" s="263"/>
      <c r="G35" s="263"/>
      <c r="H35" s="263"/>
      <c r="I35" s="263"/>
      <c r="J35" s="263"/>
      <c r="K35" s="263"/>
      <c r="L35" s="255"/>
      <c r="M35" s="161"/>
      <c r="N35" s="263"/>
    </row>
    <row r="36" spans="1:14" s="251" customFormat="1" ht="8.25" customHeight="1">
      <c r="A36" s="252"/>
      <c r="B36" s="264"/>
      <c r="C36" s="263"/>
      <c r="D36" s="263"/>
      <c r="E36" s="263"/>
      <c r="F36" s="263"/>
      <c r="G36" s="263"/>
      <c r="H36" s="263"/>
      <c r="I36" s="263"/>
      <c r="J36" s="263"/>
      <c r="K36" s="263"/>
      <c r="L36" s="255"/>
      <c r="M36" s="161"/>
      <c r="N36" s="263"/>
    </row>
    <row r="37" spans="1:14" s="251" customFormat="1" ht="8.25" customHeight="1">
      <c r="A37" s="252"/>
      <c r="B37" s="264"/>
      <c r="C37" s="263"/>
      <c r="D37" s="263"/>
      <c r="E37" s="263"/>
      <c r="F37" s="263"/>
      <c r="G37" s="263"/>
      <c r="H37" s="263"/>
      <c r="I37" s="263"/>
      <c r="J37" s="263"/>
      <c r="K37" s="263"/>
      <c r="L37" s="255"/>
      <c r="M37" s="161"/>
      <c r="N37" s="263"/>
    </row>
    <row r="38" spans="1:14" s="251" customFormat="1" ht="8.25" customHeight="1">
      <c r="A38" s="252"/>
      <c r="B38" s="264"/>
      <c r="C38" s="263"/>
      <c r="D38" s="263"/>
      <c r="E38" s="263"/>
      <c r="F38" s="263"/>
      <c r="G38" s="263"/>
      <c r="H38" s="263"/>
      <c r="I38" s="263"/>
      <c r="J38" s="263"/>
      <c r="K38" s="263"/>
      <c r="L38" s="255"/>
      <c r="M38" s="161"/>
      <c r="N38" s="263"/>
    </row>
    <row r="39" spans="1:14" s="251" customFormat="1" ht="6.75" customHeight="1">
      <c r="A39" s="252"/>
      <c r="B39" s="264"/>
      <c r="C39" s="263"/>
      <c r="D39" s="263"/>
      <c r="E39" s="263"/>
      <c r="F39" s="263"/>
      <c r="G39" s="263"/>
      <c r="H39" s="263"/>
      <c r="I39" s="263"/>
      <c r="J39" s="263"/>
      <c r="K39" s="263"/>
      <c r="L39" s="255"/>
      <c r="M39" s="161"/>
      <c r="N39" s="263"/>
    </row>
    <row r="40" spans="1:14" s="251" customFormat="1" ht="7.5" customHeight="1">
      <c r="A40" s="252"/>
      <c r="B40" s="264"/>
      <c r="C40" s="263"/>
      <c r="D40" s="263"/>
      <c r="E40" s="263"/>
      <c r="F40" s="263"/>
      <c r="G40" s="263"/>
      <c r="H40" s="263"/>
      <c r="I40" s="263"/>
      <c r="J40" s="263"/>
      <c r="K40" s="263"/>
      <c r="L40" s="255"/>
      <c r="M40" s="161"/>
      <c r="N40" s="263"/>
    </row>
    <row r="41" spans="1:14" s="251" customFormat="1" ht="8.25" customHeight="1">
      <c r="A41" s="252"/>
      <c r="B41" s="264"/>
      <c r="C41" s="263"/>
      <c r="D41" s="263"/>
      <c r="E41" s="263"/>
      <c r="F41" s="263"/>
      <c r="G41" s="263"/>
      <c r="H41" s="263"/>
      <c r="I41" s="263"/>
      <c r="J41" s="263"/>
      <c r="K41" s="263"/>
      <c r="L41" s="255"/>
      <c r="M41" s="161"/>
      <c r="N41" s="263"/>
    </row>
    <row r="42" spans="1:14" s="251" customFormat="1" ht="11.1" customHeight="1">
      <c r="A42" s="252"/>
      <c r="B42" s="264"/>
      <c r="C42" s="263"/>
      <c r="D42" s="263"/>
      <c r="E42" s="263"/>
      <c r="F42" s="263"/>
      <c r="G42" s="263"/>
      <c r="H42" s="254"/>
      <c r="J42" s="292"/>
      <c r="K42" s="292" t="s">
        <v>201</v>
      </c>
      <c r="L42" s="255"/>
      <c r="M42" s="161"/>
      <c r="N42" s="263"/>
    </row>
    <row r="43" spans="1:14" s="251" customFormat="1" ht="11.1" customHeight="1">
      <c r="A43" s="252"/>
      <c r="B43" s="264"/>
      <c r="C43" s="263"/>
      <c r="D43" s="263"/>
      <c r="E43" s="263"/>
      <c r="F43" s="263"/>
      <c r="G43" s="263"/>
      <c r="H43" s="246"/>
      <c r="J43" s="246"/>
      <c r="K43" s="246" t="s">
        <v>166</v>
      </c>
      <c r="L43" s="255"/>
      <c r="M43" s="161"/>
      <c r="N43" s="263"/>
    </row>
    <row r="44" spans="1:14" s="251" customFormat="1" ht="3" customHeight="1">
      <c r="A44" s="252"/>
      <c r="B44" s="258"/>
      <c r="C44" s="258"/>
      <c r="D44" s="258"/>
      <c r="E44" s="258"/>
      <c r="F44" s="258"/>
      <c r="G44" s="258"/>
      <c r="H44" s="258"/>
      <c r="I44" s="258"/>
      <c r="J44" s="258"/>
      <c r="K44" s="258"/>
      <c r="L44" s="255"/>
    </row>
    <row r="45" spans="1:14" s="251" customFormat="1" ht="3" customHeight="1">
      <c r="A45" s="252"/>
      <c r="B45" s="257"/>
      <c r="C45" s="257"/>
      <c r="D45" s="257"/>
      <c r="E45" s="257"/>
      <c r="F45" s="257"/>
      <c r="G45" s="257"/>
      <c r="H45" s="257"/>
      <c r="I45" s="257"/>
      <c r="J45" s="257"/>
      <c r="K45" s="257"/>
      <c r="L45" s="255"/>
    </row>
    <row r="46" spans="1:14" s="251" customFormat="1" ht="11.25" customHeight="1">
      <c r="A46" s="252"/>
      <c r="B46" s="259" t="s">
        <v>195</v>
      </c>
      <c r="C46" s="260"/>
      <c r="D46" s="260">
        <v>2005</v>
      </c>
      <c r="E46" s="260">
        <v>2006</v>
      </c>
      <c r="F46" s="260" t="s">
        <v>196</v>
      </c>
      <c r="G46" s="260" t="s">
        <v>197</v>
      </c>
      <c r="H46" s="260" t="s">
        <v>198</v>
      </c>
      <c r="I46" s="260" t="s">
        <v>211</v>
      </c>
      <c r="J46" s="260" t="s">
        <v>199</v>
      </c>
      <c r="K46" s="260" t="s">
        <v>182</v>
      </c>
      <c r="L46" s="255"/>
    </row>
    <row r="47" spans="1:14" s="251" customFormat="1" ht="3" customHeight="1">
      <c r="A47" s="252"/>
      <c r="B47" s="258"/>
      <c r="C47" s="258"/>
      <c r="D47" s="258"/>
      <c r="E47" s="258"/>
      <c r="F47" s="258"/>
      <c r="G47" s="258"/>
      <c r="H47" s="258"/>
      <c r="I47" s="258"/>
      <c r="J47" s="269"/>
      <c r="K47" s="269"/>
      <c r="L47" s="255"/>
    </row>
    <row r="48" spans="1:14" s="251" customFormat="1" ht="3" customHeight="1">
      <c r="A48" s="252"/>
      <c r="B48" s="257"/>
      <c r="C48" s="257"/>
      <c r="D48" s="257"/>
      <c r="E48" s="257"/>
      <c r="F48" s="257"/>
      <c r="G48" s="257"/>
      <c r="H48" s="257"/>
      <c r="I48" s="270"/>
      <c r="L48" s="255"/>
    </row>
    <row r="49" spans="1:14" s="251" customFormat="1" ht="8.65" customHeight="1">
      <c r="A49" s="252"/>
      <c r="B49" s="261" t="s">
        <v>204</v>
      </c>
      <c r="C49" s="262"/>
      <c r="D49" s="262">
        <f t="shared" ref="D49:H49" si="3">SUM(D50:D53)</f>
        <v>64921.72</v>
      </c>
      <c r="E49" s="262">
        <f t="shared" si="3"/>
        <v>74184.61</v>
      </c>
      <c r="F49" s="262">
        <f t="shared" si="3"/>
        <v>75651.481000000014</v>
      </c>
      <c r="G49" s="262">
        <f t="shared" si="3"/>
        <v>72627.66399999999</v>
      </c>
      <c r="H49" s="262">
        <f t="shared" si="3"/>
        <v>67109.61</v>
      </c>
      <c r="I49" s="262">
        <f>SUM(I50:I53)</f>
        <v>67535.557199999996</v>
      </c>
      <c r="J49" s="262">
        <f>SUM(J50:J53)</f>
        <v>69860.918799999999</v>
      </c>
      <c r="K49" s="262">
        <f>SUM(K50:K53)</f>
        <v>71611.337899999999</v>
      </c>
      <c r="L49" s="255"/>
      <c r="M49" s="161"/>
      <c r="N49" s="263"/>
    </row>
    <row r="50" spans="1:14" s="251" customFormat="1" ht="8.65" customHeight="1">
      <c r="A50" s="252"/>
      <c r="B50" s="264" t="s">
        <v>205</v>
      </c>
      <c r="C50" s="263"/>
      <c r="D50" s="263">
        <v>4066.92</v>
      </c>
      <c r="E50" s="263">
        <v>2844.61</v>
      </c>
      <c r="F50" s="263">
        <v>1585.88</v>
      </c>
      <c r="G50" s="263">
        <v>1353.34</v>
      </c>
      <c r="H50" s="263">
        <v>866.43</v>
      </c>
      <c r="I50" s="263">
        <v>816.12299999999993</v>
      </c>
      <c r="J50" s="271">
        <v>427.27300000000002</v>
      </c>
      <c r="K50" s="271">
        <v>393.31599999999997</v>
      </c>
      <c r="L50" s="255"/>
      <c r="M50" s="161"/>
      <c r="N50" s="263"/>
    </row>
    <row r="51" spans="1:14" s="251" customFormat="1" ht="8.65" customHeight="1">
      <c r="A51" s="252"/>
      <c r="B51" s="264" t="s">
        <v>206</v>
      </c>
      <c r="C51" s="266"/>
      <c r="D51" s="266" t="s">
        <v>145</v>
      </c>
      <c r="E51" s="266" t="s">
        <v>145</v>
      </c>
      <c r="F51" s="266" t="s">
        <v>145</v>
      </c>
      <c r="G51" s="266" t="s">
        <v>145</v>
      </c>
      <c r="H51" s="266" t="s">
        <v>145</v>
      </c>
      <c r="I51" s="266" t="s">
        <v>145</v>
      </c>
      <c r="J51" s="272" t="s">
        <v>145</v>
      </c>
      <c r="K51" s="272" t="s">
        <v>145</v>
      </c>
      <c r="L51" s="255"/>
      <c r="M51" s="161"/>
      <c r="N51" s="263"/>
    </row>
    <row r="52" spans="1:14" s="251" customFormat="1" ht="8.65" customHeight="1">
      <c r="A52" s="252"/>
      <c r="B52" s="264" t="s">
        <v>207</v>
      </c>
      <c r="C52" s="263"/>
      <c r="D52" s="263">
        <v>60509.39</v>
      </c>
      <c r="E52" s="263">
        <v>70697.69</v>
      </c>
      <c r="F52" s="263">
        <v>73278.66</v>
      </c>
      <c r="G52" s="263">
        <v>70478</v>
      </c>
      <c r="H52" s="263">
        <v>65381.38</v>
      </c>
      <c r="I52" s="263">
        <v>65929.985199999996</v>
      </c>
      <c r="J52" s="273">
        <v>68553.137799999997</v>
      </c>
      <c r="K52" s="273">
        <v>70350.544899999994</v>
      </c>
      <c r="L52" s="255"/>
      <c r="M52" s="161"/>
      <c r="N52" s="263"/>
    </row>
    <row r="53" spans="1:14" s="251" customFormat="1" ht="8.65" customHeight="1">
      <c r="A53" s="252"/>
      <c r="B53" s="264" t="s">
        <v>208</v>
      </c>
      <c r="C53" s="263"/>
      <c r="D53" s="263">
        <v>345.41</v>
      </c>
      <c r="E53" s="263">
        <v>642.30999999999995</v>
      </c>
      <c r="F53" s="263">
        <v>786.94099999999992</v>
      </c>
      <c r="G53" s="263">
        <v>796.32400000000007</v>
      </c>
      <c r="H53" s="263">
        <v>861.79999999999984</v>
      </c>
      <c r="I53" s="263">
        <v>789.44899999999996</v>
      </c>
      <c r="J53" s="272">
        <v>880.50800000000004</v>
      </c>
      <c r="K53" s="272">
        <v>867.47700000000009</v>
      </c>
      <c r="L53" s="255"/>
      <c r="M53" s="161"/>
      <c r="N53" s="263"/>
    </row>
    <row r="54" spans="1:14" s="251" customFormat="1" ht="5.0999999999999996" customHeight="1">
      <c r="A54" s="252"/>
      <c r="B54" s="267"/>
      <c r="C54" s="263"/>
      <c r="D54" s="263"/>
      <c r="E54" s="263"/>
      <c r="F54" s="263"/>
      <c r="G54" s="263"/>
      <c r="H54" s="263"/>
      <c r="I54" s="263"/>
      <c r="L54" s="255"/>
      <c r="M54" s="161"/>
      <c r="N54" s="263"/>
    </row>
    <row r="55" spans="1:14" s="251" customFormat="1" ht="8.65" customHeight="1">
      <c r="A55" s="252"/>
      <c r="B55" s="268" t="s">
        <v>209</v>
      </c>
      <c r="C55" s="262"/>
      <c r="D55" s="262">
        <f t="shared" ref="D55:K55" si="4">SUM(D56:D59)</f>
        <v>21688.25</v>
      </c>
      <c r="E55" s="262">
        <f t="shared" si="4"/>
        <v>25566.829999999998</v>
      </c>
      <c r="F55" s="262">
        <f t="shared" si="4"/>
        <v>26058.8194</v>
      </c>
      <c r="G55" s="262">
        <f t="shared" si="4"/>
        <v>25144.999500000002</v>
      </c>
      <c r="H55" s="262">
        <f t="shared" si="4"/>
        <v>21306.3063</v>
      </c>
      <c r="I55" s="262">
        <f t="shared" si="4"/>
        <v>21303.881899999997</v>
      </c>
      <c r="J55" s="262">
        <f t="shared" ref="J55" si="5">SUM(J56:J59)</f>
        <v>22802.979599999999</v>
      </c>
      <c r="K55" s="262">
        <f t="shared" si="4"/>
        <v>22438.322299999996</v>
      </c>
      <c r="L55" s="255"/>
      <c r="M55" s="161"/>
      <c r="N55" s="263"/>
    </row>
    <row r="56" spans="1:14" s="251" customFormat="1" ht="8.65" customHeight="1">
      <c r="A56" s="252"/>
      <c r="B56" s="264" t="s">
        <v>205</v>
      </c>
      <c r="C56" s="263"/>
      <c r="D56" s="263">
        <v>1747.87</v>
      </c>
      <c r="E56" s="263">
        <v>1359.7</v>
      </c>
      <c r="F56" s="263">
        <v>859.68</v>
      </c>
      <c r="G56" s="263">
        <v>598.65</v>
      </c>
      <c r="H56" s="263">
        <v>386.21</v>
      </c>
      <c r="I56" s="263">
        <v>389.74300000000005</v>
      </c>
      <c r="J56" s="271">
        <v>206.80720000000002</v>
      </c>
      <c r="K56" s="271">
        <v>194.83040000000003</v>
      </c>
      <c r="L56" s="255"/>
      <c r="M56" s="161"/>
      <c r="N56" s="263"/>
    </row>
    <row r="57" spans="1:14" s="251" customFormat="1" ht="8.65" customHeight="1">
      <c r="A57" s="252"/>
      <c r="B57" s="264" t="s">
        <v>206</v>
      </c>
      <c r="C57" s="266"/>
      <c r="D57" s="266" t="s">
        <v>145</v>
      </c>
      <c r="E57" s="266" t="s">
        <v>145</v>
      </c>
      <c r="F57" s="266" t="s">
        <v>145</v>
      </c>
      <c r="G57" s="266" t="s">
        <v>145</v>
      </c>
      <c r="H57" s="266" t="s">
        <v>145</v>
      </c>
      <c r="I57" s="266" t="s">
        <v>145</v>
      </c>
      <c r="J57" s="272" t="s">
        <v>145</v>
      </c>
      <c r="K57" s="272" t="s">
        <v>145</v>
      </c>
      <c r="L57" s="255"/>
      <c r="M57" s="161"/>
      <c r="N57" s="263"/>
    </row>
    <row r="58" spans="1:14" s="251" customFormat="1" ht="8.65" customHeight="1">
      <c r="A58" s="252"/>
      <c r="B58" s="264" t="s">
        <v>207</v>
      </c>
      <c r="C58" s="263"/>
      <c r="D58" s="263">
        <v>19667.23</v>
      </c>
      <c r="E58" s="263">
        <v>23853.96</v>
      </c>
      <c r="F58" s="263">
        <v>24802.65</v>
      </c>
      <c r="G58" s="263">
        <v>24113.7</v>
      </c>
      <c r="H58" s="263">
        <v>20547.47</v>
      </c>
      <c r="I58" s="263">
        <v>20583.277699999999</v>
      </c>
      <c r="J58" s="273">
        <v>22228.8845</v>
      </c>
      <c r="K58" s="273">
        <v>21857.589499999998</v>
      </c>
      <c r="L58" s="255"/>
      <c r="M58" s="161"/>
      <c r="N58" s="263"/>
    </row>
    <row r="59" spans="1:14" s="251" customFormat="1" ht="8.65" customHeight="1">
      <c r="A59" s="252"/>
      <c r="B59" s="264" t="s">
        <v>208</v>
      </c>
      <c r="C59" s="263"/>
      <c r="D59" s="263">
        <v>273.14999999999998</v>
      </c>
      <c r="E59" s="263">
        <v>353.17</v>
      </c>
      <c r="F59" s="263">
        <v>396.48939999999999</v>
      </c>
      <c r="G59" s="263">
        <v>432.64949999999999</v>
      </c>
      <c r="H59" s="263">
        <v>372.62630000000001</v>
      </c>
      <c r="I59" s="263">
        <v>330.8612</v>
      </c>
      <c r="J59" s="272">
        <v>367.28789999999998</v>
      </c>
      <c r="K59" s="272">
        <v>385.90239999999994</v>
      </c>
      <c r="L59" s="255"/>
      <c r="M59" s="161"/>
      <c r="N59" s="263"/>
    </row>
    <row r="60" spans="1:14" s="251" customFormat="1" ht="5.0999999999999996" customHeight="1">
      <c r="A60" s="252"/>
      <c r="B60" s="267"/>
      <c r="C60" s="263"/>
      <c r="D60" s="263"/>
      <c r="E60" s="263"/>
      <c r="F60" s="263"/>
      <c r="G60" s="263"/>
      <c r="H60" s="263"/>
      <c r="I60" s="263"/>
      <c r="L60" s="255"/>
      <c r="M60" s="161"/>
      <c r="N60" s="263"/>
    </row>
    <row r="61" spans="1:14" s="251" customFormat="1" ht="8.65" customHeight="1">
      <c r="A61" s="252"/>
      <c r="B61" s="261" t="s">
        <v>210</v>
      </c>
      <c r="C61" s="262"/>
      <c r="D61" s="262">
        <v>333.6567</v>
      </c>
      <c r="E61" s="262">
        <v>344.2457</v>
      </c>
      <c r="F61" s="262">
        <v>344.18169999999998</v>
      </c>
      <c r="G61" s="262">
        <v>345.42860000000002</v>
      </c>
      <c r="H61" s="262">
        <v>317.38749999999999</v>
      </c>
      <c r="I61" s="262">
        <v>314.91730000000001</v>
      </c>
      <c r="J61" s="262">
        <v>325.97724166666671</v>
      </c>
      <c r="K61" s="262">
        <v>312.52663333333334</v>
      </c>
      <c r="L61" s="255"/>
      <c r="M61" s="161"/>
      <c r="N61" s="263"/>
    </row>
    <row r="62" spans="1:14" s="251" customFormat="1" ht="8.65" customHeight="1">
      <c r="A62" s="252"/>
      <c r="B62" s="264" t="s">
        <v>205</v>
      </c>
      <c r="C62" s="263"/>
      <c r="D62" s="263">
        <v>431.32560000000001</v>
      </c>
      <c r="E62" s="263">
        <v>482.42869999999999</v>
      </c>
      <c r="F62" s="263">
        <v>543.0761</v>
      </c>
      <c r="G62" s="263">
        <v>447.36989999999997</v>
      </c>
      <c r="H62" s="263">
        <v>446.59370000000001</v>
      </c>
      <c r="I62" s="263">
        <v>476.95519999999999</v>
      </c>
      <c r="J62" s="263">
        <v>485.52679999999998</v>
      </c>
      <c r="K62" s="263">
        <v>494.75365833333336</v>
      </c>
      <c r="L62" s="255"/>
      <c r="M62" s="161"/>
      <c r="N62" s="263"/>
    </row>
    <row r="63" spans="1:14" s="251" customFormat="1" ht="8.65" customHeight="1">
      <c r="A63" s="252"/>
      <c r="B63" s="264" t="s">
        <v>206</v>
      </c>
      <c r="C63" s="266"/>
      <c r="D63" s="266" t="s">
        <v>145</v>
      </c>
      <c r="E63" s="266" t="s">
        <v>145</v>
      </c>
      <c r="F63" s="266" t="s">
        <v>145</v>
      </c>
      <c r="G63" s="266" t="s">
        <v>145</v>
      </c>
      <c r="H63" s="266" t="s">
        <v>145</v>
      </c>
      <c r="I63" s="266" t="s">
        <v>145</v>
      </c>
      <c r="J63" s="272" t="s">
        <v>145</v>
      </c>
      <c r="K63" s="272" t="s">
        <v>145</v>
      </c>
      <c r="L63" s="255"/>
      <c r="M63" s="161"/>
      <c r="N63" s="263"/>
    </row>
    <row r="64" spans="1:14" s="251" customFormat="1" ht="8.65" customHeight="1">
      <c r="A64" s="252"/>
      <c r="B64" s="264" t="s">
        <v>207</v>
      </c>
      <c r="C64" s="263"/>
      <c r="D64" s="263">
        <v>324.4821</v>
      </c>
      <c r="E64" s="263">
        <v>336.94510000000002</v>
      </c>
      <c r="F64" s="263">
        <v>338.1037</v>
      </c>
      <c r="G64" s="263">
        <v>341.22680000000003</v>
      </c>
      <c r="H64" s="263">
        <v>314.18450000000001</v>
      </c>
      <c r="I64" s="263">
        <v>311.61099999999999</v>
      </c>
      <c r="J64" s="273">
        <v>323.72089999999997</v>
      </c>
      <c r="K64" s="273">
        <v>309.842625</v>
      </c>
      <c r="L64" s="255"/>
      <c r="M64" s="161"/>
      <c r="N64" s="263"/>
    </row>
    <row r="65" spans="1:14" s="251" customFormat="1" ht="8.65" customHeight="1">
      <c r="A65" s="252"/>
      <c r="B65" s="264" t="s">
        <v>208</v>
      </c>
      <c r="C65" s="263"/>
      <c r="D65" s="263">
        <v>792.39319999999998</v>
      </c>
      <c r="E65" s="263">
        <v>606.19439999999997</v>
      </c>
      <c r="F65" s="263">
        <v>507.82322499999992</v>
      </c>
      <c r="G65" s="263">
        <v>544.44343333333336</v>
      </c>
      <c r="H65" s="263">
        <v>440.65046666666655</v>
      </c>
      <c r="I65" s="263">
        <v>413.06455833333331</v>
      </c>
      <c r="J65" s="263">
        <v>426.84465833333337</v>
      </c>
      <c r="K65" s="263">
        <v>443.06383333333332</v>
      </c>
      <c r="L65" s="255"/>
      <c r="M65" s="161"/>
      <c r="N65" s="263"/>
    </row>
    <row r="66" spans="1:14" s="251" customFormat="1" ht="3" customHeight="1">
      <c r="A66" s="252"/>
      <c r="B66" s="274"/>
      <c r="C66" s="275"/>
      <c r="D66" s="275"/>
      <c r="E66" s="275"/>
      <c r="F66" s="275"/>
      <c r="G66" s="275"/>
      <c r="H66" s="275"/>
      <c r="I66" s="275"/>
      <c r="J66" s="275"/>
      <c r="K66" s="275"/>
      <c r="L66" s="255"/>
    </row>
    <row r="67" spans="1:14" s="251" customFormat="1" ht="3" customHeight="1">
      <c r="A67" s="252"/>
      <c r="B67" s="276"/>
      <c r="C67" s="277"/>
      <c r="D67" s="277"/>
      <c r="E67" s="277"/>
      <c r="F67" s="277"/>
      <c r="G67" s="277"/>
      <c r="H67" s="277"/>
      <c r="I67" s="277"/>
      <c r="J67" s="278"/>
      <c r="K67" s="278"/>
      <c r="L67" s="255"/>
    </row>
    <row r="68" spans="1:14" s="251" customFormat="1" ht="8.65" customHeight="1">
      <c r="A68" s="252"/>
      <c r="B68" s="276" t="s">
        <v>212</v>
      </c>
      <c r="C68" s="277"/>
      <c r="D68" s="277"/>
      <c r="E68" s="277"/>
      <c r="F68" s="277"/>
      <c r="G68" s="277"/>
      <c r="H68" s="277"/>
      <c r="I68" s="277"/>
      <c r="J68" s="277"/>
      <c r="K68" s="277"/>
      <c r="L68" s="255"/>
    </row>
    <row r="69" spans="1:14" s="251" customFormat="1" ht="8.65" customHeight="1">
      <c r="A69" s="252"/>
      <c r="B69" s="742" t="s">
        <v>275</v>
      </c>
      <c r="C69" s="743"/>
      <c r="D69" s="743"/>
      <c r="E69" s="743"/>
      <c r="F69" s="743"/>
      <c r="G69" s="257"/>
      <c r="H69" s="257"/>
      <c r="I69" s="257"/>
      <c r="J69" s="257"/>
      <c r="K69" s="257"/>
      <c r="L69" s="255"/>
    </row>
    <row r="70" spans="1:14" s="251" customFormat="1" ht="4.7" customHeight="1">
      <c r="A70" s="279"/>
      <c r="B70" s="280"/>
      <c r="C70" s="258"/>
      <c r="D70" s="258"/>
      <c r="E70" s="258"/>
      <c r="F70" s="258"/>
      <c r="G70" s="258"/>
      <c r="H70" s="258"/>
      <c r="I70" s="258"/>
      <c r="J70" s="258"/>
      <c r="K70" s="258"/>
      <c r="L70" s="281"/>
    </row>
    <row r="71" spans="1:14" hidden="1">
      <c r="M71" s="282" t="s">
        <v>2</v>
      </c>
    </row>
  </sheetData>
  <sheetProtection sheet="1" objects="1" scenarios="1"/>
  <hyperlinks>
    <hyperlink ref="K2" location="Índice!A1" display="Índice!A1"/>
  </hyperlinks>
  <printOptions horizontalCentered="1" verticalCentered="1"/>
  <pageMargins left="1.8897637795275593" right="1.9291338582677167" top="2.1653543307086616" bottom="1.5748031496062993" header="0.39370078740157483" footer="0.39370078740157483"/>
  <pageSetup orientation="portrait" r:id="rId1"/>
  <headerFooter>
    <oddHeader>&amp;L&amp;K000080INEGI. Anuario estadístico y geográfico de los Estados Unidos Mexicanos 2013. 2014.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Hoja19"/>
  <dimension ref="A1:AJ65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559" customWidth="1"/>
    <col min="2" max="2" width="3.42578125" style="559" customWidth="1"/>
    <col min="3" max="3" width="26" style="559" customWidth="1"/>
    <col min="4" max="4" width="5.7109375" style="559" customWidth="1"/>
    <col min="5" max="7" width="6" style="559" customWidth="1"/>
    <col min="8" max="8" width="5.85546875" style="559" customWidth="1"/>
    <col min="9" max="10" width="0.85546875" style="559" customWidth="1"/>
    <col min="11" max="11" width="3.42578125" style="559" customWidth="1"/>
    <col min="12" max="12" width="26" style="559" customWidth="1"/>
    <col min="13" max="14" width="6.140625" style="559" customWidth="1"/>
    <col min="15" max="15" width="5.85546875" style="559" customWidth="1"/>
    <col min="16" max="17" width="5.7109375" style="559" customWidth="1"/>
    <col min="18" max="19" width="0.85546875" style="559" customWidth="1"/>
    <col min="20" max="20" width="3.42578125" style="559" customWidth="1"/>
    <col min="21" max="21" width="26" style="559" customWidth="1"/>
    <col min="22" max="22" width="7.140625" style="559" customWidth="1"/>
    <col min="23" max="23" width="8" style="559" customWidth="1"/>
    <col min="24" max="24" width="7.140625" style="559" customWidth="1"/>
    <col min="25" max="25" width="7.28515625" style="559" customWidth="1"/>
    <col min="26" max="27" width="0.85546875" style="559" customWidth="1"/>
    <col min="28" max="16384" width="10.7109375" style="559" hidden="1"/>
  </cols>
  <sheetData>
    <row r="1" spans="1:36" s="524" customFormat="1" ht="4.7" customHeight="1">
      <c r="A1" s="521"/>
      <c r="B1" s="522"/>
      <c r="C1" s="522"/>
      <c r="D1" s="522"/>
      <c r="E1" s="522"/>
      <c r="F1" s="522"/>
      <c r="G1" s="522"/>
      <c r="H1" s="522"/>
      <c r="I1" s="523"/>
      <c r="J1" s="521"/>
      <c r="K1" s="522"/>
      <c r="L1" s="522"/>
      <c r="M1" s="522"/>
      <c r="N1" s="522"/>
      <c r="O1" s="522"/>
      <c r="P1" s="522"/>
      <c r="Q1" s="522"/>
      <c r="R1" s="523"/>
      <c r="S1" s="521"/>
      <c r="T1" s="522"/>
      <c r="U1" s="522"/>
      <c r="V1" s="522"/>
      <c r="W1" s="522"/>
      <c r="X1" s="522"/>
      <c r="Y1" s="522"/>
      <c r="Z1" s="523"/>
    </row>
    <row r="2" spans="1:36" s="524" customFormat="1" ht="11.1" customHeight="1">
      <c r="A2" s="525"/>
      <c r="B2" s="526" t="s">
        <v>385</v>
      </c>
      <c r="C2" s="527"/>
      <c r="D2" s="528"/>
      <c r="E2" s="528"/>
      <c r="F2" s="528"/>
      <c r="H2" s="740" t="s">
        <v>386</v>
      </c>
      <c r="I2" s="530"/>
      <c r="J2" s="525"/>
      <c r="K2" s="526" t="s">
        <v>385</v>
      </c>
      <c r="L2" s="527"/>
      <c r="M2" s="527"/>
      <c r="N2" s="531"/>
      <c r="O2" s="532"/>
      <c r="Q2" s="740" t="s">
        <v>386</v>
      </c>
      <c r="R2" s="530"/>
      <c r="S2" s="525"/>
      <c r="T2" s="526" t="s">
        <v>385</v>
      </c>
      <c r="U2" s="527"/>
      <c r="V2" s="529"/>
      <c r="W2" s="532"/>
      <c r="X2" s="532"/>
      <c r="Y2" s="740" t="s">
        <v>386</v>
      </c>
      <c r="Z2" s="530"/>
    </row>
    <row r="3" spans="1:36" s="524" customFormat="1" ht="11.1" customHeight="1">
      <c r="A3" s="525"/>
      <c r="B3" s="533" t="s">
        <v>181</v>
      </c>
      <c r="C3" s="527"/>
      <c r="D3" s="528"/>
      <c r="E3" s="528"/>
      <c r="F3" s="528"/>
      <c r="H3" s="531" t="s">
        <v>119</v>
      </c>
      <c r="I3" s="530"/>
      <c r="J3" s="525"/>
      <c r="K3" s="533" t="s">
        <v>181</v>
      </c>
      <c r="L3" s="527"/>
      <c r="M3" s="527"/>
      <c r="N3" s="531"/>
      <c r="O3" s="531"/>
      <c r="Q3" s="531" t="s">
        <v>133</v>
      </c>
      <c r="R3" s="530"/>
      <c r="S3" s="525"/>
      <c r="T3" s="533" t="s">
        <v>181</v>
      </c>
      <c r="U3" s="527"/>
      <c r="V3" s="531"/>
      <c r="W3" s="531"/>
      <c r="X3" s="531"/>
      <c r="Y3" s="531" t="s">
        <v>134</v>
      </c>
      <c r="Z3" s="530"/>
    </row>
    <row r="4" spans="1:36" s="524" customFormat="1" ht="11.1" customHeight="1">
      <c r="A4" s="525"/>
      <c r="B4" s="534" t="s">
        <v>169</v>
      </c>
      <c r="C4" s="527"/>
      <c r="D4" s="550"/>
      <c r="E4" s="550"/>
      <c r="F4" s="550"/>
      <c r="G4" s="550"/>
      <c r="H4" s="550"/>
      <c r="I4" s="530"/>
      <c r="J4" s="525"/>
      <c r="K4" s="534" t="s">
        <v>169</v>
      </c>
      <c r="L4" s="527"/>
      <c r="M4" s="550"/>
      <c r="N4" s="550"/>
      <c r="O4" s="550"/>
      <c r="P4" s="550"/>
      <c r="Q4" s="550"/>
      <c r="R4" s="530"/>
      <c r="S4" s="525"/>
      <c r="T4" s="534" t="s">
        <v>169</v>
      </c>
      <c r="U4" s="527"/>
      <c r="V4" s="550"/>
      <c r="W4" s="550"/>
      <c r="X4" s="550"/>
      <c r="Y4" s="550"/>
      <c r="Z4" s="530"/>
    </row>
    <row r="5" spans="1:36" s="524" customFormat="1" ht="3" customHeight="1">
      <c r="A5" s="525"/>
      <c r="B5" s="535"/>
      <c r="C5" s="535"/>
      <c r="D5" s="535"/>
      <c r="E5" s="535"/>
      <c r="F5" s="535"/>
      <c r="G5" s="535"/>
      <c r="H5" s="535"/>
      <c r="I5" s="530"/>
      <c r="J5" s="525"/>
      <c r="K5" s="535"/>
      <c r="L5" s="535"/>
      <c r="M5" s="535"/>
      <c r="N5" s="535"/>
      <c r="O5" s="535"/>
      <c r="P5" s="535"/>
      <c r="Q5" s="535"/>
      <c r="R5" s="530"/>
      <c r="S5" s="525"/>
      <c r="T5" s="535"/>
      <c r="U5" s="535"/>
      <c r="V5" s="535"/>
      <c r="W5" s="535"/>
      <c r="X5" s="535"/>
      <c r="Y5" s="535"/>
      <c r="Z5" s="530"/>
    </row>
    <row r="6" spans="1:36" s="524" customFormat="1" ht="3" customHeight="1">
      <c r="A6" s="525"/>
      <c r="B6" s="528"/>
      <c r="C6" s="528"/>
      <c r="D6" s="528"/>
      <c r="E6" s="536"/>
      <c r="F6" s="536"/>
      <c r="G6" s="536"/>
      <c r="H6" s="528"/>
      <c r="I6" s="530"/>
      <c r="J6" s="525"/>
      <c r="K6" s="528"/>
      <c r="L6" s="528"/>
      <c r="M6" s="536"/>
      <c r="N6" s="536"/>
      <c r="O6" s="536"/>
      <c r="P6" s="536"/>
      <c r="Q6" s="536"/>
      <c r="R6" s="530"/>
      <c r="S6" s="525"/>
      <c r="T6" s="528"/>
      <c r="U6" s="528"/>
      <c r="V6" s="536"/>
      <c r="W6" s="536"/>
      <c r="X6" s="536"/>
      <c r="Y6" s="536"/>
      <c r="Z6" s="530"/>
      <c r="AA6" s="537"/>
      <c r="AB6" s="537"/>
      <c r="AC6" s="537"/>
      <c r="AD6" s="537"/>
      <c r="AE6" s="537"/>
      <c r="AF6" s="537"/>
      <c r="AG6" s="537"/>
      <c r="AH6" s="537"/>
      <c r="AI6" s="537"/>
      <c r="AJ6" s="537"/>
    </row>
    <row r="7" spans="1:36" s="524" customFormat="1" ht="9" customHeight="1">
      <c r="A7" s="525"/>
      <c r="B7" s="538" t="s">
        <v>387</v>
      </c>
      <c r="C7" s="538"/>
      <c r="D7" s="539" t="s">
        <v>613</v>
      </c>
      <c r="E7" s="539" t="s">
        <v>4</v>
      </c>
      <c r="F7" s="539" t="s">
        <v>5</v>
      </c>
      <c r="G7" s="539" t="s">
        <v>6</v>
      </c>
      <c r="H7" s="539" t="s">
        <v>7</v>
      </c>
      <c r="I7" s="530"/>
      <c r="J7" s="525"/>
      <c r="K7" s="538" t="s">
        <v>387</v>
      </c>
      <c r="L7" s="538"/>
      <c r="M7" s="539" t="s">
        <v>8</v>
      </c>
      <c r="N7" s="539" t="s">
        <v>9</v>
      </c>
      <c r="O7" s="539" t="s">
        <v>614</v>
      </c>
      <c r="P7" s="539" t="s">
        <v>615</v>
      </c>
      <c r="Q7" s="539" t="s">
        <v>616</v>
      </c>
      <c r="R7" s="530"/>
      <c r="S7" s="525"/>
      <c r="T7" s="538" t="s">
        <v>387</v>
      </c>
      <c r="U7" s="538"/>
      <c r="V7" s="539">
        <v>2009</v>
      </c>
      <c r="W7" s="539">
        <v>2010</v>
      </c>
      <c r="X7" s="539">
        <v>2011</v>
      </c>
      <c r="Y7" s="539">
        <v>2012</v>
      </c>
      <c r="Z7" s="530"/>
      <c r="AA7" s="537"/>
      <c r="AB7" s="537"/>
      <c r="AC7" s="537"/>
      <c r="AD7" s="537"/>
      <c r="AE7" s="537"/>
      <c r="AF7" s="537"/>
      <c r="AG7" s="537"/>
      <c r="AH7" s="537"/>
      <c r="AI7" s="537"/>
      <c r="AJ7" s="537"/>
    </row>
    <row r="8" spans="1:36" s="524" customFormat="1" ht="3" customHeight="1">
      <c r="A8" s="525"/>
      <c r="B8" s="535"/>
      <c r="C8" s="535"/>
      <c r="D8" s="535"/>
      <c r="E8" s="535"/>
      <c r="F8" s="540"/>
      <c r="G8" s="540"/>
      <c r="H8" s="540"/>
      <c r="I8" s="530"/>
      <c r="J8" s="525"/>
      <c r="K8" s="535"/>
      <c r="L8" s="535"/>
      <c r="M8" s="540"/>
      <c r="N8" s="540"/>
      <c r="O8" s="540"/>
      <c r="P8" s="540"/>
      <c r="Q8" s="540"/>
      <c r="R8" s="530"/>
      <c r="S8" s="525"/>
      <c r="T8" s="535"/>
      <c r="U8" s="535"/>
      <c r="V8" s="540"/>
      <c r="W8" s="540"/>
      <c r="X8" s="540"/>
      <c r="Y8" s="540"/>
      <c r="Z8" s="530"/>
      <c r="AA8" s="541"/>
      <c r="AB8" s="541"/>
      <c r="AC8" s="541"/>
      <c r="AD8" s="541"/>
      <c r="AE8" s="542"/>
      <c r="AF8" s="541"/>
      <c r="AH8" s="541"/>
      <c r="AI8" s="543"/>
      <c r="AJ8" s="541"/>
    </row>
    <row r="9" spans="1:36" s="524" customFormat="1" ht="3" customHeight="1">
      <c r="A9" s="525"/>
      <c r="B9" s="528"/>
      <c r="C9" s="528"/>
      <c r="D9" s="528"/>
      <c r="E9" s="528"/>
      <c r="F9" s="544"/>
      <c r="G9" s="545"/>
      <c r="H9" s="545"/>
      <c r="I9" s="530"/>
      <c r="J9" s="525"/>
      <c r="K9" s="528"/>
      <c r="L9" s="528"/>
      <c r="M9" s="545"/>
      <c r="N9" s="545"/>
      <c r="O9" s="545"/>
      <c r="P9" s="545"/>
      <c r="Q9" s="545"/>
      <c r="R9" s="530"/>
      <c r="S9" s="525"/>
      <c r="T9" s="528"/>
      <c r="U9" s="528"/>
      <c r="V9" s="545"/>
      <c r="W9" s="545"/>
      <c r="X9" s="545"/>
      <c r="Y9" s="545"/>
      <c r="Z9" s="530"/>
      <c r="AA9" s="541"/>
      <c r="AB9" s="541"/>
      <c r="AC9" s="541"/>
      <c r="AD9" s="541"/>
      <c r="AE9" s="542"/>
      <c r="AF9" s="541"/>
      <c r="AH9" s="541"/>
      <c r="AI9" s="543"/>
      <c r="AJ9" s="541"/>
    </row>
    <row r="10" spans="1:36" s="524" customFormat="1" ht="9.6" customHeight="1">
      <c r="A10" s="525"/>
      <c r="B10" s="546" t="s">
        <v>1</v>
      </c>
      <c r="C10" s="547"/>
      <c r="D10" s="548">
        <f>SUM(D12:D35)</f>
        <v>13934.163445317561</v>
      </c>
      <c r="E10" s="548">
        <f>SUM(E12:E35)</f>
        <v>18292.660433538695</v>
      </c>
      <c r="F10" s="548">
        <f>SUM(F12:F35)</f>
        <v>29963.599137455127</v>
      </c>
      <c r="G10" s="548">
        <f>SUM(G12:G35)</f>
        <v>23903.052386961295</v>
      </c>
      <c r="H10" s="548">
        <f>SUM(H12:H35)</f>
        <v>18735.648286368822</v>
      </c>
      <c r="I10" s="530"/>
      <c r="J10" s="525"/>
      <c r="K10" s="546" t="s">
        <v>1</v>
      </c>
      <c r="L10" s="547"/>
      <c r="M10" s="548">
        <f>SUM(M12:M35)</f>
        <v>24856.47342666208</v>
      </c>
      <c r="N10" s="548">
        <f>SUM(N12:N35)</f>
        <v>24450.693801001355</v>
      </c>
      <c r="O10" s="548">
        <f>SUM(O12:O35)</f>
        <v>20245.294634736252</v>
      </c>
      <c r="P10" s="548">
        <f>SUM(P12:P35)</f>
        <v>31552.084108159102</v>
      </c>
      <c r="Q10" s="548">
        <f>SUM(Q12:Q35)</f>
        <v>27728.617746272495</v>
      </c>
      <c r="R10" s="530"/>
      <c r="S10" s="525"/>
      <c r="T10" s="546" t="s">
        <v>1</v>
      </c>
      <c r="U10" s="547"/>
      <c r="V10" s="548">
        <f>SUM(V12:V35)</f>
        <v>16604.661162610279</v>
      </c>
      <c r="W10" s="548">
        <f>SUM(W12:W35)</f>
        <v>22562.690750416954</v>
      </c>
      <c r="X10" s="548">
        <f>SUM(X12:X35)</f>
        <v>23553.049023194933</v>
      </c>
      <c r="Y10" s="548">
        <f>SUM(Y12:Y35)</f>
        <v>15453.342864338709</v>
      </c>
      <c r="Z10" s="530"/>
      <c r="AA10" s="541"/>
      <c r="AB10" s="541"/>
      <c r="AC10" s="541"/>
      <c r="AD10" s="541"/>
      <c r="AE10" s="542"/>
      <c r="AF10" s="541"/>
      <c r="AH10" s="541"/>
      <c r="AI10" s="543"/>
      <c r="AJ10" s="541"/>
    </row>
    <row r="11" spans="1:36" s="524" customFormat="1" ht="3" customHeight="1">
      <c r="A11" s="525"/>
      <c r="B11" s="549"/>
      <c r="C11" s="549"/>
      <c r="D11" s="550"/>
      <c r="E11" s="550"/>
      <c r="F11" s="550"/>
      <c r="G11" s="550"/>
      <c r="H11" s="550"/>
      <c r="I11" s="530"/>
      <c r="J11" s="525"/>
      <c r="K11" s="549"/>
      <c r="L11" s="549"/>
      <c r="M11" s="550"/>
      <c r="N11" s="550"/>
      <c r="O11" s="550"/>
      <c r="P11" s="550"/>
      <c r="Q11" s="550"/>
      <c r="R11" s="530"/>
      <c r="S11" s="525"/>
      <c r="T11" s="549"/>
      <c r="U11" s="549"/>
      <c r="V11" s="550"/>
      <c r="W11" s="550"/>
      <c r="X11" s="550"/>
      <c r="Y11" s="550"/>
      <c r="Z11" s="530"/>
      <c r="AA11" s="541"/>
      <c r="AB11" s="541"/>
      <c r="AC11" s="541"/>
      <c r="AD11" s="541"/>
      <c r="AE11" s="542"/>
      <c r="AF11" s="541"/>
      <c r="AH11" s="541"/>
      <c r="AI11" s="543"/>
      <c r="AJ11" s="541"/>
    </row>
    <row r="12" spans="1:36" s="524" customFormat="1" ht="9.6" customHeight="1">
      <c r="A12" s="525"/>
      <c r="B12" s="551">
        <v>11</v>
      </c>
      <c r="C12" s="552" t="s">
        <v>388</v>
      </c>
      <c r="D12" s="550"/>
      <c r="E12" s="550"/>
      <c r="F12" s="550"/>
      <c r="G12" s="550"/>
      <c r="H12" s="550"/>
      <c r="I12" s="530"/>
      <c r="J12" s="525"/>
      <c r="K12" s="551">
        <v>11</v>
      </c>
      <c r="L12" s="552" t="s">
        <v>388</v>
      </c>
      <c r="M12" s="550"/>
      <c r="N12" s="550"/>
      <c r="O12" s="550"/>
      <c r="P12" s="550"/>
      <c r="Q12" s="550"/>
      <c r="R12" s="530"/>
      <c r="S12" s="525"/>
      <c r="T12" s="551">
        <v>11</v>
      </c>
      <c r="U12" s="552" t="s">
        <v>388</v>
      </c>
      <c r="V12" s="550"/>
      <c r="W12" s="550"/>
      <c r="X12" s="550"/>
      <c r="Y12" s="550"/>
      <c r="Z12" s="530"/>
      <c r="AA12" s="541"/>
      <c r="AB12" s="541"/>
      <c r="AC12" s="541"/>
      <c r="AD12" s="541"/>
      <c r="AE12" s="542"/>
      <c r="AF12" s="541"/>
      <c r="AH12" s="541"/>
      <c r="AI12" s="543"/>
      <c r="AJ12" s="541"/>
    </row>
    <row r="13" spans="1:36" s="524" customFormat="1" ht="9.6" customHeight="1">
      <c r="A13" s="525"/>
      <c r="B13" s="553"/>
      <c r="C13" s="552" t="s">
        <v>389</v>
      </c>
      <c r="D13" s="550">
        <v>88.475058999999987</v>
      </c>
      <c r="E13" s="550">
        <v>97.497724999999988</v>
      </c>
      <c r="F13" s="550">
        <v>95.241533836073103</v>
      </c>
      <c r="G13" s="550">
        <v>98.698545397980681</v>
      </c>
      <c r="H13" s="550">
        <v>14.700219000000001</v>
      </c>
      <c r="I13" s="530"/>
      <c r="J13" s="525"/>
      <c r="K13" s="553"/>
      <c r="L13" s="552" t="s">
        <v>389</v>
      </c>
      <c r="M13" s="550">
        <v>41.337403610000003</v>
      </c>
      <c r="N13" s="550">
        <v>15.724610080000001</v>
      </c>
      <c r="O13" s="550">
        <v>21.170670999999999</v>
      </c>
      <c r="P13" s="550">
        <v>143.51370628018284</v>
      </c>
      <c r="Q13" s="550">
        <v>54.611904910957549</v>
      </c>
      <c r="R13" s="530"/>
      <c r="S13" s="525"/>
      <c r="T13" s="553"/>
      <c r="U13" s="552" t="s">
        <v>389</v>
      </c>
      <c r="V13" s="550">
        <v>35.568791598832362</v>
      </c>
      <c r="W13" s="550">
        <v>91.2802506146881</v>
      </c>
      <c r="X13" s="550">
        <v>28.158231309996367</v>
      </c>
      <c r="Y13" s="550">
        <v>65.525594934516533</v>
      </c>
      <c r="Z13" s="530"/>
      <c r="AA13" s="541"/>
      <c r="AB13" s="541"/>
      <c r="AC13" s="541"/>
      <c r="AD13" s="541"/>
      <c r="AE13" s="541"/>
      <c r="AF13" s="541"/>
      <c r="AG13" s="541"/>
      <c r="AH13" s="541"/>
      <c r="AI13" s="543"/>
      <c r="AJ13" s="541"/>
    </row>
    <row r="14" spans="1:36" s="524" customFormat="1" ht="9.6" customHeight="1">
      <c r="A14" s="525"/>
      <c r="B14" s="551">
        <v>21</v>
      </c>
      <c r="C14" s="552" t="s">
        <v>390</v>
      </c>
      <c r="D14" s="550">
        <v>246.09944200000001</v>
      </c>
      <c r="E14" s="550">
        <v>166.19957600000001</v>
      </c>
      <c r="F14" s="550">
        <v>12.423960000000001</v>
      </c>
      <c r="G14" s="550">
        <v>265.12094888180002</v>
      </c>
      <c r="H14" s="550">
        <v>139.04022599999999</v>
      </c>
      <c r="I14" s="530"/>
      <c r="J14" s="525"/>
      <c r="K14" s="551">
        <v>21</v>
      </c>
      <c r="L14" s="552" t="s">
        <v>390</v>
      </c>
      <c r="M14" s="550">
        <v>302.57838842999996</v>
      </c>
      <c r="N14" s="550">
        <v>213.42911139220416</v>
      </c>
      <c r="O14" s="550">
        <v>433.23801625947078</v>
      </c>
      <c r="P14" s="550">
        <v>1636.3423938515323</v>
      </c>
      <c r="Q14" s="550">
        <v>4752.144724414693</v>
      </c>
      <c r="R14" s="530"/>
      <c r="S14" s="525"/>
      <c r="T14" s="551">
        <v>21</v>
      </c>
      <c r="U14" s="552" t="s">
        <v>390</v>
      </c>
      <c r="V14" s="550">
        <v>761.99856776148465</v>
      </c>
      <c r="W14" s="550">
        <v>1236.646945905261</v>
      </c>
      <c r="X14" s="550">
        <v>1240.1586242688199</v>
      </c>
      <c r="Y14" s="550">
        <v>1102.6834463869552</v>
      </c>
      <c r="Z14" s="530"/>
      <c r="AA14" s="541"/>
      <c r="AB14" s="541"/>
      <c r="AC14" s="541"/>
      <c r="AD14" s="541"/>
      <c r="AE14" s="541"/>
      <c r="AF14" s="541"/>
      <c r="AH14" s="541"/>
      <c r="AI14" s="543"/>
      <c r="AJ14" s="541"/>
    </row>
    <row r="15" spans="1:36" s="524" customFormat="1" ht="9.6" customHeight="1">
      <c r="A15" s="525"/>
      <c r="B15" s="551">
        <v>22</v>
      </c>
      <c r="C15" s="552" t="s">
        <v>391</v>
      </c>
      <c r="E15" s="550"/>
      <c r="F15" s="550"/>
      <c r="G15" s="550"/>
      <c r="H15" s="550"/>
      <c r="I15" s="530"/>
      <c r="J15" s="525"/>
      <c r="K15" s="551">
        <v>22</v>
      </c>
      <c r="L15" s="552" t="s">
        <v>391</v>
      </c>
      <c r="M15" s="550"/>
      <c r="N15" s="550"/>
      <c r="O15" s="550"/>
      <c r="P15" s="550"/>
      <c r="Q15" s="550"/>
      <c r="R15" s="530"/>
      <c r="S15" s="525"/>
      <c r="T15" s="551">
        <v>22</v>
      </c>
      <c r="U15" s="552" t="s">
        <v>391</v>
      </c>
      <c r="V15" s="550"/>
      <c r="X15" s="550"/>
      <c r="Y15" s="550"/>
      <c r="Z15" s="530"/>
      <c r="AA15" s="541"/>
      <c r="AB15" s="541"/>
      <c r="AC15" s="541"/>
      <c r="AD15" s="541"/>
      <c r="AE15" s="541"/>
      <c r="AF15" s="541"/>
      <c r="AH15" s="541"/>
      <c r="AI15" s="543"/>
      <c r="AJ15" s="541"/>
    </row>
    <row r="16" spans="1:36" s="524" customFormat="1" ht="9.6" customHeight="1">
      <c r="A16" s="525"/>
      <c r="B16" s="551"/>
      <c r="C16" s="552" t="s">
        <v>392</v>
      </c>
      <c r="D16" s="550">
        <v>150.31707700000001</v>
      </c>
      <c r="E16" s="550">
        <v>134.01805999999999</v>
      </c>
      <c r="F16" s="550">
        <v>333.370701</v>
      </c>
      <c r="G16" s="550">
        <v>449.97409093000005</v>
      </c>
      <c r="H16" s="550">
        <v>348.86096125</v>
      </c>
      <c r="I16" s="530"/>
      <c r="J16" s="525"/>
      <c r="K16" s="551"/>
      <c r="L16" s="552" t="s">
        <v>392</v>
      </c>
      <c r="M16" s="550">
        <v>261.98968125999994</v>
      </c>
      <c r="N16" s="550">
        <v>197.79729755000002</v>
      </c>
      <c r="O16" s="550">
        <v>-84.911297000000033</v>
      </c>
      <c r="P16" s="550">
        <v>577.56518719000007</v>
      </c>
      <c r="Q16" s="550">
        <v>483.47852432827335</v>
      </c>
      <c r="R16" s="530"/>
      <c r="S16" s="525"/>
      <c r="T16" s="551"/>
      <c r="U16" s="552" t="s">
        <v>392</v>
      </c>
      <c r="V16" s="550">
        <v>59.323322530164234</v>
      </c>
      <c r="W16" s="550">
        <v>6.7146343594076958</v>
      </c>
      <c r="X16" s="550">
        <v>-218.83310725797281</v>
      </c>
      <c r="Y16" s="550">
        <v>207.39144473205664</v>
      </c>
      <c r="Z16" s="530"/>
      <c r="AA16" s="541"/>
      <c r="AB16" s="541"/>
      <c r="AC16" s="541"/>
      <c r="AD16" s="541"/>
      <c r="AE16" s="541"/>
      <c r="AF16" s="541"/>
      <c r="AH16" s="541"/>
      <c r="AI16" s="543"/>
      <c r="AJ16" s="541"/>
    </row>
    <row r="17" spans="1:36" s="524" customFormat="1" ht="9.6" customHeight="1">
      <c r="A17" s="525"/>
      <c r="B17" s="551">
        <v>23</v>
      </c>
      <c r="C17" s="552" t="s">
        <v>393</v>
      </c>
      <c r="D17" s="550">
        <v>206.02387638827724</v>
      </c>
      <c r="E17" s="550">
        <v>226.17521075346417</v>
      </c>
      <c r="F17" s="550">
        <v>337.55547766999996</v>
      </c>
      <c r="G17" s="550">
        <v>521.13831151756892</v>
      </c>
      <c r="H17" s="550">
        <v>155.40662088999997</v>
      </c>
      <c r="I17" s="530"/>
      <c r="J17" s="525"/>
      <c r="K17" s="551">
        <v>23</v>
      </c>
      <c r="L17" s="552" t="s">
        <v>393</v>
      </c>
      <c r="M17" s="550">
        <v>457.82138080102516</v>
      </c>
      <c r="N17" s="550">
        <v>295.71130368486075</v>
      </c>
      <c r="O17" s="550">
        <v>445.94844346382359</v>
      </c>
      <c r="P17" s="550">
        <v>2437.7776572658213</v>
      </c>
      <c r="Q17" s="550">
        <v>855.79385172958962</v>
      </c>
      <c r="R17" s="530"/>
      <c r="S17" s="525"/>
      <c r="T17" s="551">
        <v>23</v>
      </c>
      <c r="U17" s="552" t="s">
        <v>393</v>
      </c>
      <c r="V17" s="550">
        <v>861.58372508039702</v>
      </c>
      <c r="W17" s="550">
        <v>102.53629710665719</v>
      </c>
      <c r="X17" s="550">
        <v>2099.8246998791078</v>
      </c>
      <c r="Y17" s="550">
        <v>1728.8391263707267</v>
      </c>
      <c r="Z17" s="530"/>
      <c r="AA17" s="541"/>
      <c r="AB17" s="541"/>
      <c r="AC17" s="541"/>
      <c r="AD17" s="541"/>
      <c r="AE17" s="541"/>
      <c r="AF17" s="541"/>
      <c r="AH17" s="541"/>
      <c r="AI17" s="543"/>
      <c r="AJ17" s="541"/>
    </row>
    <row r="18" spans="1:36" s="524" customFormat="1" ht="9.6" customHeight="1">
      <c r="A18" s="525"/>
      <c r="B18" s="551" t="s">
        <v>394</v>
      </c>
      <c r="C18" s="552" t="s">
        <v>395</v>
      </c>
      <c r="D18" s="550">
        <v>9204.1272879583375</v>
      </c>
      <c r="E18" s="550">
        <v>10247.873386128122</v>
      </c>
      <c r="F18" s="550">
        <v>5875.511009993621</v>
      </c>
      <c r="G18" s="550">
        <v>8641.5396677917252</v>
      </c>
      <c r="H18" s="550">
        <v>9676.9972675390636</v>
      </c>
      <c r="I18" s="530"/>
      <c r="J18" s="525"/>
      <c r="K18" s="551" t="s">
        <v>394</v>
      </c>
      <c r="L18" s="552" t="s">
        <v>395</v>
      </c>
      <c r="M18" s="550">
        <v>13877.323317514918</v>
      </c>
      <c r="N18" s="550">
        <v>11045.27042270231</v>
      </c>
      <c r="O18" s="550">
        <v>10147.894641777466</v>
      </c>
      <c r="P18" s="550">
        <v>13769.518926916189</v>
      </c>
      <c r="Q18" s="550">
        <v>8212.3474772220143</v>
      </c>
      <c r="R18" s="530"/>
      <c r="S18" s="525"/>
      <c r="T18" s="551" t="s">
        <v>394</v>
      </c>
      <c r="U18" s="552" t="s">
        <v>395</v>
      </c>
      <c r="V18" s="550">
        <v>5913.9033400062326</v>
      </c>
      <c r="W18" s="550">
        <v>12573.186710551199</v>
      </c>
      <c r="X18" s="550">
        <v>10110.954974561741</v>
      </c>
      <c r="Y18" s="550">
        <v>7524.2927059863632</v>
      </c>
      <c r="Z18" s="530"/>
      <c r="AA18" s="541"/>
      <c r="AB18" s="541"/>
      <c r="AC18" s="541"/>
      <c r="AD18" s="541"/>
      <c r="AE18" s="541"/>
      <c r="AF18" s="541"/>
      <c r="AH18" s="541"/>
      <c r="AI18" s="543"/>
      <c r="AJ18" s="541"/>
    </row>
    <row r="19" spans="1:36" s="524" customFormat="1" ht="9.6" customHeight="1">
      <c r="A19" s="525"/>
      <c r="B19" s="551" t="s">
        <v>396</v>
      </c>
      <c r="C19" s="552" t="s">
        <v>397</v>
      </c>
      <c r="D19" s="550">
        <v>1502.9564176172642</v>
      </c>
      <c r="E19" s="550">
        <v>2514.5817123625989</v>
      </c>
      <c r="F19" s="550">
        <v>2513.5898173626483</v>
      </c>
      <c r="G19" s="550">
        <v>1836.4797162987461</v>
      </c>
      <c r="H19" s="550">
        <v>1508.3681106342465</v>
      </c>
      <c r="I19" s="530"/>
      <c r="J19" s="525"/>
      <c r="K19" s="551" t="s">
        <v>396</v>
      </c>
      <c r="L19" s="552" t="s">
        <v>397</v>
      </c>
      <c r="M19" s="550">
        <v>1373.7992016236644</v>
      </c>
      <c r="N19" s="550">
        <v>2921.7533924014547</v>
      </c>
      <c r="O19" s="550">
        <v>691.29284546972826</v>
      </c>
      <c r="P19" s="550">
        <v>1663.1810026759276</v>
      </c>
      <c r="Q19" s="550">
        <v>2038.766792843277</v>
      </c>
      <c r="R19" s="530"/>
      <c r="S19" s="525"/>
      <c r="T19" s="551" t="s">
        <v>396</v>
      </c>
      <c r="U19" s="552" t="s">
        <v>397</v>
      </c>
      <c r="V19" s="550">
        <v>1637.5286433966749</v>
      </c>
      <c r="W19" s="550">
        <v>3308.3043396820026</v>
      </c>
      <c r="X19" s="550">
        <v>3026.8316169235654</v>
      </c>
      <c r="Y19" s="550">
        <v>3224.8392575008011</v>
      </c>
      <c r="Z19" s="530"/>
      <c r="AA19" s="541"/>
      <c r="AB19" s="541"/>
      <c r="AC19" s="541"/>
      <c r="AD19" s="541"/>
      <c r="AE19" s="541"/>
      <c r="AF19" s="541"/>
      <c r="AH19" s="541"/>
      <c r="AI19" s="543"/>
      <c r="AJ19" s="541"/>
    </row>
    <row r="20" spans="1:36" s="524" customFormat="1" ht="9.6" customHeight="1">
      <c r="A20" s="525"/>
      <c r="B20" s="551" t="s">
        <v>398</v>
      </c>
      <c r="C20" s="552" t="s">
        <v>399</v>
      </c>
      <c r="D20" s="550">
        <v>344.11137500000007</v>
      </c>
      <c r="E20" s="550">
        <v>82.180595000000011</v>
      </c>
      <c r="F20" s="550">
        <v>148.69149409000673</v>
      </c>
      <c r="G20" s="550">
        <v>635.52558300000021</v>
      </c>
      <c r="H20" s="550">
        <v>366.93415853999994</v>
      </c>
      <c r="I20" s="530"/>
      <c r="J20" s="525"/>
      <c r="K20" s="551" t="s">
        <v>398</v>
      </c>
      <c r="L20" s="552" t="s">
        <v>399</v>
      </c>
      <c r="M20" s="550">
        <v>99.685921999999991</v>
      </c>
      <c r="N20" s="550">
        <v>1404.1587689098812</v>
      </c>
      <c r="O20" s="550">
        <v>-180.03020935000004</v>
      </c>
      <c r="P20" s="550">
        <v>-272.5116986000001</v>
      </c>
      <c r="Q20" s="550">
        <v>334.77004388104967</v>
      </c>
      <c r="R20" s="530"/>
      <c r="S20" s="525"/>
      <c r="T20" s="551" t="s">
        <v>398</v>
      </c>
      <c r="U20" s="552" t="s">
        <v>399</v>
      </c>
      <c r="V20" s="550">
        <v>12.360951376147336</v>
      </c>
      <c r="W20" s="550">
        <v>267.99613029329583</v>
      </c>
      <c r="X20" s="550">
        <v>-108.37285507295854</v>
      </c>
      <c r="Y20" s="550">
        <v>421.87659781434252</v>
      </c>
      <c r="Z20" s="530"/>
      <c r="AA20" s="541"/>
      <c r="AB20" s="541"/>
      <c r="AC20" s="541"/>
      <c r="AD20" s="541"/>
      <c r="AE20" s="541"/>
      <c r="AF20" s="541"/>
      <c r="AH20" s="541"/>
      <c r="AI20" s="543"/>
      <c r="AJ20" s="541"/>
    </row>
    <row r="21" spans="1:36" s="524" customFormat="1" ht="9.6" customHeight="1">
      <c r="A21" s="525"/>
      <c r="B21" s="551">
        <v>51</v>
      </c>
      <c r="C21" s="552" t="s">
        <v>400</v>
      </c>
      <c r="D21" s="550">
        <v>328.94662200000022</v>
      </c>
      <c r="E21" s="550">
        <v>-1704.3426164428679</v>
      </c>
      <c r="F21" s="550">
        <v>3011.7421159999999</v>
      </c>
      <c r="G21" s="550">
        <v>3447.6881996500024</v>
      </c>
      <c r="H21" s="550">
        <v>2297.9603305100004</v>
      </c>
      <c r="I21" s="530"/>
      <c r="J21" s="525"/>
      <c r="K21" s="551">
        <v>51</v>
      </c>
      <c r="L21" s="552" t="s">
        <v>400</v>
      </c>
      <c r="M21" s="550">
        <v>1716.6734354539403</v>
      </c>
      <c r="N21" s="550">
        <v>1603.0574739121084</v>
      </c>
      <c r="O21" s="550">
        <v>676.60421317999999</v>
      </c>
      <c r="P21" s="550">
        <v>302.76174431000004</v>
      </c>
      <c r="Q21" s="550">
        <v>1503.1009031196265</v>
      </c>
      <c r="R21" s="530"/>
      <c r="S21" s="525"/>
      <c r="T21" s="551">
        <v>51</v>
      </c>
      <c r="U21" s="552" t="s">
        <v>400</v>
      </c>
      <c r="V21" s="550">
        <v>170.1205466457269</v>
      </c>
      <c r="W21" s="550">
        <v>182.17205565924431</v>
      </c>
      <c r="X21" s="550">
        <v>1281.1087435135237</v>
      </c>
      <c r="Y21" s="550">
        <v>494.71165999448851</v>
      </c>
      <c r="Z21" s="530"/>
      <c r="AA21" s="541"/>
      <c r="AB21" s="541"/>
      <c r="AC21" s="541"/>
      <c r="AD21" s="541"/>
      <c r="AE21" s="541"/>
      <c r="AF21" s="541"/>
      <c r="AH21" s="541"/>
      <c r="AI21" s="543"/>
      <c r="AJ21" s="541"/>
    </row>
    <row r="22" spans="1:36" s="524" customFormat="1" ht="9.6" customHeight="1">
      <c r="A22" s="525"/>
      <c r="B22" s="551">
        <v>52</v>
      </c>
      <c r="C22" s="552" t="s">
        <v>401</v>
      </c>
      <c r="D22" s="550">
        <v>413.44453600000003</v>
      </c>
      <c r="E22" s="550">
        <v>4467.1796599999998</v>
      </c>
      <c r="F22" s="550">
        <v>16044.843938498334</v>
      </c>
      <c r="G22" s="550">
        <v>6637.4730516500013</v>
      </c>
      <c r="H22" s="550">
        <v>2891.8141433305873</v>
      </c>
      <c r="I22" s="530"/>
      <c r="J22" s="525"/>
      <c r="K22" s="551">
        <v>52</v>
      </c>
      <c r="L22" s="552" t="s">
        <v>401</v>
      </c>
      <c r="M22" s="550">
        <v>5565.8901856399989</v>
      </c>
      <c r="N22" s="550">
        <v>2255.86358114</v>
      </c>
      <c r="O22" s="550">
        <v>3932.1154002619542</v>
      </c>
      <c r="P22" s="550">
        <v>6522.171900338155</v>
      </c>
      <c r="Q22" s="550">
        <v>6414.4383437523284</v>
      </c>
      <c r="R22" s="530"/>
      <c r="S22" s="525"/>
      <c r="T22" s="551">
        <v>52</v>
      </c>
      <c r="U22" s="552" t="s">
        <v>401</v>
      </c>
      <c r="V22" s="550">
        <v>2552.3503483258282</v>
      </c>
      <c r="W22" s="550">
        <v>1936.4104876375952</v>
      </c>
      <c r="X22" s="550">
        <v>2485.5032402563211</v>
      </c>
      <c r="Y22" s="550">
        <v>-2704.9354520639472</v>
      </c>
      <c r="Z22" s="530"/>
      <c r="AA22" s="541"/>
      <c r="AB22" s="541"/>
      <c r="AC22" s="541"/>
      <c r="AD22" s="541"/>
      <c r="AE22" s="541"/>
      <c r="AF22" s="541"/>
      <c r="AH22" s="541"/>
      <c r="AI22" s="543"/>
      <c r="AJ22" s="541"/>
    </row>
    <row r="23" spans="1:36" s="524" customFormat="1" ht="9.6" customHeight="1">
      <c r="A23" s="525"/>
      <c r="B23" s="551">
        <v>53</v>
      </c>
      <c r="C23" s="552" t="s">
        <v>402</v>
      </c>
      <c r="E23" s="550"/>
      <c r="F23" s="550"/>
      <c r="G23" s="550"/>
      <c r="H23" s="550"/>
      <c r="I23" s="530"/>
      <c r="J23" s="525"/>
      <c r="K23" s="551">
        <v>53</v>
      </c>
      <c r="L23" s="552" t="s">
        <v>402</v>
      </c>
      <c r="M23" s="550"/>
      <c r="N23" s="550"/>
      <c r="O23" s="550"/>
      <c r="P23" s="550"/>
      <c r="Q23" s="550"/>
      <c r="R23" s="530"/>
      <c r="S23" s="525"/>
      <c r="T23" s="551">
        <v>53</v>
      </c>
      <c r="U23" s="552" t="s">
        <v>402</v>
      </c>
      <c r="V23" s="550"/>
      <c r="X23" s="554"/>
      <c r="Y23" s="554"/>
      <c r="Z23" s="530"/>
      <c r="AA23" s="541"/>
      <c r="AB23" s="541"/>
      <c r="AC23" s="541"/>
      <c r="AD23" s="541"/>
      <c r="AE23" s="541"/>
      <c r="AF23" s="541"/>
      <c r="AH23" s="541"/>
      <c r="AI23" s="543"/>
      <c r="AJ23" s="541"/>
    </row>
    <row r="24" spans="1:36" s="524" customFormat="1" ht="9.6" customHeight="1">
      <c r="A24" s="525"/>
      <c r="B24" s="551"/>
      <c r="C24" s="549" t="s">
        <v>403</v>
      </c>
      <c r="D24" s="550">
        <v>294.16315830546847</v>
      </c>
      <c r="E24" s="550">
        <v>426.85775375175473</v>
      </c>
      <c r="F24" s="550">
        <v>215.45837325865878</v>
      </c>
      <c r="G24" s="550">
        <v>374.18414231057164</v>
      </c>
      <c r="H24" s="550">
        <v>190.32986879217123</v>
      </c>
      <c r="I24" s="530"/>
      <c r="J24" s="525"/>
      <c r="K24" s="551"/>
      <c r="L24" s="549" t="s">
        <v>403</v>
      </c>
      <c r="M24" s="550">
        <v>272.27535209232292</v>
      </c>
      <c r="N24" s="550">
        <v>1291.1641023456234</v>
      </c>
      <c r="O24" s="550">
        <v>1129.9908182921349</v>
      </c>
      <c r="P24" s="550">
        <v>1787.1929125694544</v>
      </c>
      <c r="Q24" s="550">
        <v>1878.8481412835301</v>
      </c>
      <c r="R24" s="530"/>
      <c r="S24" s="525"/>
      <c r="T24" s="551"/>
      <c r="U24" s="549" t="s">
        <v>403</v>
      </c>
      <c r="V24" s="550">
        <v>1214.3187877066325</v>
      </c>
      <c r="W24" s="550">
        <v>1382.0788950014019</v>
      </c>
      <c r="X24" s="550">
        <v>1170.5910522303564</v>
      </c>
      <c r="Y24" s="550">
        <v>912.1111682041012</v>
      </c>
      <c r="Z24" s="530"/>
      <c r="AA24" s="541"/>
      <c r="AB24" s="541"/>
      <c r="AC24" s="541"/>
      <c r="AD24" s="541"/>
      <c r="AE24" s="541"/>
      <c r="AF24" s="541"/>
      <c r="AH24" s="541"/>
      <c r="AI24" s="543"/>
      <c r="AJ24" s="541"/>
    </row>
    <row r="25" spans="1:36" s="524" customFormat="1" ht="9.6" customHeight="1">
      <c r="A25" s="525"/>
      <c r="B25" s="551">
        <v>54</v>
      </c>
      <c r="C25" s="549" t="s">
        <v>404</v>
      </c>
      <c r="D25" s="550">
        <v>49.096847000000004</v>
      </c>
      <c r="E25" s="550">
        <v>74.120372449999991</v>
      </c>
      <c r="F25" s="550">
        <v>378.09061984016495</v>
      </c>
      <c r="G25" s="550">
        <v>133.44196385999999</v>
      </c>
      <c r="H25" s="550">
        <v>224.91172992804135</v>
      </c>
      <c r="I25" s="530"/>
      <c r="J25" s="525"/>
      <c r="K25" s="551">
        <v>54</v>
      </c>
      <c r="L25" s="549" t="s">
        <v>404</v>
      </c>
      <c r="M25" s="550">
        <v>62.235553644603279</v>
      </c>
      <c r="N25" s="550">
        <v>67.258138205359131</v>
      </c>
      <c r="O25" s="550">
        <v>692.64784530221971</v>
      </c>
      <c r="P25" s="550">
        <v>412.89986577678371</v>
      </c>
      <c r="Q25" s="550">
        <v>499.61786436377054</v>
      </c>
      <c r="R25" s="530"/>
      <c r="S25" s="525"/>
      <c r="T25" s="551">
        <v>54</v>
      </c>
      <c r="U25" s="549" t="s">
        <v>404</v>
      </c>
      <c r="V25" s="550">
        <v>285.29023180944796</v>
      </c>
      <c r="W25" s="550">
        <v>251.63280846000868</v>
      </c>
      <c r="X25" s="550">
        <v>702.49384518031343</v>
      </c>
      <c r="Y25" s="550">
        <v>919.05621526363484</v>
      </c>
      <c r="Z25" s="530"/>
      <c r="AA25" s="541"/>
      <c r="AB25" s="541"/>
      <c r="AC25" s="541"/>
      <c r="AD25" s="541"/>
      <c r="AE25" s="541"/>
      <c r="AF25" s="541"/>
      <c r="AH25" s="541"/>
      <c r="AI25" s="543"/>
      <c r="AJ25" s="541"/>
    </row>
    <row r="26" spans="1:36" s="524" customFormat="1" ht="9.6" customHeight="1">
      <c r="A26" s="525"/>
      <c r="B26" s="551">
        <v>55</v>
      </c>
      <c r="C26" s="549" t="s">
        <v>405</v>
      </c>
      <c r="D26" s="550">
        <v>0</v>
      </c>
      <c r="E26" s="550">
        <v>0</v>
      </c>
      <c r="F26" s="550">
        <v>0</v>
      </c>
      <c r="G26" s="550">
        <v>0</v>
      </c>
      <c r="H26" s="550">
        <v>0</v>
      </c>
      <c r="I26" s="530"/>
      <c r="J26" s="525"/>
      <c r="K26" s="551">
        <v>55</v>
      </c>
      <c r="L26" s="549" t="s">
        <v>405</v>
      </c>
      <c r="M26" s="550">
        <v>0</v>
      </c>
      <c r="N26" s="550">
        <v>0</v>
      </c>
      <c r="O26" s="550">
        <v>0</v>
      </c>
      <c r="P26" s="550">
        <v>0</v>
      </c>
      <c r="Q26" s="550">
        <v>0</v>
      </c>
      <c r="R26" s="530"/>
      <c r="S26" s="525"/>
      <c r="T26" s="551">
        <v>55</v>
      </c>
      <c r="U26" s="549" t="s">
        <v>405</v>
      </c>
      <c r="V26" s="550">
        <v>1.0627430659786672E-2</v>
      </c>
      <c r="W26" s="550">
        <v>-30.30216493</v>
      </c>
      <c r="X26" s="550">
        <v>155.82990838725681</v>
      </c>
      <c r="Y26" s="550">
        <v>20.585773490748426</v>
      </c>
      <c r="Z26" s="530"/>
      <c r="AA26" s="541"/>
      <c r="AB26" s="541"/>
      <c r="AC26" s="541"/>
      <c r="AD26" s="541"/>
      <c r="AE26" s="541"/>
      <c r="AF26" s="541"/>
      <c r="AH26" s="541"/>
      <c r="AI26" s="543"/>
      <c r="AJ26" s="541"/>
    </row>
    <row r="27" spans="1:36" s="524" customFormat="1" ht="9.6" customHeight="1">
      <c r="A27" s="525"/>
      <c r="B27" s="551">
        <v>56</v>
      </c>
      <c r="C27" s="549" t="s">
        <v>406</v>
      </c>
      <c r="E27" s="550"/>
      <c r="F27" s="550"/>
      <c r="G27" s="550"/>
      <c r="H27" s="550"/>
      <c r="I27" s="530"/>
      <c r="J27" s="525"/>
      <c r="K27" s="551">
        <v>56</v>
      </c>
      <c r="L27" s="549" t="s">
        <v>406</v>
      </c>
      <c r="M27" s="550"/>
      <c r="N27" s="550"/>
      <c r="O27" s="550"/>
      <c r="P27" s="550"/>
      <c r="Q27" s="550"/>
      <c r="R27" s="530"/>
      <c r="S27" s="525"/>
      <c r="T27" s="551">
        <v>56</v>
      </c>
      <c r="U27" s="549" t="s">
        <v>406</v>
      </c>
      <c r="V27" s="550"/>
      <c r="X27" s="550"/>
      <c r="Y27" s="550"/>
      <c r="Z27" s="530"/>
      <c r="AA27" s="541"/>
      <c r="AB27" s="541"/>
      <c r="AC27" s="541"/>
      <c r="AD27" s="541"/>
      <c r="AE27" s="541"/>
      <c r="AF27" s="541"/>
      <c r="AH27" s="541"/>
      <c r="AI27" s="543"/>
      <c r="AJ27" s="541"/>
    </row>
    <row r="28" spans="1:36" s="524" customFormat="1" ht="9.6" customHeight="1">
      <c r="A28" s="525"/>
      <c r="B28" s="551"/>
      <c r="C28" s="549" t="s">
        <v>407</v>
      </c>
      <c r="D28" s="550">
        <v>668.11140637999961</v>
      </c>
      <c r="E28" s="550">
        <v>1019.4682658199987</v>
      </c>
      <c r="F28" s="550">
        <v>596.12561559000039</v>
      </c>
      <c r="G28" s="550">
        <v>347.92588351862867</v>
      </c>
      <c r="H28" s="550">
        <v>228.60994402999978</v>
      </c>
      <c r="I28" s="530"/>
      <c r="J28" s="525"/>
      <c r="K28" s="551"/>
      <c r="L28" s="549" t="s">
        <v>407</v>
      </c>
      <c r="M28" s="550">
        <v>107.29620691969816</v>
      </c>
      <c r="N28" s="550">
        <v>2028.0923003465564</v>
      </c>
      <c r="O28" s="550">
        <v>1364.9378608465117</v>
      </c>
      <c r="P28" s="550">
        <v>922.96556444549356</v>
      </c>
      <c r="Q28" s="550">
        <v>604.38480942937315</v>
      </c>
      <c r="R28" s="530"/>
      <c r="S28" s="525"/>
      <c r="T28" s="551"/>
      <c r="U28" s="549" t="s">
        <v>407</v>
      </c>
      <c r="V28" s="550">
        <v>2890.4101437778759</v>
      </c>
      <c r="W28" s="550">
        <v>656.64867332288077</v>
      </c>
      <c r="X28" s="550">
        <v>652.87677983673143</v>
      </c>
      <c r="Y28" s="550">
        <v>299.05511268869816</v>
      </c>
      <c r="Z28" s="530"/>
      <c r="AA28" s="541"/>
      <c r="AB28" s="541"/>
      <c r="AC28" s="541"/>
      <c r="AD28" s="541"/>
      <c r="AE28" s="541"/>
      <c r="AF28" s="541"/>
      <c r="AH28" s="541"/>
      <c r="AI28" s="543"/>
      <c r="AJ28" s="541"/>
    </row>
    <row r="29" spans="1:36" s="524" customFormat="1" ht="9.6" customHeight="1">
      <c r="A29" s="525"/>
      <c r="B29" s="551">
        <v>61</v>
      </c>
      <c r="C29" s="549" t="s">
        <v>408</v>
      </c>
      <c r="D29" s="550">
        <v>2.7000209999999996</v>
      </c>
      <c r="E29" s="550">
        <v>38.476753000000009</v>
      </c>
      <c r="F29" s="550">
        <v>5.0692969999999997</v>
      </c>
      <c r="G29" s="550">
        <v>-21.151365000000006</v>
      </c>
      <c r="H29" s="550">
        <v>1.5799270000000003</v>
      </c>
      <c r="I29" s="530"/>
      <c r="J29" s="525"/>
      <c r="K29" s="551">
        <v>61</v>
      </c>
      <c r="L29" s="549" t="s">
        <v>408</v>
      </c>
      <c r="M29" s="550">
        <v>3.6347079999999998</v>
      </c>
      <c r="N29" s="550">
        <v>17.580207202504372</v>
      </c>
      <c r="O29" s="550">
        <v>1.2890299999999995</v>
      </c>
      <c r="P29" s="550">
        <v>39.36290000000001</v>
      </c>
      <c r="Q29" s="550">
        <v>168.77011199999998</v>
      </c>
      <c r="R29" s="530"/>
      <c r="S29" s="525"/>
      <c r="T29" s="551">
        <v>61</v>
      </c>
      <c r="U29" s="549" t="s">
        <v>408</v>
      </c>
      <c r="V29" s="550">
        <v>1.6417062820719484</v>
      </c>
      <c r="W29" s="550">
        <v>7.4278769914536724</v>
      </c>
      <c r="X29" s="550">
        <v>3.8205633499309544</v>
      </c>
      <c r="Y29" s="550">
        <v>4.005146873910105</v>
      </c>
      <c r="Z29" s="530"/>
      <c r="AA29" s="541"/>
      <c r="AB29" s="541"/>
      <c r="AC29" s="541"/>
      <c r="AD29" s="541"/>
      <c r="AE29" s="541"/>
      <c r="AF29" s="541"/>
      <c r="AH29" s="541"/>
      <c r="AI29" s="543"/>
      <c r="AJ29" s="541"/>
    </row>
    <row r="30" spans="1:36" s="524" customFormat="1" ht="9.6" customHeight="1">
      <c r="A30" s="525"/>
      <c r="B30" s="551">
        <v>62</v>
      </c>
      <c r="C30" s="549" t="s">
        <v>409</v>
      </c>
      <c r="D30" s="550">
        <v>10.19335966821162</v>
      </c>
      <c r="E30" s="550">
        <v>1.1288469999999999</v>
      </c>
      <c r="F30" s="550">
        <v>-5.6719000000000061E-2</v>
      </c>
      <c r="G30" s="550">
        <v>2.0620969999999996</v>
      </c>
      <c r="H30" s="550">
        <v>12.645710000000003</v>
      </c>
      <c r="I30" s="530"/>
      <c r="J30" s="525"/>
      <c r="K30" s="551">
        <v>62</v>
      </c>
      <c r="L30" s="549" t="s">
        <v>409</v>
      </c>
      <c r="M30" s="550">
        <v>8.7313499999999991</v>
      </c>
      <c r="N30" s="550">
        <v>3.2322479999999998</v>
      </c>
      <c r="O30" s="550">
        <v>4.8849480000000005</v>
      </c>
      <c r="P30" s="550">
        <v>25.223810069999995</v>
      </c>
      <c r="Q30" s="550">
        <v>26.37065883</v>
      </c>
      <c r="R30" s="530"/>
      <c r="S30" s="525"/>
      <c r="T30" s="551">
        <v>62</v>
      </c>
      <c r="U30" s="549" t="s">
        <v>409</v>
      </c>
      <c r="V30" s="550">
        <v>17.146715081496762</v>
      </c>
      <c r="W30" s="550">
        <v>5.0046812244113434</v>
      </c>
      <c r="X30" s="550">
        <v>3.311362590419173</v>
      </c>
      <c r="Y30" s="550">
        <v>33.449303151927559</v>
      </c>
      <c r="Z30" s="530"/>
      <c r="AA30" s="541"/>
      <c r="AB30" s="541"/>
      <c r="AC30" s="541"/>
      <c r="AD30" s="541"/>
      <c r="AE30" s="541"/>
      <c r="AF30" s="541"/>
      <c r="AH30" s="541"/>
      <c r="AI30" s="543"/>
      <c r="AJ30" s="541"/>
    </row>
    <row r="31" spans="1:36" s="524" customFormat="1" ht="9.6" customHeight="1">
      <c r="A31" s="525"/>
      <c r="B31" s="551">
        <v>71</v>
      </c>
      <c r="C31" s="549" t="s">
        <v>410</v>
      </c>
      <c r="D31" s="550"/>
      <c r="E31" s="550"/>
      <c r="F31" s="550"/>
      <c r="G31" s="550"/>
      <c r="H31" s="550"/>
      <c r="I31" s="530"/>
      <c r="J31" s="525"/>
      <c r="K31" s="551">
        <v>71</v>
      </c>
      <c r="L31" s="549" t="s">
        <v>410</v>
      </c>
      <c r="M31" s="550"/>
      <c r="N31" s="550"/>
      <c r="O31" s="550"/>
      <c r="P31" s="550"/>
      <c r="Q31" s="550"/>
      <c r="R31" s="530"/>
      <c r="S31" s="525"/>
      <c r="T31" s="551">
        <v>71</v>
      </c>
      <c r="U31" s="549" t="s">
        <v>410</v>
      </c>
      <c r="V31" s="550"/>
      <c r="X31" s="550"/>
      <c r="Y31" s="550"/>
      <c r="Z31" s="530"/>
      <c r="AA31" s="541"/>
      <c r="AB31" s="541"/>
      <c r="AC31" s="541"/>
      <c r="AD31" s="541"/>
      <c r="AE31" s="541"/>
      <c r="AF31" s="541"/>
      <c r="AH31" s="541"/>
      <c r="AI31" s="543"/>
      <c r="AJ31" s="541"/>
    </row>
    <row r="32" spans="1:36" s="524" customFormat="1" ht="9.6" customHeight="1">
      <c r="A32" s="525"/>
      <c r="B32" s="551"/>
      <c r="C32" s="549" t="s">
        <v>411</v>
      </c>
      <c r="D32" s="550">
        <v>72.869450999999998</v>
      </c>
      <c r="E32" s="550">
        <v>13.238233999999997</v>
      </c>
      <c r="F32" s="550">
        <v>6.6359377296911859</v>
      </c>
      <c r="G32" s="550">
        <v>16.228771000000002</v>
      </c>
      <c r="H32" s="550">
        <v>1.7873699999999999</v>
      </c>
      <c r="I32" s="530"/>
      <c r="J32" s="525"/>
      <c r="K32" s="551"/>
      <c r="L32" s="549" t="s">
        <v>411</v>
      </c>
      <c r="M32" s="550">
        <v>3.2375059999999993</v>
      </c>
      <c r="N32" s="550">
        <v>38.522458603815885</v>
      </c>
      <c r="O32" s="550">
        <v>54.638342640974521</v>
      </c>
      <c r="P32" s="550">
        <v>266.6505914899775</v>
      </c>
      <c r="Q32" s="550">
        <v>-14.657943405358283</v>
      </c>
      <c r="R32" s="530"/>
      <c r="S32" s="525"/>
      <c r="T32" s="551"/>
      <c r="U32" s="549" t="s">
        <v>411</v>
      </c>
      <c r="V32" s="550">
        <v>5.1345973475891133</v>
      </c>
      <c r="W32" s="550">
        <v>31.432353113021289</v>
      </c>
      <c r="X32" s="550">
        <v>88.302882286913132</v>
      </c>
      <c r="Y32" s="550">
        <v>2.2039088433500105</v>
      </c>
      <c r="Z32" s="530"/>
      <c r="AA32" s="541"/>
      <c r="AB32" s="541"/>
      <c r="AC32" s="541"/>
      <c r="AD32" s="541"/>
      <c r="AE32" s="541"/>
      <c r="AF32" s="541"/>
      <c r="AH32" s="541"/>
      <c r="AI32" s="543"/>
      <c r="AJ32" s="541"/>
    </row>
    <row r="33" spans="1:36" s="524" customFormat="1" ht="9.6" customHeight="1">
      <c r="A33" s="525"/>
      <c r="B33" s="551">
        <v>72</v>
      </c>
      <c r="C33" s="549" t="s">
        <v>412</v>
      </c>
      <c r="D33" s="550"/>
      <c r="E33" s="550"/>
      <c r="F33" s="550"/>
      <c r="G33" s="550"/>
      <c r="H33" s="550"/>
      <c r="I33" s="530"/>
      <c r="J33" s="525"/>
      <c r="K33" s="551">
        <v>72</v>
      </c>
      <c r="L33" s="549" t="s">
        <v>412</v>
      </c>
      <c r="M33" s="550"/>
      <c r="N33" s="550"/>
      <c r="O33" s="550"/>
      <c r="P33" s="550"/>
      <c r="Q33" s="550"/>
      <c r="R33" s="530"/>
      <c r="S33" s="525"/>
      <c r="T33" s="551">
        <v>72</v>
      </c>
      <c r="U33" s="549" t="s">
        <v>412</v>
      </c>
      <c r="V33" s="550">
        <v>113.28877328796359</v>
      </c>
      <c r="W33" s="550">
        <v>441.08221077277182</v>
      </c>
      <c r="X33" s="550">
        <v>706.96123740520852</v>
      </c>
      <c r="Y33" s="550">
        <v>1115.8264949352706</v>
      </c>
      <c r="Z33" s="530"/>
      <c r="AA33" s="541"/>
      <c r="AB33" s="541"/>
      <c r="AC33" s="541"/>
      <c r="AD33" s="541"/>
      <c r="AE33" s="541"/>
      <c r="AF33" s="541"/>
      <c r="AH33" s="541"/>
      <c r="AI33" s="543"/>
      <c r="AJ33" s="541"/>
    </row>
    <row r="34" spans="1:36" s="524" customFormat="1" ht="9.6" customHeight="1">
      <c r="A34" s="525"/>
      <c r="B34" s="551"/>
      <c r="C34" s="549" t="s">
        <v>413</v>
      </c>
      <c r="D34" s="550">
        <v>338.22180099999986</v>
      </c>
      <c r="E34" s="550">
        <v>455.91173171562173</v>
      </c>
      <c r="F34" s="550">
        <v>391.47019558593087</v>
      </c>
      <c r="G34" s="550">
        <v>458.56606815426545</v>
      </c>
      <c r="H34" s="550">
        <v>518.72691792471744</v>
      </c>
      <c r="I34" s="530"/>
      <c r="J34" s="525"/>
      <c r="K34" s="551"/>
      <c r="L34" s="549" t="s">
        <v>413</v>
      </c>
      <c r="M34" s="550">
        <v>683.91552384190845</v>
      </c>
      <c r="N34" s="550">
        <v>1036.9663925246762</v>
      </c>
      <c r="O34" s="550">
        <v>916.06075159196689</v>
      </c>
      <c r="P34" s="550">
        <v>1273.7034588455333</v>
      </c>
      <c r="Q34" s="550">
        <v>-147.04511184012728</v>
      </c>
      <c r="R34" s="530"/>
      <c r="S34" s="525"/>
      <c r="T34" s="551"/>
      <c r="U34" s="549" t="s">
        <v>413</v>
      </c>
      <c r="V34" s="550"/>
      <c r="W34" s="550"/>
      <c r="X34" s="550"/>
      <c r="Y34" s="550"/>
      <c r="Z34" s="530"/>
      <c r="AA34" s="541"/>
      <c r="AB34" s="541"/>
      <c r="AC34" s="541"/>
      <c r="AD34" s="541"/>
      <c r="AE34" s="541"/>
      <c r="AF34" s="541"/>
      <c r="AH34" s="541"/>
      <c r="AI34" s="543"/>
      <c r="AJ34" s="541"/>
    </row>
    <row r="35" spans="1:36" s="524" customFormat="1" ht="9.6" customHeight="1">
      <c r="A35" s="525"/>
      <c r="B35" s="551">
        <v>81</v>
      </c>
      <c r="C35" s="549" t="s">
        <v>414</v>
      </c>
      <c r="D35" s="550">
        <v>14.305708000000001</v>
      </c>
      <c r="E35" s="550">
        <v>32.095166999999996</v>
      </c>
      <c r="F35" s="550">
        <v>-2.1642309999999978</v>
      </c>
      <c r="G35" s="550">
        <v>58.156710999999994</v>
      </c>
      <c r="H35" s="550">
        <v>156.97478099999995</v>
      </c>
      <c r="I35" s="530"/>
      <c r="J35" s="525"/>
      <c r="K35" s="551">
        <v>81</v>
      </c>
      <c r="L35" s="549" t="s">
        <v>414</v>
      </c>
      <c r="M35" s="550">
        <v>18.048309830000001</v>
      </c>
      <c r="N35" s="550">
        <v>15.111991999999997</v>
      </c>
      <c r="O35" s="550">
        <v>-2.4776870000000022</v>
      </c>
      <c r="P35" s="550">
        <v>43.764184734049209</v>
      </c>
      <c r="Q35" s="550">
        <v>62.876649409497844</v>
      </c>
      <c r="R35" s="530"/>
      <c r="S35" s="525"/>
      <c r="T35" s="551">
        <v>81</v>
      </c>
      <c r="U35" s="549" t="s">
        <v>414</v>
      </c>
      <c r="V35" s="550">
        <v>72.68134316505342</v>
      </c>
      <c r="W35" s="550">
        <v>112.43756465165011</v>
      </c>
      <c r="X35" s="550">
        <v>123.52722354566382</v>
      </c>
      <c r="Y35" s="550">
        <v>81.825359230768413</v>
      </c>
      <c r="Z35" s="530"/>
      <c r="AA35" s="541"/>
      <c r="AB35" s="541"/>
      <c r="AC35" s="541"/>
      <c r="AD35" s="541"/>
      <c r="AE35" s="541"/>
      <c r="AF35" s="541"/>
      <c r="AH35" s="541"/>
      <c r="AI35" s="543"/>
      <c r="AJ35" s="541"/>
    </row>
    <row r="36" spans="1:36" s="524" customFormat="1" ht="3" customHeight="1">
      <c r="A36" s="525"/>
      <c r="B36" s="545"/>
      <c r="C36" s="545"/>
      <c r="D36" s="545"/>
      <c r="E36" s="545"/>
      <c r="F36" s="545"/>
      <c r="G36" s="540"/>
      <c r="H36" s="545"/>
      <c r="I36" s="530"/>
      <c r="J36" s="525"/>
      <c r="K36" s="545"/>
      <c r="L36" s="545"/>
      <c r="M36" s="540"/>
      <c r="N36" s="540"/>
      <c r="O36" s="540"/>
      <c r="P36" s="540"/>
      <c r="Q36" s="540"/>
      <c r="R36" s="530"/>
      <c r="S36" s="525"/>
      <c r="T36" s="545"/>
      <c r="U36" s="545"/>
      <c r="V36" s="540"/>
      <c r="W36" s="540"/>
      <c r="X36" s="540"/>
      <c r="Y36" s="540"/>
      <c r="Z36" s="530"/>
    </row>
    <row r="37" spans="1:36" s="524" customFormat="1" ht="3" customHeight="1">
      <c r="A37" s="522"/>
      <c r="B37" s="555"/>
      <c r="C37" s="555"/>
      <c r="D37" s="555"/>
      <c r="E37" s="555"/>
      <c r="F37" s="555"/>
      <c r="G37" s="555"/>
      <c r="H37" s="555"/>
      <c r="I37" s="522"/>
      <c r="J37" s="522"/>
      <c r="K37" s="555"/>
      <c r="L37" s="555"/>
      <c r="M37" s="545"/>
      <c r="N37" s="545"/>
      <c r="O37" s="545"/>
      <c r="P37" s="545"/>
      <c r="Q37" s="545"/>
      <c r="R37" s="522"/>
      <c r="S37" s="525"/>
      <c r="T37" s="555"/>
      <c r="U37" s="555"/>
      <c r="V37" s="545"/>
      <c r="W37" s="545"/>
      <c r="X37" s="545"/>
      <c r="Y37" s="545"/>
      <c r="Z37" s="530"/>
    </row>
    <row r="38" spans="1:36" s="524" customFormat="1" ht="9" customHeight="1">
      <c r="A38" s="528"/>
      <c r="B38" s="509"/>
      <c r="C38" s="556"/>
      <c r="D38" s="545"/>
      <c r="E38" s="545"/>
      <c r="F38" s="545"/>
      <c r="G38" s="545"/>
      <c r="H38" s="545"/>
      <c r="I38" s="528"/>
      <c r="J38" s="528"/>
      <c r="K38" s="509"/>
      <c r="L38" s="556"/>
      <c r="M38" s="556"/>
      <c r="N38" s="545"/>
      <c r="O38" s="545"/>
      <c r="P38" s="545"/>
      <c r="Q38" s="545"/>
      <c r="R38" s="528"/>
      <c r="S38" s="525"/>
      <c r="T38" s="509" t="s">
        <v>611</v>
      </c>
      <c r="U38" s="556"/>
      <c r="V38" s="545"/>
      <c r="W38" s="545"/>
      <c r="X38" s="545"/>
      <c r="Y38" s="545"/>
      <c r="Z38" s="530"/>
    </row>
    <row r="39" spans="1:36" s="524" customFormat="1" ht="9" customHeight="1">
      <c r="A39" s="528"/>
      <c r="B39" s="509"/>
      <c r="C39" s="556"/>
      <c r="D39" s="545"/>
      <c r="E39" s="545"/>
      <c r="F39" s="545"/>
      <c r="G39" s="545"/>
      <c r="H39" s="545"/>
      <c r="I39" s="528"/>
      <c r="J39" s="528"/>
      <c r="K39" s="509"/>
      <c r="L39" s="556"/>
      <c r="M39" s="556"/>
      <c r="N39" s="545"/>
      <c r="O39" s="545"/>
      <c r="P39" s="545"/>
      <c r="Q39" s="545"/>
      <c r="R39" s="528"/>
      <c r="S39" s="525"/>
      <c r="T39" s="509" t="s">
        <v>617</v>
      </c>
      <c r="U39" s="556"/>
      <c r="V39" s="545"/>
      <c r="W39" s="545"/>
      <c r="X39" s="545"/>
      <c r="Y39" s="545"/>
      <c r="Z39" s="530"/>
    </row>
    <row r="40" spans="1:36" s="524" customFormat="1" ht="9" customHeight="1">
      <c r="A40" s="528"/>
      <c r="B40" s="509"/>
      <c r="C40" s="556"/>
      <c r="D40" s="545"/>
      <c r="E40" s="545"/>
      <c r="F40" s="545"/>
      <c r="G40" s="545"/>
      <c r="H40" s="545"/>
      <c r="I40" s="528"/>
      <c r="J40" s="528"/>
      <c r="K40" s="509"/>
      <c r="L40" s="556"/>
      <c r="M40" s="556"/>
      <c r="N40" s="545"/>
      <c r="O40" s="545"/>
      <c r="P40" s="545"/>
      <c r="Q40" s="545"/>
      <c r="R40" s="528"/>
      <c r="S40" s="525"/>
      <c r="T40" s="509" t="s">
        <v>618</v>
      </c>
      <c r="U40" s="556"/>
      <c r="V40" s="545"/>
      <c r="W40" s="545"/>
      <c r="X40" s="545"/>
      <c r="Y40" s="545"/>
      <c r="Z40" s="530"/>
    </row>
    <row r="41" spans="1:36" s="524" customFormat="1" ht="9" customHeight="1">
      <c r="A41" s="528"/>
      <c r="B41" s="509"/>
      <c r="C41" s="556"/>
      <c r="D41" s="545"/>
      <c r="E41" s="545"/>
      <c r="F41" s="545"/>
      <c r="G41" s="545"/>
      <c r="H41" s="545"/>
      <c r="I41" s="528"/>
      <c r="J41" s="528"/>
      <c r="K41" s="509"/>
      <c r="L41" s="556"/>
      <c r="M41" s="556"/>
      <c r="N41" s="545"/>
      <c r="O41" s="545"/>
      <c r="P41" s="545"/>
      <c r="Q41" s="545"/>
      <c r="R41" s="528"/>
      <c r="S41" s="525"/>
      <c r="T41" s="509" t="s">
        <v>612</v>
      </c>
      <c r="U41" s="556"/>
      <c r="V41" s="545"/>
      <c r="W41" s="545"/>
      <c r="X41" s="545"/>
      <c r="Y41" s="545"/>
      <c r="Z41" s="530"/>
    </row>
    <row r="42" spans="1:36" s="524" customFormat="1" ht="4.7" customHeight="1">
      <c r="A42" s="528"/>
      <c r="B42" s="528"/>
      <c r="C42" s="528"/>
      <c r="D42" s="528"/>
      <c r="E42" s="528"/>
      <c r="F42" s="528"/>
      <c r="G42" s="528"/>
      <c r="H42" s="528"/>
      <c r="I42" s="528"/>
      <c r="J42" s="528"/>
      <c r="K42" s="528"/>
      <c r="L42" s="528"/>
      <c r="M42" s="528"/>
      <c r="N42" s="528"/>
      <c r="O42" s="528"/>
      <c r="P42" s="528"/>
      <c r="Q42" s="528"/>
      <c r="R42" s="528"/>
      <c r="S42" s="557"/>
      <c r="T42" s="535"/>
      <c r="U42" s="535"/>
      <c r="V42" s="535"/>
      <c r="W42" s="535"/>
      <c r="X42" s="535"/>
      <c r="Y42" s="535"/>
      <c r="Z42" s="558"/>
    </row>
    <row r="43" spans="1:36" hidden="1">
      <c r="I43" s="560"/>
      <c r="J43" s="560"/>
      <c r="AA43" s="559" t="s">
        <v>2</v>
      </c>
    </row>
    <row r="44" spans="1:36" hidden="1"/>
    <row r="45" spans="1:36" hidden="1"/>
    <row r="46" spans="1:36" hidden="1"/>
    <row r="47" spans="1:36" hidden="1"/>
    <row r="48" spans="1:36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spans="9:9" hidden="1">
      <c r="I65" s="559" t="s">
        <v>415</v>
      </c>
    </row>
  </sheetData>
  <sheetProtection sheet="1" objects="1" scenarios="1"/>
  <hyperlinks>
    <hyperlink ref="H2" location="Índice!A1" display="Índice!A1"/>
    <hyperlink ref="Q2" location="Índice!A1" display="Índice!A1"/>
    <hyperlink ref="Y2" location="Índice!A1" display="Índice!A1"/>
  </hyperlinks>
  <printOptions horizontalCentered="1" verticalCentered="1"/>
  <pageMargins left="1.8897637795275593" right="1.9291338582677167" top="2.1653543307086616" bottom="1.5748031496062993" header="0.39370078740157483" footer="0.39370078740157483"/>
  <pageSetup orientation="portrait" r:id="rId1"/>
  <headerFooter>
    <oddHeader>&amp;L&amp;K000080INEGI. Anuario estadístico y geográfico de los Estados Unidos Mexicanos 2013. 2014.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/>
  <dimension ref="B1:Q43"/>
  <sheetViews>
    <sheetView showGridLines="0" showRowColHeaders="0" zoomScale="130" zoomScaleNormal="130" workbookViewId="0">
      <pane ySplit="2" topLeftCell="A3" activePane="bottomLeft" state="frozen"/>
      <selection activeCell="B4" sqref="B4"/>
      <selection pane="bottomLeft"/>
    </sheetView>
  </sheetViews>
  <sheetFormatPr baseColWidth="10" defaultColWidth="0" defaultRowHeight="12.75" customHeight="1" zeroHeight="1"/>
  <cols>
    <col min="1" max="1" width="4.7109375" style="353" customWidth="1"/>
    <col min="2" max="2" width="63.7109375" style="353" customWidth="1"/>
    <col min="3" max="3" width="4.7109375" style="353" customWidth="1"/>
    <col min="4" max="4" width="8" style="353" hidden="1" customWidth="1"/>
    <col min="5" max="8" width="7.7109375" style="353" hidden="1" customWidth="1"/>
    <col min="9" max="12" width="7.85546875" style="353" hidden="1" customWidth="1"/>
    <col min="13" max="13" width="7" style="353" hidden="1" customWidth="1"/>
    <col min="14" max="17" width="7.85546875" style="353" hidden="1" customWidth="1"/>
    <col min="18" max="16384" width="0" style="353" hidden="1"/>
  </cols>
  <sheetData>
    <row r="1" spans="2:2" ht="9.9499999999999993" customHeight="1"/>
    <row r="2" spans="2:2" ht="12.75" customHeight="1">
      <c r="B2" s="739" t="s">
        <v>629</v>
      </c>
    </row>
    <row r="3" spans="2:2" ht="3" customHeight="1"/>
    <row r="4" spans="2:2" ht="12.75" customHeight="1"/>
    <row r="5" spans="2:2" ht="12.75" customHeight="1"/>
    <row r="6" spans="2:2" ht="12.75" customHeight="1"/>
    <row r="7" spans="2:2" ht="12.75" customHeight="1"/>
    <row r="8" spans="2:2" ht="12.75" customHeight="1"/>
    <row r="9" spans="2:2" ht="12.75" customHeight="1"/>
    <row r="10" spans="2:2" ht="12.75" customHeight="1"/>
    <row r="11" spans="2:2" ht="12.75" customHeight="1"/>
    <row r="12" spans="2:2" ht="12.75" customHeight="1"/>
    <row r="13" spans="2:2" ht="12.75" customHeight="1"/>
    <row r="14" spans="2:2" ht="12.75" customHeight="1"/>
    <row r="15" spans="2:2" ht="12.75" customHeight="1"/>
    <row r="16" spans="2:2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/>
    <row r="32"/>
    <row r="33"/>
    <row r="34"/>
    <row r="35"/>
    <row r="36"/>
    <row r="37"/>
    <row r="38"/>
    <row r="39"/>
    <row r="40"/>
    <row r="41"/>
    <row r="42"/>
    <row r="43"/>
  </sheetData>
  <sheetProtection sheet="1" objects="1" scenarios="1"/>
  <hyperlinks>
    <hyperlink ref="B2" location="Índice!A1" display="20. Sector externo"/>
  </hyperlinks>
  <pageMargins left="0.59055118110236227" right="0.59055118110236227" top="0.98425196850393704" bottom="0.98425196850393704" header="0.39370078740157483" footer="0.39370078740157483"/>
  <pageSetup orientation="portrait" r:id="rId1"/>
  <headerFooter>
    <oddHeader>&amp;L&amp;K000080INEGI. Anuario estadístico y geográfico de los Estados Unidos Mexicanos 2013. 2014.</oddHead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 codeName="Hoja20"/>
  <dimension ref="A1:WVS69"/>
  <sheetViews>
    <sheetView showGridLines="0" showRowColHeaders="0" zoomScale="140" workbookViewId="0"/>
  </sheetViews>
  <sheetFormatPr baseColWidth="10" defaultColWidth="0" defaultRowHeight="12.75" customHeight="1" zeroHeight="1"/>
  <cols>
    <col min="1" max="1" width="0.85546875" style="409" customWidth="1"/>
    <col min="2" max="2" width="7.85546875" style="409" customWidth="1"/>
    <col min="3" max="3" width="7" style="409" customWidth="1"/>
    <col min="4" max="4" width="8.28515625" style="409" customWidth="1"/>
    <col min="5" max="5" width="8" style="409" customWidth="1"/>
    <col min="6" max="6" width="7.5703125" style="409" customWidth="1"/>
    <col min="7" max="7" width="6.85546875" style="409" customWidth="1"/>
    <col min="8" max="8" width="6.7109375" style="409" customWidth="1"/>
    <col min="9" max="9" width="6.85546875" style="409" customWidth="1"/>
    <col min="10" max="11" width="0.85546875" style="409" customWidth="1"/>
    <col min="12" max="256" width="11.42578125" style="409" hidden="1"/>
    <col min="257" max="257" width="0.85546875" style="409" hidden="1"/>
    <col min="258" max="258" width="7.85546875" style="409" hidden="1"/>
    <col min="259" max="259" width="7.140625" style="409" hidden="1"/>
    <col min="260" max="260" width="8" style="409" hidden="1"/>
    <col min="261" max="261" width="7.85546875" style="409" hidden="1"/>
    <col min="262" max="262" width="7.5703125" style="409" hidden="1"/>
    <col min="263" max="264" width="6.85546875" style="409" hidden="1"/>
    <col min="265" max="265" width="7" style="409" hidden="1"/>
    <col min="266" max="267" width="0.85546875" style="409" hidden="1"/>
    <col min="268" max="512" width="11.42578125" style="409" hidden="1"/>
    <col min="513" max="513" width="0.85546875" style="409" hidden="1"/>
    <col min="514" max="514" width="7.85546875" style="409" hidden="1"/>
    <col min="515" max="515" width="7.140625" style="409" hidden="1"/>
    <col min="516" max="516" width="8" style="409" hidden="1"/>
    <col min="517" max="517" width="7.85546875" style="409" hidden="1"/>
    <col min="518" max="518" width="7.5703125" style="409" hidden="1"/>
    <col min="519" max="520" width="6.85546875" style="409" hidden="1"/>
    <col min="521" max="521" width="7" style="409" hidden="1"/>
    <col min="522" max="523" width="0.85546875" style="409" hidden="1"/>
    <col min="524" max="768" width="11.42578125" style="409" hidden="1"/>
    <col min="769" max="769" width="0.85546875" style="409" hidden="1"/>
    <col min="770" max="770" width="7.85546875" style="409" hidden="1"/>
    <col min="771" max="771" width="7.140625" style="409" hidden="1"/>
    <col min="772" max="772" width="8" style="409" hidden="1"/>
    <col min="773" max="773" width="7.85546875" style="409" hidden="1"/>
    <col min="774" max="774" width="7.5703125" style="409" hidden="1"/>
    <col min="775" max="776" width="6.85546875" style="409" hidden="1"/>
    <col min="777" max="777" width="7" style="409" hidden="1"/>
    <col min="778" max="779" width="0.85546875" style="409" hidden="1"/>
    <col min="780" max="1024" width="11.42578125" style="409" hidden="1"/>
    <col min="1025" max="1025" width="0.85546875" style="409" hidden="1"/>
    <col min="1026" max="1026" width="7.85546875" style="409" hidden="1"/>
    <col min="1027" max="1027" width="7.140625" style="409" hidden="1"/>
    <col min="1028" max="1028" width="8" style="409" hidden="1"/>
    <col min="1029" max="1029" width="7.85546875" style="409" hidden="1"/>
    <col min="1030" max="1030" width="7.5703125" style="409" hidden="1"/>
    <col min="1031" max="1032" width="6.85546875" style="409" hidden="1"/>
    <col min="1033" max="1033" width="7" style="409" hidden="1"/>
    <col min="1034" max="1035" width="0.85546875" style="409" hidden="1"/>
    <col min="1036" max="1280" width="11.42578125" style="409" hidden="1"/>
    <col min="1281" max="1281" width="0.85546875" style="409" hidden="1"/>
    <col min="1282" max="1282" width="7.85546875" style="409" hidden="1"/>
    <col min="1283" max="1283" width="7.140625" style="409" hidden="1"/>
    <col min="1284" max="1284" width="8" style="409" hidden="1"/>
    <col min="1285" max="1285" width="7.85546875" style="409" hidden="1"/>
    <col min="1286" max="1286" width="7.5703125" style="409" hidden="1"/>
    <col min="1287" max="1288" width="6.85546875" style="409" hidden="1"/>
    <col min="1289" max="1289" width="7" style="409" hidden="1"/>
    <col min="1290" max="1291" width="0.85546875" style="409" hidden="1"/>
    <col min="1292" max="1536" width="11.42578125" style="409" hidden="1"/>
    <col min="1537" max="1537" width="0.85546875" style="409" hidden="1"/>
    <col min="1538" max="1538" width="7.85546875" style="409" hidden="1"/>
    <col min="1539" max="1539" width="7.140625" style="409" hidden="1"/>
    <col min="1540" max="1540" width="8" style="409" hidden="1"/>
    <col min="1541" max="1541" width="7.85546875" style="409" hidden="1"/>
    <col min="1542" max="1542" width="7.5703125" style="409" hidden="1"/>
    <col min="1543" max="1544" width="6.85546875" style="409" hidden="1"/>
    <col min="1545" max="1545" width="7" style="409" hidden="1"/>
    <col min="1546" max="1547" width="0.85546875" style="409" hidden="1"/>
    <col min="1548" max="1792" width="11.42578125" style="409" hidden="1"/>
    <col min="1793" max="1793" width="0.85546875" style="409" hidden="1"/>
    <col min="1794" max="1794" width="7.85546875" style="409" hidden="1"/>
    <col min="1795" max="1795" width="7.140625" style="409" hidden="1"/>
    <col min="1796" max="1796" width="8" style="409" hidden="1"/>
    <col min="1797" max="1797" width="7.85546875" style="409" hidden="1"/>
    <col min="1798" max="1798" width="7.5703125" style="409" hidden="1"/>
    <col min="1799" max="1800" width="6.85546875" style="409" hidden="1"/>
    <col min="1801" max="1801" width="7" style="409" hidden="1"/>
    <col min="1802" max="1803" width="0.85546875" style="409" hidden="1"/>
    <col min="1804" max="2048" width="11.42578125" style="409" hidden="1"/>
    <col min="2049" max="2049" width="0.85546875" style="409" hidden="1"/>
    <col min="2050" max="2050" width="7.85546875" style="409" hidden="1"/>
    <col min="2051" max="2051" width="7.140625" style="409" hidden="1"/>
    <col min="2052" max="2052" width="8" style="409" hidden="1"/>
    <col min="2053" max="2053" width="7.85546875" style="409" hidden="1"/>
    <col min="2054" max="2054" width="7.5703125" style="409" hidden="1"/>
    <col min="2055" max="2056" width="6.85546875" style="409" hidden="1"/>
    <col min="2057" max="2057" width="7" style="409" hidden="1"/>
    <col min="2058" max="2059" width="0.85546875" style="409" hidden="1"/>
    <col min="2060" max="2304" width="11.42578125" style="409" hidden="1"/>
    <col min="2305" max="2305" width="0.85546875" style="409" hidden="1"/>
    <col min="2306" max="2306" width="7.85546875" style="409" hidden="1"/>
    <col min="2307" max="2307" width="7.140625" style="409" hidden="1"/>
    <col min="2308" max="2308" width="8" style="409" hidden="1"/>
    <col min="2309" max="2309" width="7.85546875" style="409" hidden="1"/>
    <col min="2310" max="2310" width="7.5703125" style="409" hidden="1"/>
    <col min="2311" max="2312" width="6.85546875" style="409" hidden="1"/>
    <col min="2313" max="2313" width="7" style="409" hidden="1"/>
    <col min="2314" max="2315" width="0.85546875" style="409" hidden="1"/>
    <col min="2316" max="2560" width="11.42578125" style="409" hidden="1"/>
    <col min="2561" max="2561" width="0.85546875" style="409" hidden="1"/>
    <col min="2562" max="2562" width="7.85546875" style="409" hidden="1"/>
    <col min="2563" max="2563" width="7.140625" style="409" hidden="1"/>
    <col min="2564" max="2564" width="8" style="409" hidden="1"/>
    <col min="2565" max="2565" width="7.85546875" style="409" hidden="1"/>
    <col min="2566" max="2566" width="7.5703125" style="409" hidden="1"/>
    <col min="2567" max="2568" width="6.85546875" style="409" hidden="1"/>
    <col min="2569" max="2569" width="7" style="409" hidden="1"/>
    <col min="2570" max="2571" width="0.85546875" style="409" hidden="1"/>
    <col min="2572" max="2816" width="11.42578125" style="409" hidden="1"/>
    <col min="2817" max="2817" width="0.85546875" style="409" hidden="1"/>
    <col min="2818" max="2818" width="7.85546875" style="409" hidden="1"/>
    <col min="2819" max="2819" width="7.140625" style="409" hidden="1"/>
    <col min="2820" max="2820" width="8" style="409" hidden="1"/>
    <col min="2821" max="2821" width="7.85546875" style="409" hidden="1"/>
    <col min="2822" max="2822" width="7.5703125" style="409" hidden="1"/>
    <col min="2823" max="2824" width="6.85546875" style="409" hidden="1"/>
    <col min="2825" max="2825" width="7" style="409" hidden="1"/>
    <col min="2826" max="2827" width="0.85546875" style="409" hidden="1"/>
    <col min="2828" max="3072" width="11.42578125" style="409" hidden="1"/>
    <col min="3073" max="3073" width="0.85546875" style="409" hidden="1"/>
    <col min="3074" max="3074" width="7.85546875" style="409" hidden="1"/>
    <col min="3075" max="3075" width="7.140625" style="409" hidden="1"/>
    <col min="3076" max="3076" width="8" style="409" hidden="1"/>
    <col min="3077" max="3077" width="7.85546875" style="409" hidden="1"/>
    <col min="3078" max="3078" width="7.5703125" style="409" hidden="1"/>
    <col min="3079" max="3080" width="6.85546875" style="409" hidden="1"/>
    <col min="3081" max="3081" width="7" style="409" hidden="1"/>
    <col min="3082" max="3083" width="0.85546875" style="409" hidden="1"/>
    <col min="3084" max="3328" width="11.42578125" style="409" hidden="1"/>
    <col min="3329" max="3329" width="0.85546875" style="409" hidden="1"/>
    <col min="3330" max="3330" width="7.85546875" style="409" hidden="1"/>
    <col min="3331" max="3331" width="7.140625" style="409" hidden="1"/>
    <col min="3332" max="3332" width="8" style="409" hidden="1"/>
    <col min="3333" max="3333" width="7.85546875" style="409" hidden="1"/>
    <col min="3334" max="3334" width="7.5703125" style="409" hidden="1"/>
    <col min="3335" max="3336" width="6.85546875" style="409" hidden="1"/>
    <col min="3337" max="3337" width="7" style="409" hidden="1"/>
    <col min="3338" max="3339" width="0.85546875" style="409" hidden="1"/>
    <col min="3340" max="3584" width="11.42578125" style="409" hidden="1"/>
    <col min="3585" max="3585" width="0.85546875" style="409" hidden="1"/>
    <col min="3586" max="3586" width="7.85546875" style="409" hidden="1"/>
    <col min="3587" max="3587" width="7.140625" style="409" hidden="1"/>
    <col min="3588" max="3588" width="8" style="409" hidden="1"/>
    <col min="3589" max="3589" width="7.85546875" style="409" hidden="1"/>
    <col min="3590" max="3590" width="7.5703125" style="409" hidden="1"/>
    <col min="3591" max="3592" width="6.85546875" style="409" hidden="1"/>
    <col min="3593" max="3593" width="7" style="409" hidden="1"/>
    <col min="3594" max="3595" width="0.85546875" style="409" hidden="1"/>
    <col min="3596" max="3840" width="11.42578125" style="409" hidden="1"/>
    <col min="3841" max="3841" width="0.85546875" style="409" hidden="1"/>
    <col min="3842" max="3842" width="7.85546875" style="409" hidden="1"/>
    <col min="3843" max="3843" width="7.140625" style="409" hidden="1"/>
    <col min="3844" max="3844" width="8" style="409" hidden="1"/>
    <col min="3845" max="3845" width="7.85546875" style="409" hidden="1"/>
    <col min="3846" max="3846" width="7.5703125" style="409" hidden="1"/>
    <col min="3847" max="3848" width="6.85546875" style="409" hidden="1"/>
    <col min="3849" max="3849" width="7" style="409" hidden="1"/>
    <col min="3850" max="3851" width="0.85546875" style="409" hidden="1"/>
    <col min="3852" max="4096" width="11.42578125" style="409" hidden="1"/>
    <col min="4097" max="4097" width="0.85546875" style="409" hidden="1"/>
    <col min="4098" max="4098" width="7.85546875" style="409" hidden="1"/>
    <col min="4099" max="4099" width="7.140625" style="409" hidden="1"/>
    <col min="4100" max="4100" width="8" style="409" hidden="1"/>
    <col min="4101" max="4101" width="7.85546875" style="409" hidden="1"/>
    <col min="4102" max="4102" width="7.5703125" style="409" hidden="1"/>
    <col min="4103" max="4104" width="6.85546875" style="409" hidden="1"/>
    <col min="4105" max="4105" width="7" style="409" hidden="1"/>
    <col min="4106" max="4107" width="0.85546875" style="409" hidden="1"/>
    <col min="4108" max="4352" width="11.42578125" style="409" hidden="1"/>
    <col min="4353" max="4353" width="0.85546875" style="409" hidden="1"/>
    <col min="4354" max="4354" width="7.85546875" style="409" hidden="1"/>
    <col min="4355" max="4355" width="7.140625" style="409" hidden="1"/>
    <col min="4356" max="4356" width="8" style="409" hidden="1"/>
    <col min="4357" max="4357" width="7.85546875" style="409" hidden="1"/>
    <col min="4358" max="4358" width="7.5703125" style="409" hidden="1"/>
    <col min="4359" max="4360" width="6.85546875" style="409" hidden="1"/>
    <col min="4361" max="4361" width="7" style="409" hidden="1"/>
    <col min="4362" max="4363" width="0.85546875" style="409" hidden="1"/>
    <col min="4364" max="4608" width="11.42578125" style="409" hidden="1"/>
    <col min="4609" max="4609" width="0.85546875" style="409" hidden="1"/>
    <col min="4610" max="4610" width="7.85546875" style="409" hidden="1"/>
    <col min="4611" max="4611" width="7.140625" style="409" hidden="1"/>
    <col min="4612" max="4612" width="8" style="409" hidden="1"/>
    <col min="4613" max="4613" width="7.85546875" style="409" hidden="1"/>
    <col min="4614" max="4614" width="7.5703125" style="409" hidden="1"/>
    <col min="4615" max="4616" width="6.85546875" style="409" hidden="1"/>
    <col min="4617" max="4617" width="7" style="409" hidden="1"/>
    <col min="4618" max="4619" width="0.85546875" style="409" hidden="1"/>
    <col min="4620" max="4864" width="11.42578125" style="409" hidden="1"/>
    <col min="4865" max="4865" width="0.85546875" style="409" hidden="1"/>
    <col min="4866" max="4866" width="7.85546875" style="409" hidden="1"/>
    <col min="4867" max="4867" width="7.140625" style="409" hidden="1"/>
    <col min="4868" max="4868" width="8" style="409" hidden="1"/>
    <col min="4869" max="4869" width="7.85546875" style="409" hidden="1"/>
    <col min="4870" max="4870" width="7.5703125" style="409" hidden="1"/>
    <col min="4871" max="4872" width="6.85546875" style="409" hidden="1"/>
    <col min="4873" max="4873" width="7" style="409" hidden="1"/>
    <col min="4874" max="4875" width="0.85546875" style="409" hidden="1"/>
    <col min="4876" max="5120" width="11.42578125" style="409" hidden="1"/>
    <col min="5121" max="5121" width="0.85546875" style="409" hidden="1"/>
    <col min="5122" max="5122" width="7.85546875" style="409" hidden="1"/>
    <col min="5123" max="5123" width="7.140625" style="409" hidden="1"/>
    <col min="5124" max="5124" width="8" style="409" hidden="1"/>
    <col min="5125" max="5125" width="7.85546875" style="409" hidden="1"/>
    <col min="5126" max="5126" width="7.5703125" style="409" hidden="1"/>
    <col min="5127" max="5128" width="6.85546875" style="409" hidden="1"/>
    <col min="5129" max="5129" width="7" style="409" hidden="1"/>
    <col min="5130" max="5131" width="0.85546875" style="409" hidden="1"/>
    <col min="5132" max="5376" width="11.42578125" style="409" hidden="1"/>
    <col min="5377" max="5377" width="0.85546875" style="409" hidden="1"/>
    <col min="5378" max="5378" width="7.85546875" style="409" hidden="1"/>
    <col min="5379" max="5379" width="7.140625" style="409" hidden="1"/>
    <col min="5380" max="5380" width="8" style="409" hidden="1"/>
    <col min="5381" max="5381" width="7.85546875" style="409" hidden="1"/>
    <col min="5382" max="5382" width="7.5703125" style="409" hidden="1"/>
    <col min="5383" max="5384" width="6.85546875" style="409" hidden="1"/>
    <col min="5385" max="5385" width="7" style="409" hidden="1"/>
    <col min="5386" max="5387" width="0.85546875" style="409" hidden="1"/>
    <col min="5388" max="5632" width="11.42578125" style="409" hidden="1"/>
    <col min="5633" max="5633" width="0.85546875" style="409" hidden="1"/>
    <col min="5634" max="5634" width="7.85546875" style="409" hidden="1"/>
    <col min="5635" max="5635" width="7.140625" style="409" hidden="1"/>
    <col min="5636" max="5636" width="8" style="409" hidden="1"/>
    <col min="5637" max="5637" width="7.85546875" style="409" hidden="1"/>
    <col min="5638" max="5638" width="7.5703125" style="409" hidden="1"/>
    <col min="5639" max="5640" width="6.85546875" style="409" hidden="1"/>
    <col min="5641" max="5641" width="7" style="409" hidden="1"/>
    <col min="5642" max="5643" width="0.85546875" style="409" hidden="1"/>
    <col min="5644" max="5888" width="11.42578125" style="409" hidden="1"/>
    <col min="5889" max="5889" width="0.85546875" style="409" hidden="1"/>
    <col min="5890" max="5890" width="7.85546875" style="409" hidden="1"/>
    <col min="5891" max="5891" width="7.140625" style="409" hidden="1"/>
    <col min="5892" max="5892" width="8" style="409" hidden="1"/>
    <col min="5893" max="5893" width="7.85546875" style="409" hidden="1"/>
    <col min="5894" max="5894" width="7.5703125" style="409" hidden="1"/>
    <col min="5895" max="5896" width="6.85546875" style="409" hidden="1"/>
    <col min="5897" max="5897" width="7" style="409" hidden="1"/>
    <col min="5898" max="5899" width="0.85546875" style="409" hidden="1"/>
    <col min="5900" max="6144" width="11.42578125" style="409" hidden="1"/>
    <col min="6145" max="6145" width="0.85546875" style="409" hidden="1"/>
    <col min="6146" max="6146" width="7.85546875" style="409" hidden="1"/>
    <col min="6147" max="6147" width="7.140625" style="409" hidden="1"/>
    <col min="6148" max="6148" width="8" style="409" hidden="1"/>
    <col min="6149" max="6149" width="7.85546875" style="409" hidden="1"/>
    <col min="6150" max="6150" width="7.5703125" style="409" hidden="1"/>
    <col min="6151" max="6152" width="6.85546875" style="409" hidden="1"/>
    <col min="6153" max="6153" width="7" style="409" hidden="1"/>
    <col min="6154" max="6155" width="0.85546875" style="409" hidden="1"/>
    <col min="6156" max="6400" width="11.42578125" style="409" hidden="1"/>
    <col min="6401" max="6401" width="0.85546875" style="409" hidden="1"/>
    <col min="6402" max="6402" width="7.85546875" style="409" hidden="1"/>
    <col min="6403" max="6403" width="7.140625" style="409" hidden="1"/>
    <col min="6404" max="6404" width="8" style="409" hidden="1"/>
    <col min="6405" max="6405" width="7.85546875" style="409" hidden="1"/>
    <col min="6406" max="6406" width="7.5703125" style="409" hidden="1"/>
    <col min="6407" max="6408" width="6.85546875" style="409" hidden="1"/>
    <col min="6409" max="6409" width="7" style="409" hidden="1"/>
    <col min="6410" max="6411" width="0.85546875" style="409" hidden="1"/>
    <col min="6412" max="6656" width="11.42578125" style="409" hidden="1"/>
    <col min="6657" max="6657" width="0.85546875" style="409" hidden="1"/>
    <col min="6658" max="6658" width="7.85546875" style="409" hidden="1"/>
    <col min="6659" max="6659" width="7.140625" style="409" hidden="1"/>
    <col min="6660" max="6660" width="8" style="409" hidden="1"/>
    <col min="6661" max="6661" width="7.85546875" style="409" hidden="1"/>
    <col min="6662" max="6662" width="7.5703125" style="409" hidden="1"/>
    <col min="6663" max="6664" width="6.85546875" style="409" hidden="1"/>
    <col min="6665" max="6665" width="7" style="409" hidden="1"/>
    <col min="6666" max="6667" width="0.85546875" style="409" hidden="1"/>
    <col min="6668" max="6912" width="11.42578125" style="409" hidden="1"/>
    <col min="6913" max="6913" width="0.85546875" style="409" hidden="1"/>
    <col min="6914" max="6914" width="7.85546875" style="409" hidden="1"/>
    <col min="6915" max="6915" width="7.140625" style="409" hidden="1"/>
    <col min="6916" max="6916" width="8" style="409" hidden="1"/>
    <col min="6917" max="6917" width="7.85546875" style="409" hidden="1"/>
    <col min="6918" max="6918" width="7.5703125" style="409" hidden="1"/>
    <col min="6919" max="6920" width="6.85546875" style="409" hidden="1"/>
    <col min="6921" max="6921" width="7" style="409" hidden="1"/>
    <col min="6922" max="6923" width="0.85546875" style="409" hidden="1"/>
    <col min="6924" max="7168" width="11.42578125" style="409" hidden="1"/>
    <col min="7169" max="7169" width="0.85546875" style="409" hidden="1"/>
    <col min="7170" max="7170" width="7.85546875" style="409" hidden="1"/>
    <col min="7171" max="7171" width="7.140625" style="409" hidden="1"/>
    <col min="7172" max="7172" width="8" style="409" hidden="1"/>
    <col min="7173" max="7173" width="7.85546875" style="409" hidden="1"/>
    <col min="7174" max="7174" width="7.5703125" style="409" hidden="1"/>
    <col min="7175" max="7176" width="6.85546875" style="409" hidden="1"/>
    <col min="7177" max="7177" width="7" style="409" hidden="1"/>
    <col min="7178" max="7179" width="0.85546875" style="409" hidden="1"/>
    <col min="7180" max="7424" width="11.42578125" style="409" hidden="1"/>
    <col min="7425" max="7425" width="0.85546875" style="409" hidden="1"/>
    <col min="7426" max="7426" width="7.85546875" style="409" hidden="1"/>
    <col min="7427" max="7427" width="7.140625" style="409" hidden="1"/>
    <col min="7428" max="7428" width="8" style="409" hidden="1"/>
    <col min="7429" max="7429" width="7.85546875" style="409" hidden="1"/>
    <col min="7430" max="7430" width="7.5703125" style="409" hidden="1"/>
    <col min="7431" max="7432" width="6.85546875" style="409" hidden="1"/>
    <col min="7433" max="7433" width="7" style="409" hidden="1"/>
    <col min="7434" max="7435" width="0.85546875" style="409" hidden="1"/>
    <col min="7436" max="7680" width="11.42578125" style="409" hidden="1"/>
    <col min="7681" max="7681" width="0.85546875" style="409" hidden="1"/>
    <col min="7682" max="7682" width="7.85546875" style="409" hidden="1"/>
    <col min="7683" max="7683" width="7.140625" style="409" hidden="1"/>
    <col min="7684" max="7684" width="8" style="409" hidden="1"/>
    <col min="7685" max="7685" width="7.85546875" style="409" hidden="1"/>
    <col min="7686" max="7686" width="7.5703125" style="409" hidden="1"/>
    <col min="7687" max="7688" width="6.85546875" style="409" hidden="1"/>
    <col min="7689" max="7689" width="7" style="409" hidden="1"/>
    <col min="7690" max="7691" width="0.85546875" style="409" hidden="1"/>
    <col min="7692" max="7936" width="11.42578125" style="409" hidden="1"/>
    <col min="7937" max="7937" width="0.85546875" style="409" hidden="1"/>
    <col min="7938" max="7938" width="7.85546875" style="409" hidden="1"/>
    <col min="7939" max="7939" width="7.140625" style="409" hidden="1"/>
    <col min="7940" max="7940" width="8" style="409" hidden="1"/>
    <col min="7941" max="7941" width="7.85546875" style="409" hidden="1"/>
    <col min="7942" max="7942" width="7.5703125" style="409" hidden="1"/>
    <col min="7943" max="7944" width="6.85546875" style="409" hidden="1"/>
    <col min="7945" max="7945" width="7" style="409" hidden="1"/>
    <col min="7946" max="7947" width="0.85546875" style="409" hidden="1"/>
    <col min="7948" max="8192" width="11.42578125" style="409" hidden="1"/>
    <col min="8193" max="8193" width="0.85546875" style="409" hidden="1"/>
    <col min="8194" max="8194" width="7.85546875" style="409" hidden="1"/>
    <col min="8195" max="8195" width="7.140625" style="409" hidden="1"/>
    <col min="8196" max="8196" width="8" style="409" hidden="1"/>
    <col min="8197" max="8197" width="7.85546875" style="409" hidden="1"/>
    <col min="8198" max="8198" width="7.5703125" style="409" hidden="1"/>
    <col min="8199" max="8200" width="6.85546875" style="409" hidden="1"/>
    <col min="8201" max="8201" width="7" style="409" hidden="1"/>
    <col min="8202" max="8203" width="0.85546875" style="409" hidden="1"/>
    <col min="8204" max="8448" width="11.42578125" style="409" hidden="1"/>
    <col min="8449" max="8449" width="0.85546875" style="409" hidden="1"/>
    <col min="8450" max="8450" width="7.85546875" style="409" hidden="1"/>
    <col min="8451" max="8451" width="7.140625" style="409" hidden="1"/>
    <col min="8452" max="8452" width="8" style="409" hidden="1"/>
    <col min="8453" max="8453" width="7.85546875" style="409" hidden="1"/>
    <col min="8454" max="8454" width="7.5703125" style="409" hidden="1"/>
    <col min="8455" max="8456" width="6.85546875" style="409" hidden="1"/>
    <col min="8457" max="8457" width="7" style="409" hidden="1"/>
    <col min="8458" max="8459" width="0.85546875" style="409" hidden="1"/>
    <col min="8460" max="8704" width="11.42578125" style="409" hidden="1"/>
    <col min="8705" max="8705" width="0.85546875" style="409" hidden="1"/>
    <col min="8706" max="8706" width="7.85546875" style="409" hidden="1"/>
    <col min="8707" max="8707" width="7.140625" style="409" hidden="1"/>
    <col min="8708" max="8708" width="8" style="409" hidden="1"/>
    <col min="8709" max="8709" width="7.85546875" style="409" hidden="1"/>
    <col min="8710" max="8710" width="7.5703125" style="409" hidden="1"/>
    <col min="8711" max="8712" width="6.85546875" style="409" hidden="1"/>
    <col min="8713" max="8713" width="7" style="409" hidden="1"/>
    <col min="8714" max="8715" width="0.85546875" style="409" hidden="1"/>
    <col min="8716" max="8960" width="11.42578125" style="409" hidden="1"/>
    <col min="8961" max="8961" width="0.85546875" style="409" hidden="1"/>
    <col min="8962" max="8962" width="7.85546875" style="409" hidden="1"/>
    <col min="8963" max="8963" width="7.140625" style="409" hidden="1"/>
    <col min="8964" max="8964" width="8" style="409" hidden="1"/>
    <col min="8965" max="8965" width="7.85546875" style="409" hidden="1"/>
    <col min="8966" max="8966" width="7.5703125" style="409" hidden="1"/>
    <col min="8967" max="8968" width="6.85546875" style="409" hidden="1"/>
    <col min="8969" max="8969" width="7" style="409" hidden="1"/>
    <col min="8970" max="8971" width="0.85546875" style="409" hidden="1"/>
    <col min="8972" max="9216" width="11.42578125" style="409" hidden="1"/>
    <col min="9217" max="9217" width="0.85546875" style="409" hidden="1"/>
    <col min="9218" max="9218" width="7.85546875" style="409" hidden="1"/>
    <col min="9219" max="9219" width="7.140625" style="409" hidden="1"/>
    <col min="9220" max="9220" width="8" style="409" hidden="1"/>
    <col min="9221" max="9221" width="7.85546875" style="409" hidden="1"/>
    <col min="9222" max="9222" width="7.5703125" style="409" hidden="1"/>
    <col min="9223" max="9224" width="6.85546875" style="409" hidden="1"/>
    <col min="9225" max="9225" width="7" style="409" hidden="1"/>
    <col min="9226" max="9227" width="0.85546875" style="409" hidden="1"/>
    <col min="9228" max="9472" width="11.42578125" style="409" hidden="1"/>
    <col min="9473" max="9473" width="0.85546875" style="409" hidden="1"/>
    <col min="9474" max="9474" width="7.85546875" style="409" hidden="1"/>
    <col min="9475" max="9475" width="7.140625" style="409" hidden="1"/>
    <col min="9476" max="9476" width="8" style="409" hidden="1"/>
    <col min="9477" max="9477" width="7.85546875" style="409" hidden="1"/>
    <col min="9478" max="9478" width="7.5703125" style="409" hidden="1"/>
    <col min="9479" max="9480" width="6.85546875" style="409" hidden="1"/>
    <col min="9481" max="9481" width="7" style="409" hidden="1"/>
    <col min="9482" max="9483" width="0.85546875" style="409" hidden="1"/>
    <col min="9484" max="9728" width="11.42578125" style="409" hidden="1"/>
    <col min="9729" max="9729" width="0.85546875" style="409" hidden="1"/>
    <col min="9730" max="9730" width="7.85546875" style="409" hidden="1"/>
    <col min="9731" max="9731" width="7.140625" style="409" hidden="1"/>
    <col min="9732" max="9732" width="8" style="409" hidden="1"/>
    <col min="9733" max="9733" width="7.85546875" style="409" hidden="1"/>
    <col min="9734" max="9734" width="7.5703125" style="409" hidden="1"/>
    <col min="9735" max="9736" width="6.85546875" style="409" hidden="1"/>
    <col min="9737" max="9737" width="7" style="409" hidden="1"/>
    <col min="9738" max="9739" width="0.85546875" style="409" hidden="1"/>
    <col min="9740" max="9984" width="11.42578125" style="409" hidden="1"/>
    <col min="9985" max="9985" width="0.85546875" style="409" hidden="1"/>
    <col min="9986" max="9986" width="7.85546875" style="409" hidden="1"/>
    <col min="9987" max="9987" width="7.140625" style="409" hidden="1"/>
    <col min="9988" max="9988" width="8" style="409" hidden="1"/>
    <col min="9989" max="9989" width="7.85546875" style="409" hidden="1"/>
    <col min="9990" max="9990" width="7.5703125" style="409" hidden="1"/>
    <col min="9991" max="9992" width="6.85546875" style="409" hidden="1"/>
    <col min="9993" max="9993" width="7" style="409" hidden="1"/>
    <col min="9994" max="9995" width="0.85546875" style="409" hidden="1"/>
    <col min="9996" max="10240" width="11.42578125" style="409" hidden="1"/>
    <col min="10241" max="10241" width="0.85546875" style="409" hidden="1"/>
    <col min="10242" max="10242" width="7.85546875" style="409" hidden="1"/>
    <col min="10243" max="10243" width="7.140625" style="409" hidden="1"/>
    <col min="10244" max="10244" width="8" style="409" hidden="1"/>
    <col min="10245" max="10245" width="7.85546875" style="409" hidden="1"/>
    <col min="10246" max="10246" width="7.5703125" style="409" hidden="1"/>
    <col min="10247" max="10248" width="6.85546875" style="409" hidden="1"/>
    <col min="10249" max="10249" width="7" style="409" hidden="1"/>
    <col min="10250" max="10251" width="0.85546875" style="409" hidden="1"/>
    <col min="10252" max="10496" width="11.42578125" style="409" hidden="1"/>
    <col min="10497" max="10497" width="0.85546875" style="409" hidden="1"/>
    <col min="10498" max="10498" width="7.85546875" style="409" hidden="1"/>
    <col min="10499" max="10499" width="7.140625" style="409" hidden="1"/>
    <col min="10500" max="10500" width="8" style="409" hidden="1"/>
    <col min="10501" max="10501" width="7.85546875" style="409" hidden="1"/>
    <col min="10502" max="10502" width="7.5703125" style="409" hidden="1"/>
    <col min="10503" max="10504" width="6.85546875" style="409" hidden="1"/>
    <col min="10505" max="10505" width="7" style="409" hidden="1"/>
    <col min="10506" max="10507" width="0.85546875" style="409" hidden="1"/>
    <col min="10508" max="10752" width="11.42578125" style="409" hidden="1"/>
    <col min="10753" max="10753" width="0.85546875" style="409" hidden="1"/>
    <col min="10754" max="10754" width="7.85546875" style="409" hidden="1"/>
    <col min="10755" max="10755" width="7.140625" style="409" hidden="1"/>
    <col min="10756" max="10756" width="8" style="409" hidden="1"/>
    <col min="10757" max="10757" width="7.85546875" style="409" hidden="1"/>
    <col min="10758" max="10758" width="7.5703125" style="409" hidden="1"/>
    <col min="10759" max="10760" width="6.85546875" style="409" hidden="1"/>
    <col min="10761" max="10761" width="7" style="409" hidden="1"/>
    <col min="10762" max="10763" width="0.85546875" style="409" hidden="1"/>
    <col min="10764" max="11008" width="11.42578125" style="409" hidden="1"/>
    <col min="11009" max="11009" width="0.85546875" style="409" hidden="1"/>
    <col min="11010" max="11010" width="7.85546875" style="409" hidden="1"/>
    <col min="11011" max="11011" width="7.140625" style="409" hidden="1"/>
    <col min="11012" max="11012" width="8" style="409" hidden="1"/>
    <col min="11013" max="11013" width="7.85546875" style="409" hidden="1"/>
    <col min="11014" max="11014" width="7.5703125" style="409" hidden="1"/>
    <col min="11015" max="11016" width="6.85546875" style="409" hidden="1"/>
    <col min="11017" max="11017" width="7" style="409" hidden="1"/>
    <col min="11018" max="11019" width="0.85546875" style="409" hidden="1"/>
    <col min="11020" max="11264" width="11.42578125" style="409" hidden="1"/>
    <col min="11265" max="11265" width="0.85546875" style="409" hidden="1"/>
    <col min="11266" max="11266" width="7.85546875" style="409" hidden="1"/>
    <col min="11267" max="11267" width="7.140625" style="409" hidden="1"/>
    <col min="11268" max="11268" width="8" style="409" hidden="1"/>
    <col min="11269" max="11269" width="7.85546875" style="409" hidden="1"/>
    <col min="11270" max="11270" width="7.5703125" style="409" hidden="1"/>
    <col min="11271" max="11272" width="6.85546875" style="409" hidden="1"/>
    <col min="11273" max="11273" width="7" style="409" hidden="1"/>
    <col min="11274" max="11275" width="0.85546875" style="409" hidden="1"/>
    <col min="11276" max="11520" width="11.42578125" style="409" hidden="1"/>
    <col min="11521" max="11521" width="0.85546875" style="409" hidden="1"/>
    <col min="11522" max="11522" width="7.85546875" style="409" hidden="1"/>
    <col min="11523" max="11523" width="7.140625" style="409" hidden="1"/>
    <col min="11524" max="11524" width="8" style="409" hidden="1"/>
    <col min="11525" max="11525" width="7.85546875" style="409" hidden="1"/>
    <col min="11526" max="11526" width="7.5703125" style="409" hidden="1"/>
    <col min="11527" max="11528" width="6.85546875" style="409" hidden="1"/>
    <col min="11529" max="11529" width="7" style="409" hidden="1"/>
    <col min="11530" max="11531" width="0.85546875" style="409" hidden="1"/>
    <col min="11532" max="11776" width="11.42578125" style="409" hidden="1"/>
    <col min="11777" max="11777" width="0.85546875" style="409" hidden="1"/>
    <col min="11778" max="11778" width="7.85546875" style="409" hidden="1"/>
    <col min="11779" max="11779" width="7.140625" style="409" hidden="1"/>
    <col min="11780" max="11780" width="8" style="409" hidden="1"/>
    <col min="11781" max="11781" width="7.85546875" style="409" hidden="1"/>
    <col min="11782" max="11782" width="7.5703125" style="409" hidden="1"/>
    <col min="11783" max="11784" width="6.85546875" style="409" hidden="1"/>
    <col min="11785" max="11785" width="7" style="409" hidden="1"/>
    <col min="11786" max="11787" width="0.85546875" style="409" hidden="1"/>
    <col min="11788" max="12032" width="11.42578125" style="409" hidden="1"/>
    <col min="12033" max="12033" width="0.85546875" style="409" hidden="1"/>
    <col min="12034" max="12034" width="7.85546875" style="409" hidden="1"/>
    <col min="12035" max="12035" width="7.140625" style="409" hidden="1"/>
    <col min="12036" max="12036" width="8" style="409" hidden="1"/>
    <col min="12037" max="12037" width="7.85546875" style="409" hidden="1"/>
    <col min="12038" max="12038" width="7.5703125" style="409" hidden="1"/>
    <col min="12039" max="12040" width="6.85546875" style="409" hidden="1"/>
    <col min="12041" max="12041" width="7" style="409" hidden="1"/>
    <col min="12042" max="12043" width="0.85546875" style="409" hidden="1"/>
    <col min="12044" max="12288" width="11.42578125" style="409" hidden="1"/>
    <col min="12289" max="12289" width="0.85546875" style="409" hidden="1"/>
    <col min="12290" max="12290" width="7.85546875" style="409" hidden="1"/>
    <col min="12291" max="12291" width="7.140625" style="409" hidden="1"/>
    <col min="12292" max="12292" width="8" style="409" hidden="1"/>
    <col min="12293" max="12293" width="7.85546875" style="409" hidden="1"/>
    <col min="12294" max="12294" width="7.5703125" style="409" hidden="1"/>
    <col min="12295" max="12296" width="6.85546875" style="409" hidden="1"/>
    <col min="12297" max="12297" width="7" style="409" hidden="1"/>
    <col min="12298" max="12299" width="0.85546875" style="409" hidden="1"/>
    <col min="12300" max="12544" width="11.42578125" style="409" hidden="1"/>
    <col min="12545" max="12545" width="0.85546875" style="409" hidden="1"/>
    <col min="12546" max="12546" width="7.85546875" style="409" hidden="1"/>
    <col min="12547" max="12547" width="7.140625" style="409" hidden="1"/>
    <col min="12548" max="12548" width="8" style="409" hidden="1"/>
    <col min="12549" max="12549" width="7.85546875" style="409" hidden="1"/>
    <col min="12550" max="12550" width="7.5703125" style="409" hidden="1"/>
    <col min="12551" max="12552" width="6.85546875" style="409" hidden="1"/>
    <col min="12553" max="12553" width="7" style="409" hidden="1"/>
    <col min="12554" max="12555" width="0.85546875" style="409" hidden="1"/>
    <col min="12556" max="12800" width="11.42578125" style="409" hidden="1"/>
    <col min="12801" max="12801" width="0.85546875" style="409" hidden="1"/>
    <col min="12802" max="12802" width="7.85546875" style="409" hidden="1"/>
    <col min="12803" max="12803" width="7.140625" style="409" hidden="1"/>
    <col min="12804" max="12804" width="8" style="409" hidden="1"/>
    <col min="12805" max="12805" width="7.85546875" style="409" hidden="1"/>
    <col min="12806" max="12806" width="7.5703125" style="409" hidden="1"/>
    <col min="12807" max="12808" width="6.85546875" style="409" hidden="1"/>
    <col min="12809" max="12809" width="7" style="409" hidden="1"/>
    <col min="12810" max="12811" width="0.85546875" style="409" hidden="1"/>
    <col min="12812" max="13056" width="11.42578125" style="409" hidden="1"/>
    <col min="13057" max="13057" width="0.85546875" style="409" hidden="1"/>
    <col min="13058" max="13058" width="7.85546875" style="409" hidden="1"/>
    <col min="13059" max="13059" width="7.140625" style="409" hidden="1"/>
    <col min="13060" max="13060" width="8" style="409" hidden="1"/>
    <col min="13061" max="13061" width="7.85546875" style="409" hidden="1"/>
    <col min="13062" max="13062" width="7.5703125" style="409" hidden="1"/>
    <col min="13063" max="13064" width="6.85546875" style="409" hidden="1"/>
    <col min="13065" max="13065" width="7" style="409" hidden="1"/>
    <col min="13066" max="13067" width="0.85546875" style="409" hidden="1"/>
    <col min="13068" max="13312" width="11.42578125" style="409" hidden="1"/>
    <col min="13313" max="13313" width="0.85546875" style="409" hidden="1"/>
    <col min="13314" max="13314" width="7.85546875" style="409" hidden="1"/>
    <col min="13315" max="13315" width="7.140625" style="409" hidden="1"/>
    <col min="13316" max="13316" width="8" style="409" hidden="1"/>
    <col min="13317" max="13317" width="7.85546875" style="409" hidden="1"/>
    <col min="13318" max="13318" width="7.5703125" style="409" hidden="1"/>
    <col min="13319" max="13320" width="6.85546875" style="409" hidden="1"/>
    <col min="13321" max="13321" width="7" style="409" hidden="1"/>
    <col min="13322" max="13323" width="0.85546875" style="409" hidden="1"/>
    <col min="13324" max="13568" width="11.42578125" style="409" hidden="1"/>
    <col min="13569" max="13569" width="0.85546875" style="409" hidden="1"/>
    <col min="13570" max="13570" width="7.85546875" style="409" hidden="1"/>
    <col min="13571" max="13571" width="7.140625" style="409" hidden="1"/>
    <col min="13572" max="13572" width="8" style="409" hidden="1"/>
    <col min="13573" max="13573" width="7.85546875" style="409" hidden="1"/>
    <col min="13574" max="13574" width="7.5703125" style="409" hidden="1"/>
    <col min="13575" max="13576" width="6.85546875" style="409" hidden="1"/>
    <col min="13577" max="13577" width="7" style="409" hidden="1"/>
    <col min="13578" max="13579" width="0.85546875" style="409" hidden="1"/>
    <col min="13580" max="13824" width="11.42578125" style="409" hidden="1"/>
    <col min="13825" max="13825" width="0.85546875" style="409" hidden="1"/>
    <col min="13826" max="13826" width="7.85546875" style="409" hidden="1"/>
    <col min="13827" max="13827" width="7.140625" style="409" hidden="1"/>
    <col min="13828" max="13828" width="8" style="409" hidden="1"/>
    <col min="13829" max="13829" width="7.85546875" style="409" hidden="1"/>
    <col min="13830" max="13830" width="7.5703125" style="409" hidden="1"/>
    <col min="13831" max="13832" width="6.85546875" style="409" hidden="1"/>
    <col min="13833" max="13833" width="7" style="409" hidden="1"/>
    <col min="13834" max="13835" width="0.85546875" style="409" hidden="1"/>
    <col min="13836" max="14080" width="11.42578125" style="409" hidden="1"/>
    <col min="14081" max="14081" width="0.85546875" style="409" hidden="1"/>
    <col min="14082" max="14082" width="7.85546875" style="409" hidden="1"/>
    <col min="14083" max="14083" width="7.140625" style="409" hidden="1"/>
    <col min="14084" max="14084" width="8" style="409" hidden="1"/>
    <col min="14085" max="14085" width="7.85546875" style="409" hidden="1"/>
    <col min="14086" max="14086" width="7.5703125" style="409" hidden="1"/>
    <col min="14087" max="14088" width="6.85546875" style="409" hidden="1"/>
    <col min="14089" max="14089" width="7" style="409" hidden="1"/>
    <col min="14090" max="14091" width="0.85546875" style="409" hidden="1"/>
    <col min="14092" max="14336" width="11.42578125" style="409" hidden="1"/>
    <col min="14337" max="14337" width="0.85546875" style="409" hidden="1"/>
    <col min="14338" max="14338" width="7.85546875" style="409" hidden="1"/>
    <col min="14339" max="14339" width="7.140625" style="409" hidden="1"/>
    <col min="14340" max="14340" width="8" style="409" hidden="1"/>
    <col min="14341" max="14341" width="7.85546875" style="409" hidden="1"/>
    <col min="14342" max="14342" width="7.5703125" style="409" hidden="1"/>
    <col min="14343" max="14344" width="6.85546875" style="409" hidden="1"/>
    <col min="14345" max="14345" width="7" style="409" hidden="1"/>
    <col min="14346" max="14347" width="0.85546875" style="409" hidden="1"/>
    <col min="14348" max="14592" width="11.42578125" style="409" hidden="1"/>
    <col min="14593" max="14593" width="0.85546875" style="409" hidden="1"/>
    <col min="14594" max="14594" width="7.85546875" style="409" hidden="1"/>
    <col min="14595" max="14595" width="7.140625" style="409" hidden="1"/>
    <col min="14596" max="14596" width="8" style="409" hidden="1"/>
    <col min="14597" max="14597" width="7.85546875" style="409" hidden="1"/>
    <col min="14598" max="14598" width="7.5703125" style="409" hidden="1"/>
    <col min="14599" max="14600" width="6.85546875" style="409" hidden="1"/>
    <col min="14601" max="14601" width="7" style="409" hidden="1"/>
    <col min="14602" max="14603" width="0.85546875" style="409" hidden="1"/>
    <col min="14604" max="14848" width="11.42578125" style="409" hidden="1"/>
    <col min="14849" max="14849" width="0.85546875" style="409" hidden="1"/>
    <col min="14850" max="14850" width="7.85546875" style="409" hidden="1"/>
    <col min="14851" max="14851" width="7.140625" style="409" hidden="1"/>
    <col min="14852" max="14852" width="8" style="409" hidden="1"/>
    <col min="14853" max="14853" width="7.85546875" style="409" hidden="1"/>
    <col min="14854" max="14854" width="7.5703125" style="409" hidden="1"/>
    <col min="14855" max="14856" width="6.85546875" style="409" hidden="1"/>
    <col min="14857" max="14857" width="7" style="409" hidden="1"/>
    <col min="14858" max="14859" width="0.85546875" style="409" hidden="1"/>
    <col min="14860" max="15104" width="11.42578125" style="409" hidden="1"/>
    <col min="15105" max="15105" width="0.85546875" style="409" hidden="1"/>
    <col min="15106" max="15106" width="7.85546875" style="409" hidden="1"/>
    <col min="15107" max="15107" width="7.140625" style="409" hidden="1"/>
    <col min="15108" max="15108" width="8" style="409" hidden="1"/>
    <col min="15109" max="15109" width="7.85546875" style="409" hidden="1"/>
    <col min="15110" max="15110" width="7.5703125" style="409" hidden="1"/>
    <col min="15111" max="15112" width="6.85546875" style="409" hidden="1"/>
    <col min="15113" max="15113" width="7" style="409" hidden="1"/>
    <col min="15114" max="15115" width="0.85546875" style="409" hidden="1"/>
    <col min="15116" max="15360" width="11.42578125" style="409" hidden="1"/>
    <col min="15361" max="15361" width="0.85546875" style="409" hidden="1"/>
    <col min="15362" max="15362" width="7.85546875" style="409" hidden="1"/>
    <col min="15363" max="15363" width="7.140625" style="409" hidden="1"/>
    <col min="15364" max="15364" width="8" style="409" hidden="1"/>
    <col min="15365" max="15365" width="7.85546875" style="409" hidden="1"/>
    <col min="15366" max="15366" width="7.5703125" style="409" hidden="1"/>
    <col min="15367" max="15368" width="6.85546875" style="409" hidden="1"/>
    <col min="15369" max="15369" width="7" style="409" hidden="1"/>
    <col min="15370" max="15371" width="0.85546875" style="409" hidden="1"/>
    <col min="15372" max="15616" width="11.42578125" style="409" hidden="1"/>
    <col min="15617" max="15617" width="0.85546875" style="409" hidden="1"/>
    <col min="15618" max="15618" width="7.85546875" style="409" hidden="1"/>
    <col min="15619" max="15619" width="7.140625" style="409" hidden="1"/>
    <col min="15620" max="15620" width="8" style="409" hidden="1"/>
    <col min="15621" max="15621" width="7.85546875" style="409" hidden="1"/>
    <col min="15622" max="15622" width="7.5703125" style="409" hidden="1"/>
    <col min="15623" max="15624" width="6.85546875" style="409" hidden="1"/>
    <col min="15625" max="15625" width="7" style="409" hidden="1"/>
    <col min="15626" max="15627" width="0.85546875" style="409" hidden="1"/>
    <col min="15628" max="15872" width="11.42578125" style="409" hidden="1"/>
    <col min="15873" max="15873" width="0.85546875" style="409" hidden="1"/>
    <col min="15874" max="15874" width="7.85546875" style="409" hidden="1"/>
    <col min="15875" max="15875" width="7.140625" style="409" hidden="1"/>
    <col min="15876" max="15876" width="8" style="409" hidden="1"/>
    <col min="15877" max="15877" width="7.85546875" style="409" hidden="1"/>
    <col min="15878" max="15878" width="7.5703125" style="409" hidden="1"/>
    <col min="15879" max="15880" width="6.85546875" style="409" hidden="1"/>
    <col min="15881" max="15881" width="7" style="409" hidden="1"/>
    <col min="15882" max="15883" width="0.85546875" style="409" hidden="1"/>
    <col min="15884" max="16128" width="11.42578125" style="409" hidden="1"/>
    <col min="16129" max="16129" width="0.85546875" style="409" hidden="1"/>
    <col min="16130" max="16130" width="7.85546875" style="409" hidden="1"/>
    <col min="16131" max="16131" width="7.140625" style="409" hidden="1"/>
    <col min="16132" max="16132" width="8" style="409" hidden="1"/>
    <col min="16133" max="16133" width="7.85546875" style="409" hidden="1"/>
    <col min="16134" max="16134" width="7.5703125" style="409" hidden="1"/>
    <col min="16135" max="16136" width="6.85546875" style="409" hidden="1"/>
    <col min="16137" max="16137" width="7" style="409" hidden="1"/>
    <col min="16138" max="16139" width="0.85546875" style="409" hidden="1"/>
    <col min="16140" max="16384" width="11.42578125" style="409" hidden="1"/>
  </cols>
  <sheetData>
    <row r="1" spans="1:10" s="417" customFormat="1" ht="4.7" customHeight="1">
      <c r="A1" s="487"/>
      <c r="B1" s="488"/>
      <c r="C1" s="488"/>
      <c r="D1" s="488"/>
      <c r="E1" s="488"/>
      <c r="F1" s="488"/>
      <c r="G1" s="488"/>
      <c r="H1" s="488"/>
      <c r="I1" s="488"/>
      <c r="J1" s="489"/>
    </row>
    <row r="2" spans="1:10" s="417" customFormat="1" ht="11.1" customHeight="1">
      <c r="A2" s="508"/>
      <c r="B2" s="533" t="s">
        <v>416</v>
      </c>
      <c r="C2" s="498"/>
      <c r="D2" s="498"/>
      <c r="E2" s="498"/>
      <c r="F2" s="498"/>
      <c r="G2" s="498"/>
      <c r="H2" s="498"/>
      <c r="I2" s="740" t="s">
        <v>417</v>
      </c>
      <c r="J2" s="497"/>
    </row>
    <row r="3" spans="1:10" s="417" customFormat="1" ht="11.1" customHeight="1">
      <c r="A3" s="508"/>
      <c r="B3" s="533" t="s">
        <v>418</v>
      </c>
      <c r="C3" s="498"/>
      <c r="D3" s="498"/>
      <c r="E3" s="498"/>
      <c r="F3" s="498"/>
      <c r="G3" s="498"/>
      <c r="H3" s="498"/>
      <c r="I3" s="411" t="s">
        <v>119</v>
      </c>
      <c r="J3" s="497"/>
    </row>
    <row r="4" spans="1:10" s="417" customFormat="1" ht="11.1" customHeight="1">
      <c r="A4" s="508"/>
      <c r="B4" s="533" t="s">
        <v>181</v>
      </c>
      <c r="C4" s="498"/>
      <c r="D4" s="498"/>
      <c r="E4" s="498"/>
      <c r="F4" s="498"/>
      <c r="G4" s="498"/>
      <c r="H4" s="498"/>
      <c r="I4" s="498"/>
      <c r="J4" s="497"/>
    </row>
    <row r="5" spans="1:10" s="417" customFormat="1" ht="11.1" customHeight="1">
      <c r="A5" s="508"/>
      <c r="B5" s="534" t="s">
        <v>169</v>
      </c>
      <c r="C5" s="498"/>
      <c r="D5" s="498"/>
      <c r="E5" s="498"/>
      <c r="F5" s="498"/>
      <c r="G5" s="498"/>
      <c r="H5" s="498"/>
      <c r="I5" s="498"/>
      <c r="J5" s="497"/>
    </row>
    <row r="6" spans="1:10" s="417" customFormat="1" ht="3" customHeight="1">
      <c r="A6" s="508"/>
      <c r="B6" s="561"/>
      <c r="C6" s="498"/>
      <c r="D6" s="498"/>
      <c r="E6" s="498"/>
      <c r="F6" s="498"/>
      <c r="G6" s="498"/>
      <c r="H6" s="498"/>
      <c r="I6" s="498"/>
      <c r="J6" s="497"/>
    </row>
    <row r="7" spans="1:10" s="417" customFormat="1" ht="3" customHeight="1">
      <c r="A7" s="508"/>
      <c r="B7" s="562"/>
      <c r="C7" s="488"/>
      <c r="D7" s="488"/>
      <c r="E7" s="488"/>
      <c r="F7" s="488"/>
      <c r="G7" s="488"/>
      <c r="H7" s="488"/>
      <c r="I7" s="488"/>
      <c r="J7" s="497"/>
    </row>
    <row r="8" spans="1:10" s="417" customFormat="1" ht="8.65" customHeight="1">
      <c r="A8" s="508"/>
      <c r="B8" s="838" t="s">
        <v>0</v>
      </c>
      <c r="C8" s="834" t="s">
        <v>1</v>
      </c>
      <c r="D8" s="834" t="s">
        <v>419</v>
      </c>
      <c r="E8" s="563" t="s">
        <v>420</v>
      </c>
      <c r="F8" s="834" t="s">
        <v>194</v>
      </c>
      <c r="G8" s="834" t="s">
        <v>421</v>
      </c>
      <c r="H8" s="834" t="s">
        <v>128</v>
      </c>
      <c r="I8" s="834" t="s">
        <v>115</v>
      </c>
      <c r="J8" s="497"/>
    </row>
    <row r="9" spans="1:10" s="417" customFormat="1" ht="8.65" customHeight="1">
      <c r="A9" s="508"/>
      <c r="B9" s="839"/>
      <c r="C9" s="834"/>
      <c r="D9" s="834"/>
      <c r="E9" s="722"/>
      <c r="F9" s="834"/>
      <c r="G9" s="834"/>
      <c r="H9" s="834"/>
      <c r="I9" s="834"/>
      <c r="J9" s="497"/>
    </row>
    <row r="10" spans="1:10" s="417" customFormat="1" ht="8.65" customHeight="1">
      <c r="A10" s="508"/>
      <c r="B10" s="839"/>
      <c r="C10" s="722"/>
      <c r="D10" s="834"/>
      <c r="E10" s="722"/>
      <c r="F10" s="722"/>
      <c r="G10" s="722"/>
      <c r="H10" s="722"/>
      <c r="I10" s="722"/>
      <c r="J10" s="497"/>
    </row>
    <row r="11" spans="1:10" s="417" customFormat="1" ht="3" customHeight="1">
      <c r="A11" s="508"/>
      <c r="B11" s="564"/>
      <c r="C11" s="565"/>
      <c r="D11" s="565"/>
      <c r="E11" s="565"/>
      <c r="F11" s="565"/>
      <c r="G11" s="565"/>
      <c r="H11" s="565"/>
      <c r="I11" s="565"/>
      <c r="J11" s="497"/>
    </row>
    <row r="12" spans="1:10" s="417" customFormat="1" ht="3" customHeight="1">
      <c r="A12" s="508"/>
      <c r="B12" s="566"/>
      <c r="C12" s="567"/>
      <c r="D12" s="567"/>
      <c r="E12" s="567"/>
      <c r="F12" s="567"/>
      <c r="G12" s="567"/>
      <c r="H12" s="567"/>
      <c r="I12" s="567"/>
      <c r="J12" s="497"/>
    </row>
    <row r="13" spans="1:10" s="417" customFormat="1" ht="9" customHeight="1">
      <c r="A13" s="508"/>
      <c r="B13" s="701" t="s">
        <v>613</v>
      </c>
      <c r="C13" s="568">
        <v>13934.163445317608</v>
      </c>
      <c r="D13" s="568">
        <v>7554.9444460774303</v>
      </c>
      <c r="E13" s="568">
        <v>1086.189190000001</v>
      </c>
      <c r="F13" s="568">
        <v>774.26639600000021</v>
      </c>
      <c r="G13" s="568">
        <v>125.40936300000001</v>
      </c>
      <c r="H13" s="568">
        <v>1044.810187052803</v>
      </c>
      <c r="I13" s="568">
        <v>690.51290828598155</v>
      </c>
      <c r="J13" s="497"/>
    </row>
    <row r="14" spans="1:10" s="417" customFormat="1" ht="9" customHeight="1">
      <c r="A14" s="508"/>
      <c r="B14" s="701" t="s">
        <v>4</v>
      </c>
      <c r="C14" s="568">
        <v>18292.660433538676</v>
      </c>
      <c r="D14" s="568">
        <v>13172.412085993386</v>
      </c>
      <c r="E14" s="568">
        <v>2696.7723440000009</v>
      </c>
      <c r="F14" s="568">
        <v>347.77601299999981</v>
      </c>
      <c r="G14" s="568">
        <v>147.45161999999999</v>
      </c>
      <c r="H14" s="568">
        <v>2116.6511931422142</v>
      </c>
      <c r="I14" s="568">
        <v>679.42109011346406</v>
      </c>
      <c r="J14" s="497"/>
    </row>
    <row r="15" spans="1:10" s="417" customFormat="1" ht="9" customHeight="1">
      <c r="A15" s="508"/>
      <c r="B15" s="701" t="s">
        <v>5</v>
      </c>
      <c r="C15" s="568">
        <v>29963.5991374552</v>
      </c>
      <c r="D15" s="568">
        <v>21541.856992831537</v>
      </c>
      <c r="E15" s="568">
        <v>2653.8847260000002</v>
      </c>
      <c r="F15" s="568">
        <v>-108.22420599999995</v>
      </c>
      <c r="G15" s="568">
        <v>-176.33158899999978</v>
      </c>
      <c r="H15" s="568">
        <v>2893.5268815061354</v>
      </c>
      <c r="I15" s="568">
        <v>1029.1703950790236</v>
      </c>
      <c r="J15" s="497"/>
    </row>
    <row r="16" spans="1:10" s="417" customFormat="1" ht="9" customHeight="1">
      <c r="A16" s="508"/>
      <c r="B16" s="701" t="s">
        <v>6</v>
      </c>
      <c r="C16" s="568">
        <v>23903.052386961303</v>
      </c>
      <c r="D16" s="568">
        <v>13164.08604583838</v>
      </c>
      <c r="E16" s="568">
        <v>1737.1355710375669</v>
      </c>
      <c r="F16" s="568">
        <v>599.39457271999993</v>
      </c>
      <c r="G16" s="568">
        <v>461.72426652999997</v>
      </c>
      <c r="H16" s="568">
        <v>5008.1010230973225</v>
      </c>
      <c r="I16" s="568">
        <v>237.60626360902049</v>
      </c>
      <c r="J16" s="497"/>
    </row>
    <row r="17" spans="1:10" s="417" customFormat="1" ht="9" customHeight="1">
      <c r="A17" s="508"/>
      <c r="B17" s="701" t="s">
        <v>7</v>
      </c>
      <c r="C17" s="568">
        <v>18735.648286368862</v>
      </c>
      <c r="D17" s="568">
        <v>8984.3222016083182</v>
      </c>
      <c r="E17" s="568">
        <v>774.10399901893152</v>
      </c>
      <c r="F17" s="568">
        <v>445.89947240000004</v>
      </c>
      <c r="G17" s="568">
        <v>2583.5294979127393</v>
      </c>
      <c r="H17" s="568">
        <v>2850.185977270944</v>
      </c>
      <c r="I17" s="568"/>
      <c r="J17" s="497"/>
    </row>
    <row r="18" spans="1:10" s="417" customFormat="1" ht="9" customHeight="1">
      <c r="A18" s="508"/>
      <c r="B18" s="501"/>
      <c r="C18" s="568"/>
      <c r="D18" s="568"/>
      <c r="E18" s="568"/>
      <c r="F18" s="568"/>
      <c r="G18" s="568"/>
      <c r="H18" s="568"/>
      <c r="I18" s="568">
        <v>304.05748800000009</v>
      </c>
      <c r="J18" s="497"/>
    </row>
    <row r="19" spans="1:10" s="417" customFormat="1" ht="9" customHeight="1">
      <c r="A19" s="508"/>
      <c r="B19" s="702" t="s">
        <v>8</v>
      </c>
      <c r="C19" s="568">
        <v>24856.473426662073</v>
      </c>
      <c r="D19" s="568">
        <v>9165.9746663356782</v>
      </c>
      <c r="E19" s="568">
        <v>3380.1580040439731</v>
      </c>
      <c r="F19" s="568">
        <v>393.06175932430648</v>
      </c>
      <c r="G19" s="568">
        <v>1156.6679859999997</v>
      </c>
      <c r="H19" s="568">
        <v>7887.2310587362545</v>
      </c>
      <c r="I19" s="568">
        <v>648.95358608410152</v>
      </c>
      <c r="J19" s="497"/>
    </row>
    <row r="20" spans="1:10" s="417" customFormat="1" ht="9" customHeight="1">
      <c r="A20" s="508"/>
      <c r="B20" s="702" t="s">
        <v>9</v>
      </c>
      <c r="C20" s="569">
        <v>24450.693801001387</v>
      </c>
      <c r="D20" s="569">
        <v>11797.709779574096</v>
      </c>
      <c r="E20" s="569">
        <v>4017.5864797299978</v>
      </c>
      <c r="F20" s="569">
        <v>334.9093557275047</v>
      </c>
      <c r="G20" s="569">
        <v>323.92850152318789</v>
      </c>
      <c r="H20" s="569">
        <v>1701.6398227739987</v>
      </c>
      <c r="I20" s="569">
        <v>480.93175494737091</v>
      </c>
      <c r="J20" s="497"/>
    </row>
    <row r="21" spans="1:10" s="417" customFormat="1" ht="9" customHeight="1">
      <c r="A21" s="508"/>
      <c r="B21" s="702" t="s">
        <v>614</v>
      </c>
      <c r="C21" s="569">
        <v>20245.29463473627</v>
      </c>
      <c r="D21" s="570">
        <v>12966.552331416437</v>
      </c>
      <c r="E21" s="570">
        <v>2807.363036567107</v>
      </c>
      <c r="F21" s="570">
        <v>744.39594250442542</v>
      </c>
      <c r="G21" s="570">
        <v>578.31391108332764</v>
      </c>
      <c r="H21" s="570">
        <v>1440.7515754093654</v>
      </c>
      <c r="I21" s="570">
        <v>637.13201039376111</v>
      </c>
      <c r="J21" s="497"/>
    </row>
    <row r="22" spans="1:10" s="417" customFormat="1" ht="9" customHeight="1">
      <c r="A22" s="508"/>
      <c r="B22" s="702" t="s">
        <v>615</v>
      </c>
      <c r="C22" s="569">
        <v>31552.084108159175</v>
      </c>
      <c r="D22" s="570">
        <v>12812.105781102729</v>
      </c>
      <c r="E22" s="570">
        <v>6645.0967322512461</v>
      </c>
      <c r="F22" s="570">
        <v>647.94293008439581</v>
      </c>
      <c r="G22" s="570">
        <v>606.85998377098667</v>
      </c>
      <c r="H22" s="570">
        <v>5416.0477719590999</v>
      </c>
      <c r="I22" s="570">
        <v>533.81933188885398</v>
      </c>
      <c r="J22" s="497"/>
    </row>
    <row r="23" spans="1:10" s="417" customFormat="1" ht="9" customHeight="1">
      <c r="A23" s="508"/>
      <c r="B23" s="702" t="s">
        <v>616</v>
      </c>
      <c r="C23" s="569">
        <v>27728.617746272568</v>
      </c>
      <c r="D23" s="570">
        <v>11389.404042367181</v>
      </c>
      <c r="E23" s="570">
        <v>1923.0810323394267</v>
      </c>
      <c r="F23" s="570">
        <v>656.64056464196688</v>
      </c>
      <c r="G23" s="570">
        <v>228.52627795602939</v>
      </c>
      <c r="H23" s="570">
        <v>4873.6215888052129</v>
      </c>
      <c r="I23" s="570">
        <v>3106.7121673698293</v>
      </c>
      <c r="J23" s="497"/>
    </row>
    <row r="24" spans="1:10" s="417" customFormat="1" ht="9" customHeight="1">
      <c r="A24" s="508"/>
      <c r="B24" s="505"/>
      <c r="C24" s="569"/>
      <c r="D24" s="570"/>
      <c r="E24" s="570"/>
      <c r="F24" s="570"/>
      <c r="G24" s="570"/>
      <c r="H24" s="570"/>
      <c r="I24" s="570"/>
      <c r="J24" s="497"/>
    </row>
    <row r="25" spans="1:10" s="417" customFormat="1" ht="9" customHeight="1">
      <c r="A25" s="508"/>
      <c r="B25" s="703" t="s">
        <v>619</v>
      </c>
      <c r="C25" s="569">
        <v>16604.661162610246</v>
      </c>
      <c r="D25" s="570">
        <v>7346.7998023775717</v>
      </c>
      <c r="E25" s="570">
        <v>2262.8566466585789</v>
      </c>
      <c r="F25" s="570">
        <v>59.929480120501061</v>
      </c>
      <c r="G25" s="570">
        <v>72.093188559778767</v>
      </c>
      <c r="H25" s="570">
        <v>2550.21310747705</v>
      </c>
      <c r="I25" s="570">
        <v>1649.030612314921</v>
      </c>
      <c r="J25" s="497"/>
    </row>
    <row r="26" spans="1:10" s="417" customFormat="1" ht="9" customHeight="1">
      <c r="A26" s="508"/>
      <c r="B26" s="703" t="s">
        <v>620</v>
      </c>
      <c r="C26" s="569">
        <v>22562.690750416925</v>
      </c>
      <c r="D26" s="570">
        <v>6292.0206249973926</v>
      </c>
      <c r="E26" s="570">
        <v>9072.4788947715551</v>
      </c>
      <c r="F26" s="570">
        <v>352.80337708483671</v>
      </c>
      <c r="G26" s="570">
        <v>245.64300813539785</v>
      </c>
      <c r="H26" s="570">
        <v>1936.7733143140824</v>
      </c>
      <c r="I26" s="570">
        <v>1591.2894257842186</v>
      </c>
      <c r="J26" s="497"/>
    </row>
    <row r="27" spans="1:10" s="417" customFormat="1" ht="9" customHeight="1">
      <c r="A27" s="508"/>
      <c r="B27" s="703" t="s">
        <v>621</v>
      </c>
      <c r="C27" s="569">
        <v>23553.049023194973</v>
      </c>
      <c r="D27" s="570">
        <v>12174.838783857294</v>
      </c>
      <c r="E27" s="570">
        <v>2816.2518224533956</v>
      </c>
      <c r="F27" s="570">
        <v>381.89464220353938</v>
      </c>
      <c r="G27" s="570">
        <v>1166.9734792805361</v>
      </c>
      <c r="H27" s="570">
        <v>3544.9371663319143</v>
      </c>
      <c r="I27" s="570">
        <v>1263.6728124845176</v>
      </c>
      <c r="J27" s="497"/>
    </row>
    <row r="28" spans="1:10" s="417" customFormat="1" ht="9" customHeight="1">
      <c r="A28" s="508"/>
      <c r="B28" s="703" t="s">
        <v>622</v>
      </c>
      <c r="C28" s="569">
        <v>15453.342864338709</v>
      </c>
      <c r="D28" s="570">
        <v>7517.4733389662088</v>
      </c>
      <c r="E28" s="570">
        <v>1410.9140750587669</v>
      </c>
      <c r="F28" s="570">
        <v>861.24073750965567</v>
      </c>
      <c r="G28" s="570">
        <v>226.22156907130687</v>
      </c>
      <c r="H28" s="570">
        <v>-949.12022699881618</v>
      </c>
      <c r="I28" s="570">
        <v>1595.9562968822447</v>
      </c>
      <c r="J28" s="497"/>
    </row>
    <row r="29" spans="1:10" s="417" customFormat="1" ht="4.7" customHeight="1">
      <c r="A29" s="508"/>
      <c r="B29" s="571"/>
      <c r="C29" s="570"/>
      <c r="D29" s="570"/>
      <c r="E29" s="570"/>
      <c r="F29" s="570"/>
      <c r="G29" s="570"/>
      <c r="H29" s="570"/>
      <c r="I29" s="570"/>
      <c r="J29" s="497"/>
    </row>
    <row r="30" spans="1:10" s="417" customFormat="1" ht="8.65" customHeight="1">
      <c r="A30" s="508"/>
      <c r="B30" s="571"/>
      <c r="C30" s="570"/>
      <c r="D30" s="570"/>
      <c r="E30" s="570"/>
      <c r="F30" s="570"/>
      <c r="G30" s="570"/>
      <c r="H30" s="570"/>
      <c r="I30" s="570"/>
      <c r="J30" s="497"/>
    </row>
    <row r="31" spans="1:10" s="417" customFormat="1" ht="8.65" customHeight="1">
      <c r="A31" s="508"/>
      <c r="B31" s="571"/>
      <c r="C31" s="570"/>
      <c r="D31" s="570"/>
      <c r="E31" s="570"/>
      <c r="F31" s="570"/>
      <c r="G31" s="570"/>
      <c r="H31" s="570"/>
      <c r="I31" s="570"/>
      <c r="J31" s="497"/>
    </row>
    <row r="32" spans="1:10" s="417" customFormat="1" ht="8.65" customHeight="1">
      <c r="A32" s="508"/>
      <c r="B32" s="571"/>
      <c r="C32" s="570"/>
      <c r="D32" s="570"/>
      <c r="E32" s="570"/>
      <c r="F32" s="570"/>
      <c r="G32" s="570"/>
      <c r="H32" s="570"/>
      <c r="I32" s="570"/>
      <c r="J32" s="497"/>
    </row>
    <row r="33" spans="1:10" s="417" customFormat="1" ht="8.65" customHeight="1">
      <c r="A33" s="508"/>
      <c r="B33" s="571"/>
      <c r="C33" s="570"/>
      <c r="D33" s="570"/>
      <c r="E33" s="570"/>
      <c r="F33" s="570"/>
      <c r="G33" s="570"/>
      <c r="H33" s="570"/>
      <c r="I33" s="570"/>
      <c r="J33" s="497"/>
    </row>
    <row r="34" spans="1:10" s="417" customFormat="1" ht="8.65" customHeight="1">
      <c r="A34" s="508"/>
      <c r="B34" s="571"/>
      <c r="C34" s="570"/>
      <c r="D34" s="570"/>
      <c r="E34" s="570"/>
      <c r="F34" s="570"/>
      <c r="G34" s="570"/>
      <c r="H34" s="570"/>
      <c r="I34" s="570"/>
      <c r="J34" s="497"/>
    </row>
    <row r="35" spans="1:10" s="417" customFormat="1" ht="8.65" customHeight="1">
      <c r="A35" s="508"/>
      <c r="B35" s="571"/>
      <c r="C35" s="570"/>
      <c r="D35" s="570"/>
      <c r="E35" s="570"/>
      <c r="F35" s="570"/>
      <c r="G35" s="570"/>
      <c r="H35" s="570"/>
      <c r="I35" s="570"/>
      <c r="J35" s="497"/>
    </row>
    <row r="36" spans="1:10" s="417" customFormat="1" ht="8.65" customHeight="1">
      <c r="A36" s="508"/>
      <c r="B36" s="571"/>
      <c r="C36" s="570"/>
      <c r="D36" s="570"/>
      <c r="E36" s="570"/>
      <c r="F36" s="570"/>
      <c r="G36" s="570"/>
      <c r="H36" s="570"/>
      <c r="I36" s="570"/>
      <c r="J36" s="497"/>
    </row>
    <row r="37" spans="1:10" s="417" customFormat="1" ht="8.65" customHeight="1">
      <c r="A37" s="508"/>
      <c r="B37" s="571"/>
      <c r="C37" s="570"/>
      <c r="D37" s="570"/>
      <c r="E37" s="570"/>
      <c r="F37" s="570"/>
      <c r="G37" s="570"/>
      <c r="H37" s="570"/>
      <c r="I37" s="570"/>
      <c r="J37" s="497"/>
    </row>
    <row r="38" spans="1:10" s="417" customFormat="1" ht="9" customHeight="1">
      <c r="A38" s="508"/>
      <c r="B38" s="561"/>
      <c r="C38" s="498"/>
      <c r="D38" s="498"/>
      <c r="E38" s="498"/>
      <c r="F38" s="498"/>
      <c r="G38" s="498"/>
      <c r="H38" s="498"/>
      <c r="I38" s="245" t="s">
        <v>417</v>
      </c>
      <c r="J38" s="497"/>
    </row>
    <row r="39" spans="1:10" s="417" customFormat="1" ht="9" customHeight="1">
      <c r="A39" s="508"/>
      <c r="B39" s="561"/>
      <c r="C39" s="498"/>
      <c r="D39" s="498"/>
      <c r="E39" s="498"/>
      <c r="F39" s="498"/>
      <c r="G39" s="498"/>
      <c r="H39" s="498"/>
      <c r="I39" s="411" t="s">
        <v>166</v>
      </c>
      <c r="J39" s="497"/>
    </row>
    <row r="40" spans="1:10" s="417" customFormat="1" ht="3" customHeight="1">
      <c r="A40" s="508"/>
      <c r="B40" s="561"/>
      <c r="C40" s="498"/>
      <c r="D40" s="498"/>
      <c r="E40" s="498"/>
      <c r="F40" s="498"/>
      <c r="G40" s="498"/>
      <c r="H40" s="498"/>
      <c r="I40" s="498"/>
      <c r="J40" s="497"/>
    </row>
    <row r="41" spans="1:10" s="417" customFormat="1" ht="3" customHeight="1">
      <c r="A41" s="508"/>
      <c r="B41" s="562"/>
      <c r="C41" s="488"/>
      <c r="D41" s="488"/>
      <c r="E41" s="488"/>
      <c r="F41" s="488"/>
      <c r="G41" s="488"/>
      <c r="H41" s="488"/>
      <c r="I41" s="488"/>
      <c r="J41" s="497"/>
    </row>
    <row r="42" spans="1:10" s="417" customFormat="1" ht="8.65" customHeight="1">
      <c r="A42" s="508"/>
      <c r="B42" s="838" t="s">
        <v>0</v>
      </c>
      <c r="D42" s="722" t="s">
        <v>127</v>
      </c>
      <c r="E42" s="722" t="s">
        <v>124</v>
      </c>
      <c r="F42" s="834" t="s">
        <v>422</v>
      </c>
      <c r="G42" s="563" t="s">
        <v>129</v>
      </c>
      <c r="H42" s="563" t="s">
        <v>423</v>
      </c>
      <c r="I42" s="563" t="s">
        <v>242</v>
      </c>
      <c r="J42" s="497"/>
    </row>
    <row r="43" spans="1:10" s="417" customFormat="1" ht="8.65" customHeight="1">
      <c r="A43" s="508"/>
      <c r="B43" s="839"/>
      <c r="D43" s="722"/>
      <c r="E43" s="722"/>
      <c r="F43" s="834"/>
      <c r="G43" s="563"/>
      <c r="H43" s="563"/>
      <c r="I43" s="563"/>
      <c r="J43" s="497"/>
    </row>
    <row r="44" spans="1:10" s="417" customFormat="1" ht="3" customHeight="1">
      <c r="A44" s="508"/>
      <c r="B44" s="564"/>
      <c r="C44" s="565"/>
      <c r="D44" s="565"/>
      <c r="E44" s="565"/>
      <c r="F44" s="565"/>
      <c r="G44" s="565"/>
      <c r="H44" s="565"/>
      <c r="I44" s="565"/>
      <c r="J44" s="497"/>
    </row>
    <row r="45" spans="1:10" s="417" customFormat="1" ht="3" customHeight="1">
      <c r="A45" s="508"/>
      <c r="B45" s="566"/>
      <c r="C45" s="567"/>
      <c r="D45" s="567"/>
      <c r="E45" s="567"/>
      <c r="F45" s="567"/>
      <c r="G45" s="567"/>
      <c r="H45" s="567"/>
      <c r="I45" s="567"/>
      <c r="J45" s="497"/>
    </row>
    <row r="46" spans="1:10" s="417" customFormat="1" ht="9" customHeight="1">
      <c r="A46" s="508"/>
      <c r="B46" s="701" t="s">
        <v>613</v>
      </c>
      <c r="D46" s="568">
        <v>5.2140690000000003</v>
      </c>
      <c r="E46" s="568">
        <v>1247.4437830000013</v>
      </c>
      <c r="F46" s="568">
        <v>-187.37299399999955</v>
      </c>
      <c r="G46" s="568">
        <v>35.451511000000011</v>
      </c>
      <c r="H46" s="568">
        <v>690.54569600000002</v>
      </c>
      <c r="I46" s="568">
        <f>(C13)-SUM(D13:I13,D46:H46)</f>
        <v>866.74888990139152</v>
      </c>
      <c r="J46" s="497"/>
    </row>
    <row r="47" spans="1:10" s="417" customFormat="1" ht="9" customHeight="1">
      <c r="A47" s="508"/>
      <c r="B47" s="701" t="s">
        <v>4</v>
      </c>
      <c r="D47" s="568">
        <v>25.214266000000002</v>
      </c>
      <c r="E47" s="568">
        <v>442.79726100000011</v>
      </c>
      <c r="F47" s="568">
        <v>286.23913799999997</v>
      </c>
      <c r="G47" s="568">
        <v>36.491942999999985</v>
      </c>
      <c r="H47" s="568">
        <v>-279.40828899999985</v>
      </c>
      <c r="I47" s="568">
        <f>(C14)-SUM(D14:I14,D47:H47)</f>
        <v>-1379.158231710393</v>
      </c>
      <c r="J47" s="497"/>
    </row>
    <row r="48" spans="1:10" s="417" customFormat="1" ht="9" customHeight="1">
      <c r="A48" s="508"/>
      <c r="B48" s="701" t="s">
        <v>5</v>
      </c>
      <c r="D48" s="568">
        <v>25.987898000000005</v>
      </c>
      <c r="E48" s="568">
        <v>187.32063500000004</v>
      </c>
      <c r="F48" s="568">
        <v>138.05644549833002</v>
      </c>
      <c r="G48" s="568">
        <v>17.972637000000006</v>
      </c>
      <c r="H48" s="568">
        <v>-123.83796399999994</v>
      </c>
      <c r="I48" s="568">
        <f>(C15)-SUM(D15:I15,D48:H48)</f>
        <v>1884.216285540173</v>
      </c>
      <c r="J48" s="497"/>
    </row>
    <row r="49" spans="1:10" s="417" customFormat="1" ht="9" customHeight="1">
      <c r="A49" s="508"/>
      <c r="B49" s="701" t="s">
        <v>6</v>
      </c>
      <c r="D49" s="568">
        <v>16.090236000000004</v>
      </c>
      <c r="E49" s="568">
        <v>178.59676300000007</v>
      </c>
      <c r="F49" s="568">
        <v>1261.4267260000004</v>
      </c>
      <c r="G49" s="568">
        <v>38.220110999999996</v>
      </c>
      <c r="H49" s="568">
        <v>-88.100988349999994</v>
      </c>
      <c r="I49" s="568">
        <f>(C16)-SUM(D16:I16,D49:H49)</f>
        <v>1288.7717964790099</v>
      </c>
      <c r="J49" s="497"/>
    </row>
    <row r="50" spans="1:10" s="417" customFormat="1" ht="9" customHeight="1">
      <c r="A50" s="508"/>
      <c r="B50" s="701" t="s">
        <v>7</v>
      </c>
      <c r="D50" s="568">
        <v>19.283018999999999</v>
      </c>
      <c r="E50" s="568">
        <v>139.19369380000001</v>
      </c>
      <c r="F50" s="568">
        <v>1143.0276632305879</v>
      </c>
      <c r="G50" s="568">
        <v>9.5697253100000097</v>
      </c>
      <c r="H50" s="568">
        <v>-25.873372999999962</v>
      </c>
      <c r="I50" s="568">
        <f>(C17)-SUM(D17:I17,D50:H50)</f>
        <v>1812.4064098173367</v>
      </c>
      <c r="J50" s="497"/>
    </row>
    <row r="51" spans="1:10" s="417" customFormat="1" ht="9" customHeight="1">
      <c r="A51" s="508"/>
      <c r="B51" s="501"/>
      <c r="D51" s="568"/>
      <c r="E51" s="568"/>
      <c r="F51" s="568"/>
      <c r="G51" s="568"/>
      <c r="H51" s="568"/>
      <c r="I51" s="568"/>
      <c r="J51" s="497"/>
    </row>
    <row r="52" spans="1:10" s="417" customFormat="1" ht="9" customHeight="1">
      <c r="A52" s="508"/>
      <c r="B52" s="702" t="s">
        <v>8</v>
      </c>
      <c r="D52" s="568">
        <v>49.681806999999992</v>
      </c>
      <c r="E52" s="568">
        <v>391.81405060999998</v>
      </c>
      <c r="F52" s="568">
        <v>323.05008580569336</v>
      </c>
      <c r="G52" s="568">
        <v>178.73264000000012</v>
      </c>
      <c r="H52" s="568">
        <v>408.925297</v>
      </c>
      <c r="I52" s="568">
        <f>(C19)-SUM(D19:I19,D52:H52)</f>
        <v>872.22248572206445</v>
      </c>
      <c r="J52" s="497"/>
    </row>
    <row r="53" spans="1:10" s="417" customFormat="1" ht="9" customHeight="1">
      <c r="A53" s="508"/>
      <c r="B53" s="702" t="s">
        <v>9</v>
      </c>
      <c r="D53" s="568">
        <v>46.057539519999985</v>
      </c>
      <c r="E53" s="568">
        <v>167.61325615000007</v>
      </c>
      <c r="F53" s="568">
        <v>1349.0750813941004</v>
      </c>
      <c r="G53" s="568">
        <v>27.275338053818263</v>
      </c>
      <c r="H53" s="568">
        <v>376.51034489999989</v>
      </c>
      <c r="I53" s="568">
        <f>(C20)-SUM(D20:I20,D53:H53)</f>
        <v>3827.456546707308</v>
      </c>
      <c r="J53" s="497"/>
    </row>
    <row r="54" spans="1:10" s="417" customFormat="1" ht="9" customHeight="1">
      <c r="A54" s="508"/>
      <c r="B54" s="702" t="s">
        <v>614</v>
      </c>
      <c r="D54" s="568">
        <v>49.942354999999992</v>
      </c>
      <c r="E54" s="568">
        <v>-1421.5252837714747</v>
      </c>
      <c r="F54" s="568">
        <v>972.11711331527658</v>
      </c>
      <c r="G54" s="568">
        <v>26.276015069047226</v>
      </c>
      <c r="H54" s="568">
        <v>38.451922297039197</v>
      </c>
      <c r="I54" s="568">
        <f>(C21)-SUM(D21:I21,D54:H54)</f>
        <v>1405.5237054519566</v>
      </c>
      <c r="J54" s="497"/>
    </row>
    <row r="55" spans="1:10" s="417" customFormat="1" ht="9" customHeight="1">
      <c r="A55" s="508"/>
      <c r="B55" s="702" t="s">
        <v>615</v>
      </c>
      <c r="D55" s="568">
        <v>24.991933999999993</v>
      </c>
      <c r="E55" s="568">
        <v>409.55005230582697</v>
      </c>
      <c r="F55" s="568">
        <v>607.3186626448072</v>
      </c>
      <c r="G55" s="568">
        <v>47.656593753091755</v>
      </c>
      <c r="H55" s="568">
        <v>35.880815843264358</v>
      </c>
      <c r="I55" s="568">
        <f>(C22)-SUM(D22:I22,D55:H55)</f>
        <v>3764.8135185548708</v>
      </c>
      <c r="J55" s="497"/>
    </row>
    <row r="56" spans="1:10" s="417" customFormat="1" ht="9" customHeight="1">
      <c r="A56" s="508"/>
      <c r="B56" s="702" t="s">
        <v>616</v>
      </c>
      <c r="D56" s="568">
        <v>92.977640271516904</v>
      </c>
      <c r="E56" s="568">
        <v>528.29528489627478</v>
      </c>
      <c r="F56" s="568">
        <v>1393.5059708312065</v>
      </c>
      <c r="G56" s="568">
        <v>108.77182851653821</v>
      </c>
      <c r="H56" s="568">
        <v>85.697369370972467</v>
      </c>
      <c r="I56" s="568">
        <f>(C23)-SUM(D23:I23,D56:H56)</f>
        <v>3341.3839789064077</v>
      </c>
      <c r="J56" s="497"/>
    </row>
    <row r="57" spans="1:10" s="417" customFormat="1" ht="9" customHeight="1">
      <c r="A57" s="508"/>
      <c r="B57" s="505"/>
      <c r="D57" s="568"/>
      <c r="E57" s="568"/>
      <c r="F57" s="568"/>
      <c r="G57" s="568"/>
      <c r="H57" s="568"/>
      <c r="I57" s="568"/>
      <c r="J57" s="497"/>
    </row>
    <row r="58" spans="1:10" s="417" customFormat="1" ht="9" customHeight="1">
      <c r="A58" s="508"/>
      <c r="B58" s="703" t="s">
        <v>619</v>
      </c>
      <c r="D58" s="568">
        <v>127.84165795190023</v>
      </c>
      <c r="E58" s="568">
        <v>484.42583588091475</v>
      </c>
      <c r="F58" s="568">
        <v>389.10030969650336</v>
      </c>
      <c r="G58" s="568">
        <v>31.141051547833232</v>
      </c>
      <c r="H58" s="568">
        <v>11.651100392774861</v>
      </c>
      <c r="I58" s="568">
        <f>(C25)-SUM(D25:I25,D58:H58)</f>
        <v>1619.5783696319195</v>
      </c>
      <c r="J58" s="497"/>
    </row>
    <row r="59" spans="1:10" s="417" customFormat="1" ht="9" customHeight="1">
      <c r="A59" s="508"/>
      <c r="B59" s="703" t="s">
        <v>620</v>
      </c>
      <c r="D59" s="568">
        <v>403.47993808877021</v>
      </c>
      <c r="E59" s="568">
        <v>545.05455137170452</v>
      </c>
      <c r="F59" s="568">
        <v>707.43637152642111</v>
      </c>
      <c r="G59" s="568">
        <v>70.26892784160944</v>
      </c>
      <c r="H59" s="568">
        <v>375.77509153937024</v>
      </c>
      <c r="I59" s="568">
        <f>(C26)-SUM(D26:I26,D59:H59)</f>
        <v>969.66722496156217</v>
      </c>
      <c r="J59" s="497"/>
    </row>
    <row r="60" spans="1:10" s="417" customFormat="1" ht="9" customHeight="1">
      <c r="A60" s="508"/>
      <c r="B60" s="703" t="s">
        <v>621</v>
      </c>
      <c r="D60" s="568">
        <v>221.08709260471238</v>
      </c>
      <c r="E60" s="568">
        <v>912.04451856099513</v>
      </c>
      <c r="F60" s="568">
        <v>-1001.0119792408085</v>
      </c>
      <c r="G60" s="568">
        <v>115.14077246009668</v>
      </c>
      <c r="H60" s="568">
        <v>43.824961222775968</v>
      </c>
      <c r="I60" s="568">
        <f>(C27)-SUM(D27:I27,D60:H60)</f>
        <v>1913.3949509759987</v>
      </c>
      <c r="J60" s="497"/>
    </row>
    <row r="61" spans="1:10" s="417" customFormat="1" ht="9" customHeight="1">
      <c r="A61" s="508"/>
      <c r="B61" s="703" t="s">
        <v>622</v>
      </c>
      <c r="D61" s="568">
        <v>61.313869954907688</v>
      </c>
      <c r="E61" s="568">
        <v>1762.5281980336924</v>
      </c>
      <c r="F61" s="568">
        <v>405.04164803907429</v>
      </c>
      <c r="G61" s="568">
        <v>192.81127951643481</v>
      </c>
      <c r="H61" s="568">
        <v>180.2353510100294</v>
      </c>
      <c r="I61" s="568">
        <f>(C28)-SUM(D28:I28,D61:H61)</f>
        <v>2188.7267272952031</v>
      </c>
      <c r="J61" s="497"/>
    </row>
    <row r="62" spans="1:10" s="417" customFormat="1" ht="3" customHeight="1">
      <c r="A62" s="508"/>
      <c r="B62" s="572"/>
      <c r="C62" s="496"/>
      <c r="D62" s="496"/>
      <c r="E62" s="496"/>
      <c r="F62" s="496"/>
      <c r="G62" s="496"/>
      <c r="H62" s="496"/>
      <c r="I62" s="496"/>
      <c r="J62" s="497"/>
    </row>
    <row r="63" spans="1:10" s="417" customFormat="1" ht="3" customHeight="1">
      <c r="A63" s="508"/>
      <c r="B63" s="571"/>
      <c r="C63" s="498"/>
      <c r="D63" s="498"/>
      <c r="E63" s="498"/>
      <c r="F63" s="498"/>
      <c r="G63" s="498"/>
      <c r="H63" s="498"/>
      <c r="I63" s="498"/>
      <c r="J63" s="497"/>
    </row>
    <row r="64" spans="1:10" s="417" customFormat="1" ht="9" customHeight="1">
      <c r="A64" s="508"/>
      <c r="B64" s="509" t="s">
        <v>611</v>
      </c>
      <c r="C64" s="498"/>
      <c r="D64" s="498"/>
      <c r="E64" s="498"/>
      <c r="F64" s="498"/>
      <c r="G64" s="498"/>
      <c r="H64" s="498"/>
      <c r="I64" s="498"/>
      <c r="J64" s="497"/>
    </row>
    <row r="65" spans="1:11" s="417" customFormat="1" ht="9" customHeight="1">
      <c r="A65" s="508"/>
      <c r="B65" s="509" t="s">
        <v>617</v>
      </c>
      <c r="C65" s="498"/>
      <c r="D65" s="498"/>
      <c r="E65" s="498"/>
      <c r="F65" s="498"/>
      <c r="G65" s="498"/>
      <c r="H65" s="498"/>
      <c r="I65" s="498"/>
      <c r="J65" s="497"/>
    </row>
    <row r="66" spans="1:11" s="417" customFormat="1" ht="9" customHeight="1">
      <c r="A66" s="508"/>
      <c r="B66" s="509" t="s">
        <v>618</v>
      </c>
      <c r="C66" s="498"/>
      <c r="D66" s="498"/>
      <c r="E66" s="498"/>
      <c r="F66" s="498"/>
      <c r="G66" s="498"/>
      <c r="H66" s="498"/>
      <c r="I66" s="498"/>
      <c r="J66" s="497"/>
    </row>
    <row r="67" spans="1:11" s="417" customFormat="1" ht="9" customHeight="1">
      <c r="A67" s="508"/>
      <c r="B67" s="509" t="s">
        <v>612</v>
      </c>
      <c r="C67" s="498"/>
      <c r="D67" s="498"/>
      <c r="E67" s="498"/>
      <c r="F67" s="498"/>
      <c r="G67" s="498"/>
      <c r="H67" s="498"/>
      <c r="I67" s="498"/>
      <c r="J67" s="497"/>
    </row>
    <row r="68" spans="1:11" s="417" customFormat="1" ht="4.7" customHeight="1">
      <c r="A68" s="510"/>
      <c r="B68" s="496"/>
      <c r="C68" s="496"/>
      <c r="D68" s="496"/>
      <c r="E68" s="496"/>
      <c r="F68" s="496"/>
      <c r="G68" s="496"/>
      <c r="H68" s="496"/>
      <c r="I68" s="496"/>
      <c r="J68" s="511"/>
    </row>
    <row r="69" spans="1:11" hidden="1">
      <c r="K69" s="409" t="s">
        <v>2</v>
      </c>
    </row>
  </sheetData>
  <sheetProtection sheet="1" objects="1" scenarios="1"/>
  <mergeCells count="9">
    <mergeCell ref="I8:I9"/>
    <mergeCell ref="B42:B43"/>
    <mergeCell ref="F42:F43"/>
    <mergeCell ref="B8:B10"/>
    <mergeCell ref="C8:C9"/>
    <mergeCell ref="D8:D10"/>
    <mergeCell ref="F8:F9"/>
    <mergeCell ref="G8:G9"/>
    <mergeCell ref="H8:H9"/>
  </mergeCells>
  <hyperlinks>
    <hyperlink ref="I2" location="Índice!A1" display="Índice!A1"/>
  </hyperlinks>
  <printOptions horizontalCentered="1" verticalCentered="1"/>
  <pageMargins left="1.8897637795275593" right="1.9291338582677167" top="2.1653543307086616" bottom="1.5748031496062993" header="0.39370078740157483" footer="0.39370078740157483"/>
  <pageSetup orientation="portrait" r:id="rId1"/>
  <headerFooter>
    <oddHeader>&amp;L&amp;K000080INEGI. Anuario estadístico y geográfico de los Estados Unidos Mexicanos 2013. 2014.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Hoja21"/>
  <dimension ref="A1:WVW43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409" customWidth="1"/>
    <col min="2" max="2" width="3.28515625" style="409" customWidth="1"/>
    <col min="3" max="3" width="2.28515625" style="409" customWidth="1"/>
    <col min="4" max="4" width="6.28515625" style="409" customWidth="1"/>
    <col min="5" max="5" width="1.7109375" style="409" customWidth="1"/>
    <col min="6" max="6" width="7" style="409" customWidth="1"/>
    <col min="7" max="7" width="6.7109375" style="409" hidden="1" customWidth="1"/>
    <col min="8" max="8" width="2.85546875" style="409" customWidth="1"/>
    <col min="9" max="9" width="4.85546875" style="409" customWidth="1"/>
    <col min="10" max="10" width="6" style="409" customWidth="1"/>
    <col min="11" max="11" width="6.5703125" style="409" customWidth="1"/>
    <col min="12" max="13" width="6.28515625" style="409" customWidth="1"/>
    <col min="14" max="14" width="5.7109375" style="409" customWidth="1"/>
    <col min="15" max="16" width="0.85546875" style="409" customWidth="1"/>
    <col min="17" max="256" width="11.42578125" style="409" hidden="1"/>
    <col min="257" max="257" width="0.85546875" style="409" hidden="1"/>
    <col min="258" max="258" width="3.28515625" style="409" hidden="1"/>
    <col min="259" max="259" width="2.28515625" style="409" hidden="1"/>
    <col min="260" max="260" width="6.28515625" style="409" hidden="1"/>
    <col min="261" max="261" width="1.42578125" style="409" hidden="1"/>
    <col min="262" max="262" width="7.140625" style="409" hidden="1"/>
    <col min="263" max="263" width="11.42578125" style="409" hidden="1"/>
    <col min="264" max="264" width="2.85546875" style="409" hidden="1"/>
    <col min="265" max="265" width="5" style="409" hidden="1"/>
    <col min="266" max="266" width="6.42578125" style="409" hidden="1"/>
    <col min="267" max="267" width="6.140625" style="409" hidden="1"/>
    <col min="268" max="268" width="5.85546875" style="409" hidden="1"/>
    <col min="269" max="270" width="6.140625" style="409" hidden="1"/>
    <col min="271" max="271" width="0.85546875" style="409" hidden="1"/>
    <col min="272" max="512" width="11.42578125" style="409" hidden="1"/>
    <col min="513" max="513" width="0.85546875" style="409" hidden="1"/>
    <col min="514" max="514" width="3.28515625" style="409" hidden="1"/>
    <col min="515" max="515" width="2.28515625" style="409" hidden="1"/>
    <col min="516" max="516" width="6.28515625" style="409" hidden="1"/>
    <col min="517" max="517" width="1.42578125" style="409" hidden="1"/>
    <col min="518" max="518" width="7.140625" style="409" hidden="1"/>
    <col min="519" max="519" width="11.42578125" style="409" hidden="1"/>
    <col min="520" max="520" width="2.85546875" style="409" hidden="1"/>
    <col min="521" max="521" width="5" style="409" hidden="1"/>
    <col min="522" max="522" width="6.42578125" style="409" hidden="1"/>
    <col min="523" max="523" width="6.140625" style="409" hidden="1"/>
    <col min="524" max="524" width="5.85546875" style="409" hidden="1"/>
    <col min="525" max="526" width="6.140625" style="409" hidden="1"/>
    <col min="527" max="527" width="0.85546875" style="409" hidden="1"/>
    <col min="528" max="768" width="11.42578125" style="409" hidden="1"/>
    <col min="769" max="769" width="0.85546875" style="409" hidden="1"/>
    <col min="770" max="770" width="3.28515625" style="409" hidden="1"/>
    <col min="771" max="771" width="2.28515625" style="409" hidden="1"/>
    <col min="772" max="772" width="6.28515625" style="409" hidden="1"/>
    <col min="773" max="773" width="1.42578125" style="409" hidden="1"/>
    <col min="774" max="774" width="7.140625" style="409" hidden="1"/>
    <col min="775" max="775" width="11.42578125" style="409" hidden="1"/>
    <col min="776" max="776" width="2.85546875" style="409" hidden="1"/>
    <col min="777" max="777" width="5" style="409" hidden="1"/>
    <col min="778" max="778" width="6.42578125" style="409" hidden="1"/>
    <col min="779" max="779" width="6.140625" style="409" hidden="1"/>
    <col min="780" max="780" width="5.85546875" style="409" hidden="1"/>
    <col min="781" max="782" width="6.140625" style="409" hidden="1"/>
    <col min="783" max="783" width="0.85546875" style="409" hidden="1"/>
    <col min="784" max="1024" width="11.42578125" style="409" hidden="1"/>
    <col min="1025" max="1025" width="0.85546875" style="409" hidden="1"/>
    <col min="1026" max="1026" width="3.28515625" style="409" hidden="1"/>
    <col min="1027" max="1027" width="2.28515625" style="409" hidden="1"/>
    <col min="1028" max="1028" width="6.28515625" style="409" hidden="1"/>
    <col min="1029" max="1029" width="1.42578125" style="409" hidden="1"/>
    <col min="1030" max="1030" width="7.140625" style="409" hidden="1"/>
    <col min="1031" max="1031" width="11.42578125" style="409" hidden="1"/>
    <col min="1032" max="1032" width="2.85546875" style="409" hidden="1"/>
    <col min="1033" max="1033" width="5" style="409" hidden="1"/>
    <col min="1034" max="1034" width="6.42578125" style="409" hidden="1"/>
    <col min="1035" max="1035" width="6.140625" style="409" hidden="1"/>
    <col min="1036" max="1036" width="5.85546875" style="409" hidden="1"/>
    <col min="1037" max="1038" width="6.140625" style="409" hidden="1"/>
    <col min="1039" max="1039" width="0.85546875" style="409" hidden="1"/>
    <col min="1040" max="1280" width="11.42578125" style="409" hidden="1"/>
    <col min="1281" max="1281" width="0.85546875" style="409" hidden="1"/>
    <col min="1282" max="1282" width="3.28515625" style="409" hidden="1"/>
    <col min="1283" max="1283" width="2.28515625" style="409" hidden="1"/>
    <col min="1284" max="1284" width="6.28515625" style="409" hidden="1"/>
    <col min="1285" max="1285" width="1.42578125" style="409" hidden="1"/>
    <col min="1286" max="1286" width="7.140625" style="409" hidden="1"/>
    <col min="1287" max="1287" width="11.42578125" style="409" hidden="1"/>
    <col min="1288" max="1288" width="2.85546875" style="409" hidden="1"/>
    <col min="1289" max="1289" width="5" style="409" hidden="1"/>
    <col min="1290" max="1290" width="6.42578125" style="409" hidden="1"/>
    <col min="1291" max="1291" width="6.140625" style="409" hidden="1"/>
    <col min="1292" max="1292" width="5.85546875" style="409" hidden="1"/>
    <col min="1293" max="1294" width="6.140625" style="409" hidden="1"/>
    <col min="1295" max="1295" width="0.85546875" style="409" hidden="1"/>
    <col min="1296" max="1536" width="11.42578125" style="409" hidden="1"/>
    <col min="1537" max="1537" width="0.85546875" style="409" hidden="1"/>
    <col min="1538" max="1538" width="3.28515625" style="409" hidden="1"/>
    <col min="1539" max="1539" width="2.28515625" style="409" hidden="1"/>
    <col min="1540" max="1540" width="6.28515625" style="409" hidden="1"/>
    <col min="1541" max="1541" width="1.42578125" style="409" hidden="1"/>
    <col min="1542" max="1542" width="7.140625" style="409" hidden="1"/>
    <col min="1543" max="1543" width="11.42578125" style="409" hidden="1"/>
    <col min="1544" max="1544" width="2.85546875" style="409" hidden="1"/>
    <col min="1545" max="1545" width="5" style="409" hidden="1"/>
    <col min="1546" max="1546" width="6.42578125" style="409" hidden="1"/>
    <col min="1547" max="1547" width="6.140625" style="409" hidden="1"/>
    <col min="1548" max="1548" width="5.85546875" style="409" hidden="1"/>
    <col min="1549" max="1550" width="6.140625" style="409" hidden="1"/>
    <col min="1551" max="1551" width="0.85546875" style="409" hidden="1"/>
    <col min="1552" max="1792" width="11.42578125" style="409" hidden="1"/>
    <col min="1793" max="1793" width="0.85546875" style="409" hidden="1"/>
    <col min="1794" max="1794" width="3.28515625" style="409" hidden="1"/>
    <col min="1795" max="1795" width="2.28515625" style="409" hidden="1"/>
    <col min="1796" max="1796" width="6.28515625" style="409" hidden="1"/>
    <col min="1797" max="1797" width="1.42578125" style="409" hidden="1"/>
    <col min="1798" max="1798" width="7.140625" style="409" hidden="1"/>
    <col min="1799" max="1799" width="11.42578125" style="409" hidden="1"/>
    <col min="1800" max="1800" width="2.85546875" style="409" hidden="1"/>
    <col min="1801" max="1801" width="5" style="409" hidden="1"/>
    <col min="1802" max="1802" width="6.42578125" style="409" hidden="1"/>
    <col min="1803" max="1803" width="6.140625" style="409" hidden="1"/>
    <col min="1804" max="1804" width="5.85546875" style="409" hidden="1"/>
    <col min="1805" max="1806" width="6.140625" style="409" hidden="1"/>
    <col min="1807" max="1807" width="0.85546875" style="409" hidden="1"/>
    <col min="1808" max="2048" width="11.42578125" style="409" hidden="1"/>
    <col min="2049" max="2049" width="0.85546875" style="409" hidden="1"/>
    <col min="2050" max="2050" width="3.28515625" style="409" hidden="1"/>
    <col min="2051" max="2051" width="2.28515625" style="409" hidden="1"/>
    <col min="2052" max="2052" width="6.28515625" style="409" hidden="1"/>
    <col min="2053" max="2053" width="1.42578125" style="409" hidden="1"/>
    <col min="2054" max="2054" width="7.140625" style="409" hidden="1"/>
    <col min="2055" max="2055" width="11.42578125" style="409" hidden="1"/>
    <col min="2056" max="2056" width="2.85546875" style="409" hidden="1"/>
    <col min="2057" max="2057" width="5" style="409" hidden="1"/>
    <col min="2058" max="2058" width="6.42578125" style="409" hidden="1"/>
    <col min="2059" max="2059" width="6.140625" style="409" hidden="1"/>
    <col min="2060" max="2060" width="5.85546875" style="409" hidden="1"/>
    <col min="2061" max="2062" width="6.140625" style="409" hidden="1"/>
    <col min="2063" max="2063" width="0.85546875" style="409" hidden="1"/>
    <col min="2064" max="2304" width="11.42578125" style="409" hidden="1"/>
    <col min="2305" max="2305" width="0.85546875" style="409" hidden="1"/>
    <col min="2306" max="2306" width="3.28515625" style="409" hidden="1"/>
    <col min="2307" max="2307" width="2.28515625" style="409" hidden="1"/>
    <col min="2308" max="2308" width="6.28515625" style="409" hidden="1"/>
    <col min="2309" max="2309" width="1.42578125" style="409" hidden="1"/>
    <col min="2310" max="2310" width="7.140625" style="409" hidden="1"/>
    <col min="2311" max="2311" width="11.42578125" style="409" hidden="1"/>
    <col min="2312" max="2312" width="2.85546875" style="409" hidden="1"/>
    <col min="2313" max="2313" width="5" style="409" hidden="1"/>
    <col min="2314" max="2314" width="6.42578125" style="409" hidden="1"/>
    <col min="2315" max="2315" width="6.140625" style="409" hidden="1"/>
    <col min="2316" max="2316" width="5.85546875" style="409" hidden="1"/>
    <col min="2317" max="2318" width="6.140625" style="409" hidden="1"/>
    <col min="2319" max="2319" width="0.85546875" style="409" hidden="1"/>
    <col min="2320" max="2560" width="11.42578125" style="409" hidden="1"/>
    <col min="2561" max="2561" width="0.85546875" style="409" hidden="1"/>
    <col min="2562" max="2562" width="3.28515625" style="409" hidden="1"/>
    <col min="2563" max="2563" width="2.28515625" style="409" hidden="1"/>
    <col min="2564" max="2564" width="6.28515625" style="409" hidden="1"/>
    <col min="2565" max="2565" width="1.42578125" style="409" hidden="1"/>
    <col min="2566" max="2566" width="7.140625" style="409" hidden="1"/>
    <col min="2567" max="2567" width="11.42578125" style="409" hidden="1"/>
    <col min="2568" max="2568" width="2.85546875" style="409" hidden="1"/>
    <col min="2569" max="2569" width="5" style="409" hidden="1"/>
    <col min="2570" max="2570" width="6.42578125" style="409" hidden="1"/>
    <col min="2571" max="2571" width="6.140625" style="409" hidden="1"/>
    <col min="2572" max="2572" width="5.85546875" style="409" hidden="1"/>
    <col min="2573" max="2574" width="6.140625" style="409" hidden="1"/>
    <col min="2575" max="2575" width="0.85546875" style="409" hidden="1"/>
    <col min="2576" max="2816" width="11.42578125" style="409" hidden="1"/>
    <col min="2817" max="2817" width="0.85546875" style="409" hidden="1"/>
    <col min="2818" max="2818" width="3.28515625" style="409" hidden="1"/>
    <col min="2819" max="2819" width="2.28515625" style="409" hidden="1"/>
    <col min="2820" max="2820" width="6.28515625" style="409" hidden="1"/>
    <col min="2821" max="2821" width="1.42578125" style="409" hidden="1"/>
    <col min="2822" max="2822" width="7.140625" style="409" hidden="1"/>
    <col min="2823" max="2823" width="11.42578125" style="409" hidden="1"/>
    <col min="2824" max="2824" width="2.85546875" style="409" hidden="1"/>
    <col min="2825" max="2825" width="5" style="409" hidden="1"/>
    <col min="2826" max="2826" width="6.42578125" style="409" hidden="1"/>
    <col min="2827" max="2827" width="6.140625" style="409" hidden="1"/>
    <col min="2828" max="2828" width="5.85546875" style="409" hidden="1"/>
    <col min="2829" max="2830" width="6.140625" style="409" hidden="1"/>
    <col min="2831" max="2831" width="0.85546875" style="409" hidden="1"/>
    <col min="2832" max="3072" width="11.42578125" style="409" hidden="1"/>
    <col min="3073" max="3073" width="0.85546875" style="409" hidden="1"/>
    <col min="3074" max="3074" width="3.28515625" style="409" hidden="1"/>
    <col min="3075" max="3075" width="2.28515625" style="409" hidden="1"/>
    <col min="3076" max="3076" width="6.28515625" style="409" hidden="1"/>
    <col min="3077" max="3077" width="1.42578125" style="409" hidden="1"/>
    <col min="3078" max="3078" width="7.140625" style="409" hidden="1"/>
    <col min="3079" max="3079" width="11.42578125" style="409" hidden="1"/>
    <col min="3080" max="3080" width="2.85546875" style="409" hidden="1"/>
    <col min="3081" max="3081" width="5" style="409" hidden="1"/>
    <col min="3082" max="3082" width="6.42578125" style="409" hidden="1"/>
    <col min="3083" max="3083" width="6.140625" style="409" hidden="1"/>
    <col min="3084" max="3084" width="5.85546875" style="409" hidden="1"/>
    <col min="3085" max="3086" width="6.140625" style="409" hidden="1"/>
    <col min="3087" max="3087" width="0.85546875" style="409" hidden="1"/>
    <col min="3088" max="3328" width="11.42578125" style="409" hidden="1"/>
    <col min="3329" max="3329" width="0.85546875" style="409" hidden="1"/>
    <col min="3330" max="3330" width="3.28515625" style="409" hidden="1"/>
    <col min="3331" max="3331" width="2.28515625" style="409" hidden="1"/>
    <col min="3332" max="3332" width="6.28515625" style="409" hidden="1"/>
    <col min="3333" max="3333" width="1.42578125" style="409" hidden="1"/>
    <col min="3334" max="3334" width="7.140625" style="409" hidden="1"/>
    <col min="3335" max="3335" width="11.42578125" style="409" hidden="1"/>
    <col min="3336" max="3336" width="2.85546875" style="409" hidden="1"/>
    <col min="3337" max="3337" width="5" style="409" hidden="1"/>
    <col min="3338" max="3338" width="6.42578125" style="409" hidden="1"/>
    <col min="3339" max="3339" width="6.140625" style="409" hidden="1"/>
    <col min="3340" max="3340" width="5.85546875" style="409" hidden="1"/>
    <col min="3341" max="3342" width="6.140625" style="409" hidden="1"/>
    <col min="3343" max="3343" width="0.85546875" style="409" hidden="1"/>
    <col min="3344" max="3584" width="11.42578125" style="409" hidden="1"/>
    <col min="3585" max="3585" width="0.85546875" style="409" hidden="1"/>
    <col min="3586" max="3586" width="3.28515625" style="409" hidden="1"/>
    <col min="3587" max="3587" width="2.28515625" style="409" hidden="1"/>
    <col min="3588" max="3588" width="6.28515625" style="409" hidden="1"/>
    <col min="3589" max="3589" width="1.42578125" style="409" hidden="1"/>
    <col min="3590" max="3590" width="7.140625" style="409" hidden="1"/>
    <col min="3591" max="3591" width="11.42578125" style="409" hidden="1"/>
    <col min="3592" max="3592" width="2.85546875" style="409" hidden="1"/>
    <col min="3593" max="3593" width="5" style="409" hidden="1"/>
    <col min="3594" max="3594" width="6.42578125" style="409" hidden="1"/>
    <col min="3595" max="3595" width="6.140625" style="409" hidden="1"/>
    <col min="3596" max="3596" width="5.85546875" style="409" hidden="1"/>
    <col min="3597" max="3598" width="6.140625" style="409" hidden="1"/>
    <col min="3599" max="3599" width="0.85546875" style="409" hidden="1"/>
    <col min="3600" max="3840" width="11.42578125" style="409" hidden="1"/>
    <col min="3841" max="3841" width="0.85546875" style="409" hidden="1"/>
    <col min="3842" max="3842" width="3.28515625" style="409" hidden="1"/>
    <col min="3843" max="3843" width="2.28515625" style="409" hidden="1"/>
    <col min="3844" max="3844" width="6.28515625" style="409" hidden="1"/>
    <col min="3845" max="3845" width="1.42578125" style="409" hidden="1"/>
    <col min="3846" max="3846" width="7.140625" style="409" hidden="1"/>
    <col min="3847" max="3847" width="11.42578125" style="409" hidden="1"/>
    <col min="3848" max="3848" width="2.85546875" style="409" hidden="1"/>
    <col min="3849" max="3849" width="5" style="409" hidden="1"/>
    <col min="3850" max="3850" width="6.42578125" style="409" hidden="1"/>
    <col min="3851" max="3851" width="6.140625" style="409" hidden="1"/>
    <col min="3852" max="3852" width="5.85546875" style="409" hidden="1"/>
    <col min="3853" max="3854" width="6.140625" style="409" hidden="1"/>
    <col min="3855" max="3855" width="0.85546875" style="409" hidden="1"/>
    <col min="3856" max="4096" width="11.42578125" style="409" hidden="1"/>
    <col min="4097" max="4097" width="0.85546875" style="409" hidden="1"/>
    <col min="4098" max="4098" width="3.28515625" style="409" hidden="1"/>
    <col min="4099" max="4099" width="2.28515625" style="409" hidden="1"/>
    <col min="4100" max="4100" width="6.28515625" style="409" hidden="1"/>
    <col min="4101" max="4101" width="1.42578125" style="409" hidden="1"/>
    <col min="4102" max="4102" width="7.140625" style="409" hidden="1"/>
    <col min="4103" max="4103" width="11.42578125" style="409" hidden="1"/>
    <col min="4104" max="4104" width="2.85546875" style="409" hidden="1"/>
    <col min="4105" max="4105" width="5" style="409" hidden="1"/>
    <col min="4106" max="4106" width="6.42578125" style="409" hidden="1"/>
    <col min="4107" max="4107" width="6.140625" style="409" hidden="1"/>
    <col min="4108" max="4108" width="5.85546875" style="409" hidden="1"/>
    <col min="4109" max="4110" width="6.140625" style="409" hidden="1"/>
    <col min="4111" max="4111" width="0.85546875" style="409" hidden="1"/>
    <col min="4112" max="4352" width="11.42578125" style="409" hidden="1"/>
    <col min="4353" max="4353" width="0.85546875" style="409" hidden="1"/>
    <col min="4354" max="4354" width="3.28515625" style="409" hidden="1"/>
    <col min="4355" max="4355" width="2.28515625" style="409" hidden="1"/>
    <col min="4356" max="4356" width="6.28515625" style="409" hidden="1"/>
    <col min="4357" max="4357" width="1.42578125" style="409" hidden="1"/>
    <col min="4358" max="4358" width="7.140625" style="409" hidden="1"/>
    <col min="4359" max="4359" width="11.42578125" style="409" hidden="1"/>
    <col min="4360" max="4360" width="2.85546875" style="409" hidden="1"/>
    <col min="4361" max="4361" width="5" style="409" hidden="1"/>
    <col min="4362" max="4362" width="6.42578125" style="409" hidden="1"/>
    <col min="4363" max="4363" width="6.140625" style="409" hidden="1"/>
    <col min="4364" max="4364" width="5.85546875" style="409" hidden="1"/>
    <col min="4365" max="4366" width="6.140625" style="409" hidden="1"/>
    <col min="4367" max="4367" width="0.85546875" style="409" hidden="1"/>
    <col min="4368" max="4608" width="11.42578125" style="409" hidden="1"/>
    <col min="4609" max="4609" width="0.85546875" style="409" hidden="1"/>
    <col min="4610" max="4610" width="3.28515625" style="409" hidden="1"/>
    <col min="4611" max="4611" width="2.28515625" style="409" hidden="1"/>
    <col min="4612" max="4612" width="6.28515625" style="409" hidden="1"/>
    <col min="4613" max="4613" width="1.42578125" style="409" hidden="1"/>
    <col min="4614" max="4614" width="7.140625" style="409" hidden="1"/>
    <col min="4615" max="4615" width="11.42578125" style="409" hidden="1"/>
    <col min="4616" max="4616" width="2.85546875" style="409" hidden="1"/>
    <col min="4617" max="4617" width="5" style="409" hidden="1"/>
    <col min="4618" max="4618" width="6.42578125" style="409" hidden="1"/>
    <col min="4619" max="4619" width="6.140625" style="409" hidden="1"/>
    <col min="4620" max="4620" width="5.85546875" style="409" hidden="1"/>
    <col min="4621" max="4622" width="6.140625" style="409" hidden="1"/>
    <col min="4623" max="4623" width="0.85546875" style="409" hidden="1"/>
    <col min="4624" max="4864" width="11.42578125" style="409" hidden="1"/>
    <col min="4865" max="4865" width="0.85546875" style="409" hidden="1"/>
    <col min="4866" max="4866" width="3.28515625" style="409" hidden="1"/>
    <col min="4867" max="4867" width="2.28515625" style="409" hidden="1"/>
    <col min="4868" max="4868" width="6.28515625" style="409" hidden="1"/>
    <col min="4869" max="4869" width="1.42578125" style="409" hidden="1"/>
    <col min="4870" max="4870" width="7.140625" style="409" hidden="1"/>
    <col min="4871" max="4871" width="11.42578125" style="409" hidden="1"/>
    <col min="4872" max="4872" width="2.85546875" style="409" hidden="1"/>
    <col min="4873" max="4873" width="5" style="409" hidden="1"/>
    <col min="4874" max="4874" width="6.42578125" style="409" hidden="1"/>
    <col min="4875" max="4875" width="6.140625" style="409" hidden="1"/>
    <col min="4876" max="4876" width="5.85546875" style="409" hidden="1"/>
    <col min="4877" max="4878" width="6.140625" style="409" hidden="1"/>
    <col min="4879" max="4879" width="0.85546875" style="409" hidden="1"/>
    <col min="4880" max="5120" width="11.42578125" style="409" hidden="1"/>
    <col min="5121" max="5121" width="0.85546875" style="409" hidden="1"/>
    <col min="5122" max="5122" width="3.28515625" style="409" hidden="1"/>
    <col min="5123" max="5123" width="2.28515625" style="409" hidden="1"/>
    <col min="5124" max="5124" width="6.28515625" style="409" hidden="1"/>
    <col min="5125" max="5125" width="1.42578125" style="409" hidden="1"/>
    <col min="5126" max="5126" width="7.140625" style="409" hidden="1"/>
    <col min="5127" max="5127" width="11.42578125" style="409" hidden="1"/>
    <col min="5128" max="5128" width="2.85546875" style="409" hidden="1"/>
    <col min="5129" max="5129" width="5" style="409" hidden="1"/>
    <col min="5130" max="5130" width="6.42578125" style="409" hidden="1"/>
    <col min="5131" max="5131" width="6.140625" style="409" hidden="1"/>
    <col min="5132" max="5132" width="5.85546875" style="409" hidden="1"/>
    <col min="5133" max="5134" width="6.140625" style="409" hidden="1"/>
    <col min="5135" max="5135" width="0.85546875" style="409" hidden="1"/>
    <col min="5136" max="5376" width="11.42578125" style="409" hidden="1"/>
    <col min="5377" max="5377" width="0.85546875" style="409" hidden="1"/>
    <col min="5378" max="5378" width="3.28515625" style="409" hidden="1"/>
    <col min="5379" max="5379" width="2.28515625" style="409" hidden="1"/>
    <col min="5380" max="5380" width="6.28515625" style="409" hidden="1"/>
    <col min="5381" max="5381" width="1.42578125" style="409" hidden="1"/>
    <col min="5382" max="5382" width="7.140625" style="409" hidden="1"/>
    <col min="5383" max="5383" width="11.42578125" style="409" hidden="1"/>
    <col min="5384" max="5384" width="2.85546875" style="409" hidden="1"/>
    <col min="5385" max="5385" width="5" style="409" hidden="1"/>
    <col min="5386" max="5386" width="6.42578125" style="409" hidden="1"/>
    <col min="5387" max="5387" width="6.140625" style="409" hidden="1"/>
    <col min="5388" max="5388" width="5.85546875" style="409" hidden="1"/>
    <col min="5389" max="5390" width="6.140625" style="409" hidden="1"/>
    <col min="5391" max="5391" width="0.85546875" style="409" hidden="1"/>
    <col min="5392" max="5632" width="11.42578125" style="409" hidden="1"/>
    <col min="5633" max="5633" width="0.85546875" style="409" hidden="1"/>
    <col min="5634" max="5634" width="3.28515625" style="409" hidden="1"/>
    <col min="5635" max="5635" width="2.28515625" style="409" hidden="1"/>
    <col min="5636" max="5636" width="6.28515625" style="409" hidden="1"/>
    <col min="5637" max="5637" width="1.42578125" style="409" hidden="1"/>
    <col min="5638" max="5638" width="7.140625" style="409" hidden="1"/>
    <col min="5639" max="5639" width="11.42578125" style="409" hidden="1"/>
    <col min="5640" max="5640" width="2.85546875" style="409" hidden="1"/>
    <col min="5641" max="5641" width="5" style="409" hidden="1"/>
    <col min="5642" max="5642" width="6.42578125" style="409" hidden="1"/>
    <col min="5643" max="5643" width="6.140625" style="409" hidden="1"/>
    <col min="5644" max="5644" width="5.85546875" style="409" hidden="1"/>
    <col min="5645" max="5646" width="6.140625" style="409" hidden="1"/>
    <col min="5647" max="5647" width="0.85546875" style="409" hidden="1"/>
    <col min="5648" max="5888" width="11.42578125" style="409" hidden="1"/>
    <col min="5889" max="5889" width="0.85546875" style="409" hidden="1"/>
    <col min="5890" max="5890" width="3.28515625" style="409" hidden="1"/>
    <col min="5891" max="5891" width="2.28515625" style="409" hidden="1"/>
    <col min="5892" max="5892" width="6.28515625" style="409" hidden="1"/>
    <col min="5893" max="5893" width="1.42578125" style="409" hidden="1"/>
    <col min="5894" max="5894" width="7.140625" style="409" hidden="1"/>
    <col min="5895" max="5895" width="11.42578125" style="409" hidden="1"/>
    <col min="5896" max="5896" width="2.85546875" style="409" hidden="1"/>
    <col min="5897" max="5897" width="5" style="409" hidden="1"/>
    <col min="5898" max="5898" width="6.42578125" style="409" hidden="1"/>
    <col min="5899" max="5899" width="6.140625" style="409" hidden="1"/>
    <col min="5900" max="5900" width="5.85546875" style="409" hidden="1"/>
    <col min="5901" max="5902" width="6.140625" style="409" hidden="1"/>
    <col min="5903" max="5903" width="0.85546875" style="409" hidden="1"/>
    <col min="5904" max="6144" width="11.42578125" style="409" hidden="1"/>
    <col min="6145" max="6145" width="0.85546875" style="409" hidden="1"/>
    <col min="6146" max="6146" width="3.28515625" style="409" hidden="1"/>
    <col min="6147" max="6147" width="2.28515625" style="409" hidden="1"/>
    <col min="6148" max="6148" width="6.28515625" style="409" hidden="1"/>
    <col min="6149" max="6149" width="1.42578125" style="409" hidden="1"/>
    <col min="6150" max="6150" width="7.140625" style="409" hidden="1"/>
    <col min="6151" max="6151" width="11.42578125" style="409" hidden="1"/>
    <col min="6152" max="6152" width="2.85546875" style="409" hidden="1"/>
    <col min="6153" max="6153" width="5" style="409" hidden="1"/>
    <col min="6154" max="6154" width="6.42578125" style="409" hidden="1"/>
    <col min="6155" max="6155" width="6.140625" style="409" hidden="1"/>
    <col min="6156" max="6156" width="5.85546875" style="409" hidden="1"/>
    <col min="6157" max="6158" width="6.140625" style="409" hidden="1"/>
    <col min="6159" max="6159" width="0.85546875" style="409" hidden="1"/>
    <col min="6160" max="6400" width="11.42578125" style="409" hidden="1"/>
    <col min="6401" max="6401" width="0.85546875" style="409" hidden="1"/>
    <col min="6402" max="6402" width="3.28515625" style="409" hidden="1"/>
    <col min="6403" max="6403" width="2.28515625" style="409" hidden="1"/>
    <col min="6404" max="6404" width="6.28515625" style="409" hidden="1"/>
    <col min="6405" max="6405" width="1.42578125" style="409" hidden="1"/>
    <col min="6406" max="6406" width="7.140625" style="409" hidden="1"/>
    <col min="6407" max="6407" width="11.42578125" style="409" hidden="1"/>
    <col min="6408" max="6408" width="2.85546875" style="409" hidden="1"/>
    <col min="6409" max="6409" width="5" style="409" hidden="1"/>
    <col min="6410" max="6410" width="6.42578125" style="409" hidden="1"/>
    <col min="6411" max="6411" width="6.140625" style="409" hidden="1"/>
    <col min="6412" max="6412" width="5.85546875" style="409" hidden="1"/>
    <col min="6413" max="6414" width="6.140625" style="409" hidden="1"/>
    <col min="6415" max="6415" width="0.85546875" style="409" hidden="1"/>
    <col min="6416" max="6656" width="11.42578125" style="409" hidden="1"/>
    <col min="6657" max="6657" width="0.85546875" style="409" hidden="1"/>
    <col min="6658" max="6658" width="3.28515625" style="409" hidden="1"/>
    <col min="6659" max="6659" width="2.28515625" style="409" hidden="1"/>
    <col min="6660" max="6660" width="6.28515625" style="409" hidden="1"/>
    <col min="6661" max="6661" width="1.42578125" style="409" hidden="1"/>
    <col min="6662" max="6662" width="7.140625" style="409" hidden="1"/>
    <col min="6663" max="6663" width="11.42578125" style="409" hidden="1"/>
    <col min="6664" max="6664" width="2.85546875" style="409" hidden="1"/>
    <col min="6665" max="6665" width="5" style="409" hidden="1"/>
    <col min="6666" max="6666" width="6.42578125" style="409" hidden="1"/>
    <col min="6667" max="6667" width="6.140625" style="409" hidden="1"/>
    <col min="6668" max="6668" width="5.85546875" style="409" hidden="1"/>
    <col min="6669" max="6670" width="6.140625" style="409" hidden="1"/>
    <col min="6671" max="6671" width="0.85546875" style="409" hidden="1"/>
    <col min="6672" max="6912" width="11.42578125" style="409" hidden="1"/>
    <col min="6913" max="6913" width="0.85546875" style="409" hidden="1"/>
    <col min="6914" max="6914" width="3.28515625" style="409" hidden="1"/>
    <col min="6915" max="6915" width="2.28515625" style="409" hidden="1"/>
    <col min="6916" max="6916" width="6.28515625" style="409" hidden="1"/>
    <col min="6917" max="6917" width="1.42578125" style="409" hidden="1"/>
    <col min="6918" max="6918" width="7.140625" style="409" hidden="1"/>
    <col min="6919" max="6919" width="11.42578125" style="409" hidden="1"/>
    <col min="6920" max="6920" width="2.85546875" style="409" hidden="1"/>
    <col min="6921" max="6921" width="5" style="409" hidden="1"/>
    <col min="6922" max="6922" width="6.42578125" style="409" hidden="1"/>
    <col min="6923" max="6923" width="6.140625" style="409" hidden="1"/>
    <col min="6924" max="6924" width="5.85546875" style="409" hidden="1"/>
    <col min="6925" max="6926" width="6.140625" style="409" hidden="1"/>
    <col min="6927" max="6927" width="0.85546875" style="409" hidden="1"/>
    <col min="6928" max="7168" width="11.42578125" style="409" hidden="1"/>
    <col min="7169" max="7169" width="0.85546875" style="409" hidden="1"/>
    <col min="7170" max="7170" width="3.28515625" style="409" hidden="1"/>
    <col min="7171" max="7171" width="2.28515625" style="409" hidden="1"/>
    <col min="7172" max="7172" width="6.28515625" style="409" hidden="1"/>
    <col min="7173" max="7173" width="1.42578125" style="409" hidden="1"/>
    <col min="7174" max="7174" width="7.140625" style="409" hidden="1"/>
    <col min="7175" max="7175" width="11.42578125" style="409" hidden="1"/>
    <col min="7176" max="7176" width="2.85546875" style="409" hidden="1"/>
    <col min="7177" max="7177" width="5" style="409" hidden="1"/>
    <col min="7178" max="7178" width="6.42578125" style="409" hidden="1"/>
    <col min="7179" max="7179" width="6.140625" style="409" hidden="1"/>
    <col min="7180" max="7180" width="5.85546875" style="409" hidden="1"/>
    <col min="7181" max="7182" width="6.140625" style="409" hidden="1"/>
    <col min="7183" max="7183" width="0.85546875" style="409" hidden="1"/>
    <col min="7184" max="7424" width="11.42578125" style="409" hidden="1"/>
    <col min="7425" max="7425" width="0.85546875" style="409" hidden="1"/>
    <col min="7426" max="7426" width="3.28515625" style="409" hidden="1"/>
    <col min="7427" max="7427" width="2.28515625" style="409" hidden="1"/>
    <col min="7428" max="7428" width="6.28515625" style="409" hidden="1"/>
    <col min="7429" max="7429" width="1.42578125" style="409" hidden="1"/>
    <col min="7430" max="7430" width="7.140625" style="409" hidden="1"/>
    <col min="7431" max="7431" width="11.42578125" style="409" hidden="1"/>
    <col min="7432" max="7432" width="2.85546875" style="409" hidden="1"/>
    <col min="7433" max="7433" width="5" style="409" hidden="1"/>
    <col min="7434" max="7434" width="6.42578125" style="409" hidden="1"/>
    <col min="7435" max="7435" width="6.140625" style="409" hidden="1"/>
    <col min="7436" max="7436" width="5.85546875" style="409" hidden="1"/>
    <col min="7437" max="7438" width="6.140625" style="409" hidden="1"/>
    <col min="7439" max="7439" width="0.85546875" style="409" hidden="1"/>
    <col min="7440" max="7680" width="11.42578125" style="409" hidden="1"/>
    <col min="7681" max="7681" width="0.85546875" style="409" hidden="1"/>
    <col min="7682" max="7682" width="3.28515625" style="409" hidden="1"/>
    <col min="7683" max="7683" width="2.28515625" style="409" hidden="1"/>
    <col min="7684" max="7684" width="6.28515625" style="409" hidden="1"/>
    <col min="7685" max="7685" width="1.42578125" style="409" hidden="1"/>
    <col min="7686" max="7686" width="7.140625" style="409" hidden="1"/>
    <col min="7687" max="7687" width="11.42578125" style="409" hidden="1"/>
    <col min="7688" max="7688" width="2.85546875" style="409" hidden="1"/>
    <col min="7689" max="7689" width="5" style="409" hidden="1"/>
    <col min="7690" max="7690" width="6.42578125" style="409" hidden="1"/>
    <col min="7691" max="7691" width="6.140625" style="409" hidden="1"/>
    <col min="7692" max="7692" width="5.85546875" style="409" hidden="1"/>
    <col min="7693" max="7694" width="6.140625" style="409" hidden="1"/>
    <col min="7695" max="7695" width="0.85546875" style="409" hidden="1"/>
    <col min="7696" max="7936" width="11.42578125" style="409" hidden="1"/>
    <col min="7937" max="7937" width="0.85546875" style="409" hidden="1"/>
    <col min="7938" max="7938" width="3.28515625" style="409" hidden="1"/>
    <col min="7939" max="7939" width="2.28515625" style="409" hidden="1"/>
    <col min="7940" max="7940" width="6.28515625" style="409" hidden="1"/>
    <col min="7941" max="7941" width="1.42578125" style="409" hidden="1"/>
    <col min="7942" max="7942" width="7.140625" style="409" hidden="1"/>
    <col min="7943" max="7943" width="11.42578125" style="409" hidden="1"/>
    <col min="7944" max="7944" width="2.85546875" style="409" hidden="1"/>
    <col min="7945" max="7945" width="5" style="409" hidden="1"/>
    <col min="7946" max="7946" width="6.42578125" style="409" hidden="1"/>
    <col min="7947" max="7947" width="6.140625" style="409" hidden="1"/>
    <col min="7948" max="7948" width="5.85546875" style="409" hidden="1"/>
    <col min="7949" max="7950" width="6.140625" style="409" hidden="1"/>
    <col min="7951" max="7951" width="0.85546875" style="409" hidden="1"/>
    <col min="7952" max="8192" width="11.42578125" style="409" hidden="1"/>
    <col min="8193" max="8193" width="0.85546875" style="409" hidden="1"/>
    <col min="8194" max="8194" width="3.28515625" style="409" hidden="1"/>
    <col min="8195" max="8195" width="2.28515625" style="409" hidden="1"/>
    <col min="8196" max="8196" width="6.28515625" style="409" hidden="1"/>
    <col min="8197" max="8197" width="1.42578125" style="409" hidden="1"/>
    <col min="8198" max="8198" width="7.140625" style="409" hidden="1"/>
    <col min="8199" max="8199" width="11.42578125" style="409" hidden="1"/>
    <col min="8200" max="8200" width="2.85546875" style="409" hidden="1"/>
    <col min="8201" max="8201" width="5" style="409" hidden="1"/>
    <col min="8202" max="8202" width="6.42578125" style="409" hidden="1"/>
    <col min="8203" max="8203" width="6.140625" style="409" hidden="1"/>
    <col min="8204" max="8204" width="5.85546875" style="409" hidden="1"/>
    <col min="8205" max="8206" width="6.140625" style="409" hidden="1"/>
    <col min="8207" max="8207" width="0.85546875" style="409" hidden="1"/>
    <col min="8208" max="8448" width="11.42578125" style="409" hidden="1"/>
    <col min="8449" max="8449" width="0.85546875" style="409" hidden="1"/>
    <col min="8450" max="8450" width="3.28515625" style="409" hidden="1"/>
    <col min="8451" max="8451" width="2.28515625" style="409" hidden="1"/>
    <col min="8452" max="8452" width="6.28515625" style="409" hidden="1"/>
    <col min="8453" max="8453" width="1.42578125" style="409" hidden="1"/>
    <col min="8454" max="8454" width="7.140625" style="409" hidden="1"/>
    <col min="8455" max="8455" width="11.42578125" style="409" hidden="1"/>
    <col min="8456" max="8456" width="2.85546875" style="409" hidden="1"/>
    <col min="8457" max="8457" width="5" style="409" hidden="1"/>
    <col min="8458" max="8458" width="6.42578125" style="409" hidden="1"/>
    <col min="8459" max="8459" width="6.140625" style="409" hidden="1"/>
    <col min="8460" max="8460" width="5.85546875" style="409" hidden="1"/>
    <col min="8461" max="8462" width="6.140625" style="409" hidden="1"/>
    <col min="8463" max="8463" width="0.85546875" style="409" hidden="1"/>
    <col min="8464" max="8704" width="11.42578125" style="409" hidden="1"/>
    <col min="8705" max="8705" width="0.85546875" style="409" hidden="1"/>
    <col min="8706" max="8706" width="3.28515625" style="409" hidden="1"/>
    <col min="8707" max="8707" width="2.28515625" style="409" hidden="1"/>
    <col min="8708" max="8708" width="6.28515625" style="409" hidden="1"/>
    <col min="8709" max="8709" width="1.42578125" style="409" hidden="1"/>
    <col min="8710" max="8710" width="7.140625" style="409" hidden="1"/>
    <col min="8711" max="8711" width="11.42578125" style="409" hidden="1"/>
    <col min="8712" max="8712" width="2.85546875" style="409" hidden="1"/>
    <col min="8713" max="8713" width="5" style="409" hidden="1"/>
    <col min="8714" max="8714" width="6.42578125" style="409" hidden="1"/>
    <col min="8715" max="8715" width="6.140625" style="409" hidden="1"/>
    <col min="8716" max="8716" width="5.85546875" style="409" hidden="1"/>
    <col min="8717" max="8718" width="6.140625" style="409" hidden="1"/>
    <col min="8719" max="8719" width="0.85546875" style="409" hidden="1"/>
    <col min="8720" max="8960" width="11.42578125" style="409" hidden="1"/>
    <col min="8961" max="8961" width="0.85546875" style="409" hidden="1"/>
    <col min="8962" max="8962" width="3.28515625" style="409" hidden="1"/>
    <col min="8963" max="8963" width="2.28515625" style="409" hidden="1"/>
    <col min="8964" max="8964" width="6.28515625" style="409" hidden="1"/>
    <col min="8965" max="8965" width="1.42578125" style="409" hidden="1"/>
    <col min="8966" max="8966" width="7.140625" style="409" hidden="1"/>
    <col min="8967" max="8967" width="11.42578125" style="409" hidden="1"/>
    <col min="8968" max="8968" width="2.85546875" style="409" hidden="1"/>
    <col min="8969" max="8969" width="5" style="409" hidden="1"/>
    <col min="8970" max="8970" width="6.42578125" style="409" hidden="1"/>
    <col min="8971" max="8971" width="6.140625" style="409" hidden="1"/>
    <col min="8972" max="8972" width="5.85546875" style="409" hidden="1"/>
    <col min="8973" max="8974" width="6.140625" style="409" hidden="1"/>
    <col min="8975" max="8975" width="0.85546875" style="409" hidden="1"/>
    <col min="8976" max="9216" width="11.42578125" style="409" hidden="1"/>
    <col min="9217" max="9217" width="0.85546875" style="409" hidden="1"/>
    <col min="9218" max="9218" width="3.28515625" style="409" hidden="1"/>
    <col min="9219" max="9219" width="2.28515625" style="409" hidden="1"/>
    <col min="9220" max="9220" width="6.28515625" style="409" hidden="1"/>
    <col min="9221" max="9221" width="1.42578125" style="409" hidden="1"/>
    <col min="9222" max="9222" width="7.140625" style="409" hidden="1"/>
    <col min="9223" max="9223" width="11.42578125" style="409" hidden="1"/>
    <col min="9224" max="9224" width="2.85546875" style="409" hidden="1"/>
    <col min="9225" max="9225" width="5" style="409" hidden="1"/>
    <col min="9226" max="9226" width="6.42578125" style="409" hidden="1"/>
    <col min="9227" max="9227" width="6.140625" style="409" hidden="1"/>
    <col min="9228" max="9228" width="5.85546875" style="409" hidden="1"/>
    <col min="9229" max="9230" width="6.140625" style="409" hidden="1"/>
    <col min="9231" max="9231" width="0.85546875" style="409" hidden="1"/>
    <col min="9232" max="9472" width="11.42578125" style="409" hidden="1"/>
    <col min="9473" max="9473" width="0.85546875" style="409" hidden="1"/>
    <col min="9474" max="9474" width="3.28515625" style="409" hidden="1"/>
    <col min="9475" max="9475" width="2.28515625" style="409" hidden="1"/>
    <col min="9476" max="9476" width="6.28515625" style="409" hidden="1"/>
    <col min="9477" max="9477" width="1.42578125" style="409" hidden="1"/>
    <col min="9478" max="9478" width="7.140625" style="409" hidden="1"/>
    <col min="9479" max="9479" width="11.42578125" style="409" hidden="1"/>
    <col min="9480" max="9480" width="2.85546875" style="409" hidden="1"/>
    <col min="9481" max="9481" width="5" style="409" hidden="1"/>
    <col min="9482" max="9482" width="6.42578125" style="409" hidden="1"/>
    <col min="9483" max="9483" width="6.140625" style="409" hidden="1"/>
    <col min="9484" max="9484" width="5.85546875" style="409" hidden="1"/>
    <col min="9485" max="9486" width="6.140625" style="409" hidden="1"/>
    <col min="9487" max="9487" width="0.85546875" style="409" hidden="1"/>
    <col min="9488" max="9728" width="11.42578125" style="409" hidden="1"/>
    <col min="9729" max="9729" width="0.85546875" style="409" hidden="1"/>
    <col min="9730" max="9730" width="3.28515625" style="409" hidden="1"/>
    <col min="9731" max="9731" width="2.28515625" style="409" hidden="1"/>
    <col min="9732" max="9732" width="6.28515625" style="409" hidden="1"/>
    <col min="9733" max="9733" width="1.42578125" style="409" hidden="1"/>
    <col min="9734" max="9734" width="7.140625" style="409" hidden="1"/>
    <col min="9735" max="9735" width="11.42578125" style="409" hidden="1"/>
    <col min="9736" max="9736" width="2.85546875" style="409" hidden="1"/>
    <col min="9737" max="9737" width="5" style="409" hidden="1"/>
    <col min="9738" max="9738" width="6.42578125" style="409" hidden="1"/>
    <col min="9739" max="9739" width="6.140625" style="409" hidden="1"/>
    <col min="9740" max="9740" width="5.85546875" style="409" hidden="1"/>
    <col min="9741" max="9742" width="6.140625" style="409" hidden="1"/>
    <col min="9743" max="9743" width="0.85546875" style="409" hidden="1"/>
    <col min="9744" max="9984" width="11.42578125" style="409" hidden="1"/>
    <col min="9985" max="9985" width="0.85546875" style="409" hidden="1"/>
    <col min="9986" max="9986" width="3.28515625" style="409" hidden="1"/>
    <col min="9987" max="9987" width="2.28515625" style="409" hidden="1"/>
    <col min="9988" max="9988" width="6.28515625" style="409" hidden="1"/>
    <col min="9989" max="9989" width="1.42578125" style="409" hidden="1"/>
    <col min="9990" max="9990" width="7.140625" style="409" hidden="1"/>
    <col min="9991" max="9991" width="11.42578125" style="409" hidden="1"/>
    <col min="9992" max="9992" width="2.85546875" style="409" hidden="1"/>
    <col min="9993" max="9993" width="5" style="409" hidden="1"/>
    <col min="9994" max="9994" width="6.42578125" style="409" hidden="1"/>
    <col min="9995" max="9995" width="6.140625" style="409" hidden="1"/>
    <col min="9996" max="9996" width="5.85546875" style="409" hidden="1"/>
    <col min="9997" max="9998" width="6.140625" style="409" hidden="1"/>
    <col min="9999" max="9999" width="0.85546875" style="409" hidden="1"/>
    <col min="10000" max="10240" width="11.42578125" style="409" hidden="1"/>
    <col min="10241" max="10241" width="0.85546875" style="409" hidden="1"/>
    <col min="10242" max="10242" width="3.28515625" style="409" hidden="1"/>
    <col min="10243" max="10243" width="2.28515625" style="409" hidden="1"/>
    <col min="10244" max="10244" width="6.28515625" style="409" hidden="1"/>
    <col min="10245" max="10245" width="1.42578125" style="409" hidden="1"/>
    <col min="10246" max="10246" width="7.140625" style="409" hidden="1"/>
    <col min="10247" max="10247" width="11.42578125" style="409" hidden="1"/>
    <col min="10248" max="10248" width="2.85546875" style="409" hidden="1"/>
    <col min="10249" max="10249" width="5" style="409" hidden="1"/>
    <col min="10250" max="10250" width="6.42578125" style="409" hidden="1"/>
    <col min="10251" max="10251" width="6.140625" style="409" hidden="1"/>
    <col min="10252" max="10252" width="5.85546875" style="409" hidden="1"/>
    <col min="10253" max="10254" width="6.140625" style="409" hidden="1"/>
    <col min="10255" max="10255" width="0.85546875" style="409" hidden="1"/>
    <col min="10256" max="10496" width="11.42578125" style="409" hidden="1"/>
    <col min="10497" max="10497" width="0.85546875" style="409" hidden="1"/>
    <col min="10498" max="10498" width="3.28515625" style="409" hidden="1"/>
    <col min="10499" max="10499" width="2.28515625" style="409" hidden="1"/>
    <col min="10500" max="10500" width="6.28515625" style="409" hidden="1"/>
    <col min="10501" max="10501" width="1.42578125" style="409" hidden="1"/>
    <col min="10502" max="10502" width="7.140625" style="409" hidden="1"/>
    <col min="10503" max="10503" width="11.42578125" style="409" hidden="1"/>
    <col min="10504" max="10504" width="2.85546875" style="409" hidden="1"/>
    <col min="10505" max="10505" width="5" style="409" hidden="1"/>
    <col min="10506" max="10506" width="6.42578125" style="409" hidden="1"/>
    <col min="10507" max="10507" width="6.140625" style="409" hidden="1"/>
    <col min="10508" max="10508" width="5.85546875" style="409" hidden="1"/>
    <col min="10509" max="10510" width="6.140625" style="409" hidden="1"/>
    <col min="10511" max="10511" width="0.85546875" style="409" hidden="1"/>
    <col min="10512" max="10752" width="11.42578125" style="409" hidden="1"/>
    <col min="10753" max="10753" width="0.85546875" style="409" hidden="1"/>
    <col min="10754" max="10754" width="3.28515625" style="409" hidden="1"/>
    <col min="10755" max="10755" width="2.28515625" style="409" hidden="1"/>
    <col min="10756" max="10756" width="6.28515625" style="409" hidden="1"/>
    <col min="10757" max="10757" width="1.42578125" style="409" hidden="1"/>
    <col min="10758" max="10758" width="7.140625" style="409" hidden="1"/>
    <col min="10759" max="10759" width="11.42578125" style="409" hidden="1"/>
    <col min="10760" max="10760" width="2.85546875" style="409" hidden="1"/>
    <col min="10761" max="10761" width="5" style="409" hidden="1"/>
    <col min="10762" max="10762" width="6.42578125" style="409" hidden="1"/>
    <col min="10763" max="10763" width="6.140625" style="409" hidden="1"/>
    <col min="10764" max="10764" width="5.85546875" style="409" hidden="1"/>
    <col min="10765" max="10766" width="6.140625" style="409" hidden="1"/>
    <col min="10767" max="10767" width="0.85546875" style="409" hidden="1"/>
    <col min="10768" max="11008" width="11.42578125" style="409" hidden="1"/>
    <col min="11009" max="11009" width="0.85546875" style="409" hidden="1"/>
    <col min="11010" max="11010" width="3.28515625" style="409" hidden="1"/>
    <col min="11011" max="11011" width="2.28515625" style="409" hidden="1"/>
    <col min="11012" max="11012" width="6.28515625" style="409" hidden="1"/>
    <col min="11013" max="11013" width="1.42578125" style="409" hidden="1"/>
    <col min="11014" max="11014" width="7.140625" style="409" hidden="1"/>
    <col min="11015" max="11015" width="11.42578125" style="409" hidden="1"/>
    <col min="11016" max="11016" width="2.85546875" style="409" hidden="1"/>
    <col min="11017" max="11017" width="5" style="409" hidden="1"/>
    <col min="11018" max="11018" width="6.42578125" style="409" hidden="1"/>
    <col min="11019" max="11019" width="6.140625" style="409" hidden="1"/>
    <col min="11020" max="11020" width="5.85546875" style="409" hidden="1"/>
    <col min="11021" max="11022" width="6.140625" style="409" hidden="1"/>
    <col min="11023" max="11023" width="0.85546875" style="409" hidden="1"/>
    <col min="11024" max="11264" width="11.42578125" style="409" hidden="1"/>
    <col min="11265" max="11265" width="0.85546875" style="409" hidden="1"/>
    <col min="11266" max="11266" width="3.28515625" style="409" hidden="1"/>
    <col min="11267" max="11267" width="2.28515625" style="409" hidden="1"/>
    <col min="11268" max="11268" width="6.28515625" style="409" hidden="1"/>
    <col min="11269" max="11269" width="1.42578125" style="409" hidden="1"/>
    <col min="11270" max="11270" width="7.140625" style="409" hidden="1"/>
    <col min="11271" max="11271" width="11.42578125" style="409" hidden="1"/>
    <col min="11272" max="11272" width="2.85546875" style="409" hidden="1"/>
    <col min="11273" max="11273" width="5" style="409" hidden="1"/>
    <col min="11274" max="11274" width="6.42578125" style="409" hidden="1"/>
    <col min="11275" max="11275" width="6.140625" style="409" hidden="1"/>
    <col min="11276" max="11276" width="5.85546875" style="409" hidden="1"/>
    <col min="11277" max="11278" width="6.140625" style="409" hidden="1"/>
    <col min="11279" max="11279" width="0.85546875" style="409" hidden="1"/>
    <col min="11280" max="11520" width="11.42578125" style="409" hidden="1"/>
    <col min="11521" max="11521" width="0.85546875" style="409" hidden="1"/>
    <col min="11522" max="11522" width="3.28515625" style="409" hidden="1"/>
    <col min="11523" max="11523" width="2.28515625" style="409" hidden="1"/>
    <col min="11524" max="11524" width="6.28515625" style="409" hidden="1"/>
    <col min="11525" max="11525" width="1.42578125" style="409" hidden="1"/>
    <col min="11526" max="11526" width="7.140625" style="409" hidden="1"/>
    <col min="11527" max="11527" width="11.42578125" style="409" hidden="1"/>
    <col min="11528" max="11528" width="2.85546875" style="409" hidden="1"/>
    <col min="11529" max="11529" width="5" style="409" hidden="1"/>
    <col min="11530" max="11530" width="6.42578125" style="409" hidden="1"/>
    <col min="11531" max="11531" width="6.140625" style="409" hidden="1"/>
    <col min="11532" max="11532" width="5.85546875" style="409" hidden="1"/>
    <col min="11533" max="11534" width="6.140625" style="409" hidden="1"/>
    <col min="11535" max="11535" width="0.85546875" style="409" hidden="1"/>
    <col min="11536" max="11776" width="11.42578125" style="409" hidden="1"/>
    <col min="11777" max="11777" width="0.85546875" style="409" hidden="1"/>
    <col min="11778" max="11778" width="3.28515625" style="409" hidden="1"/>
    <col min="11779" max="11779" width="2.28515625" style="409" hidden="1"/>
    <col min="11780" max="11780" width="6.28515625" style="409" hidden="1"/>
    <col min="11781" max="11781" width="1.42578125" style="409" hidden="1"/>
    <col min="11782" max="11782" width="7.140625" style="409" hidden="1"/>
    <col min="11783" max="11783" width="11.42578125" style="409" hidden="1"/>
    <col min="11784" max="11784" width="2.85546875" style="409" hidden="1"/>
    <col min="11785" max="11785" width="5" style="409" hidden="1"/>
    <col min="11786" max="11786" width="6.42578125" style="409" hidden="1"/>
    <col min="11787" max="11787" width="6.140625" style="409" hidden="1"/>
    <col min="11788" max="11788" width="5.85546875" style="409" hidden="1"/>
    <col min="11789" max="11790" width="6.140625" style="409" hidden="1"/>
    <col min="11791" max="11791" width="0.85546875" style="409" hidden="1"/>
    <col min="11792" max="12032" width="11.42578125" style="409" hidden="1"/>
    <col min="12033" max="12033" width="0.85546875" style="409" hidden="1"/>
    <col min="12034" max="12034" width="3.28515625" style="409" hidden="1"/>
    <col min="12035" max="12035" width="2.28515625" style="409" hidden="1"/>
    <col min="12036" max="12036" width="6.28515625" style="409" hidden="1"/>
    <col min="12037" max="12037" width="1.42578125" style="409" hidden="1"/>
    <col min="12038" max="12038" width="7.140625" style="409" hidden="1"/>
    <col min="12039" max="12039" width="11.42578125" style="409" hidden="1"/>
    <col min="12040" max="12040" width="2.85546875" style="409" hidden="1"/>
    <col min="12041" max="12041" width="5" style="409" hidden="1"/>
    <col min="12042" max="12042" width="6.42578125" style="409" hidden="1"/>
    <col min="12043" max="12043" width="6.140625" style="409" hidden="1"/>
    <col min="12044" max="12044" width="5.85546875" style="409" hidden="1"/>
    <col min="12045" max="12046" width="6.140625" style="409" hidden="1"/>
    <col min="12047" max="12047" width="0.85546875" style="409" hidden="1"/>
    <col min="12048" max="12288" width="11.42578125" style="409" hidden="1"/>
    <col min="12289" max="12289" width="0.85546875" style="409" hidden="1"/>
    <col min="12290" max="12290" width="3.28515625" style="409" hidden="1"/>
    <col min="12291" max="12291" width="2.28515625" style="409" hidden="1"/>
    <col min="12292" max="12292" width="6.28515625" style="409" hidden="1"/>
    <col min="12293" max="12293" width="1.42578125" style="409" hidden="1"/>
    <col min="12294" max="12294" width="7.140625" style="409" hidden="1"/>
    <col min="12295" max="12295" width="11.42578125" style="409" hidden="1"/>
    <col min="12296" max="12296" width="2.85546875" style="409" hidden="1"/>
    <col min="12297" max="12297" width="5" style="409" hidden="1"/>
    <col min="12298" max="12298" width="6.42578125" style="409" hidden="1"/>
    <col min="12299" max="12299" width="6.140625" style="409" hidden="1"/>
    <col min="12300" max="12300" width="5.85546875" style="409" hidden="1"/>
    <col min="12301" max="12302" width="6.140625" style="409" hidden="1"/>
    <col min="12303" max="12303" width="0.85546875" style="409" hidden="1"/>
    <col min="12304" max="12544" width="11.42578125" style="409" hidden="1"/>
    <col min="12545" max="12545" width="0.85546875" style="409" hidden="1"/>
    <col min="12546" max="12546" width="3.28515625" style="409" hidden="1"/>
    <col min="12547" max="12547" width="2.28515625" style="409" hidden="1"/>
    <col min="12548" max="12548" width="6.28515625" style="409" hidden="1"/>
    <col min="12549" max="12549" width="1.42578125" style="409" hidden="1"/>
    <col min="12550" max="12550" width="7.140625" style="409" hidden="1"/>
    <col min="12551" max="12551" width="11.42578125" style="409" hidden="1"/>
    <col min="12552" max="12552" width="2.85546875" style="409" hidden="1"/>
    <col min="12553" max="12553" width="5" style="409" hidden="1"/>
    <col min="12554" max="12554" width="6.42578125" style="409" hidden="1"/>
    <col min="12555" max="12555" width="6.140625" style="409" hidden="1"/>
    <col min="12556" max="12556" width="5.85546875" style="409" hidden="1"/>
    <col min="12557" max="12558" width="6.140625" style="409" hidden="1"/>
    <col min="12559" max="12559" width="0.85546875" style="409" hidden="1"/>
    <col min="12560" max="12800" width="11.42578125" style="409" hidden="1"/>
    <col min="12801" max="12801" width="0.85546875" style="409" hidden="1"/>
    <col min="12802" max="12802" width="3.28515625" style="409" hidden="1"/>
    <col min="12803" max="12803" width="2.28515625" style="409" hidden="1"/>
    <col min="12804" max="12804" width="6.28515625" style="409" hidden="1"/>
    <col min="12805" max="12805" width="1.42578125" style="409" hidden="1"/>
    <col min="12806" max="12806" width="7.140625" style="409" hidden="1"/>
    <col min="12807" max="12807" width="11.42578125" style="409" hidden="1"/>
    <col min="12808" max="12808" width="2.85546875" style="409" hidden="1"/>
    <col min="12809" max="12809" width="5" style="409" hidden="1"/>
    <col min="12810" max="12810" width="6.42578125" style="409" hidden="1"/>
    <col min="12811" max="12811" width="6.140625" style="409" hidden="1"/>
    <col min="12812" max="12812" width="5.85546875" style="409" hidden="1"/>
    <col min="12813" max="12814" width="6.140625" style="409" hidden="1"/>
    <col min="12815" max="12815" width="0.85546875" style="409" hidden="1"/>
    <col min="12816" max="13056" width="11.42578125" style="409" hidden="1"/>
    <col min="13057" max="13057" width="0.85546875" style="409" hidden="1"/>
    <col min="13058" max="13058" width="3.28515625" style="409" hidden="1"/>
    <col min="13059" max="13059" width="2.28515625" style="409" hidden="1"/>
    <col min="13060" max="13060" width="6.28515625" style="409" hidden="1"/>
    <col min="13061" max="13061" width="1.42578125" style="409" hidden="1"/>
    <col min="13062" max="13062" width="7.140625" style="409" hidden="1"/>
    <col min="13063" max="13063" width="11.42578125" style="409" hidden="1"/>
    <col min="13064" max="13064" width="2.85546875" style="409" hidden="1"/>
    <col min="13065" max="13065" width="5" style="409" hidden="1"/>
    <col min="13066" max="13066" width="6.42578125" style="409" hidden="1"/>
    <col min="13067" max="13067" width="6.140625" style="409" hidden="1"/>
    <col min="13068" max="13068" width="5.85546875" style="409" hidden="1"/>
    <col min="13069" max="13070" width="6.140625" style="409" hidden="1"/>
    <col min="13071" max="13071" width="0.85546875" style="409" hidden="1"/>
    <col min="13072" max="13312" width="11.42578125" style="409" hidden="1"/>
    <col min="13313" max="13313" width="0.85546875" style="409" hidden="1"/>
    <col min="13314" max="13314" width="3.28515625" style="409" hidden="1"/>
    <col min="13315" max="13315" width="2.28515625" style="409" hidden="1"/>
    <col min="13316" max="13316" width="6.28515625" style="409" hidden="1"/>
    <col min="13317" max="13317" width="1.42578125" style="409" hidden="1"/>
    <col min="13318" max="13318" width="7.140625" style="409" hidden="1"/>
    <col min="13319" max="13319" width="11.42578125" style="409" hidden="1"/>
    <col min="13320" max="13320" width="2.85546875" style="409" hidden="1"/>
    <col min="13321" max="13321" width="5" style="409" hidden="1"/>
    <col min="13322" max="13322" width="6.42578125" style="409" hidden="1"/>
    <col min="13323" max="13323" width="6.140625" style="409" hidden="1"/>
    <col min="13324" max="13324" width="5.85546875" style="409" hidden="1"/>
    <col min="13325" max="13326" width="6.140625" style="409" hidden="1"/>
    <col min="13327" max="13327" width="0.85546875" style="409" hidden="1"/>
    <col min="13328" max="13568" width="11.42578125" style="409" hidden="1"/>
    <col min="13569" max="13569" width="0.85546875" style="409" hidden="1"/>
    <col min="13570" max="13570" width="3.28515625" style="409" hidden="1"/>
    <col min="13571" max="13571" width="2.28515625" style="409" hidden="1"/>
    <col min="13572" max="13572" width="6.28515625" style="409" hidden="1"/>
    <col min="13573" max="13573" width="1.42578125" style="409" hidden="1"/>
    <col min="13574" max="13574" width="7.140625" style="409" hidden="1"/>
    <col min="13575" max="13575" width="11.42578125" style="409" hidden="1"/>
    <col min="13576" max="13576" width="2.85546875" style="409" hidden="1"/>
    <col min="13577" max="13577" width="5" style="409" hidden="1"/>
    <col min="13578" max="13578" width="6.42578125" style="409" hidden="1"/>
    <col min="13579" max="13579" width="6.140625" style="409" hidden="1"/>
    <col min="13580" max="13580" width="5.85546875" style="409" hidden="1"/>
    <col min="13581" max="13582" width="6.140625" style="409" hidden="1"/>
    <col min="13583" max="13583" width="0.85546875" style="409" hidden="1"/>
    <col min="13584" max="13824" width="11.42578125" style="409" hidden="1"/>
    <col min="13825" max="13825" width="0.85546875" style="409" hidden="1"/>
    <col min="13826" max="13826" width="3.28515625" style="409" hidden="1"/>
    <col min="13827" max="13827" width="2.28515625" style="409" hidden="1"/>
    <col min="13828" max="13828" width="6.28515625" style="409" hidden="1"/>
    <col min="13829" max="13829" width="1.42578125" style="409" hidden="1"/>
    <col min="13830" max="13830" width="7.140625" style="409" hidden="1"/>
    <col min="13831" max="13831" width="11.42578125" style="409" hidden="1"/>
    <col min="13832" max="13832" width="2.85546875" style="409" hidden="1"/>
    <col min="13833" max="13833" width="5" style="409" hidden="1"/>
    <col min="13834" max="13834" width="6.42578125" style="409" hidden="1"/>
    <col min="13835" max="13835" width="6.140625" style="409" hidden="1"/>
    <col min="13836" max="13836" width="5.85546875" style="409" hidden="1"/>
    <col min="13837" max="13838" width="6.140625" style="409" hidden="1"/>
    <col min="13839" max="13839" width="0.85546875" style="409" hidden="1"/>
    <col min="13840" max="14080" width="11.42578125" style="409" hidden="1"/>
    <col min="14081" max="14081" width="0.85546875" style="409" hidden="1"/>
    <col min="14082" max="14082" width="3.28515625" style="409" hidden="1"/>
    <col min="14083" max="14083" width="2.28515625" style="409" hidden="1"/>
    <col min="14084" max="14084" width="6.28515625" style="409" hidden="1"/>
    <col min="14085" max="14085" width="1.42578125" style="409" hidden="1"/>
    <col min="14086" max="14086" width="7.140625" style="409" hidden="1"/>
    <col min="14087" max="14087" width="11.42578125" style="409" hidden="1"/>
    <col min="14088" max="14088" width="2.85546875" style="409" hidden="1"/>
    <col min="14089" max="14089" width="5" style="409" hidden="1"/>
    <col min="14090" max="14090" width="6.42578125" style="409" hidden="1"/>
    <col min="14091" max="14091" width="6.140625" style="409" hidden="1"/>
    <col min="14092" max="14092" width="5.85546875" style="409" hidden="1"/>
    <col min="14093" max="14094" width="6.140625" style="409" hidden="1"/>
    <col min="14095" max="14095" width="0.85546875" style="409" hidden="1"/>
    <col min="14096" max="14336" width="11.42578125" style="409" hidden="1"/>
    <col min="14337" max="14337" width="0.85546875" style="409" hidden="1"/>
    <col min="14338" max="14338" width="3.28515625" style="409" hidden="1"/>
    <col min="14339" max="14339" width="2.28515625" style="409" hidden="1"/>
    <col min="14340" max="14340" width="6.28515625" style="409" hidden="1"/>
    <col min="14341" max="14341" width="1.42578125" style="409" hidden="1"/>
    <col min="14342" max="14342" width="7.140625" style="409" hidden="1"/>
    <col min="14343" max="14343" width="11.42578125" style="409" hidden="1"/>
    <col min="14344" max="14344" width="2.85546875" style="409" hidden="1"/>
    <col min="14345" max="14345" width="5" style="409" hidden="1"/>
    <col min="14346" max="14346" width="6.42578125" style="409" hidden="1"/>
    <col min="14347" max="14347" width="6.140625" style="409" hidden="1"/>
    <col min="14348" max="14348" width="5.85546875" style="409" hidden="1"/>
    <col min="14349" max="14350" width="6.140625" style="409" hidden="1"/>
    <col min="14351" max="14351" width="0.85546875" style="409" hidden="1"/>
    <col min="14352" max="14592" width="11.42578125" style="409" hidden="1"/>
    <col min="14593" max="14593" width="0.85546875" style="409" hidden="1"/>
    <col min="14594" max="14594" width="3.28515625" style="409" hidden="1"/>
    <col min="14595" max="14595" width="2.28515625" style="409" hidden="1"/>
    <col min="14596" max="14596" width="6.28515625" style="409" hidden="1"/>
    <col min="14597" max="14597" width="1.42578125" style="409" hidden="1"/>
    <col min="14598" max="14598" width="7.140625" style="409" hidden="1"/>
    <col min="14599" max="14599" width="11.42578125" style="409" hidden="1"/>
    <col min="14600" max="14600" width="2.85546875" style="409" hidden="1"/>
    <col min="14601" max="14601" width="5" style="409" hidden="1"/>
    <col min="14602" max="14602" width="6.42578125" style="409" hidden="1"/>
    <col min="14603" max="14603" width="6.140625" style="409" hidden="1"/>
    <col min="14604" max="14604" width="5.85546875" style="409" hidden="1"/>
    <col min="14605" max="14606" width="6.140625" style="409" hidden="1"/>
    <col min="14607" max="14607" width="0.85546875" style="409" hidden="1"/>
    <col min="14608" max="14848" width="11.42578125" style="409" hidden="1"/>
    <col min="14849" max="14849" width="0.85546875" style="409" hidden="1"/>
    <col min="14850" max="14850" width="3.28515625" style="409" hidden="1"/>
    <col min="14851" max="14851" width="2.28515625" style="409" hidden="1"/>
    <col min="14852" max="14852" width="6.28515625" style="409" hidden="1"/>
    <col min="14853" max="14853" width="1.42578125" style="409" hidden="1"/>
    <col min="14854" max="14854" width="7.140625" style="409" hidden="1"/>
    <col min="14855" max="14855" width="11.42578125" style="409" hidden="1"/>
    <col min="14856" max="14856" width="2.85546875" style="409" hidden="1"/>
    <col min="14857" max="14857" width="5" style="409" hidden="1"/>
    <col min="14858" max="14858" width="6.42578125" style="409" hidden="1"/>
    <col min="14859" max="14859" width="6.140625" style="409" hidden="1"/>
    <col min="14860" max="14860" width="5.85546875" style="409" hidden="1"/>
    <col min="14861" max="14862" width="6.140625" style="409" hidden="1"/>
    <col min="14863" max="14863" width="0.85546875" style="409" hidden="1"/>
    <col min="14864" max="15104" width="11.42578125" style="409" hidden="1"/>
    <col min="15105" max="15105" width="0.85546875" style="409" hidden="1"/>
    <col min="15106" max="15106" width="3.28515625" style="409" hidden="1"/>
    <col min="15107" max="15107" width="2.28515625" style="409" hidden="1"/>
    <col min="15108" max="15108" width="6.28515625" style="409" hidden="1"/>
    <col min="15109" max="15109" width="1.42578125" style="409" hidden="1"/>
    <col min="15110" max="15110" width="7.140625" style="409" hidden="1"/>
    <col min="15111" max="15111" width="11.42578125" style="409" hidden="1"/>
    <col min="15112" max="15112" width="2.85546875" style="409" hidden="1"/>
    <col min="15113" max="15113" width="5" style="409" hidden="1"/>
    <col min="15114" max="15114" width="6.42578125" style="409" hidden="1"/>
    <col min="15115" max="15115" width="6.140625" style="409" hidden="1"/>
    <col min="15116" max="15116" width="5.85546875" style="409" hidden="1"/>
    <col min="15117" max="15118" width="6.140625" style="409" hidden="1"/>
    <col min="15119" max="15119" width="0.85546875" style="409" hidden="1"/>
    <col min="15120" max="15360" width="11.42578125" style="409" hidden="1"/>
    <col min="15361" max="15361" width="0.85546875" style="409" hidden="1"/>
    <col min="15362" max="15362" width="3.28515625" style="409" hidden="1"/>
    <col min="15363" max="15363" width="2.28515625" style="409" hidden="1"/>
    <col min="15364" max="15364" width="6.28515625" style="409" hidden="1"/>
    <col min="15365" max="15365" width="1.42578125" style="409" hidden="1"/>
    <col min="15366" max="15366" width="7.140625" style="409" hidden="1"/>
    <col min="15367" max="15367" width="11.42578125" style="409" hidden="1"/>
    <col min="15368" max="15368" width="2.85546875" style="409" hidden="1"/>
    <col min="15369" max="15369" width="5" style="409" hidden="1"/>
    <col min="15370" max="15370" width="6.42578125" style="409" hidden="1"/>
    <col min="15371" max="15371" width="6.140625" style="409" hidden="1"/>
    <col min="15372" max="15372" width="5.85546875" style="409" hidden="1"/>
    <col min="15373" max="15374" width="6.140625" style="409" hidden="1"/>
    <col min="15375" max="15375" width="0.85546875" style="409" hidden="1"/>
    <col min="15376" max="15616" width="11.42578125" style="409" hidden="1"/>
    <col min="15617" max="15617" width="0.85546875" style="409" hidden="1"/>
    <col min="15618" max="15618" width="3.28515625" style="409" hidden="1"/>
    <col min="15619" max="15619" width="2.28515625" style="409" hidden="1"/>
    <col min="15620" max="15620" width="6.28515625" style="409" hidden="1"/>
    <col min="15621" max="15621" width="1.42578125" style="409" hidden="1"/>
    <col min="15622" max="15622" width="7.140625" style="409" hidden="1"/>
    <col min="15623" max="15623" width="11.42578125" style="409" hidden="1"/>
    <col min="15624" max="15624" width="2.85546875" style="409" hidden="1"/>
    <col min="15625" max="15625" width="5" style="409" hidden="1"/>
    <col min="15626" max="15626" width="6.42578125" style="409" hidden="1"/>
    <col min="15627" max="15627" width="6.140625" style="409" hidden="1"/>
    <col min="15628" max="15628" width="5.85546875" style="409" hidden="1"/>
    <col min="15629" max="15630" width="6.140625" style="409" hidden="1"/>
    <col min="15631" max="15631" width="0.85546875" style="409" hidden="1"/>
    <col min="15632" max="15872" width="11.42578125" style="409" hidden="1"/>
    <col min="15873" max="15873" width="0.85546875" style="409" hidden="1"/>
    <col min="15874" max="15874" width="3.28515625" style="409" hidden="1"/>
    <col min="15875" max="15875" width="2.28515625" style="409" hidden="1"/>
    <col min="15876" max="15876" width="6.28515625" style="409" hidden="1"/>
    <col min="15877" max="15877" width="1.42578125" style="409" hidden="1"/>
    <col min="15878" max="15878" width="7.140625" style="409" hidden="1"/>
    <col min="15879" max="15879" width="11.42578125" style="409" hidden="1"/>
    <col min="15880" max="15880" width="2.85546875" style="409" hidden="1"/>
    <col min="15881" max="15881" width="5" style="409" hidden="1"/>
    <col min="15882" max="15882" width="6.42578125" style="409" hidden="1"/>
    <col min="15883" max="15883" width="6.140625" style="409" hidden="1"/>
    <col min="15884" max="15884" width="5.85546875" style="409" hidden="1"/>
    <col min="15885" max="15886" width="6.140625" style="409" hidden="1"/>
    <col min="15887" max="15887" width="0.85546875" style="409" hidden="1"/>
    <col min="15888" max="16128" width="11.42578125" style="409" hidden="1"/>
    <col min="16129" max="16129" width="0.85546875" style="409" hidden="1"/>
    <col min="16130" max="16130" width="3.28515625" style="409" hidden="1"/>
    <col min="16131" max="16131" width="2.28515625" style="409" hidden="1"/>
    <col min="16132" max="16132" width="6.28515625" style="409" hidden="1"/>
    <col min="16133" max="16133" width="1.42578125" style="409" hidden="1"/>
    <col min="16134" max="16134" width="7.140625" style="409" hidden="1"/>
    <col min="16135" max="16135" width="11.42578125" style="409" hidden="1"/>
    <col min="16136" max="16136" width="2.85546875" style="409" hidden="1"/>
    <col min="16137" max="16137" width="5" style="409" hidden="1"/>
    <col min="16138" max="16138" width="6.42578125" style="409" hidden="1"/>
    <col min="16139" max="16139" width="6.140625" style="409" hidden="1"/>
    <col min="16140" max="16140" width="5.85546875" style="409" hidden="1"/>
    <col min="16141" max="16142" width="6.140625" style="409" hidden="1"/>
    <col min="16143" max="16143" width="0.85546875" style="409" hidden="1"/>
    <col min="16144" max="16384" width="11.42578125" style="409" hidden="1"/>
  </cols>
  <sheetData>
    <row r="1" spans="1:17" s="747" customFormat="1" ht="4.7" customHeight="1">
      <c r="A1" s="744"/>
      <c r="B1" s="745"/>
      <c r="C1" s="745"/>
      <c r="D1" s="745"/>
      <c r="E1" s="745"/>
      <c r="F1" s="745"/>
      <c r="G1" s="745"/>
      <c r="H1" s="745"/>
      <c r="I1" s="745"/>
      <c r="J1" s="745"/>
      <c r="K1" s="745"/>
      <c r="L1" s="745"/>
      <c r="M1" s="745"/>
      <c r="N1" s="745"/>
      <c r="O1" s="746"/>
    </row>
    <row r="2" spans="1:17" s="752" customFormat="1" ht="11.1" customHeight="1">
      <c r="A2" s="748"/>
      <c r="B2" s="491" t="s">
        <v>424</v>
      </c>
      <c r="C2" s="749"/>
      <c r="D2" s="749"/>
      <c r="E2" s="749"/>
      <c r="F2" s="749"/>
      <c r="G2" s="749"/>
      <c r="H2" s="749"/>
      <c r="I2" s="750"/>
      <c r="J2" s="750"/>
      <c r="K2" s="750"/>
      <c r="L2" s="750"/>
      <c r="M2" s="750"/>
      <c r="N2" s="741" t="s">
        <v>425</v>
      </c>
      <c r="O2" s="751"/>
    </row>
    <row r="3" spans="1:17" s="752" customFormat="1" ht="11.1" customHeight="1">
      <c r="A3" s="748"/>
      <c r="B3" s="491" t="s">
        <v>426</v>
      </c>
      <c r="C3" s="749"/>
      <c r="D3" s="749"/>
      <c r="E3" s="749"/>
      <c r="F3" s="749"/>
      <c r="G3" s="749"/>
      <c r="H3" s="749"/>
      <c r="I3" s="750"/>
      <c r="J3" s="750"/>
      <c r="K3" s="750"/>
      <c r="L3" s="750"/>
      <c r="M3" s="750"/>
      <c r="N3" s="750"/>
      <c r="O3" s="753"/>
    </row>
    <row r="4" spans="1:17" s="752" customFormat="1" ht="11.1" customHeight="1">
      <c r="A4" s="748"/>
      <c r="B4" s="491" t="s">
        <v>371</v>
      </c>
      <c r="C4" s="749"/>
      <c r="D4" s="749"/>
      <c r="E4" s="749"/>
      <c r="F4" s="749"/>
      <c r="G4" s="749"/>
      <c r="H4" s="749"/>
      <c r="I4" s="750"/>
      <c r="J4" s="750"/>
      <c r="K4" s="750"/>
      <c r="L4" s="750"/>
      <c r="M4" s="750"/>
      <c r="N4" s="750"/>
      <c r="O4" s="754"/>
    </row>
    <row r="5" spans="1:17" s="747" customFormat="1" ht="3" customHeight="1">
      <c r="A5" s="755"/>
      <c r="B5" s="723"/>
      <c r="C5" s="723"/>
      <c r="D5" s="723"/>
      <c r="E5" s="723"/>
      <c r="F5" s="723"/>
      <c r="G5" s="723"/>
      <c r="H5" s="723"/>
      <c r="I5" s="723"/>
      <c r="J5" s="723"/>
      <c r="K5" s="723"/>
      <c r="L5" s="723"/>
      <c r="M5" s="723"/>
      <c r="N5" s="723"/>
      <c r="O5" s="756"/>
    </row>
    <row r="6" spans="1:17" s="723" customFormat="1" ht="3" customHeight="1">
      <c r="A6" s="755"/>
      <c r="B6" s="745"/>
      <c r="C6" s="745"/>
      <c r="D6" s="745"/>
      <c r="E6" s="745"/>
      <c r="F6" s="745"/>
      <c r="G6" s="745"/>
      <c r="H6" s="745"/>
      <c r="I6" s="745"/>
      <c r="J6" s="745"/>
      <c r="K6" s="745"/>
      <c r="L6" s="745"/>
      <c r="M6" s="745"/>
      <c r="N6" s="745"/>
      <c r="O6" s="756"/>
    </row>
    <row r="7" spans="1:17" s="723" customFormat="1" ht="9" customHeight="1">
      <c r="A7" s="755"/>
      <c r="B7" s="838" t="s">
        <v>0</v>
      </c>
      <c r="D7" s="841" t="s">
        <v>1</v>
      </c>
      <c r="E7" s="841"/>
      <c r="F7" s="841"/>
      <c r="G7" s="757" t="s">
        <v>427</v>
      </c>
      <c r="I7" s="758" t="s">
        <v>428</v>
      </c>
      <c r="J7" s="758"/>
      <c r="K7" s="758"/>
      <c r="L7" s="758"/>
      <c r="M7" s="758"/>
      <c r="N7" s="758"/>
      <c r="O7" s="759"/>
    </row>
    <row r="8" spans="1:17" s="747" customFormat="1" ht="9" customHeight="1">
      <c r="A8" s="755"/>
      <c r="B8" s="839"/>
      <c r="C8" s="723"/>
      <c r="D8" s="840" t="s">
        <v>429</v>
      </c>
      <c r="E8" s="760"/>
      <c r="F8" s="840" t="s">
        <v>430</v>
      </c>
      <c r="G8" s="757" t="s">
        <v>431</v>
      </c>
      <c r="H8" s="723"/>
      <c r="I8" s="840" t="s">
        <v>432</v>
      </c>
      <c r="J8" s="840" t="s">
        <v>433</v>
      </c>
      <c r="K8" s="840" t="s">
        <v>434</v>
      </c>
      <c r="L8" s="840" t="s">
        <v>435</v>
      </c>
      <c r="M8" s="840" t="s">
        <v>436</v>
      </c>
      <c r="N8" s="840" t="s">
        <v>437</v>
      </c>
      <c r="O8" s="761"/>
    </row>
    <row r="9" spans="1:17" s="747" customFormat="1" ht="9" customHeight="1">
      <c r="A9" s="755"/>
      <c r="B9" s="839"/>
      <c r="C9" s="723"/>
      <c r="D9" s="834"/>
      <c r="E9" s="722"/>
      <c r="F9" s="834"/>
      <c r="G9" s="762"/>
      <c r="H9" s="723"/>
      <c r="I9" s="834"/>
      <c r="J9" s="834"/>
      <c r="K9" s="834"/>
      <c r="L9" s="834"/>
      <c r="M9" s="834"/>
      <c r="N9" s="834"/>
      <c r="O9" s="761"/>
    </row>
    <row r="10" spans="1:17" s="723" customFormat="1" ht="3" customHeight="1">
      <c r="A10" s="755"/>
      <c r="B10" s="763"/>
      <c r="C10" s="763"/>
      <c r="D10" s="763"/>
      <c r="E10" s="763"/>
      <c r="F10" s="763"/>
      <c r="G10" s="764"/>
      <c r="H10" s="763"/>
      <c r="I10" s="763"/>
      <c r="J10" s="763"/>
      <c r="K10" s="763"/>
      <c r="L10" s="763"/>
      <c r="M10" s="763"/>
      <c r="N10" s="763"/>
      <c r="O10" s="756"/>
    </row>
    <row r="11" spans="1:17" s="747" customFormat="1" ht="3" customHeight="1">
      <c r="A11" s="755"/>
      <c r="B11" s="723"/>
      <c r="C11" s="723"/>
      <c r="D11" s="723"/>
      <c r="E11" s="723"/>
      <c r="F11" s="765"/>
      <c r="G11" s="750"/>
      <c r="H11" s="723"/>
      <c r="I11" s="723"/>
      <c r="J11" s="723"/>
      <c r="K11" s="723"/>
      <c r="L11" s="723"/>
      <c r="M11" s="723"/>
      <c r="N11" s="765"/>
      <c r="O11" s="766"/>
    </row>
    <row r="12" spans="1:17" s="747" customFormat="1" ht="9" customHeight="1">
      <c r="A12" s="755"/>
      <c r="B12" s="767" t="s">
        <v>438</v>
      </c>
      <c r="C12" s="767"/>
      <c r="D12" s="768">
        <f>SUM(I12:N12)</f>
        <v>25653.75</v>
      </c>
      <c r="E12" s="768"/>
      <c r="F12" s="768">
        <v>3339</v>
      </c>
      <c r="G12" s="769">
        <v>7.6841999999999997</v>
      </c>
      <c r="H12" s="770"/>
      <c r="I12" s="768">
        <v>21046.07</v>
      </c>
      <c r="J12" s="771" t="s">
        <v>145</v>
      </c>
      <c r="K12" s="768">
        <v>839.48</v>
      </c>
      <c r="L12" s="768">
        <v>1430.75</v>
      </c>
      <c r="M12" s="768">
        <v>2337.4499999999998</v>
      </c>
      <c r="N12" s="771" t="s">
        <v>145</v>
      </c>
      <c r="O12" s="772"/>
      <c r="P12" s="773"/>
      <c r="Q12" s="774"/>
    </row>
    <row r="13" spans="1:17" s="747" customFormat="1" ht="9" customHeight="1">
      <c r="A13" s="755"/>
      <c r="B13" s="767" t="s">
        <v>220</v>
      </c>
      <c r="C13" s="767"/>
      <c r="D13" s="768">
        <f>SUM(I13:N13)</f>
        <v>26660.47</v>
      </c>
      <c r="E13" s="768"/>
      <c r="F13" s="768">
        <v>3394</v>
      </c>
      <c r="G13" s="769">
        <v>7.8551767825574546</v>
      </c>
      <c r="H13" s="770"/>
      <c r="I13" s="768">
        <v>23786.47</v>
      </c>
      <c r="J13" s="771" t="s">
        <v>145</v>
      </c>
      <c r="K13" s="768">
        <v>2562.0300000000002</v>
      </c>
      <c r="L13" s="771" t="s">
        <v>145</v>
      </c>
      <c r="M13" s="768">
        <v>295.72000000000003</v>
      </c>
      <c r="N13" s="768">
        <v>16.25</v>
      </c>
      <c r="O13" s="772"/>
      <c r="P13" s="773"/>
      <c r="Q13" s="774"/>
    </row>
    <row r="14" spans="1:17" s="747" customFormat="1" ht="9" customHeight="1">
      <c r="A14" s="755"/>
      <c r="B14" s="775">
        <v>1997</v>
      </c>
      <c r="C14" s="767"/>
      <c r="D14" s="768">
        <f>SUM(I14:N14)</f>
        <v>26842.549999999996</v>
      </c>
      <c r="E14" s="768"/>
      <c r="F14" s="768">
        <v>3321</v>
      </c>
      <c r="G14" s="769">
        <v>8.1166276689090378</v>
      </c>
      <c r="H14" s="770"/>
      <c r="I14" s="768">
        <v>24233.439999999999</v>
      </c>
      <c r="J14" s="771" t="s">
        <v>145</v>
      </c>
      <c r="K14" s="768">
        <v>2070.12</v>
      </c>
      <c r="L14" s="771" t="s">
        <v>145</v>
      </c>
      <c r="M14" s="768">
        <v>62.48</v>
      </c>
      <c r="N14" s="768">
        <v>476.51</v>
      </c>
      <c r="O14" s="772"/>
      <c r="P14" s="773"/>
      <c r="Q14" s="774"/>
    </row>
    <row r="15" spans="1:17" s="747" customFormat="1" ht="9" customHeight="1">
      <c r="A15" s="755"/>
      <c r="B15" s="775">
        <v>1998</v>
      </c>
      <c r="C15" s="767"/>
      <c r="D15" s="768">
        <f>SUM(I15:N15)</f>
        <v>24427.219999999998</v>
      </c>
      <c r="E15" s="768"/>
      <c r="F15" s="768">
        <v>2476</v>
      </c>
      <c r="G15" s="769">
        <v>8.1166276689090378</v>
      </c>
      <c r="H15" s="770"/>
      <c r="I15" s="768">
        <v>21687.29</v>
      </c>
      <c r="J15" s="771" t="s">
        <v>145</v>
      </c>
      <c r="K15" s="768">
        <v>2410.91</v>
      </c>
      <c r="L15" s="776" t="s">
        <v>145</v>
      </c>
      <c r="M15" s="768">
        <v>19.010000000000002</v>
      </c>
      <c r="N15" s="768">
        <v>310.01</v>
      </c>
      <c r="O15" s="772"/>
      <c r="P15" s="773"/>
      <c r="Q15" s="774"/>
    </row>
    <row r="16" spans="1:17" s="747" customFormat="1" ht="9" customHeight="1">
      <c r="A16" s="755"/>
      <c r="B16" s="777">
        <v>1999</v>
      </c>
      <c r="C16" s="778"/>
      <c r="D16" s="779">
        <f>SUM(I16:N16)</f>
        <v>10525.5</v>
      </c>
      <c r="E16" s="779"/>
      <c r="F16" s="779">
        <v>1106.28</v>
      </c>
      <c r="G16" s="780">
        <v>8.1166276689090378</v>
      </c>
      <c r="H16" s="781"/>
      <c r="I16" s="779">
        <v>9340.7999999999993</v>
      </c>
      <c r="J16" s="771" t="s">
        <v>145</v>
      </c>
      <c r="K16" s="779">
        <v>1003.7</v>
      </c>
      <c r="L16" s="782" t="s">
        <v>145</v>
      </c>
      <c r="M16" s="782" t="s">
        <v>145</v>
      </c>
      <c r="N16" s="779">
        <v>181</v>
      </c>
      <c r="O16" s="783"/>
    </row>
    <row r="17" spans="1:15" s="747" customFormat="1" ht="9" customHeight="1">
      <c r="A17" s="755"/>
      <c r="B17" s="777"/>
      <c r="C17" s="778"/>
      <c r="D17" s="779"/>
      <c r="E17" s="779"/>
      <c r="F17" s="779"/>
      <c r="G17" s="780"/>
      <c r="H17" s="781"/>
      <c r="I17" s="779"/>
      <c r="J17" s="779"/>
      <c r="K17" s="779"/>
      <c r="L17" s="782"/>
      <c r="M17" s="779"/>
      <c r="N17" s="779"/>
      <c r="O17" s="783"/>
    </row>
    <row r="18" spans="1:15" s="747" customFormat="1" ht="9" customHeight="1">
      <c r="A18" s="755"/>
      <c r="B18" s="777">
        <v>2000</v>
      </c>
      <c r="C18" s="778"/>
      <c r="D18" s="779">
        <f>SUM(I18:N18)</f>
        <v>8986.5300000000007</v>
      </c>
      <c r="E18" s="779"/>
      <c r="F18" s="779">
        <v>938.8</v>
      </c>
      <c r="G18" s="780">
        <v>8.1166276689090378</v>
      </c>
      <c r="H18" s="781"/>
      <c r="I18" s="779">
        <v>6472</v>
      </c>
      <c r="J18" s="771">
        <v>1623.76</v>
      </c>
      <c r="K18" s="779">
        <v>873.28</v>
      </c>
      <c r="L18" s="782" t="s">
        <v>145</v>
      </c>
      <c r="M18" s="782" t="s">
        <v>145</v>
      </c>
      <c r="N18" s="779">
        <v>17.489999999999998</v>
      </c>
      <c r="O18" s="783"/>
    </row>
    <row r="19" spans="1:15" s="747" customFormat="1" ht="9" customHeight="1">
      <c r="A19" s="755"/>
      <c r="B19" s="777">
        <v>2001</v>
      </c>
      <c r="C19" s="778"/>
      <c r="D19" s="779">
        <f>SUM(I19:N19)</f>
        <v>15151.76</v>
      </c>
      <c r="E19" s="779"/>
      <c r="F19" s="779">
        <v>1657.32</v>
      </c>
      <c r="G19" s="780">
        <v>8.1166276689090378</v>
      </c>
      <c r="H19" s="781"/>
      <c r="I19" s="779">
        <v>6040.68</v>
      </c>
      <c r="J19" s="779">
        <v>8557.9</v>
      </c>
      <c r="K19" s="779">
        <v>145.72999999999999</v>
      </c>
      <c r="L19" s="782" t="s">
        <v>145</v>
      </c>
      <c r="M19" s="782" t="s">
        <v>145</v>
      </c>
      <c r="N19" s="779">
        <v>407.45</v>
      </c>
      <c r="O19" s="783"/>
    </row>
    <row r="20" spans="1:15" s="747" customFormat="1" ht="9" customHeight="1">
      <c r="A20" s="755"/>
      <c r="B20" s="777">
        <v>2002</v>
      </c>
      <c r="C20" s="778"/>
      <c r="D20" s="779">
        <f>SUM(I20:N20)</f>
        <v>15105.91</v>
      </c>
      <c r="E20" s="779"/>
      <c r="F20" s="779">
        <v>1464.82</v>
      </c>
      <c r="G20" s="780">
        <v>8.1166276689090378</v>
      </c>
      <c r="H20" s="781"/>
      <c r="I20" s="779">
        <v>2857.98</v>
      </c>
      <c r="J20" s="779">
        <v>11663.16</v>
      </c>
      <c r="K20" s="779">
        <v>547.36</v>
      </c>
      <c r="L20" s="782" t="s">
        <v>145</v>
      </c>
      <c r="M20" s="782" t="s">
        <v>145</v>
      </c>
      <c r="N20" s="779">
        <v>37.409999999999997</v>
      </c>
      <c r="O20" s="783"/>
    </row>
    <row r="21" spans="1:15" s="747" customFormat="1" ht="9" customHeight="1">
      <c r="A21" s="755"/>
      <c r="B21" s="777">
        <v>2003</v>
      </c>
      <c r="C21" s="778"/>
      <c r="D21" s="779">
        <f>SUM(I21:N21)</f>
        <v>23171.52</v>
      </c>
      <c r="E21" s="779"/>
      <c r="F21" s="779">
        <v>2062.2600000000002</v>
      </c>
      <c r="G21" s="780">
        <v>8.1166276689090378</v>
      </c>
      <c r="H21" s="781"/>
      <c r="I21" s="779">
        <v>4265.2</v>
      </c>
      <c r="J21" s="779">
        <v>13621.36</v>
      </c>
      <c r="K21" s="779">
        <v>5184.5200000000004</v>
      </c>
      <c r="L21" s="782" t="s">
        <v>145</v>
      </c>
      <c r="M21" s="782" t="s">
        <v>145</v>
      </c>
      <c r="N21" s="779">
        <v>100.44</v>
      </c>
      <c r="O21" s="783"/>
    </row>
    <row r="22" spans="1:15" s="747" customFormat="1" ht="9" customHeight="1">
      <c r="A22" s="755"/>
      <c r="B22" s="777">
        <v>2004</v>
      </c>
      <c r="C22" s="778"/>
      <c r="D22" s="779">
        <f>SUM(I22:N22)</f>
        <v>76505.25</v>
      </c>
      <c r="E22" s="779"/>
      <c r="F22" s="779">
        <v>6791.53</v>
      </c>
      <c r="G22" s="780"/>
      <c r="H22" s="781"/>
      <c r="I22" s="779">
        <v>7136.75</v>
      </c>
      <c r="J22" s="779">
        <v>68578.8</v>
      </c>
      <c r="K22" s="779">
        <v>273.83999999999997</v>
      </c>
      <c r="L22" s="782" t="s">
        <v>145</v>
      </c>
      <c r="M22" s="782" t="s">
        <v>145</v>
      </c>
      <c r="N22" s="779">
        <v>515.86</v>
      </c>
      <c r="O22" s="783"/>
    </row>
    <row r="23" spans="1:15" s="747" customFormat="1" ht="9" customHeight="1">
      <c r="A23" s="755"/>
      <c r="B23" s="777"/>
      <c r="C23" s="778"/>
      <c r="D23" s="779"/>
      <c r="E23" s="779"/>
      <c r="F23" s="779"/>
      <c r="G23" s="780"/>
      <c r="H23" s="781"/>
      <c r="I23" s="779"/>
      <c r="J23" s="779"/>
      <c r="K23" s="779"/>
      <c r="L23" s="782"/>
      <c r="M23" s="782"/>
      <c r="N23" s="779"/>
      <c r="O23" s="783"/>
    </row>
    <row r="24" spans="1:15" s="747" customFormat="1" ht="9" customHeight="1">
      <c r="A24" s="755"/>
      <c r="B24" s="777">
        <v>2005</v>
      </c>
      <c r="C24" s="778"/>
      <c r="D24" s="784">
        <f>SUM(I24:N24)</f>
        <v>103941.27</v>
      </c>
      <c r="E24" s="779"/>
      <c r="F24" s="779">
        <v>9644.1</v>
      </c>
      <c r="G24" s="780"/>
      <c r="H24" s="781"/>
      <c r="I24" s="779">
        <v>3512.98</v>
      </c>
      <c r="J24" s="779">
        <v>95125.52</v>
      </c>
      <c r="K24" s="779">
        <v>2463.86</v>
      </c>
      <c r="L24" s="782" t="s">
        <v>145</v>
      </c>
      <c r="M24" s="782" t="s">
        <v>145</v>
      </c>
      <c r="N24" s="779">
        <v>2838.91</v>
      </c>
      <c r="O24" s="783"/>
    </row>
    <row r="25" spans="1:15" s="747" customFormat="1" ht="9" customHeight="1">
      <c r="A25" s="755"/>
      <c r="B25" s="777">
        <v>2006</v>
      </c>
      <c r="C25" s="785"/>
      <c r="D25" s="784">
        <v>128523.8</v>
      </c>
      <c r="E25" s="786"/>
      <c r="F25" s="779">
        <v>11811.76</v>
      </c>
      <c r="G25" s="780"/>
      <c r="H25" s="787"/>
      <c r="I25" s="779">
        <v>6315.02</v>
      </c>
      <c r="J25" s="779">
        <v>117179.92</v>
      </c>
      <c r="K25" s="779">
        <v>65.73</v>
      </c>
      <c r="L25" s="782" t="s">
        <v>145</v>
      </c>
      <c r="M25" s="782" t="s">
        <v>145</v>
      </c>
      <c r="N25" s="779">
        <v>4963.13</v>
      </c>
      <c r="O25" s="783"/>
    </row>
    <row r="26" spans="1:15" s="747" customFormat="1" ht="9" customHeight="1">
      <c r="A26" s="755"/>
      <c r="B26" s="777">
        <v>2007</v>
      </c>
      <c r="C26" s="778"/>
      <c r="D26" s="784">
        <v>218831.34</v>
      </c>
      <c r="E26" s="779"/>
      <c r="F26" s="779">
        <v>20138.72</v>
      </c>
      <c r="G26" s="780"/>
      <c r="H26" s="781"/>
      <c r="I26" s="779">
        <v>9357.98</v>
      </c>
      <c r="J26" s="779">
        <v>204167.44</v>
      </c>
      <c r="K26" s="779">
        <v>0.92</v>
      </c>
      <c r="L26" s="788" t="s">
        <v>145</v>
      </c>
      <c r="M26" s="788" t="s">
        <v>145</v>
      </c>
      <c r="N26" s="782">
        <v>5305</v>
      </c>
      <c r="O26" s="783"/>
    </row>
    <row r="27" spans="1:15" s="747" customFormat="1" ht="9" customHeight="1">
      <c r="A27" s="755"/>
      <c r="B27" s="777">
        <v>2008</v>
      </c>
      <c r="C27" s="778"/>
      <c r="D27" s="784">
        <v>270113.87</v>
      </c>
      <c r="E27" s="779"/>
      <c r="F27" s="779">
        <v>19951.830000000002</v>
      </c>
      <c r="G27" s="780"/>
      <c r="H27" s="781"/>
      <c r="I27" s="779">
        <v>17402.68</v>
      </c>
      <c r="J27" s="779">
        <v>242951.66</v>
      </c>
      <c r="K27" s="779">
        <v>0</v>
      </c>
      <c r="L27" s="788" t="s">
        <v>145</v>
      </c>
      <c r="M27" s="788" t="s">
        <v>145</v>
      </c>
      <c r="N27" s="782">
        <v>9759.52</v>
      </c>
      <c r="O27" s="783"/>
    </row>
    <row r="28" spans="1:15" s="747" customFormat="1" ht="9" customHeight="1">
      <c r="A28" s="755"/>
      <c r="B28" s="777">
        <v>2009</v>
      </c>
      <c r="C28" s="778"/>
      <c r="D28" s="784">
        <v>313180.71999999997</v>
      </c>
      <c r="E28" s="779"/>
      <c r="F28" s="779">
        <v>23982.53</v>
      </c>
      <c r="G28" s="780"/>
      <c r="H28" s="781"/>
      <c r="I28" s="779">
        <v>11589.35</v>
      </c>
      <c r="J28" s="779">
        <v>289204.67</v>
      </c>
      <c r="K28" s="779">
        <v>0</v>
      </c>
      <c r="L28" s="788" t="s">
        <v>145</v>
      </c>
      <c r="M28" s="788" t="s">
        <v>145</v>
      </c>
      <c r="N28" s="782">
        <v>12386.7</v>
      </c>
      <c r="O28" s="783"/>
    </row>
    <row r="29" spans="1:15" s="747" customFormat="1" ht="9" customHeight="1">
      <c r="A29" s="755"/>
      <c r="B29" s="777"/>
      <c r="C29" s="778"/>
      <c r="D29" s="784"/>
      <c r="E29" s="779"/>
      <c r="F29" s="779"/>
      <c r="G29" s="780"/>
      <c r="H29" s="781"/>
      <c r="I29" s="779"/>
      <c r="J29" s="779"/>
      <c r="K29" s="779"/>
      <c r="L29" s="788"/>
      <c r="M29" s="788"/>
      <c r="N29" s="782"/>
      <c r="O29" s="783"/>
    </row>
    <row r="30" spans="1:15" s="747" customFormat="1" ht="9" customHeight="1">
      <c r="A30" s="755"/>
      <c r="B30" s="777" t="s">
        <v>211</v>
      </c>
      <c r="C30" s="778"/>
      <c r="D30" s="784">
        <v>594590.06999999995</v>
      </c>
      <c r="E30" s="779"/>
      <c r="F30" s="779">
        <v>48117.279999999999</v>
      </c>
      <c r="G30" s="780"/>
      <c r="H30" s="781"/>
      <c r="I30" s="779">
        <v>100628.88</v>
      </c>
      <c r="J30" s="779">
        <v>463346.78</v>
      </c>
      <c r="K30" s="779">
        <v>0</v>
      </c>
      <c r="L30" s="788" t="s">
        <v>145</v>
      </c>
      <c r="M30" s="788" t="s">
        <v>145</v>
      </c>
      <c r="N30" s="782">
        <v>30614.41</v>
      </c>
      <c r="O30" s="783"/>
    </row>
    <row r="31" spans="1:15" s="747" customFormat="1" ht="9" customHeight="1">
      <c r="A31" s="755"/>
      <c r="B31" s="777">
        <v>2011</v>
      </c>
      <c r="C31" s="778"/>
      <c r="D31" s="784">
        <v>969456.26</v>
      </c>
      <c r="E31" s="779"/>
      <c r="F31" s="779">
        <v>69294.39</v>
      </c>
      <c r="G31" s="780"/>
      <c r="H31" s="781"/>
      <c r="I31" s="779">
        <v>212901.48</v>
      </c>
      <c r="J31" s="779">
        <v>707668.36</v>
      </c>
      <c r="K31" s="779">
        <v>0</v>
      </c>
      <c r="L31" s="788" t="s">
        <v>145</v>
      </c>
      <c r="M31" s="788" t="s">
        <v>145</v>
      </c>
      <c r="N31" s="782">
        <v>48886.42</v>
      </c>
      <c r="O31" s="783"/>
    </row>
    <row r="32" spans="1:15" s="723" customFormat="1" ht="3" customHeight="1">
      <c r="A32" s="755"/>
      <c r="B32" s="789"/>
      <c r="C32" s="789"/>
      <c r="D32" s="789"/>
      <c r="E32" s="789"/>
      <c r="F32" s="789"/>
      <c r="G32" s="789"/>
      <c r="H32" s="789"/>
      <c r="I32" s="789"/>
      <c r="J32" s="790"/>
      <c r="K32" s="790"/>
      <c r="L32" s="790"/>
      <c r="M32" s="790"/>
      <c r="N32" s="790"/>
      <c r="O32" s="791"/>
    </row>
    <row r="33" spans="1:16" s="747" customFormat="1" ht="3" customHeight="1">
      <c r="A33" s="755"/>
      <c r="B33" s="501"/>
      <c r="C33" s="501"/>
      <c r="D33" s="501"/>
      <c r="E33" s="501"/>
      <c r="F33" s="501"/>
      <c r="G33" s="501"/>
      <c r="H33" s="501"/>
      <c r="I33" s="501"/>
      <c r="J33" s="723"/>
      <c r="K33" s="723"/>
      <c r="L33" s="723"/>
      <c r="M33" s="723"/>
      <c r="N33" s="723"/>
      <c r="O33" s="756"/>
    </row>
    <row r="34" spans="1:16" s="747" customFormat="1" ht="9" customHeight="1">
      <c r="A34" s="755"/>
      <c r="B34" s="509" t="s">
        <v>439</v>
      </c>
      <c r="C34" s="723"/>
      <c r="D34" s="723"/>
      <c r="E34" s="723"/>
      <c r="F34" s="723"/>
      <c r="G34" s="723"/>
      <c r="H34" s="723"/>
      <c r="I34" s="723"/>
      <c r="J34" s="723"/>
      <c r="K34" s="723"/>
      <c r="L34" s="723"/>
      <c r="M34" s="723"/>
      <c r="N34" s="723"/>
      <c r="O34" s="756"/>
    </row>
    <row r="35" spans="1:16" s="747" customFormat="1" ht="9" customHeight="1">
      <c r="A35" s="755"/>
      <c r="B35" s="792" t="s">
        <v>440</v>
      </c>
      <c r="C35" s="723"/>
      <c r="D35" s="723"/>
      <c r="E35" s="723"/>
      <c r="F35" s="723"/>
      <c r="G35" s="723"/>
      <c r="H35" s="723"/>
      <c r="I35" s="723"/>
      <c r="J35" s="723"/>
      <c r="K35" s="723"/>
      <c r="L35" s="723"/>
      <c r="M35" s="723"/>
      <c r="N35" s="723"/>
      <c r="O35" s="756"/>
    </row>
    <row r="36" spans="1:16" s="747" customFormat="1" ht="9" customHeight="1">
      <c r="A36" s="755"/>
      <c r="B36" s="509" t="s">
        <v>441</v>
      </c>
      <c r="C36" s="723"/>
      <c r="D36" s="723"/>
      <c r="E36" s="723"/>
      <c r="F36" s="723"/>
      <c r="G36" s="723"/>
      <c r="H36" s="723"/>
      <c r="I36" s="723"/>
      <c r="J36" s="723"/>
      <c r="K36" s="723"/>
      <c r="L36" s="723"/>
      <c r="M36" s="723"/>
      <c r="N36" s="723"/>
      <c r="O36" s="756"/>
    </row>
    <row r="37" spans="1:16" s="747" customFormat="1" ht="4.7" customHeight="1">
      <c r="A37" s="793"/>
      <c r="B37" s="789"/>
      <c r="C37" s="789"/>
      <c r="D37" s="789"/>
      <c r="E37" s="789"/>
      <c r="F37" s="789"/>
      <c r="G37" s="789"/>
      <c r="H37" s="789"/>
      <c r="I37" s="789"/>
      <c r="J37" s="763"/>
      <c r="K37" s="763"/>
      <c r="L37" s="763"/>
      <c r="M37" s="763"/>
      <c r="N37" s="763"/>
      <c r="O37" s="794"/>
    </row>
    <row r="38" spans="1:16" hidden="1">
      <c r="P38" s="409" t="s">
        <v>2</v>
      </c>
    </row>
    <row r="39" spans="1:16" hidden="1">
      <c r="B39" s="747"/>
    </row>
    <row r="40" spans="1:16" hidden="1">
      <c r="B40" s="747"/>
    </row>
    <row r="41" spans="1:16" hidden="1">
      <c r="B41" s="747"/>
    </row>
    <row r="42" spans="1:16" hidden="1">
      <c r="B42" s="747"/>
    </row>
    <row r="43" spans="1:16" hidden="1">
      <c r="B43" s="747"/>
    </row>
  </sheetData>
  <sheetProtection sheet="1" objects="1" scenarios="1"/>
  <mergeCells count="10">
    <mergeCell ref="K8:K9"/>
    <mergeCell ref="L8:L9"/>
    <mergeCell ref="M8:M9"/>
    <mergeCell ref="N8:N9"/>
    <mergeCell ref="B7:B9"/>
    <mergeCell ref="D7:F7"/>
    <mergeCell ref="D8:D9"/>
    <mergeCell ref="F8:F9"/>
    <mergeCell ref="I8:I9"/>
    <mergeCell ref="J8:J9"/>
  </mergeCells>
  <hyperlinks>
    <hyperlink ref="N2" location="Índice!A1" display="Índice!A1"/>
  </hyperlinks>
  <printOptions horizontalCentered="1" verticalCentered="1"/>
  <pageMargins left="1.8897637795275593" right="1.9291338582677167" top="2.1653543307086616" bottom="1.5748031496062993" header="0.39370078740157483" footer="0.39370078740157483"/>
  <pageSetup orientation="portrait" r:id="rId1"/>
  <headerFooter>
    <oddHeader>&amp;L&amp;K000080INEGI. Anuario estadístico y geográfico de los Estados Unidos Mexicanos 2013. 2014.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Hoja22"/>
  <dimension ref="A1:WVN39"/>
  <sheetViews>
    <sheetView showGridLines="0" showRowColHeaders="0" zoomScale="145" zoomScaleNormal="145" workbookViewId="0"/>
  </sheetViews>
  <sheetFormatPr baseColWidth="10" defaultColWidth="0" defaultRowHeight="12.75" zeroHeight="1"/>
  <cols>
    <col min="1" max="1" width="0.85546875" style="409" customWidth="1"/>
    <col min="2" max="2" width="8.42578125" style="409" customWidth="1"/>
    <col min="3" max="3" width="18.42578125" style="409" customWidth="1"/>
    <col min="4" max="4" width="9.28515625" style="409" customWidth="1"/>
    <col min="5" max="5" width="22.85546875" style="409" customWidth="1"/>
    <col min="6" max="7" width="0.85546875" style="409" customWidth="1"/>
    <col min="8" max="256" width="11.42578125" style="409" hidden="1"/>
    <col min="257" max="257" width="0.85546875" style="409" hidden="1"/>
    <col min="258" max="258" width="8.42578125" style="409" hidden="1"/>
    <col min="259" max="259" width="18.42578125" style="409" hidden="1"/>
    <col min="260" max="260" width="9.28515625" style="409" hidden="1"/>
    <col min="261" max="261" width="22.85546875" style="409" hidden="1"/>
    <col min="262" max="262" width="0.85546875" style="409" hidden="1"/>
    <col min="263" max="512" width="11.42578125" style="409" hidden="1"/>
    <col min="513" max="513" width="0.85546875" style="409" hidden="1"/>
    <col min="514" max="514" width="8.42578125" style="409" hidden="1"/>
    <col min="515" max="515" width="18.42578125" style="409" hidden="1"/>
    <col min="516" max="516" width="9.28515625" style="409" hidden="1"/>
    <col min="517" max="517" width="22.85546875" style="409" hidden="1"/>
    <col min="518" max="518" width="0.85546875" style="409" hidden="1"/>
    <col min="519" max="768" width="11.42578125" style="409" hidden="1"/>
    <col min="769" max="769" width="0.85546875" style="409" hidden="1"/>
    <col min="770" max="770" width="8.42578125" style="409" hidden="1"/>
    <col min="771" max="771" width="18.42578125" style="409" hidden="1"/>
    <col min="772" max="772" width="9.28515625" style="409" hidden="1"/>
    <col min="773" max="773" width="22.85546875" style="409" hidden="1"/>
    <col min="774" max="774" width="0.85546875" style="409" hidden="1"/>
    <col min="775" max="1024" width="11.42578125" style="409" hidden="1"/>
    <col min="1025" max="1025" width="0.85546875" style="409" hidden="1"/>
    <col min="1026" max="1026" width="8.42578125" style="409" hidden="1"/>
    <col min="1027" max="1027" width="18.42578125" style="409" hidden="1"/>
    <col min="1028" max="1028" width="9.28515625" style="409" hidden="1"/>
    <col min="1029" max="1029" width="22.85546875" style="409" hidden="1"/>
    <col min="1030" max="1030" width="0.85546875" style="409" hidden="1"/>
    <col min="1031" max="1280" width="11.42578125" style="409" hidden="1"/>
    <col min="1281" max="1281" width="0.85546875" style="409" hidden="1"/>
    <col min="1282" max="1282" width="8.42578125" style="409" hidden="1"/>
    <col min="1283" max="1283" width="18.42578125" style="409" hidden="1"/>
    <col min="1284" max="1284" width="9.28515625" style="409" hidden="1"/>
    <col min="1285" max="1285" width="22.85546875" style="409" hidden="1"/>
    <col min="1286" max="1286" width="0.85546875" style="409" hidden="1"/>
    <col min="1287" max="1536" width="11.42578125" style="409" hidden="1"/>
    <col min="1537" max="1537" width="0.85546875" style="409" hidden="1"/>
    <col min="1538" max="1538" width="8.42578125" style="409" hidden="1"/>
    <col min="1539" max="1539" width="18.42578125" style="409" hidden="1"/>
    <col min="1540" max="1540" width="9.28515625" style="409" hidden="1"/>
    <col min="1541" max="1541" width="22.85546875" style="409" hidden="1"/>
    <col min="1542" max="1542" width="0.85546875" style="409" hidden="1"/>
    <col min="1543" max="1792" width="11.42578125" style="409" hidden="1"/>
    <col min="1793" max="1793" width="0.85546875" style="409" hidden="1"/>
    <col min="1794" max="1794" width="8.42578125" style="409" hidden="1"/>
    <col min="1795" max="1795" width="18.42578125" style="409" hidden="1"/>
    <col min="1796" max="1796" width="9.28515625" style="409" hidden="1"/>
    <col min="1797" max="1797" width="22.85546875" style="409" hidden="1"/>
    <col min="1798" max="1798" width="0.85546875" style="409" hidden="1"/>
    <col min="1799" max="2048" width="11.42578125" style="409" hidden="1"/>
    <col min="2049" max="2049" width="0.85546875" style="409" hidden="1"/>
    <col min="2050" max="2050" width="8.42578125" style="409" hidden="1"/>
    <col min="2051" max="2051" width="18.42578125" style="409" hidden="1"/>
    <col min="2052" max="2052" width="9.28515625" style="409" hidden="1"/>
    <col min="2053" max="2053" width="22.85546875" style="409" hidden="1"/>
    <col min="2054" max="2054" width="0.85546875" style="409" hidden="1"/>
    <col min="2055" max="2304" width="11.42578125" style="409" hidden="1"/>
    <col min="2305" max="2305" width="0.85546875" style="409" hidden="1"/>
    <col min="2306" max="2306" width="8.42578125" style="409" hidden="1"/>
    <col min="2307" max="2307" width="18.42578125" style="409" hidden="1"/>
    <col min="2308" max="2308" width="9.28515625" style="409" hidden="1"/>
    <col min="2309" max="2309" width="22.85546875" style="409" hidden="1"/>
    <col min="2310" max="2310" width="0.85546875" style="409" hidden="1"/>
    <col min="2311" max="2560" width="11.42578125" style="409" hidden="1"/>
    <col min="2561" max="2561" width="0.85546875" style="409" hidden="1"/>
    <col min="2562" max="2562" width="8.42578125" style="409" hidden="1"/>
    <col min="2563" max="2563" width="18.42578125" style="409" hidden="1"/>
    <col min="2564" max="2564" width="9.28515625" style="409" hidden="1"/>
    <col min="2565" max="2565" width="22.85546875" style="409" hidden="1"/>
    <col min="2566" max="2566" width="0.85546875" style="409" hidden="1"/>
    <col min="2567" max="2816" width="11.42578125" style="409" hidden="1"/>
    <col min="2817" max="2817" width="0.85546875" style="409" hidden="1"/>
    <col min="2818" max="2818" width="8.42578125" style="409" hidden="1"/>
    <col min="2819" max="2819" width="18.42578125" style="409" hidden="1"/>
    <col min="2820" max="2820" width="9.28515625" style="409" hidden="1"/>
    <col min="2821" max="2821" width="22.85546875" style="409" hidden="1"/>
    <col min="2822" max="2822" width="0.85546875" style="409" hidden="1"/>
    <col min="2823" max="3072" width="11.42578125" style="409" hidden="1"/>
    <col min="3073" max="3073" width="0.85546875" style="409" hidden="1"/>
    <col min="3074" max="3074" width="8.42578125" style="409" hidden="1"/>
    <col min="3075" max="3075" width="18.42578125" style="409" hidden="1"/>
    <col min="3076" max="3076" width="9.28515625" style="409" hidden="1"/>
    <col min="3077" max="3077" width="22.85546875" style="409" hidden="1"/>
    <col min="3078" max="3078" width="0.85546875" style="409" hidden="1"/>
    <col min="3079" max="3328" width="11.42578125" style="409" hidden="1"/>
    <col min="3329" max="3329" width="0.85546875" style="409" hidden="1"/>
    <col min="3330" max="3330" width="8.42578125" style="409" hidden="1"/>
    <col min="3331" max="3331" width="18.42578125" style="409" hidden="1"/>
    <col min="3332" max="3332" width="9.28515625" style="409" hidden="1"/>
    <col min="3333" max="3333" width="22.85546875" style="409" hidden="1"/>
    <col min="3334" max="3334" width="0.85546875" style="409" hidden="1"/>
    <col min="3335" max="3584" width="11.42578125" style="409" hidden="1"/>
    <col min="3585" max="3585" width="0.85546875" style="409" hidden="1"/>
    <col min="3586" max="3586" width="8.42578125" style="409" hidden="1"/>
    <col min="3587" max="3587" width="18.42578125" style="409" hidden="1"/>
    <col min="3588" max="3588" width="9.28515625" style="409" hidden="1"/>
    <col min="3589" max="3589" width="22.85546875" style="409" hidden="1"/>
    <col min="3590" max="3590" width="0.85546875" style="409" hidden="1"/>
    <col min="3591" max="3840" width="11.42578125" style="409" hidden="1"/>
    <col min="3841" max="3841" width="0.85546875" style="409" hidden="1"/>
    <col min="3842" max="3842" width="8.42578125" style="409" hidden="1"/>
    <col min="3843" max="3843" width="18.42578125" style="409" hidden="1"/>
    <col min="3844" max="3844" width="9.28515625" style="409" hidden="1"/>
    <col min="3845" max="3845" width="22.85546875" style="409" hidden="1"/>
    <col min="3846" max="3846" width="0.85546875" style="409" hidden="1"/>
    <col min="3847" max="4096" width="11.42578125" style="409" hidden="1"/>
    <col min="4097" max="4097" width="0.85546875" style="409" hidden="1"/>
    <col min="4098" max="4098" width="8.42578125" style="409" hidden="1"/>
    <col min="4099" max="4099" width="18.42578125" style="409" hidden="1"/>
    <col min="4100" max="4100" width="9.28515625" style="409" hidden="1"/>
    <col min="4101" max="4101" width="22.85546875" style="409" hidden="1"/>
    <col min="4102" max="4102" width="0.85546875" style="409" hidden="1"/>
    <col min="4103" max="4352" width="11.42578125" style="409" hidden="1"/>
    <col min="4353" max="4353" width="0.85546875" style="409" hidden="1"/>
    <col min="4354" max="4354" width="8.42578125" style="409" hidden="1"/>
    <col min="4355" max="4355" width="18.42578125" style="409" hidden="1"/>
    <col min="4356" max="4356" width="9.28515625" style="409" hidden="1"/>
    <col min="4357" max="4357" width="22.85546875" style="409" hidden="1"/>
    <col min="4358" max="4358" width="0.85546875" style="409" hidden="1"/>
    <col min="4359" max="4608" width="11.42578125" style="409" hidden="1"/>
    <col min="4609" max="4609" width="0.85546875" style="409" hidden="1"/>
    <col min="4610" max="4610" width="8.42578125" style="409" hidden="1"/>
    <col min="4611" max="4611" width="18.42578125" style="409" hidden="1"/>
    <col min="4612" max="4612" width="9.28515625" style="409" hidden="1"/>
    <col min="4613" max="4613" width="22.85546875" style="409" hidden="1"/>
    <col min="4614" max="4614" width="0.85546875" style="409" hidden="1"/>
    <col min="4615" max="4864" width="11.42578125" style="409" hidden="1"/>
    <col min="4865" max="4865" width="0.85546875" style="409" hidden="1"/>
    <col min="4866" max="4866" width="8.42578125" style="409" hidden="1"/>
    <col min="4867" max="4867" width="18.42578125" style="409" hidden="1"/>
    <col min="4868" max="4868" width="9.28515625" style="409" hidden="1"/>
    <col min="4869" max="4869" width="22.85546875" style="409" hidden="1"/>
    <col min="4870" max="4870" width="0.85546875" style="409" hidden="1"/>
    <col min="4871" max="5120" width="11.42578125" style="409" hidden="1"/>
    <col min="5121" max="5121" width="0.85546875" style="409" hidden="1"/>
    <col min="5122" max="5122" width="8.42578125" style="409" hidden="1"/>
    <col min="5123" max="5123" width="18.42578125" style="409" hidden="1"/>
    <col min="5124" max="5124" width="9.28515625" style="409" hidden="1"/>
    <col min="5125" max="5125" width="22.85546875" style="409" hidden="1"/>
    <col min="5126" max="5126" width="0.85546875" style="409" hidden="1"/>
    <col min="5127" max="5376" width="11.42578125" style="409" hidden="1"/>
    <col min="5377" max="5377" width="0.85546875" style="409" hidden="1"/>
    <col min="5378" max="5378" width="8.42578125" style="409" hidden="1"/>
    <col min="5379" max="5379" width="18.42578125" style="409" hidden="1"/>
    <col min="5380" max="5380" width="9.28515625" style="409" hidden="1"/>
    <col min="5381" max="5381" width="22.85546875" style="409" hidden="1"/>
    <col min="5382" max="5382" width="0.85546875" style="409" hidden="1"/>
    <col min="5383" max="5632" width="11.42578125" style="409" hidden="1"/>
    <col min="5633" max="5633" width="0.85546875" style="409" hidden="1"/>
    <col min="5634" max="5634" width="8.42578125" style="409" hidden="1"/>
    <col min="5635" max="5635" width="18.42578125" style="409" hidden="1"/>
    <col min="5636" max="5636" width="9.28515625" style="409" hidden="1"/>
    <col min="5637" max="5637" width="22.85546875" style="409" hidden="1"/>
    <col min="5638" max="5638" width="0.85546875" style="409" hidden="1"/>
    <col min="5639" max="5888" width="11.42578125" style="409" hidden="1"/>
    <col min="5889" max="5889" width="0.85546875" style="409" hidden="1"/>
    <col min="5890" max="5890" width="8.42578125" style="409" hidden="1"/>
    <col min="5891" max="5891" width="18.42578125" style="409" hidden="1"/>
    <col min="5892" max="5892" width="9.28515625" style="409" hidden="1"/>
    <col min="5893" max="5893" width="22.85546875" style="409" hidden="1"/>
    <col min="5894" max="5894" width="0.85546875" style="409" hidden="1"/>
    <col min="5895" max="6144" width="11.42578125" style="409" hidden="1"/>
    <col min="6145" max="6145" width="0.85546875" style="409" hidden="1"/>
    <col min="6146" max="6146" width="8.42578125" style="409" hidden="1"/>
    <col min="6147" max="6147" width="18.42578125" style="409" hidden="1"/>
    <col min="6148" max="6148" width="9.28515625" style="409" hidden="1"/>
    <col min="6149" max="6149" width="22.85546875" style="409" hidden="1"/>
    <col min="6150" max="6150" width="0.85546875" style="409" hidden="1"/>
    <col min="6151" max="6400" width="11.42578125" style="409" hidden="1"/>
    <col min="6401" max="6401" width="0.85546875" style="409" hidden="1"/>
    <col min="6402" max="6402" width="8.42578125" style="409" hidden="1"/>
    <col min="6403" max="6403" width="18.42578125" style="409" hidden="1"/>
    <col min="6404" max="6404" width="9.28515625" style="409" hidden="1"/>
    <col min="6405" max="6405" width="22.85546875" style="409" hidden="1"/>
    <col min="6406" max="6406" width="0.85546875" style="409" hidden="1"/>
    <col min="6407" max="6656" width="11.42578125" style="409" hidden="1"/>
    <col min="6657" max="6657" width="0.85546875" style="409" hidden="1"/>
    <col min="6658" max="6658" width="8.42578125" style="409" hidden="1"/>
    <col min="6659" max="6659" width="18.42578125" style="409" hidden="1"/>
    <col min="6660" max="6660" width="9.28515625" style="409" hidden="1"/>
    <col min="6661" max="6661" width="22.85546875" style="409" hidden="1"/>
    <col min="6662" max="6662" width="0.85546875" style="409" hidden="1"/>
    <col min="6663" max="6912" width="11.42578125" style="409" hidden="1"/>
    <col min="6913" max="6913" width="0.85546875" style="409" hidden="1"/>
    <col min="6914" max="6914" width="8.42578125" style="409" hidden="1"/>
    <col min="6915" max="6915" width="18.42578125" style="409" hidden="1"/>
    <col min="6916" max="6916" width="9.28515625" style="409" hidden="1"/>
    <col min="6917" max="6917" width="22.85546875" style="409" hidden="1"/>
    <col min="6918" max="6918" width="0.85546875" style="409" hidden="1"/>
    <col min="6919" max="7168" width="11.42578125" style="409" hidden="1"/>
    <col min="7169" max="7169" width="0.85546875" style="409" hidden="1"/>
    <col min="7170" max="7170" width="8.42578125" style="409" hidden="1"/>
    <col min="7171" max="7171" width="18.42578125" style="409" hidden="1"/>
    <col min="7172" max="7172" width="9.28515625" style="409" hidden="1"/>
    <col min="7173" max="7173" width="22.85546875" style="409" hidden="1"/>
    <col min="7174" max="7174" width="0.85546875" style="409" hidden="1"/>
    <col min="7175" max="7424" width="11.42578125" style="409" hidden="1"/>
    <col min="7425" max="7425" width="0.85546875" style="409" hidden="1"/>
    <col min="7426" max="7426" width="8.42578125" style="409" hidden="1"/>
    <col min="7427" max="7427" width="18.42578125" style="409" hidden="1"/>
    <col min="7428" max="7428" width="9.28515625" style="409" hidden="1"/>
    <col min="7429" max="7429" width="22.85546875" style="409" hidden="1"/>
    <col min="7430" max="7430" width="0.85546875" style="409" hidden="1"/>
    <col min="7431" max="7680" width="11.42578125" style="409" hidden="1"/>
    <col min="7681" max="7681" width="0.85546875" style="409" hidden="1"/>
    <col min="7682" max="7682" width="8.42578125" style="409" hidden="1"/>
    <col min="7683" max="7683" width="18.42578125" style="409" hidden="1"/>
    <col min="7684" max="7684" width="9.28515625" style="409" hidden="1"/>
    <col min="7685" max="7685" width="22.85546875" style="409" hidden="1"/>
    <col min="7686" max="7686" width="0.85546875" style="409" hidden="1"/>
    <col min="7687" max="7936" width="11.42578125" style="409" hidden="1"/>
    <col min="7937" max="7937" width="0.85546875" style="409" hidden="1"/>
    <col min="7938" max="7938" width="8.42578125" style="409" hidden="1"/>
    <col min="7939" max="7939" width="18.42578125" style="409" hidden="1"/>
    <col min="7940" max="7940" width="9.28515625" style="409" hidden="1"/>
    <col min="7941" max="7941" width="22.85546875" style="409" hidden="1"/>
    <col min="7942" max="7942" width="0.85546875" style="409" hidden="1"/>
    <col min="7943" max="8192" width="11.42578125" style="409" hidden="1"/>
    <col min="8193" max="8193" width="0.85546875" style="409" hidden="1"/>
    <col min="8194" max="8194" width="8.42578125" style="409" hidden="1"/>
    <col min="8195" max="8195" width="18.42578125" style="409" hidden="1"/>
    <col min="8196" max="8196" width="9.28515625" style="409" hidden="1"/>
    <col min="8197" max="8197" width="22.85546875" style="409" hidden="1"/>
    <col min="8198" max="8198" width="0.85546875" style="409" hidden="1"/>
    <col min="8199" max="8448" width="11.42578125" style="409" hidden="1"/>
    <col min="8449" max="8449" width="0.85546875" style="409" hidden="1"/>
    <col min="8450" max="8450" width="8.42578125" style="409" hidden="1"/>
    <col min="8451" max="8451" width="18.42578125" style="409" hidden="1"/>
    <col min="8452" max="8452" width="9.28515625" style="409" hidden="1"/>
    <col min="8453" max="8453" width="22.85546875" style="409" hidden="1"/>
    <col min="8454" max="8454" width="0.85546875" style="409" hidden="1"/>
    <col min="8455" max="8704" width="11.42578125" style="409" hidden="1"/>
    <col min="8705" max="8705" width="0.85546875" style="409" hidden="1"/>
    <col min="8706" max="8706" width="8.42578125" style="409" hidden="1"/>
    <col min="8707" max="8707" width="18.42578125" style="409" hidden="1"/>
    <col min="8708" max="8708" width="9.28515625" style="409" hidden="1"/>
    <col min="8709" max="8709" width="22.85546875" style="409" hidden="1"/>
    <col min="8710" max="8710" width="0.85546875" style="409" hidden="1"/>
    <col min="8711" max="8960" width="11.42578125" style="409" hidden="1"/>
    <col min="8961" max="8961" width="0.85546875" style="409" hidden="1"/>
    <col min="8962" max="8962" width="8.42578125" style="409" hidden="1"/>
    <col min="8963" max="8963" width="18.42578125" style="409" hidden="1"/>
    <col min="8964" max="8964" width="9.28515625" style="409" hidden="1"/>
    <col min="8965" max="8965" width="22.85546875" style="409" hidden="1"/>
    <col min="8966" max="8966" width="0.85546875" style="409" hidden="1"/>
    <col min="8967" max="9216" width="11.42578125" style="409" hidden="1"/>
    <col min="9217" max="9217" width="0.85546875" style="409" hidden="1"/>
    <col min="9218" max="9218" width="8.42578125" style="409" hidden="1"/>
    <col min="9219" max="9219" width="18.42578125" style="409" hidden="1"/>
    <col min="9220" max="9220" width="9.28515625" style="409" hidden="1"/>
    <col min="9221" max="9221" width="22.85546875" style="409" hidden="1"/>
    <col min="9222" max="9222" width="0.85546875" style="409" hidden="1"/>
    <col min="9223" max="9472" width="11.42578125" style="409" hidden="1"/>
    <col min="9473" max="9473" width="0.85546875" style="409" hidden="1"/>
    <col min="9474" max="9474" width="8.42578125" style="409" hidden="1"/>
    <col min="9475" max="9475" width="18.42578125" style="409" hidden="1"/>
    <col min="9476" max="9476" width="9.28515625" style="409" hidden="1"/>
    <col min="9477" max="9477" width="22.85546875" style="409" hidden="1"/>
    <col min="9478" max="9478" width="0.85546875" style="409" hidden="1"/>
    <col min="9479" max="9728" width="11.42578125" style="409" hidden="1"/>
    <col min="9729" max="9729" width="0.85546875" style="409" hidden="1"/>
    <col min="9730" max="9730" width="8.42578125" style="409" hidden="1"/>
    <col min="9731" max="9731" width="18.42578125" style="409" hidden="1"/>
    <col min="9732" max="9732" width="9.28515625" style="409" hidden="1"/>
    <col min="9733" max="9733" width="22.85546875" style="409" hidden="1"/>
    <col min="9734" max="9734" width="0.85546875" style="409" hidden="1"/>
    <col min="9735" max="9984" width="11.42578125" style="409" hidden="1"/>
    <col min="9985" max="9985" width="0.85546875" style="409" hidden="1"/>
    <col min="9986" max="9986" width="8.42578125" style="409" hidden="1"/>
    <col min="9987" max="9987" width="18.42578125" style="409" hidden="1"/>
    <col min="9988" max="9988" width="9.28515625" style="409" hidden="1"/>
    <col min="9989" max="9989" width="22.85546875" style="409" hidden="1"/>
    <col min="9990" max="9990" width="0.85546875" style="409" hidden="1"/>
    <col min="9991" max="10240" width="11.42578125" style="409" hidden="1"/>
    <col min="10241" max="10241" width="0.85546875" style="409" hidden="1"/>
    <col min="10242" max="10242" width="8.42578125" style="409" hidden="1"/>
    <col min="10243" max="10243" width="18.42578125" style="409" hidden="1"/>
    <col min="10244" max="10244" width="9.28515625" style="409" hidden="1"/>
    <col min="10245" max="10245" width="22.85546875" style="409" hidden="1"/>
    <col min="10246" max="10246" width="0.85546875" style="409" hidden="1"/>
    <col min="10247" max="10496" width="11.42578125" style="409" hidden="1"/>
    <col min="10497" max="10497" width="0.85546875" style="409" hidden="1"/>
    <col min="10498" max="10498" width="8.42578125" style="409" hidden="1"/>
    <col min="10499" max="10499" width="18.42578125" style="409" hidden="1"/>
    <col min="10500" max="10500" width="9.28515625" style="409" hidden="1"/>
    <col min="10501" max="10501" width="22.85546875" style="409" hidden="1"/>
    <col min="10502" max="10502" width="0.85546875" style="409" hidden="1"/>
    <col min="10503" max="10752" width="11.42578125" style="409" hidden="1"/>
    <col min="10753" max="10753" width="0.85546875" style="409" hidden="1"/>
    <col min="10754" max="10754" width="8.42578125" style="409" hidden="1"/>
    <col min="10755" max="10755" width="18.42578125" style="409" hidden="1"/>
    <col min="10756" max="10756" width="9.28515625" style="409" hidden="1"/>
    <col min="10757" max="10757" width="22.85546875" style="409" hidden="1"/>
    <col min="10758" max="10758" width="0.85546875" style="409" hidden="1"/>
    <col min="10759" max="11008" width="11.42578125" style="409" hidden="1"/>
    <col min="11009" max="11009" width="0.85546875" style="409" hidden="1"/>
    <col min="11010" max="11010" width="8.42578125" style="409" hidden="1"/>
    <col min="11011" max="11011" width="18.42578125" style="409" hidden="1"/>
    <col min="11012" max="11012" width="9.28515625" style="409" hidden="1"/>
    <col min="11013" max="11013" width="22.85546875" style="409" hidden="1"/>
    <col min="11014" max="11014" width="0.85546875" style="409" hidden="1"/>
    <col min="11015" max="11264" width="11.42578125" style="409" hidden="1"/>
    <col min="11265" max="11265" width="0.85546875" style="409" hidden="1"/>
    <col min="11266" max="11266" width="8.42578125" style="409" hidden="1"/>
    <col min="11267" max="11267" width="18.42578125" style="409" hidden="1"/>
    <col min="11268" max="11268" width="9.28515625" style="409" hidden="1"/>
    <col min="11269" max="11269" width="22.85546875" style="409" hidden="1"/>
    <col min="11270" max="11270" width="0.85546875" style="409" hidden="1"/>
    <col min="11271" max="11520" width="11.42578125" style="409" hidden="1"/>
    <col min="11521" max="11521" width="0.85546875" style="409" hidden="1"/>
    <col min="11522" max="11522" width="8.42578125" style="409" hidden="1"/>
    <col min="11523" max="11523" width="18.42578125" style="409" hidden="1"/>
    <col min="11524" max="11524" width="9.28515625" style="409" hidden="1"/>
    <col min="11525" max="11525" width="22.85546875" style="409" hidden="1"/>
    <col min="11526" max="11526" width="0.85546875" style="409" hidden="1"/>
    <col min="11527" max="11776" width="11.42578125" style="409" hidden="1"/>
    <col min="11777" max="11777" width="0.85546875" style="409" hidden="1"/>
    <col min="11778" max="11778" width="8.42578125" style="409" hidden="1"/>
    <col min="11779" max="11779" width="18.42578125" style="409" hidden="1"/>
    <col min="11780" max="11780" width="9.28515625" style="409" hidden="1"/>
    <col min="11781" max="11781" width="22.85546875" style="409" hidden="1"/>
    <col min="11782" max="11782" width="0.85546875" style="409" hidden="1"/>
    <col min="11783" max="12032" width="11.42578125" style="409" hidden="1"/>
    <col min="12033" max="12033" width="0.85546875" style="409" hidden="1"/>
    <col min="12034" max="12034" width="8.42578125" style="409" hidden="1"/>
    <col min="12035" max="12035" width="18.42578125" style="409" hidden="1"/>
    <col min="12036" max="12036" width="9.28515625" style="409" hidden="1"/>
    <col min="12037" max="12037" width="22.85546875" style="409" hidden="1"/>
    <col min="12038" max="12038" width="0.85546875" style="409" hidden="1"/>
    <col min="12039" max="12288" width="11.42578125" style="409" hidden="1"/>
    <col min="12289" max="12289" width="0.85546875" style="409" hidden="1"/>
    <col min="12290" max="12290" width="8.42578125" style="409" hidden="1"/>
    <col min="12291" max="12291" width="18.42578125" style="409" hidden="1"/>
    <col min="12292" max="12292" width="9.28515625" style="409" hidden="1"/>
    <col min="12293" max="12293" width="22.85546875" style="409" hidden="1"/>
    <col min="12294" max="12294" width="0.85546875" style="409" hidden="1"/>
    <col min="12295" max="12544" width="11.42578125" style="409" hidden="1"/>
    <col min="12545" max="12545" width="0.85546875" style="409" hidden="1"/>
    <col min="12546" max="12546" width="8.42578125" style="409" hidden="1"/>
    <col min="12547" max="12547" width="18.42578125" style="409" hidden="1"/>
    <col min="12548" max="12548" width="9.28515625" style="409" hidden="1"/>
    <col min="12549" max="12549" width="22.85546875" style="409" hidden="1"/>
    <col min="12550" max="12550" width="0.85546875" style="409" hidden="1"/>
    <col min="12551" max="12800" width="11.42578125" style="409" hidden="1"/>
    <col min="12801" max="12801" width="0.85546875" style="409" hidden="1"/>
    <col min="12802" max="12802" width="8.42578125" style="409" hidden="1"/>
    <col min="12803" max="12803" width="18.42578125" style="409" hidden="1"/>
    <col min="12804" max="12804" width="9.28515625" style="409" hidden="1"/>
    <col min="12805" max="12805" width="22.85546875" style="409" hidden="1"/>
    <col min="12806" max="12806" width="0.85546875" style="409" hidden="1"/>
    <col min="12807" max="13056" width="11.42578125" style="409" hidden="1"/>
    <col min="13057" max="13057" width="0.85546875" style="409" hidden="1"/>
    <col min="13058" max="13058" width="8.42578125" style="409" hidden="1"/>
    <col min="13059" max="13059" width="18.42578125" style="409" hidden="1"/>
    <col min="13060" max="13060" width="9.28515625" style="409" hidden="1"/>
    <col min="13061" max="13061" width="22.85546875" style="409" hidden="1"/>
    <col min="13062" max="13062" width="0.85546875" style="409" hidden="1"/>
    <col min="13063" max="13312" width="11.42578125" style="409" hidden="1"/>
    <col min="13313" max="13313" width="0.85546875" style="409" hidden="1"/>
    <col min="13314" max="13314" width="8.42578125" style="409" hidden="1"/>
    <col min="13315" max="13315" width="18.42578125" style="409" hidden="1"/>
    <col min="13316" max="13316" width="9.28515625" style="409" hidden="1"/>
    <col min="13317" max="13317" width="22.85546875" style="409" hidden="1"/>
    <col min="13318" max="13318" width="0.85546875" style="409" hidden="1"/>
    <col min="13319" max="13568" width="11.42578125" style="409" hidden="1"/>
    <col min="13569" max="13569" width="0.85546875" style="409" hidden="1"/>
    <col min="13570" max="13570" width="8.42578125" style="409" hidden="1"/>
    <col min="13571" max="13571" width="18.42578125" style="409" hidden="1"/>
    <col min="13572" max="13572" width="9.28515625" style="409" hidden="1"/>
    <col min="13573" max="13573" width="22.85546875" style="409" hidden="1"/>
    <col min="13574" max="13574" width="0.85546875" style="409" hidden="1"/>
    <col min="13575" max="13824" width="11.42578125" style="409" hidden="1"/>
    <col min="13825" max="13825" width="0.85546875" style="409" hidden="1"/>
    <col min="13826" max="13826" width="8.42578125" style="409" hidden="1"/>
    <col min="13827" max="13827" width="18.42578125" style="409" hidden="1"/>
    <col min="13828" max="13828" width="9.28515625" style="409" hidden="1"/>
    <col min="13829" max="13829" width="22.85546875" style="409" hidden="1"/>
    <col min="13830" max="13830" width="0.85546875" style="409" hidden="1"/>
    <col min="13831" max="14080" width="11.42578125" style="409" hidden="1"/>
    <col min="14081" max="14081" width="0.85546875" style="409" hidden="1"/>
    <col min="14082" max="14082" width="8.42578125" style="409" hidden="1"/>
    <col min="14083" max="14083" width="18.42578125" style="409" hidden="1"/>
    <col min="14084" max="14084" width="9.28515625" style="409" hidden="1"/>
    <col min="14085" max="14085" width="22.85546875" style="409" hidden="1"/>
    <col min="14086" max="14086" width="0.85546875" style="409" hidden="1"/>
    <col min="14087" max="14336" width="11.42578125" style="409" hidden="1"/>
    <col min="14337" max="14337" width="0.85546875" style="409" hidden="1"/>
    <col min="14338" max="14338" width="8.42578125" style="409" hidden="1"/>
    <col min="14339" max="14339" width="18.42578125" style="409" hidden="1"/>
    <col min="14340" max="14340" width="9.28515625" style="409" hidden="1"/>
    <col min="14341" max="14341" width="22.85546875" style="409" hidden="1"/>
    <col min="14342" max="14342" width="0.85546875" style="409" hidden="1"/>
    <col min="14343" max="14592" width="11.42578125" style="409" hidden="1"/>
    <col min="14593" max="14593" width="0.85546875" style="409" hidden="1"/>
    <col min="14594" max="14594" width="8.42578125" style="409" hidden="1"/>
    <col min="14595" max="14595" width="18.42578125" style="409" hidden="1"/>
    <col min="14596" max="14596" width="9.28515625" style="409" hidden="1"/>
    <col min="14597" max="14597" width="22.85546875" style="409" hidden="1"/>
    <col min="14598" max="14598" width="0.85546875" style="409" hidden="1"/>
    <col min="14599" max="14848" width="11.42578125" style="409" hidden="1"/>
    <col min="14849" max="14849" width="0.85546875" style="409" hidden="1"/>
    <col min="14850" max="14850" width="8.42578125" style="409" hidden="1"/>
    <col min="14851" max="14851" width="18.42578125" style="409" hidden="1"/>
    <col min="14852" max="14852" width="9.28515625" style="409" hidden="1"/>
    <col min="14853" max="14853" width="22.85546875" style="409" hidden="1"/>
    <col min="14854" max="14854" width="0.85546875" style="409" hidden="1"/>
    <col min="14855" max="15104" width="11.42578125" style="409" hidden="1"/>
    <col min="15105" max="15105" width="0.85546875" style="409" hidden="1"/>
    <col min="15106" max="15106" width="8.42578125" style="409" hidden="1"/>
    <col min="15107" max="15107" width="18.42578125" style="409" hidden="1"/>
    <col min="15108" max="15108" width="9.28515625" style="409" hidden="1"/>
    <col min="15109" max="15109" width="22.85546875" style="409" hidden="1"/>
    <col min="15110" max="15110" width="0.85546875" style="409" hidden="1"/>
    <col min="15111" max="15360" width="11.42578125" style="409" hidden="1"/>
    <col min="15361" max="15361" width="0.85546875" style="409" hidden="1"/>
    <col min="15362" max="15362" width="8.42578125" style="409" hidden="1"/>
    <col min="15363" max="15363" width="18.42578125" style="409" hidden="1"/>
    <col min="15364" max="15364" width="9.28515625" style="409" hidden="1"/>
    <col min="15365" max="15365" width="22.85546875" style="409" hidden="1"/>
    <col min="15366" max="15366" width="0.85546875" style="409" hidden="1"/>
    <col min="15367" max="15616" width="11.42578125" style="409" hidden="1"/>
    <col min="15617" max="15617" width="0.85546875" style="409" hidden="1"/>
    <col min="15618" max="15618" width="8.42578125" style="409" hidden="1"/>
    <col min="15619" max="15619" width="18.42578125" style="409" hidden="1"/>
    <col min="15620" max="15620" width="9.28515625" style="409" hidden="1"/>
    <col min="15621" max="15621" width="22.85546875" style="409" hidden="1"/>
    <col min="15622" max="15622" width="0.85546875" style="409" hidden="1"/>
    <col min="15623" max="15872" width="11.42578125" style="409" hidden="1"/>
    <col min="15873" max="15873" width="0.85546875" style="409" hidden="1"/>
    <col min="15874" max="15874" width="8.42578125" style="409" hidden="1"/>
    <col min="15875" max="15875" width="18.42578125" style="409" hidden="1"/>
    <col min="15876" max="15876" width="9.28515625" style="409" hidden="1"/>
    <col min="15877" max="15877" width="22.85546875" style="409" hidden="1"/>
    <col min="15878" max="15878" width="0.85546875" style="409" hidden="1"/>
    <col min="15879" max="16128" width="11.42578125" style="409" hidden="1"/>
    <col min="16129" max="16129" width="0.85546875" style="409" hidden="1"/>
    <col min="16130" max="16130" width="8.42578125" style="409" hidden="1"/>
    <col min="16131" max="16131" width="18.42578125" style="409" hidden="1"/>
    <col min="16132" max="16132" width="9.28515625" style="409" hidden="1"/>
    <col min="16133" max="16133" width="22.85546875" style="409" hidden="1"/>
    <col min="16134" max="16134" width="0.85546875" style="409" hidden="1"/>
    <col min="16135" max="16384" width="11.42578125" style="409" hidden="1"/>
  </cols>
  <sheetData>
    <row r="1" spans="1:10" s="417" customFormat="1" ht="4.7" customHeight="1">
      <c r="A1" s="487"/>
      <c r="B1" s="488"/>
      <c r="C1" s="488"/>
      <c r="D1" s="488"/>
      <c r="E1" s="488"/>
      <c r="F1" s="489"/>
      <c r="H1" s="795"/>
    </row>
    <row r="2" spans="1:10" s="797" customFormat="1" ht="11.1" customHeight="1">
      <c r="A2" s="796"/>
      <c r="B2" s="491" t="s">
        <v>442</v>
      </c>
      <c r="C2" s="762"/>
      <c r="D2" s="762"/>
      <c r="E2" s="741" t="s">
        <v>626</v>
      </c>
      <c r="F2" s="753"/>
      <c r="H2" s="798"/>
    </row>
    <row r="3" spans="1:10" s="797" customFormat="1" ht="11.1" customHeight="1">
      <c r="A3" s="796"/>
      <c r="B3" s="491" t="s">
        <v>444</v>
      </c>
      <c r="C3" s="762"/>
      <c r="D3" s="762"/>
      <c r="E3" s="799"/>
      <c r="F3" s="800"/>
      <c r="H3" s="798"/>
    </row>
    <row r="4" spans="1:10" s="797" customFormat="1" ht="11.1" customHeight="1">
      <c r="A4" s="796"/>
      <c r="B4" s="491" t="s">
        <v>371</v>
      </c>
      <c r="C4" s="762"/>
      <c r="D4" s="762"/>
      <c r="E4" s="762"/>
      <c r="F4" s="801"/>
      <c r="H4" s="798"/>
    </row>
    <row r="5" spans="1:10" s="417" customFormat="1" ht="3" customHeight="1">
      <c r="A5" s="508"/>
      <c r="B5" s="498"/>
      <c r="C5" s="498"/>
      <c r="D5" s="498"/>
      <c r="E5" s="498"/>
      <c r="F5" s="497"/>
      <c r="H5" s="795"/>
    </row>
    <row r="6" spans="1:10" s="498" customFormat="1" ht="3" customHeight="1">
      <c r="A6" s="508"/>
      <c r="B6" s="488"/>
      <c r="C6" s="488"/>
      <c r="D6" s="488"/>
      <c r="E6" s="488"/>
      <c r="F6" s="497"/>
      <c r="H6" s="571"/>
    </row>
    <row r="7" spans="1:10" s="417" customFormat="1" ht="9.6" customHeight="1">
      <c r="A7" s="508"/>
      <c r="B7" s="838" t="s">
        <v>0</v>
      </c>
      <c r="C7" s="498"/>
      <c r="D7" s="842" t="s">
        <v>445</v>
      </c>
      <c r="E7" s="842"/>
      <c r="F7" s="802"/>
      <c r="G7" s="803"/>
      <c r="H7" s="803"/>
      <c r="J7" s="803"/>
    </row>
    <row r="8" spans="1:10" s="417" customFormat="1" ht="9.6" customHeight="1">
      <c r="A8" s="508"/>
      <c r="B8" s="839"/>
      <c r="C8" s="498"/>
      <c r="D8" s="500" t="s">
        <v>446</v>
      </c>
      <c r="E8" s="500" t="s">
        <v>447</v>
      </c>
      <c r="F8" s="804"/>
      <c r="G8" s="803"/>
      <c r="H8" s="803"/>
      <c r="J8" s="803"/>
    </row>
    <row r="9" spans="1:10" s="498" customFormat="1" ht="3" customHeight="1">
      <c r="A9" s="508"/>
      <c r="B9" s="496"/>
      <c r="C9" s="496"/>
      <c r="D9" s="496"/>
      <c r="E9" s="805"/>
      <c r="F9" s="806"/>
      <c r="G9" s="807"/>
      <c r="H9" s="571"/>
    </row>
    <row r="10" spans="1:10" s="417" customFormat="1" ht="3" customHeight="1">
      <c r="A10" s="508"/>
      <c r="B10" s="498"/>
      <c r="C10" s="498"/>
      <c r="D10" s="498"/>
      <c r="E10" s="498"/>
      <c r="F10" s="497"/>
      <c r="H10" s="795"/>
    </row>
    <row r="11" spans="1:10" s="417" customFormat="1" ht="8.65" customHeight="1">
      <c r="A11" s="508"/>
      <c r="B11" s="808">
        <v>1995</v>
      </c>
      <c r="C11" s="809"/>
      <c r="D11" s="570">
        <v>411949.72</v>
      </c>
      <c r="E11" s="570">
        <v>66820.72</v>
      </c>
      <c r="F11" s="810"/>
      <c r="H11" s="795"/>
    </row>
    <row r="12" spans="1:10" s="417" customFormat="1" ht="8.65" customHeight="1">
      <c r="A12" s="508"/>
      <c r="B12" s="808">
        <v>1996</v>
      </c>
      <c r="C12" s="809"/>
      <c r="D12" s="570">
        <v>3448991.58</v>
      </c>
      <c r="E12" s="570">
        <v>446309.8</v>
      </c>
      <c r="F12" s="810"/>
      <c r="H12" s="795"/>
    </row>
    <row r="13" spans="1:10" s="417" customFormat="1" ht="8.65" customHeight="1">
      <c r="A13" s="508"/>
      <c r="B13" s="808">
        <v>1997</v>
      </c>
      <c r="C13" s="809"/>
      <c r="D13" s="570">
        <v>5659999.8700000001</v>
      </c>
      <c r="E13" s="570">
        <v>724437.65</v>
      </c>
      <c r="F13" s="810"/>
      <c r="H13" s="795"/>
    </row>
    <row r="14" spans="1:10" s="417" customFormat="1" ht="8.65" customHeight="1">
      <c r="A14" s="508"/>
      <c r="B14" s="808">
        <v>1998</v>
      </c>
      <c r="C14" s="809"/>
      <c r="D14" s="570">
        <v>0</v>
      </c>
      <c r="E14" s="570">
        <v>0</v>
      </c>
      <c r="F14" s="810"/>
      <c r="H14" s="795"/>
    </row>
    <row r="15" spans="1:10" s="417" customFormat="1" ht="8.65" customHeight="1">
      <c r="A15" s="508"/>
      <c r="B15" s="808">
        <v>1999</v>
      </c>
      <c r="C15" s="809"/>
      <c r="D15" s="570">
        <v>1526970</v>
      </c>
      <c r="E15" s="570">
        <v>161699.4</v>
      </c>
      <c r="F15" s="810"/>
      <c r="H15" s="795"/>
    </row>
    <row r="16" spans="1:10" s="417" customFormat="1" ht="6.95" customHeight="1">
      <c r="A16" s="508"/>
      <c r="B16" s="808"/>
      <c r="C16" s="809"/>
      <c r="D16" s="570"/>
      <c r="E16" s="570"/>
      <c r="F16" s="810"/>
      <c r="H16" s="795"/>
    </row>
    <row r="17" spans="1:8" s="417" customFormat="1" ht="8.65" customHeight="1">
      <c r="A17" s="508"/>
      <c r="B17" s="808">
        <v>2000</v>
      </c>
      <c r="C17" s="809"/>
      <c r="D17" s="570">
        <v>19783355.859999999</v>
      </c>
      <c r="E17" s="570">
        <v>2010794.78</v>
      </c>
      <c r="F17" s="810"/>
      <c r="H17" s="795"/>
    </row>
    <row r="18" spans="1:8" s="417" customFormat="1" ht="8.65" customHeight="1">
      <c r="A18" s="508"/>
      <c r="B18" s="808">
        <v>2001</v>
      </c>
      <c r="C18" s="809"/>
      <c r="D18" s="570">
        <v>0</v>
      </c>
      <c r="E18" s="570">
        <v>0</v>
      </c>
      <c r="F18" s="810"/>
      <c r="H18" s="795"/>
    </row>
    <row r="19" spans="1:8" s="417" customFormat="1" ht="8.65" customHeight="1">
      <c r="A19" s="508"/>
      <c r="B19" s="808">
        <v>2002</v>
      </c>
      <c r="C19" s="809"/>
      <c r="D19" s="570">
        <v>8210269.9500000002</v>
      </c>
      <c r="E19" s="570">
        <v>852944.17</v>
      </c>
      <c r="F19" s="810"/>
      <c r="H19" s="795"/>
    </row>
    <row r="20" spans="1:8" s="417" customFormat="1" ht="8.65" customHeight="1">
      <c r="A20" s="508"/>
      <c r="B20" s="808">
        <v>2003</v>
      </c>
      <c r="C20" s="809"/>
      <c r="D20" s="570">
        <v>6072663.75</v>
      </c>
      <c r="E20" s="570">
        <v>543244.96</v>
      </c>
      <c r="F20" s="810"/>
      <c r="H20" s="795"/>
    </row>
    <row r="21" spans="1:8" s="417" customFormat="1" ht="8.65" customHeight="1">
      <c r="A21" s="508"/>
      <c r="B21" s="808">
        <v>2004</v>
      </c>
      <c r="C21" s="809"/>
      <c r="D21" s="570">
        <v>2779733.02</v>
      </c>
      <c r="E21" s="570">
        <v>244925.28</v>
      </c>
      <c r="F21" s="810"/>
      <c r="H21" s="795"/>
    </row>
    <row r="22" spans="1:8" s="417" customFormat="1" ht="6.95" customHeight="1">
      <c r="A22" s="508"/>
      <c r="B22" s="808"/>
      <c r="C22" s="809"/>
      <c r="D22" s="570"/>
      <c r="E22" s="570"/>
      <c r="F22" s="810"/>
      <c r="H22" s="795"/>
    </row>
    <row r="23" spans="1:8" s="417" customFormat="1" ht="8.65" customHeight="1">
      <c r="A23" s="508"/>
      <c r="B23" s="808">
        <v>2005</v>
      </c>
      <c r="C23" s="809"/>
      <c r="D23" s="570">
        <v>20435734.91</v>
      </c>
      <c r="E23" s="570">
        <v>1888229.14</v>
      </c>
      <c r="F23" s="810"/>
      <c r="H23" s="795"/>
    </row>
    <row r="24" spans="1:8" s="417" customFormat="1" ht="8.65" customHeight="1">
      <c r="A24" s="508"/>
      <c r="B24" s="808">
        <v>2006</v>
      </c>
      <c r="C24" s="809"/>
      <c r="D24" s="570">
        <v>16344527.1</v>
      </c>
      <c r="E24" s="570">
        <v>1526252.56</v>
      </c>
      <c r="F24" s="810"/>
      <c r="H24" s="795"/>
    </row>
    <row r="25" spans="1:8" s="417" customFormat="1" ht="8.65" customHeight="1">
      <c r="A25" s="508"/>
      <c r="B25" s="808">
        <v>2007</v>
      </c>
      <c r="C25" s="809"/>
      <c r="D25" s="570">
        <v>20898907.649999999</v>
      </c>
      <c r="E25" s="570">
        <v>1929006.21</v>
      </c>
      <c r="F25" s="810"/>
      <c r="H25" s="795"/>
    </row>
    <row r="26" spans="1:8" s="417" customFormat="1" ht="8.65" customHeight="1">
      <c r="A26" s="508"/>
      <c r="B26" s="808">
        <v>2008</v>
      </c>
      <c r="C26" s="809"/>
      <c r="D26" s="570">
        <v>3876527.12</v>
      </c>
      <c r="E26" s="570">
        <v>373211.51</v>
      </c>
      <c r="F26" s="810"/>
      <c r="H26" s="795"/>
    </row>
    <row r="27" spans="1:8" s="417" customFormat="1" ht="8.65" customHeight="1">
      <c r="A27" s="508"/>
      <c r="B27" s="808">
        <v>2009</v>
      </c>
      <c r="C27" s="809"/>
      <c r="D27" s="811" t="s">
        <v>145</v>
      </c>
      <c r="E27" s="811" t="s">
        <v>145</v>
      </c>
      <c r="F27" s="810"/>
      <c r="H27" s="795"/>
    </row>
    <row r="28" spans="1:8" s="417" customFormat="1" ht="6.95" customHeight="1">
      <c r="A28" s="508"/>
      <c r="B28" s="808"/>
      <c r="C28" s="809"/>
      <c r="D28" s="570"/>
      <c r="E28" s="570"/>
      <c r="F28" s="810"/>
      <c r="H28" s="795"/>
    </row>
    <row r="29" spans="1:8" s="417" customFormat="1" ht="8.65" customHeight="1">
      <c r="A29" s="508"/>
      <c r="B29" s="808">
        <v>2010</v>
      </c>
      <c r="C29" s="809"/>
      <c r="D29" s="570">
        <v>8475185.5800000001</v>
      </c>
      <c r="E29" s="570">
        <v>232601.19</v>
      </c>
      <c r="F29" s="810"/>
      <c r="H29" s="795"/>
    </row>
    <row r="30" spans="1:8" s="417" customFormat="1" ht="8.65" customHeight="1">
      <c r="A30" s="508"/>
      <c r="B30" s="808" t="s">
        <v>448</v>
      </c>
      <c r="C30" s="809"/>
      <c r="D30" s="570">
        <v>228375.01</v>
      </c>
      <c r="E30" s="570">
        <v>19490.91</v>
      </c>
      <c r="F30" s="810"/>
      <c r="H30" s="795"/>
    </row>
    <row r="31" spans="1:8" s="498" customFormat="1" ht="3" customHeight="1">
      <c r="A31" s="508"/>
      <c r="B31" s="572"/>
      <c r="C31" s="572"/>
      <c r="D31" s="496"/>
      <c r="E31" s="496"/>
      <c r="F31" s="497"/>
      <c r="H31" s="571"/>
    </row>
    <row r="32" spans="1:8" s="417" customFormat="1" ht="3" customHeight="1">
      <c r="A32" s="508"/>
      <c r="B32" s="571"/>
      <c r="C32" s="571"/>
      <c r="D32" s="498"/>
      <c r="E32" s="498"/>
      <c r="F32" s="497"/>
      <c r="H32" s="795"/>
    </row>
    <row r="33" spans="1:8" s="417" customFormat="1" ht="9.6" customHeight="1">
      <c r="A33" s="508"/>
      <c r="B33" s="498" t="s">
        <v>449</v>
      </c>
      <c r="C33" s="498"/>
      <c r="D33" s="498"/>
      <c r="E33" s="498"/>
      <c r="F33" s="497"/>
      <c r="H33" s="795"/>
    </row>
    <row r="34" spans="1:8" s="417" customFormat="1" ht="9.6" customHeight="1">
      <c r="A34" s="508"/>
      <c r="B34" s="498" t="s">
        <v>441</v>
      </c>
      <c r="C34" s="498"/>
      <c r="D34" s="498"/>
      <c r="E34" s="498"/>
      <c r="F34" s="497"/>
      <c r="H34" s="795"/>
    </row>
    <row r="35" spans="1:8" s="417" customFormat="1" ht="4.7" customHeight="1">
      <c r="A35" s="510"/>
      <c r="B35" s="572"/>
      <c r="C35" s="572"/>
      <c r="D35" s="496"/>
      <c r="E35" s="496"/>
      <c r="F35" s="511"/>
      <c r="H35" s="795"/>
    </row>
    <row r="36" spans="1:8" s="417" customFormat="1" ht="12.75" hidden="1" customHeight="1">
      <c r="A36" s="498"/>
      <c r="B36" s="571"/>
      <c r="C36" s="571"/>
      <c r="D36" s="498"/>
      <c r="E36" s="498"/>
      <c r="F36" s="498"/>
      <c r="G36" s="417" t="s">
        <v>2</v>
      </c>
      <c r="H36" s="795"/>
    </row>
    <row r="37" spans="1:8" s="417" customFormat="1" ht="13.7" hidden="1" customHeight="1">
      <c r="A37" s="498"/>
      <c r="B37" s="571"/>
      <c r="C37" s="571"/>
      <c r="D37" s="498"/>
      <c r="E37" s="498"/>
      <c r="F37" s="498"/>
      <c r="H37" s="795"/>
    </row>
    <row r="38" spans="1:8" s="417" customFormat="1" ht="18" hidden="1" customHeight="1">
      <c r="A38" s="498"/>
      <c r="B38" s="571"/>
      <c r="C38" s="571"/>
      <c r="D38" s="498"/>
      <c r="E38" s="498"/>
      <c r="F38" s="498"/>
      <c r="H38" s="795"/>
    </row>
    <row r="39" spans="1:8" s="417" customFormat="1" ht="12.75" hidden="1" customHeight="1">
      <c r="A39" s="498"/>
      <c r="B39" s="571"/>
      <c r="C39" s="571"/>
      <c r="D39" s="498"/>
      <c r="E39" s="498"/>
      <c r="F39" s="498"/>
      <c r="H39" s="795"/>
    </row>
  </sheetData>
  <sheetProtection sheet="1" objects="1" scenarios="1"/>
  <mergeCells count="2">
    <mergeCell ref="B7:B8"/>
    <mergeCell ref="D7:E7"/>
  </mergeCells>
  <hyperlinks>
    <hyperlink ref="E2" location="Índice!A1" display="Índice!A1"/>
  </hyperlinks>
  <printOptions horizontalCentered="1" verticalCentered="1"/>
  <pageMargins left="1.8897637795275593" right="1.9291338582677167" top="2.1653543307086616" bottom="1.5748031496062993" header="0.39370078740157483" footer="0.39370078740157483"/>
  <pageSetup orientation="portrait" r:id="rId1"/>
  <headerFooter>
    <oddHeader>&amp;L&amp;K000080INEGI. Anuario estadístico y geográfico de los Estados Unidos Mexicanos 2013. 2014.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Hoja23"/>
  <dimension ref="A1:M36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52" customWidth="1"/>
    <col min="2" max="2" width="11" style="52" customWidth="1"/>
    <col min="3" max="7" width="4.5703125" style="52" customWidth="1"/>
    <col min="8" max="8" width="4.85546875" style="52" customWidth="1"/>
    <col min="9" max="9" width="4.5703125" style="52" customWidth="1"/>
    <col min="10" max="10" width="3.28515625" style="52" customWidth="1"/>
    <col min="11" max="11" width="12.42578125" style="52" customWidth="1"/>
    <col min="12" max="13" width="0.85546875" style="52" customWidth="1"/>
    <col min="14" max="16384" width="11.42578125" style="52" hidden="1"/>
  </cols>
  <sheetData>
    <row r="1" spans="1:12" ht="4.7" customHeight="1">
      <c r="A1" s="283"/>
      <c r="B1" s="284"/>
      <c r="C1" s="284"/>
      <c r="D1" s="284"/>
      <c r="E1" s="284"/>
      <c r="F1" s="284"/>
      <c r="G1" s="284"/>
      <c r="H1" s="284"/>
      <c r="I1" s="284"/>
      <c r="J1" s="284"/>
      <c r="K1" s="284"/>
      <c r="L1" s="285"/>
    </row>
    <row r="2" spans="1:12" s="166" customFormat="1" ht="11.1" customHeight="1">
      <c r="A2" s="162"/>
      <c r="B2" s="163" t="s">
        <v>213</v>
      </c>
      <c r="C2" s="286"/>
      <c r="D2" s="286"/>
      <c r="E2" s="286"/>
      <c r="F2" s="286"/>
      <c r="G2" s="286"/>
      <c r="H2" s="286"/>
      <c r="I2" s="286"/>
      <c r="J2" s="286"/>
      <c r="K2" s="740" t="s">
        <v>443</v>
      </c>
      <c r="L2" s="165"/>
    </row>
    <row r="3" spans="1:12" s="166" customFormat="1" ht="11.1" customHeight="1">
      <c r="A3" s="162"/>
      <c r="B3" s="163" t="s">
        <v>180</v>
      </c>
      <c r="C3" s="286"/>
      <c r="D3" s="286"/>
      <c r="E3" s="286"/>
      <c r="F3" s="286"/>
      <c r="G3" s="286"/>
      <c r="H3" s="286"/>
      <c r="I3" s="286"/>
      <c r="J3" s="286"/>
      <c r="K3" s="164"/>
      <c r="L3" s="167"/>
    </row>
    <row r="4" spans="1:12" s="166" customFormat="1" ht="11.1" customHeight="1">
      <c r="A4" s="162"/>
      <c r="B4" s="168" t="s">
        <v>169</v>
      </c>
      <c r="C4" s="286"/>
      <c r="D4" s="286"/>
      <c r="E4" s="286"/>
      <c r="F4" s="286"/>
      <c r="G4" s="286"/>
      <c r="H4" s="286"/>
      <c r="I4" s="286"/>
      <c r="J4" s="286"/>
      <c r="K4" s="164"/>
      <c r="L4" s="167"/>
    </row>
    <row r="5" spans="1:12" s="161" customFormat="1" ht="3" customHeight="1">
      <c r="A5" s="169"/>
      <c r="B5" s="170"/>
      <c r="C5" s="170"/>
      <c r="D5" s="170"/>
      <c r="E5" s="170"/>
      <c r="F5" s="170"/>
      <c r="G5" s="170"/>
      <c r="H5" s="170"/>
      <c r="I5" s="170"/>
      <c r="J5" s="170"/>
      <c r="K5" s="170"/>
      <c r="L5" s="171"/>
    </row>
    <row r="6" spans="1:12" s="161" customFormat="1" ht="3" customHeight="1">
      <c r="A6" s="169"/>
      <c r="B6" s="172"/>
      <c r="C6" s="172"/>
      <c r="D6" s="172"/>
      <c r="E6" s="172"/>
      <c r="F6" s="172"/>
      <c r="G6" s="172"/>
      <c r="H6" s="172"/>
      <c r="I6" s="172"/>
      <c r="J6" s="172"/>
      <c r="K6" s="172"/>
      <c r="L6" s="171"/>
    </row>
    <row r="7" spans="1:12" s="161" customFormat="1" ht="9.6" customHeight="1">
      <c r="A7" s="169"/>
      <c r="B7" s="287" t="s">
        <v>0</v>
      </c>
      <c r="C7" s="172"/>
      <c r="D7" s="172"/>
      <c r="E7" s="172"/>
      <c r="F7" s="172"/>
      <c r="G7" s="172"/>
      <c r="H7" s="172"/>
      <c r="I7" s="172"/>
      <c r="J7" s="172"/>
      <c r="K7" s="174" t="s">
        <v>215</v>
      </c>
      <c r="L7" s="179"/>
    </row>
    <row r="8" spans="1:12" s="161" customFormat="1" ht="3" customHeight="1">
      <c r="A8" s="169"/>
      <c r="B8" s="170"/>
      <c r="C8" s="170"/>
      <c r="D8" s="170"/>
      <c r="E8" s="170"/>
      <c r="F8" s="170"/>
      <c r="G8" s="170"/>
      <c r="H8" s="170"/>
      <c r="I8" s="170"/>
      <c r="J8" s="170"/>
      <c r="K8" s="170"/>
      <c r="L8" s="171"/>
    </row>
    <row r="9" spans="1:12" s="161" customFormat="1" ht="3" customHeight="1">
      <c r="A9" s="169"/>
      <c r="B9" s="172"/>
      <c r="C9" s="172"/>
      <c r="D9" s="172"/>
      <c r="E9" s="172"/>
      <c r="F9" s="172"/>
      <c r="G9" s="172"/>
      <c r="H9" s="172"/>
      <c r="I9" s="172"/>
      <c r="J9" s="172"/>
      <c r="K9" s="172"/>
      <c r="L9" s="171"/>
    </row>
    <row r="10" spans="1:12" s="161" customFormat="1" ht="9" customHeight="1">
      <c r="A10" s="169"/>
      <c r="B10" s="288">
        <v>1995</v>
      </c>
      <c r="C10" s="288"/>
      <c r="D10" s="288"/>
      <c r="E10" s="288"/>
      <c r="F10" s="288"/>
      <c r="G10" s="288"/>
      <c r="H10" s="288"/>
      <c r="I10" s="288"/>
      <c r="J10" s="288"/>
      <c r="K10" s="289">
        <v>15741.019</v>
      </c>
      <c r="L10" s="290"/>
    </row>
    <row r="11" spans="1:12" s="161" customFormat="1" ht="9" customHeight="1">
      <c r="A11" s="169"/>
      <c r="B11" s="288">
        <v>1996</v>
      </c>
      <c r="C11" s="288"/>
      <c r="D11" s="288"/>
      <c r="E11" s="288"/>
      <c r="F11" s="288"/>
      <c r="G11" s="288"/>
      <c r="H11" s="288"/>
      <c r="I11" s="288"/>
      <c r="J11" s="288"/>
      <c r="K11" s="289">
        <v>17509.346000000001</v>
      </c>
      <c r="L11" s="290"/>
    </row>
    <row r="12" spans="1:12" s="161" customFormat="1" ht="9" customHeight="1">
      <c r="A12" s="169"/>
      <c r="B12" s="288">
        <v>1997</v>
      </c>
      <c r="C12" s="288"/>
      <c r="D12" s="288"/>
      <c r="E12" s="288"/>
      <c r="F12" s="288"/>
      <c r="G12" s="288"/>
      <c r="H12" s="288"/>
      <c r="I12" s="288"/>
      <c r="J12" s="288"/>
      <c r="K12" s="289">
        <v>28002.89</v>
      </c>
      <c r="L12" s="290"/>
    </row>
    <row r="13" spans="1:12" s="161" customFormat="1" ht="9" customHeight="1">
      <c r="A13" s="169"/>
      <c r="B13" s="288">
        <v>1998</v>
      </c>
      <c r="C13" s="288"/>
      <c r="D13" s="288"/>
      <c r="E13" s="288"/>
      <c r="F13" s="288"/>
      <c r="G13" s="288"/>
      <c r="H13" s="288"/>
      <c r="I13" s="288"/>
      <c r="J13" s="288"/>
      <c r="K13" s="289">
        <v>30139.815999999999</v>
      </c>
      <c r="L13" s="290"/>
    </row>
    <row r="14" spans="1:12" s="161" customFormat="1" ht="9" customHeight="1">
      <c r="A14" s="169"/>
      <c r="B14" s="288">
        <v>1999</v>
      </c>
      <c r="C14" s="288"/>
      <c r="D14" s="288"/>
      <c r="E14" s="288"/>
      <c r="F14" s="288"/>
      <c r="G14" s="288"/>
      <c r="H14" s="288"/>
      <c r="I14" s="288"/>
      <c r="J14" s="288"/>
      <c r="K14" s="289">
        <v>30733.441999999999</v>
      </c>
      <c r="L14" s="290"/>
    </row>
    <row r="15" spans="1:12" s="161" customFormat="1" ht="6.95" customHeight="1">
      <c r="A15" s="169"/>
      <c r="B15" s="288"/>
      <c r="C15" s="288"/>
      <c r="D15" s="288"/>
      <c r="E15" s="288"/>
      <c r="F15" s="288"/>
      <c r="G15" s="288"/>
      <c r="H15" s="288"/>
      <c r="I15" s="288"/>
      <c r="J15" s="288"/>
      <c r="K15" s="289"/>
      <c r="L15" s="290"/>
    </row>
    <row r="16" spans="1:12" s="161" customFormat="1" ht="9" customHeight="1">
      <c r="A16" s="169"/>
      <c r="B16" s="288">
        <v>2000</v>
      </c>
      <c r="C16" s="288"/>
      <c r="D16" s="288"/>
      <c r="E16" s="288"/>
      <c r="F16" s="288"/>
      <c r="G16" s="288"/>
      <c r="H16" s="288"/>
      <c r="I16" s="288"/>
      <c r="J16" s="288"/>
      <c r="K16" s="289">
        <v>33554.921000000002</v>
      </c>
      <c r="L16" s="290"/>
    </row>
    <row r="17" spans="1:12" s="161" customFormat="1" ht="9" customHeight="1">
      <c r="A17" s="169"/>
      <c r="B17" s="288">
        <v>2001</v>
      </c>
      <c r="C17" s="288"/>
      <c r="D17" s="288"/>
      <c r="E17" s="288"/>
      <c r="F17" s="288"/>
      <c r="G17" s="288"/>
      <c r="H17" s="288"/>
      <c r="I17" s="288"/>
      <c r="J17" s="288"/>
      <c r="K17" s="289">
        <v>40879.873</v>
      </c>
      <c r="L17" s="290"/>
    </row>
    <row r="18" spans="1:12" s="161" customFormat="1" ht="9" customHeight="1">
      <c r="A18" s="169"/>
      <c r="B18" s="288">
        <v>2002</v>
      </c>
      <c r="C18" s="288"/>
      <c r="D18" s="288"/>
      <c r="E18" s="288"/>
      <c r="F18" s="288"/>
      <c r="G18" s="288"/>
      <c r="H18" s="288"/>
      <c r="I18" s="288"/>
      <c r="J18" s="288"/>
      <c r="K18" s="289">
        <v>47984.027000000002</v>
      </c>
      <c r="L18" s="290"/>
    </row>
    <row r="19" spans="1:12" s="161" customFormat="1" ht="9" customHeight="1">
      <c r="A19" s="169"/>
      <c r="B19" s="288">
        <v>2003</v>
      </c>
      <c r="C19" s="288"/>
      <c r="D19" s="288"/>
      <c r="E19" s="288"/>
      <c r="F19" s="288"/>
      <c r="G19" s="288"/>
      <c r="H19" s="288"/>
      <c r="I19" s="288"/>
      <c r="J19" s="288"/>
      <c r="K19" s="289">
        <v>57434.872000000003</v>
      </c>
      <c r="L19" s="290"/>
    </row>
    <row r="20" spans="1:12" s="161" customFormat="1" ht="9" customHeight="1">
      <c r="A20" s="169"/>
      <c r="B20" s="288">
        <v>2004</v>
      </c>
      <c r="C20" s="288"/>
      <c r="D20" s="288"/>
      <c r="E20" s="288"/>
      <c r="F20" s="288"/>
      <c r="G20" s="288"/>
      <c r="H20" s="288"/>
      <c r="I20" s="288"/>
      <c r="J20" s="288"/>
      <c r="K20" s="289">
        <v>61496.3</v>
      </c>
      <c r="L20" s="290"/>
    </row>
    <row r="21" spans="1:12" s="161" customFormat="1" ht="6.95" customHeight="1">
      <c r="A21" s="169"/>
      <c r="B21" s="288"/>
      <c r="C21" s="288"/>
      <c r="D21" s="288"/>
      <c r="E21" s="288"/>
      <c r="F21" s="288"/>
      <c r="G21" s="288"/>
      <c r="H21" s="288"/>
      <c r="I21" s="288"/>
      <c r="J21" s="288"/>
      <c r="K21" s="289"/>
      <c r="L21" s="290"/>
    </row>
    <row r="22" spans="1:12" s="161" customFormat="1" ht="9" customHeight="1">
      <c r="A22" s="169"/>
      <c r="B22" s="288">
        <v>2005</v>
      </c>
      <c r="C22" s="288"/>
      <c r="D22" s="288"/>
      <c r="E22" s="288"/>
      <c r="F22" s="288"/>
      <c r="G22" s="288"/>
      <c r="H22" s="288"/>
      <c r="I22" s="288"/>
      <c r="J22" s="288"/>
      <c r="K22" s="289">
        <v>68668.899999999994</v>
      </c>
      <c r="L22" s="290"/>
    </row>
    <row r="23" spans="1:12" s="161" customFormat="1" ht="9" customHeight="1">
      <c r="A23" s="169"/>
      <c r="B23" s="288">
        <v>2006</v>
      </c>
      <c r="C23" s="288"/>
      <c r="D23" s="288"/>
      <c r="E23" s="288"/>
      <c r="F23" s="288"/>
      <c r="G23" s="288"/>
      <c r="H23" s="288"/>
      <c r="I23" s="288"/>
      <c r="J23" s="288"/>
      <c r="K23" s="289">
        <v>67679.7</v>
      </c>
      <c r="L23" s="290"/>
    </row>
    <row r="24" spans="1:12" s="161" customFormat="1" ht="9" customHeight="1">
      <c r="A24" s="169"/>
      <c r="B24" s="288">
        <v>2007</v>
      </c>
      <c r="C24" s="288"/>
      <c r="D24" s="288"/>
      <c r="E24" s="288"/>
      <c r="F24" s="288"/>
      <c r="G24" s="288"/>
      <c r="H24" s="288"/>
      <c r="I24" s="288"/>
      <c r="J24" s="288"/>
      <c r="K24" s="289">
        <v>77990.8</v>
      </c>
      <c r="L24" s="290"/>
    </row>
    <row r="25" spans="1:12" s="161" customFormat="1" ht="9" customHeight="1">
      <c r="A25" s="169"/>
      <c r="B25" s="288">
        <v>2008</v>
      </c>
      <c r="C25" s="288"/>
      <c r="D25" s="288"/>
      <c r="E25" s="288"/>
      <c r="F25" s="288"/>
      <c r="G25" s="288"/>
      <c r="H25" s="288"/>
      <c r="I25" s="288"/>
      <c r="J25" s="288"/>
      <c r="K25" s="289">
        <v>85441</v>
      </c>
      <c r="L25" s="290"/>
    </row>
    <row r="26" spans="1:12" s="161" customFormat="1" ht="9" customHeight="1">
      <c r="A26" s="169"/>
      <c r="B26" s="288">
        <v>2009</v>
      </c>
      <c r="C26" s="288"/>
      <c r="D26" s="288"/>
      <c r="E26" s="288"/>
      <c r="F26" s="288"/>
      <c r="G26" s="288"/>
      <c r="H26" s="288"/>
      <c r="I26" s="288"/>
      <c r="J26" s="288"/>
      <c r="K26" s="289">
        <v>90837.8</v>
      </c>
      <c r="L26" s="290"/>
    </row>
    <row r="27" spans="1:12" s="161" customFormat="1" ht="6.95" customHeight="1">
      <c r="A27" s="169"/>
      <c r="B27" s="288"/>
      <c r="C27" s="288"/>
      <c r="D27" s="288"/>
      <c r="E27" s="288"/>
      <c r="F27" s="288"/>
      <c r="G27" s="288"/>
      <c r="H27" s="288"/>
      <c r="I27" s="288"/>
      <c r="J27" s="288"/>
      <c r="K27" s="289"/>
      <c r="L27" s="290"/>
    </row>
    <row r="28" spans="1:12" s="161" customFormat="1" ht="9" customHeight="1">
      <c r="A28" s="169"/>
      <c r="B28" s="288">
        <v>2010</v>
      </c>
      <c r="C28" s="288"/>
      <c r="D28" s="288"/>
      <c r="E28" s="288"/>
      <c r="F28" s="288"/>
      <c r="G28" s="288"/>
      <c r="H28" s="288"/>
      <c r="I28" s="288"/>
      <c r="J28" s="288"/>
      <c r="K28" s="289">
        <v>113596.5</v>
      </c>
      <c r="L28" s="290"/>
    </row>
    <row r="29" spans="1:12" s="161" customFormat="1" ht="9" customHeight="1">
      <c r="A29" s="169"/>
      <c r="B29" s="288">
        <v>2011</v>
      </c>
      <c r="C29" s="288"/>
      <c r="D29" s="288"/>
      <c r="E29" s="288"/>
      <c r="F29" s="288"/>
      <c r="G29" s="288"/>
      <c r="H29" s="288"/>
      <c r="I29" s="288"/>
      <c r="J29" s="288"/>
      <c r="K29" s="289">
        <v>142475.5</v>
      </c>
      <c r="L29" s="290"/>
    </row>
    <row r="30" spans="1:12" s="161" customFormat="1" ht="9" customHeight="1">
      <c r="A30" s="169"/>
      <c r="B30" s="288" t="s">
        <v>182</v>
      </c>
      <c r="C30" s="288"/>
      <c r="D30" s="288"/>
      <c r="E30" s="288"/>
      <c r="F30" s="288"/>
      <c r="G30" s="288"/>
      <c r="H30" s="288"/>
      <c r="I30" s="288"/>
      <c r="J30" s="288"/>
      <c r="K30" s="289">
        <v>163515.4</v>
      </c>
      <c r="L30" s="290"/>
    </row>
    <row r="31" spans="1:12" s="161" customFormat="1" ht="3" customHeight="1">
      <c r="A31" s="169"/>
      <c r="B31" s="170"/>
      <c r="C31" s="170"/>
      <c r="D31" s="170"/>
      <c r="E31" s="170"/>
      <c r="F31" s="170"/>
      <c r="G31" s="170"/>
      <c r="H31" s="170"/>
      <c r="I31" s="170"/>
      <c r="J31" s="170"/>
      <c r="K31" s="170"/>
      <c r="L31" s="171"/>
    </row>
    <row r="32" spans="1:12" s="161" customFormat="1" ht="3" customHeight="1">
      <c r="A32" s="169"/>
      <c r="B32" s="172"/>
      <c r="C32" s="172"/>
      <c r="D32" s="172"/>
      <c r="E32" s="172"/>
      <c r="F32" s="172"/>
      <c r="G32" s="172"/>
      <c r="H32" s="172"/>
      <c r="I32" s="172"/>
      <c r="J32" s="172"/>
      <c r="K32" s="172"/>
      <c r="L32" s="171"/>
    </row>
    <row r="33" spans="1:13" s="161" customFormat="1" ht="9.6" customHeight="1">
      <c r="A33" s="169"/>
      <c r="B33" s="172" t="s">
        <v>216</v>
      </c>
      <c r="C33" s="172"/>
      <c r="D33" s="172"/>
      <c r="E33" s="172"/>
      <c r="F33" s="172"/>
      <c r="G33" s="172"/>
      <c r="H33" s="172"/>
      <c r="I33" s="172"/>
      <c r="J33" s="172"/>
      <c r="K33" s="172"/>
      <c r="L33" s="171"/>
    </row>
    <row r="34" spans="1:13" s="161" customFormat="1" ht="9.6" customHeight="1">
      <c r="A34" s="169"/>
      <c r="B34" s="742" t="s">
        <v>275</v>
      </c>
      <c r="C34" s="743"/>
      <c r="D34" s="743"/>
      <c r="E34" s="743"/>
      <c r="F34" s="743"/>
      <c r="G34" s="743"/>
      <c r="H34" s="172"/>
      <c r="I34" s="172"/>
      <c r="J34" s="172"/>
      <c r="K34" s="172"/>
      <c r="L34" s="171"/>
    </row>
    <row r="35" spans="1:13" ht="4.7" customHeight="1">
      <c r="A35" s="247"/>
      <c r="B35" s="204"/>
      <c r="C35" s="204"/>
      <c r="D35" s="204"/>
      <c r="E35" s="204"/>
      <c r="F35" s="204"/>
      <c r="G35" s="204"/>
      <c r="H35" s="204"/>
      <c r="I35" s="204"/>
      <c r="J35" s="204"/>
      <c r="K35" s="204"/>
      <c r="L35" s="291"/>
    </row>
    <row r="36" spans="1:13" hidden="1">
      <c r="M36" s="52" t="s">
        <v>2</v>
      </c>
    </row>
  </sheetData>
  <sheetProtection sheet="1" objects="1" scenarios="1"/>
  <hyperlinks>
    <hyperlink ref="K2" location="Índice!A1" display="Índice!A1"/>
  </hyperlinks>
  <printOptions horizontalCentered="1" verticalCentered="1"/>
  <pageMargins left="1.8897637795275593" right="1.9291338582677167" top="2.1653543307086616" bottom="1.5748031496062993" header="0.39370078740157483" footer="0.39370078740157483"/>
  <pageSetup orientation="portrait" r:id="rId1"/>
  <headerFooter>
    <oddHeader>&amp;L&amp;K000080INEGI. Anuario estadístico y geográfico de los Estados Unidos Mexicanos 2013. 2014.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Hoja24"/>
  <dimension ref="A1:K41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353" customWidth="1"/>
    <col min="2" max="2" width="5.42578125" style="353" customWidth="1"/>
    <col min="3" max="3" width="8.7109375" style="353" customWidth="1"/>
    <col min="4" max="4" width="9.28515625" style="353" customWidth="1"/>
    <col min="5" max="5" width="8.7109375" style="353" customWidth="1"/>
    <col min="6" max="6" width="8.5703125" style="353" customWidth="1"/>
    <col min="7" max="7" width="1.7109375" style="353" customWidth="1"/>
    <col min="8" max="8" width="8" style="353" customWidth="1"/>
    <col min="9" max="9" width="8.5703125" style="353" customWidth="1"/>
    <col min="10" max="11" width="0.85546875" style="353" customWidth="1"/>
    <col min="12" max="16384" width="11.42578125" style="353" hidden="1"/>
  </cols>
  <sheetData>
    <row r="1" spans="1:10" s="326" customFormat="1" ht="4.7" customHeight="1">
      <c r="A1" s="323"/>
      <c r="B1" s="324"/>
      <c r="C1" s="324"/>
      <c r="D1" s="324"/>
      <c r="E1" s="324"/>
      <c r="F1" s="324"/>
      <c r="G1" s="324"/>
      <c r="H1" s="324"/>
      <c r="I1" s="324"/>
      <c r="J1" s="325"/>
    </row>
    <row r="2" spans="1:10" s="330" customFormat="1" ht="11.1" customHeight="1">
      <c r="A2" s="327"/>
      <c r="B2" s="328" t="s">
        <v>276</v>
      </c>
      <c r="C2" s="329"/>
      <c r="D2" s="329"/>
      <c r="F2" s="329"/>
      <c r="G2" s="329"/>
      <c r="H2" s="331"/>
      <c r="I2" s="740" t="s">
        <v>214</v>
      </c>
      <c r="J2" s="332"/>
    </row>
    <row r="3" spans="1:10" s="330" customFormat="1" ht="11.1" customHeight="1">
      <c r="A3" s="327"/>
      <c r="B3" s="328" t="s">
        <v>180</v>
      </c>
      <c r="C3" s="329"/>
      <c r="D3" s="329"/>
      <c r="E3" s="333"/>
      <c r="F3" s="329"/>
      <c r="G3" s="329"/>
      <c r="H3" s="331"/>
      <c r="I3" s="331"/>
      <c r="J3" s="332"/>
    </row>
    <row r="4" spans="1:10" s="330" customFormat="1" ht="11.1" customHeight="1">
      <c r="A4" s="327"/>
      <c r="B4" s="334" t="s">
        <v>169</v>
      </c>
      <c r="C4" s="329"/>
      <c r="D4" s="329"/>
      <c r="E4" s="329"/>
      <c r="F4" s="329"/>
      <c r="G4" s="329"/>
      <c r="H4" s="331"/>
      <c r="I4" s="331"/>
      <c r="J4" s="332"/>
    </row>
    <row r="5" spans="1:10" s="326" customFormat="1" ht="3" customHeight="1">
      <c r="A5" s="335"/>
      <c r="B5" s="336"/>
      <c r="C5" s="336"/>
      <c r="D5" s="336"/>
      <c r="E5" s="336"/>
      <c r="F5" s="336"/>
      <c r="G5" s="336"/>
      <c r="H5" s="337"/>
      <c r="I5" s="337"/>
      <c r="J5" s="338"/>
    </row>
    <row r="6" spans="1:10" s="326" customFormat="1" ht="3" customHeight="1">
      <c r="A6" s="335"/>
      <c r="B6" s="725"/>
      <c r="C6" s="725"/>
      <c r="D6" s="725"/>
      <c r="E6" s="725"/>
      <c r="F6" s="725"/>
      <c r="G6" s="725"/>
      <c r="H6" s="339"/>
      <c r="I6" s="339"/>
      <c r="J6" s="338"/>
    </row>
    <row r="7" spans="1:10" s="326" customFormat="1" ht="9" customHeight="1">
      <c r="A7" s="335"/>
      <c r="B7" s="844" t="s">
        <v>0</v>
      </c>
      <c r="C7" s="843" t="s">
        <v>278</v>
      </c>
      <c r="D7" s="843" t="s">
        <v>279</v>
      </c>
      <c r="E7" s="843" t="s">
        <v>280</v>
      </c>
      <c r="F7" s="846" t="s">
        <v>281</v>
      </c>
      <c r="G7" s="333"/>
      <c r="H7" s="843" t="s">
        <v>282</v>
      </c>
      <c r="I7" s="843" t="s">
        <v>283</v>
      </c>
      <c r="J7" s="340"/>
    </row>
    <row r="8" spans="1:10" s="326" customFormat="1" ht="9" customHeight="1">
      <c r="A8" s="335"/>
      <c r="B8" s="845"/>
      <c r="C8" s="843"/>
      <c r="D8" s="843"/>
      <c r="E8" s="843"/>
      <c r="F8" s="846" t="s">
        <v>150</v>
      </c>
      <c r="G8" s="333"/>
      <c r="H8" s="843"/>
      <c r="I8" s="843"/>
      <c r="J8" s="340"/>
    </row>
    <row r="9" spans="1:10" s="326" customFormat="1" ht="9" customHeight="1">
      <c r="A9" s="335"/>
      <c r="B9" s="845"/>
      <c r="C9" s="724"/>
      <c r="D9" s="724"/>
      <c r="E9" s="843"/>
      <c r="F9" s="846"/>
      <c r="G9" s="341"/>
      <c r="H9" s="843"/>
      <c r="I9" s="843"/>
      <c r="J9" s="340"/>
    </row>
    <row r="10" spans="1:10" s="326" customFormat="1" ht="9" customHeight="1">
      <c r="A10" s="335"/>
      <c r="B10" s="845"/>
      <c r="C10" s="724"/>
      <c r="D10" s="724"/>
      <c r="E10" s="724"/>
      <c r="F10" s="846"/>
      <c r="G10" s="341"/>
      <c r="H10" s="843"/>
      <c r="I10" s="724"/>
      <c r="J10" s="340"/>
    </row>
    <row r="11" spans="1:10" s="326" customFormat="1" ht="3" customHeight="1">
      <c r="A11" s="335"/>
      <c r="B11" s="336"/>
      <c r="C11" s="336"/>
      <c r="D11" s="336"/>
      <c r="E11" s="336"/>
      <c r="F11" s="336"/>
      <c r="G11" s="336"/>
      <c r="H11" s="337"/>
      <c r="I11" s="337"/>
      <c r="J11" s="338"/>
    </row>
    <row r="12" spans="1:10" s="326" customFormat="1" ht="3" customHeight="1">
      <c r="A12" s="335"/>
      <c r="B12" s="725"/>
      <c r="C12" s="725"/>
      <c r="D12" s="725"/>
      <c r="E12" s="725"/>
      <c r="F12" s="725"/>
      <c r="G12" s="725"/>
      <c r="H12" s="339"/>
      <c r="I12" s="339"/>
      <c r="J12" s="338"/>
    </row>
    <row r="13" spans="1:10" s="326" customFormat="1" ht="9" customHeight="1">
      <c r="A13" s="335"/>
      <c r="B13" s="342">
        <v>1995</v>
      </c>
      <c r="C13" s="343">
        <v>85435.8</v>
      </c>
      <c r="D13" s="344">
        <v>39770.800000000003</v>
      </c>
      <c r="E13" s="344">
        <v>25325.3</v>
      </c>
      <c r="F13" s="345">
        <f>SUM(I13-C13-H13)</f>
        <v>14445.499999999995</v>
      </c>
      <c r="G13" s="346" t="s">
        <v>284</v>
      </c>
      <c r="H13" s="345">
        <v>1052.4000000000001</v>
      </c>
      <c r="I13" s="345">
        <f>SUM(C13+D13-E13+H13)</f>
        <v>100933.7</v>
      </c>
      <c r="J13" s="347"/>
    </row>
    <row r="14" spans="1:10" s="326" customFormat="1" ht="9" customHeight="1">
      <c r="A14" s="335"/>
      <c r="B14" s="342">
        <v>1996</v>
      </c>
      <c r="C14" s="343">
        <v>100933.7</v>
      </c>
      <c r="D14" s="344">
        <v>34606.699999999997</v>
      </c>
      <c r="E14" s="344">
        <v>35463</v>
      </c>
      <c r="F14" s="345">
        <f>SUM(I14-C14-H14)</f>
        <v>-856.299999999997</v>
      </c>
      <c r="G14" s="345"/>
      <c r="H14" s="345">
        <v>-1792.9</v>
      </c>
      <c r="I14" s="345">
        <f>SUM(C14+D14-E14+H14)</f>
        <v>98284.5</v>
      </c>
      <c r="J14" s="347"/>
    </row>
    <row r="15" spans="1:10" s="326" customFormat="1" ht="9" customHeight="1">
      <c r="A15" s="335"/>
      <c r="B15" s="342">
        <v>1997</v>
      </c>
      <c r="C15" s="344">
        <v>98284.5</v>
      </c>
      <c r="D15" s="344">
        <v>25602.1</v>
      </c>
      <c r="E15" s="344">
        <v>33317.599999999999</v>
      </c>
      <c r="F15" s="345">
        <f>SUM(I15-C15-H15)</f>
        <v>-7715.5000000000027</v>
      </c>
      <c r="G15" s="345"/>
      <c r="H15" s="345">
        <v>-2247.8000000000002</v>
      </c>
      <c r="I15" s="345">
        <f>SUM(C15+D15-E15+H15)</f>
        <v>88321.2</v>
      </c>
      <c r="J15" s="347"/>
    </row>
    <row r="16" spans="1:10" s="326" customFormat="1" ht="9" customHeight="1">
      <c r="A16" s="335"/>
      <c r="B16" s="342">
        <v>1998</v>
      </c>
      <c r="C16" s="344">
        <v>88321.2</v>
      </c>
      <c r="D16" s="344">
        <v>25073.4</v>
      </c>
      <c r="E16" s="344">
        <v>23365.3</v>
      </c>
      <c r="F16" s="345">
        <f>SUM(I16-C16-H16)</f>
        <v>1708.1000000000031</v>
      </c>
      <c r="G16" s="345"/>
      <c r="H16" s="345">
        <v>2265.1999999999998</v>
      </c>
      <c r="I16" s="345">
        <f>SUM(C16+D16-E16+H16)</f>
        <v>92294.5</v>
      </c>
      <c r="J16" s="347"/>
    </row>
    <row r="17" spans="1:10" s="326" customFormat="1" ht="9" customHeight="1">
      <c r="A17" s="335"/>
      <c r="B17" s="342">
        <v>1999</v>
      </c>
      <c r="C17" s="344">
        <v>92294.5</v>
      </c>
      <c r="D17" s="344">
        <v>22065.7</v>
      </c>
      <c r="E17" s="344">
        <v>22133.1</v>
      </c>
      <c r="F17" s="345">
        <f>SUM(I17-C17-H17)</f>
        <v>-67.400000000000006</v>
      </c>
      <c r="G17" s="345"/>
      <c r="H17" s="345">
        <v>62.4</v>
      </c>
      <c r="I17" s="345">
        <v>92289.5</v>
      </c>
      <c r="J17" s="347"/>
    </row>
    <row r="18" spans="1:10" s="326" customFormat="1" ht="9" customHeight="1">
      <c r="A18" s="335"/>
      <c r="B18" s="342"/>
      <c r="C18" s="344"/>
      <c r="D18" s="344"/>
      <c r="E18" s="344"/>
      <c r="F18" s="345"/>
      <c r="G18" s="345"/>
      <c r="H18" s="345"/>
      <c r="I18" s="345"/>
      <c r="J18" s="347"/>
    </row>
    <row r="19" spans="1:10" s="326" customFormat="1" ht="9" customHeight="1">
      <c r="A19" s="335"/>
      <c r="B19" s="342">
        <v>2000</v>
      </c>
      <c r="C19" s="344">
        <v>92289.5</v>
      </c>
      <c r="D19" s="344">
        <v>20278.2</v>
      </c>
      <c r="E19" s="344">
        <v>26540.9</v>
      </c>
      <c r="F19" s="345">
        <f>SUM(I19-C19-H19)</f>
        <v>-6262.7000000000171</v>
      </c>
      <c r="G19" s="345"/>
      <c r="H19" s="345">
        <v>-1426.6</v>
      </c>
      <c r="I19" s="345">
        <f>SUM(C19+D19-E19+H19)</f>
        <v>84600.199999999983</v>
      </c>
      <c r="J19" s="347"/>
    </row>
    <row r="20" spans="1:10" s="326" customFormat="1" ht="9" customHeight="1">
      <c r="A20" s="335"/>
      <c r="B20" s="342">
        <v>2001</v>
      </c>
      <c r="C20" s="344">
        <v>84600.2</v>
      </c>
      <c r="D20" s="344">
        <v>24330.9</v>
      </c>
      <c r="E20" s="344">
        <v>27869.8</v>
      </c>
      <c r="F20" s="345">
        <f>SUM(I20-C20-H20)</f>
        <v>-3538.9</v>
      </c>
      <c r="G20" s="345"/>
      <c r="H20" s="345">
        <v>-722.1</v>
      </c>
      <c r="I20" s="345">
        <f>SUM(C20+D20-E20+H20)</f>
        <v>80339.199999999997</v>
      </c>
      <c r="J20" s="347"/>
    </row>
    <row r="21" spans="1:10" s="326" customFormat="1" ht="9" customHeight="1">
      <c r="A21" s="335"/>
      <c r="B21" s="342">
        <v>2002</v>
      </c>
      <c r="C21" s="344">
        <v>80339.199999999997</v>
      </c>
      <c r="D21" s="344">
        <v>16234.1</v>
      </c>
      <c r="E21" s="344">
        <v>19476.099999999999</v>
      </c>
      <c r="F21" s="345">
        <f>SUM(I21-C21-H21)</f>
        <v>-3241.9999999999914</v>
      </c>
      <c r="G21" s="345"/>
      <c r="H21" s="345">
        <v>1720.9</v>
      </c>
      <c r="I21" s="345">
        <f>SUM(C21+D21-E21+H21)</f>
        <v>78818.100000000006</v>
      </c>
      <c r="J21" s="347"/>
    </row>
    <row r="22" spans="1:10" s="326" customFormat="1" ht="9" customHeight="1">
      <c r="A22" s="335"/>
      <c r="B22" s="342">
        <v>2003</v>
      </c>
      <c r="C22" s="344">
        <v>78818.100000000006</v>
      </c>
      <c r="D22" s="344">
        <v>21241.9</v>
      </c>
      <c r="E22" s="344">
        <v>23701.5</v>
      </c>
      <c r="F22" s="345">
        <f>SUM(I22-C22-H22)</f>
        <v>-2459.6000000000058</v>
      </c>
      <c r="G22" s="345"/>
      <c r="H22" s="345">
        <v>2665</v>
      </c>
      <c r="I22" s="345">
        <v>79023.5</v>
      </c>
      <c r="J22" s="347"/>
    </row>
    <row r="23" spans="1:10" s="326" customFormat="1" ht="9" customHeight="1">
      <c r="A23" s="335"/>
      <c r="B23" s="342">
        <v>2004</v>
      </c>
      <c r="C23" s="344">
        <v>79023.5</v>
      </c>
      <c r="D23" s="344">
        <v>20915.2</v>
      </c>
      <c r="E23" s="344">
        <v>22601.7</v>
      </c>
      <c r="F23" s="345">
        <f>SUM(I23-C23-H23)</f>
        <v>-1686.499999999997</v>
      </c>
      <c r="G23" s="345"/>
      <c r="H23" s="345">
        <v>1888.8</v>
      </c>
      <c r="I23" s="345">
        <v>79225.8</v>
      </c>
      <c r="J23" s="347"/>
    </row>
    <row r="24" spans="1:10" s="326" customFormat="1" ht="9" customHeight="1">
      <c r="A24" s="335"/>
      <c r="B24" s="342"/>
      <c r="C24" s="344"/>
      <c r="D24" s="344"/>
      <c r="E24" s="344"/>
      <c r="F24" s="345"/>
      <c r="G24" s="345"/>
      <c r="H24" s="345"/>
      <c r="I24" s="345"/>
      <c r="J24" s="347"/>
    </row>
    <row r="25" spans="1:10" s="326" customFormat="1" ht="9" customHeight="1">
      <c r="A25" s="335"/>
      <c r="B25" s="342">
        <v>2005</v>
      </c>
      <c r="C25" s="344">
        <v>79225.8</v>
      </c>
      <c r="D25" s="344">
        <v>13595.4</v>
      </c>
      <c r="E25" s="344">
        <v>20357.7</v>
      </c>
      <c r="F25" s="345">
        <f>SUM(I25-C25-H25)</f>
        <v>-6762.3000000000029</v>
      </c>
      <c r="G25" s="345"/>
      <c r="H25" s="345">
        <v>-789</v>
      </c>
      <c r="I25" s="345">
        <v>71674.5</v>
      </c>
      <c r="J25" s="347"/>
    </row>
    <row r="26" spans="1:10" s="326" customFormat="1" ht="9" customHeight="1">
      <c r="A26" s="335"/>
      <c r="B26" s="342">
        <v>2006</v>
      </c>
      <c r="C26" s="344">
        <v>71674.5</v>
      </c>
      <c r="D26" s="344">
        <v>17506.2</v>
      </c>
      <c r="E26" s="344">
        <v>36975.199999999997</v>
      </c>
      <c r="F26" s="345">
        <f>SUM(I26-C26-H26)</f>
        <v>-19468.999999999996</v>
      </c>
      <c r="G26" s="345"/>
      <c r="H26" s="345">
        <v>2560.8000000000002</v>
      </c>
      <c r="I26" s="345">
        <v>54766.3</v>
      </c>
      <c r="J26" s="347"/>
    </row>
    <row r="27" spans="1:10" s="326" customFormat="1" ht="9" customHeight="1">
      <c r="A27" s="335"/>
      <c r="B27" s="342">
        <v>2007</v>
      </c>
      <c r="C27" s="344">
        <v>54766.3</v>
      </c>
      <c r="D27" s="344">
        <v>15364.2</v>
      </c>
      <c r="E27" s="344">
        <v>18705.8</v>
      </c>
      <c r="F27" s="345">
        <f>SUM(I27-C27-H27)</f>
        <v>-3341.6000000000013</v>
      </c>
      <c r="G27" s="345"/>
      <c r="H27" s="345">
        <v>3930.2</v>
      </c>
      <c r="I27" s="345">
        <v>55354.9</v>
      </c>
      <c r="J27" s="347"/>
    </row>
    <row r="28" spans="1:10" s="326" customFormat="1" ht="9" customHeight="1">
      <c r="A28" s="335"/>
      <c r="B28" s="342">
        <v>2008</v>
      </c>
      <c r="C28" s="344">
        <v>55354.9</v>
      </c>
      <c r="D28" s="344">
        <v>20960.8</v>
      </c>
      <c r="E28" s="344">
        <v>20583.5</v>
      </c>
      <c r="F28" s="345">
        <f>SUM(I28-C28-H28)</f>
        <v>377.29999999999563</v>
      </c>
      <c r="G28" s="345"/>
      <c r="H28" s="345">
        <v>1207</v>
      </c>
      <c r="I28" s="345">
        <v>56939.199999999997</v>
      </c>
      <c r="J28" s="347"/>
    </row>
    <row r="29" spans="1:10" s="326" customFormat="1" ht="9" customHeight="1">
      <c r="A29" s="335"/>
      <c r="B29" s="342">
        <v>2009</v>
      </c>
      <c r="C29" s="344">
        <v>56939.199999999997</v>
      </c>
      <c r="D29" s="344">
        <v>85386.2</v>
      </c>
      <c r="E29" s="344">
        <v>41341.1</v>
      </c>
      <c r="F29" s="345">
        <f>SUM(I29-C29-H29)</f>
        <v>44045.1</v>
      </c>
      <c r="G29" s="345"/>
      <c r="H29" s="345">
        <v>-4630.6000000000004</v>
      </c>
      <c r="I29" s="345">
        <v>96353.7</v>
      </c>
      <c r="J29" s="347"/>
    </row>
    <row r="30" spans="1:10" s="326" customFormat="1" ht="9" customHeight="1">
      <c r="A30" s="335"/>
      <c r="B30" s="342"/>
      <c r="C30" s="344"/>
      <c r="D30" s="344"/>
      <c r="E30" s="344"/>
      <c r="F30" s="345"/>
      <c r="G30" s="345"/>
      <c r="H30" s="345"/>
      <c r="I30" s="345"/>
      <c r="J30" s="347"/>
    </row>
    <row r="31" spans="1:10" s="326" customFormat="1" ht="9" customHeight="1">
      <c r="A31" s="335"/>
      <c r="B31" s="342">
        <v>2010</v>
      </c>
      <c r="C31" s="344">
        <v>96353.7</v>
      </c>
      <c r="D31" s="344">
        <v>42363.6</v>
      </c>
      <c r="E31" s="344">
        <v>28358</v>
      </c>
      <c r="F31" s="345">
        <f t="shared" ref="F31:F33" si="0">SUM(I31-C31-H31)</f>
        <v>14005.600000000002</v>
      </c>
      <c r="G31" s="345"/>
      <c r="H31" s="345">
        <v>68.7</v>
      </c>
      <c r="I31" s="345">
        <v>110428</v>
      </c>
      <c r="J31" s="347"/>
    </row>
    <row r="32" spans="1:10" s="326" customFormat="1" ht="9" customHeight="1">
      <c r="A32" s="335"/>
      <c r="B32" s="342">
        <v>2011</v>
      </c>
      <c r="C32" s="344">
        <v>110428</v>
      </c>
      <c r="D32" s="344">
        <v>27665.1</v>
      </c>
      <c r="E32" s="344">
        <v>21697.1</v>
      </c>
      <c r="F32" s="345">
        <f t="shared" si="0"/>
        <v>5967.9999999999973</v>
      </c>
      <c r="G32" s="345"/>
      <c r="H32" s="345">
        <v>24.2</v>
      </c>
      <c r="I32" s="345">
        <f>SUM(C32+D32-E32+H32)</f>
        <v>116420.2</v>
      </c>
      <c r="J32" s="347"/>
    </row>
    <row r="33" spans="1:11" s="326" customFormat="1" ht="9" customHeight="1">
      <c r="A33" s="335"/>
      <c r="B33" s="342">
        <v>2012</v>
      </c>
      <c r="C33" s="344">
        <v>116420.2</v>
      </c>
      <c r="D33" s="344">
        <v>37379.599999999999</v>
      </c>
      <c r="E33" s="344">
        <v>28289.200000000001</v>
      </c>
      <c r="F33" s="345">
        <f t="shared" si="0"/>
        <v>9090.3999999999887</v>
      </c>
      <c r="G33" s="345"/>
      <c r="H33" s="345">
        <v>215.4</v>
      </c>
      <c r="I33" s="345">
        <f>SUM(C33+D33-E33+H33)</f>
        <v>125725.99999999999</v>
      </c>
      <c r="J33" s="347"/>
    </row>
    <row r="34" spans="1:11" s="326" customFormat="1" ht="3" customHeight="1">
      <c r="A34" s="335"/>
      <c r="B34" s="336"/>
      <c r="C34" s="336"/>
      <c r="D34" s="336"/>
      <c r="E34" s="336"/>
      <c r="F34" s="336"/>
      <c r="G34" s="348"/>
      <c r="H34" s="337"/>
      <c r="I34" s="337"/>
      <c r="J34" s="338"/>
    </row>
    <row r="35" spans="1:11" s="326" customFormat="1" ht="3" customHeight="1">
      <c r="A35" s="335"/>
      <c r="B35" s="725"/>
      <c r="C35" s="725"/>
      <c r="D35" s="725"/>
      <c r="E35" s="725"/>
      <c r="F35" s="725"/>
      <c r="G35" s="725"/>
      <c r="H35" s="339"/>
      <c r="I35" s="339"/>
      <c r="J35" s="338"/>
    </row>
    <row r="36" spans="1:11" s="326" customFormat="1" ht="9" customHeight="1">
      <c r="A36" s="335"/>
      <c r="B36" s="349" t="s">
        <v>285</v>
      </c>
      <c r="C36" s="725"/>
      <c r="D36" s="725"/>
      <c r="E36" s="725"/>
      <c r="F36" s="725"/>
      <c r="G36" s="725"/>
      <c r="H36" s="339"/>
      <c r="I36" s="339"/>
      <c r="J36" s="338"/>
    </row>
    <row r="37" spans="1:11" s="326" customFormat="1" ht="9" customHeight="1">
      <c r="A37" s="335"/>
      <c r="B37" s="349" t="s">
        <v>286</v>
      </c>
      <c r="C37" s="725"/>
      <c r="D37" s="725"/>
      <c r="E37" s="725"/>
      <c r="F37" s="725"/>
      <c r="G37" s="725"/>
      <c r="H37" s="339"/>
      <c r="I37" s="339"/>
      <c r="J37" s="338"/>
    </row>
    <row r="38" spans="1:11" s="326" customFormat="1" ht="9" customHeight="1">
      <c r="A38" s="335"/>
      <c r="B38" s="349" t="s">
        <v>287</v>
      </c>
      <c r="C38" s="725"/>
      <c r="D38" s="725"/>
      <c r="E38" s="725"/>
      <c r="F38" s="725"/>
      <c r="G38" s="725"/>
      <c r="H38" s="339"/>
      <c r="I38" s="339"/>
      <c r="J38" s="338"/>
    </row>
    <row r="39" spans="1:11" s="326" customFormat="1" ht="9" customHeight="1">
      <c r="A39" s="335"/>
      <c r="B39" s="350" t="s">
        <v>288</v>
      </c>
      <c r="C39" s="725"/>
      <c r="D39" s="725"/>
      <c r="E39" s="725"/>
      <c r="F39" s="725"/>
      <c r="G39" s="725"/>
      <c r="H39" s="339"/>
      <c r="I39" s="339"/>
      <c r="J39" s="338"/>
    </row>
    <row r="40" spans="1:11" s="326" customFormat="1" ht="4.7" customHeight="1">
      <c r="A40" s="351"/>
      <c r="B40" s="337"/>
      <c r="C40" s="337"/>
      <c r="D40" s="337"/>
      <c r="E40" s="337"/>
      <c r="F40" s="337"/>
      <c r="G40" s="337"/>
      <c r="H40" s="337"/>
      <c r="I40" s="337"/>
      <c r="J40" s="352"/>
    </row>
    <row r="41" spans="1:11" hidden="1">
      <c r="K41" s="353" t="s">
        <v>2</v>
      </c>
    </row>
  </sheetData>
  <sheetProtection sheet="1" objects="1" scenarios="1"/>
  <mergeCells count="7">
    <mergeCell ref="I7:I9"/>
    <mergeCell ref="B7:B10"/>
    <mergeCell ref="C7:C8"/>
    <mergeCell ref="D7:D8"/>
    <mergeCell ref="E7:E9"/>
    <mergeCell ref="F7:F10"/>
    <mergeCell ref="H7:H10"/>
  </mergeCells>
  <hyperlinks>
    <hyperlink ref="I2" location="Índice!A1" display="Índice!A1"/>
  </hyperlinks>
  <printOptions horizontalCentered="1" verticalCentered="1"/>
  <pageMargins left="1.8897637795275593" right="1.9291338582677167" top="2.1653543307086616" bottom="1.5748031496062993" header="0.39370078740157483" footer="0.39370078740157483"/>
  <pageSetup orientation="portrait" r:id="rId1"/>
  <headerFooter>
    <oddHeader>&amp;L&amp;K000080INEGI. Anuario estadístico y geográfico de los Estados Unidos Mexicanos 2013. 2014.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codeName="Hoja25"/>
  <dimension ref="A1:M52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353" customWidth="1"/>
    <col min="2" max="2" width="6.42578125" style="353" customWidth="1"/>
    <col min="3" max="3" width="5.7109375" style="353" customWidth="1"/>
    <col min="4" max="4" width="2.28515625" style="353" customWidth="1"/>
    <col min="5" max="5" width="5.85546875" style="353" customWidth="1"/>
    <col min="6" max="6" width="8.7109375" style="353" customWidth="1"/>
    <col min="7" max="7" width="8" style="353" customWidth="1"/>
    <col min="8" max="8" width="7.7109375" style="353" customWidth="1"/>
    <col min="9" max="9" width="2.28515625" style="353" customWidth="1"/>
    <col min="10" max="10" width="5.5703125" style="353" customWidth="1"/>
    <col min="11" max="11" width="6.5703125" style="353" customWidth="1"/>
    <col min="12" max="13" width="0.85546875" style="353" customWidth="1"/>
    <col min="14" max="16384" width="11.42578125" style="353" hidden="1"/>
  </cols>
  <sheetData>
    <row r="1" spans="1:12" ht="4.7" customHeight="1">
      <c r="A1" s="354"/>
      <c r="B1" s="355"/>
      <c r="C1" s="355"/>
      <c r="D1" s="355"/>
      <c r="E1" s="355"/>
      <c r="F1" s="355"/>
      <c r="G1" s="355"/>
      <c r="H1" s="355"/>
      <c r="I1" s="355"/>
      <c r="J1" s="355"/>
      <c r="K1" s="355"/>
      <c r="L1" s="356"/>
    </row>
    <row r="2" spans="1:12" s="330" customFormat="1" ht="11.1" customHeight="1">
      <c r="A2" s="327"/>
      <c r="B2" s="328" t="s">
        <v>289</v>
      </c>
      <c r="C2" s="331"/>
      <c r="D2" s="331"/>
      <c r="E2" s="331"/>
      <c r="F2" s="331"/>
      <c r="G2" s="331"/>
      <c r="H2" s="331"/>
      <c r="I2" s="331"/>
      <c r="J2" s="331"/>
      <c r="K2" s="740" t="s">
        <v>277</v>
      </c>
      <c r="L2" s="357"/>
    </row>
    <row r="3" spans="1:12" s="330" customFormat="1" ht="11.1" customHeight="1">
      <c r="A3" s="327"/>
      <c r="B3" s="328" t="s">
        <v>291</v>
      </c>
      <c r="C3" s="331"/>
      <c r="D3" s="331"/>
      <c r="E3" s="331"/>
      <c r="F3" s="331"/>
      <c r="G3" s="331"/>
      <c r="H3" s="331"/>
      <c r="I3" s="331"/>
      <c r="J3" s="331"/>
      <c r="K3" s="358"/>
      <c r="L3" s="357"/>
    </row>
    <row r="4" spans="1:12" s="330" customFormat="1" ht="11.1" customHeight="1">
      <c r="A4" s="327"/>
      <c r="B4" s="328" t="s">
        <v>180</v>
      </c>
      <c r="C4" s="331"/>
      <c r="D4" s="331"/>
      <c r="E4" s="331"/>
      <c r="F4" s="331"/>
      <c r="G4" s="331"/>
      <c r="H4" s="331"/>
      <c r="I4" s="331"/>
      <c r="J4" s="331"/>
      <c r="K4" s="331"/>
      <c r="L4" s="332"/>
    </row>
    <row r="5" spans="1:12" s="330" customFormat="1" ht="11.1" customHeight="1">
      <c r="A5" s="327"/>
      <c r="B5" s="334" t="s">
        <v>292</v>
      </c>
      <c r="C5" s="331"/>
      <c r="D5" s="331"/>
      <c r="E5" s="331"/>
      <c r="F5" s="331"/>
      <c r="G5" s="331"/>
      <c r="H5" s="331"/>
      <c r="I5" s="331"/>
      <c r="J5" s="331"/>
      <c r="K5" s="331"/>
      <c r="L5" s="332"/>
    </row>
    <row r="6" spans="1:12" s="326" customFormat="1" ht="3" customHeight="1">
      <c r="A6" s="335"/>
      <c r="B6" s="337"/>
      <c r="C6" s="337"/>
      <c r="D6" s="337"/>
      <c r="E6" s="337"/>
      <c r="F6" s="337"/>
      <c r="G6" s="337"/>
      <c r="H6" s="337"/>
      <c r="I6" s="337"/>
      <c r="J6" s="337"/>
      <c r="K6" s="337"/>
      <c r="L6" s="338"/>
    </row>
    <row r="7" spans="1:12" s="326" customFormat="1" ht="3" customHeight="1">
      <c r="A7" s="335"/>
      <c r="B7" s="339"/>
      <c r="C7" s="339"/>
      <c r="D7" s="339"/>
      <c r="E7" s="339"/>
      <c r="F7" s="339"/>
      <c r="G7" s="339"/>
      <c r="H7" s="339"/>
      <c r="I7" s="339"/>
      <c r="J7" s="339"/>
      <c r="K7" s="339"/>
      <c r="L7" s="338"/>
    </row>
    <row r="8" spans="1:12" s="326" customFormat="1" ht="9" customHeight="1">
      <c r="A8" s="335"/>
      <c r="B8" s="847" t="s">
        <v>0</v>
      </c>
      <c r="C8" s="849" t="s">
        <v>1</v>
      </c>
      <c r="D8" s="339"/>
      <c r="E8" s="359" t="s">
        <v>293</v>
      </c>
      <c r="F8" s="360"/>
      <c r="G8" s="360"/>
      <c r="H8" s="360"/>
      <c r="I8" s="339"/>
      <c r="J8" s="361" t="s">
        <v>294</v>
      </c>
      <c r="K8" s="359"/>
      <c r="L8" s="338"/>
    </row>
    <row r="9" spans="1:12" s="326" customFormat="1" ht="9" customHeight="1">
      <c r="A9" s="335"/>
      <c r="B9" s="848"/>
      <c r="C9" s="849"/>
      <c r="D9" s="358"/>
      <c r="E9" s="362" t="s">
        <v>295</v>
      </c>
      <c r="F9" s="362"/>
      <c r="G9" s="362"/>
      <c r="H9" s="850" t="s">
        <v>296</v>
      </c>
      <c r="I9" s="339"/>
      <c r="J9" s="726" t="s">
        <v>297</v>
      </c>
      <c r="K9" s="726" t="s">
        <v>298</v>
      </c>
      <c r="L9" s="363"/>
    </row>
    <row r="10" spans="1:12" s="326" customFormat="1" ht="9" customHeight="1">
      <c r="A10" s="335"/>
      <c r="B10" s="848"/>
      <c r="C10" s="849"/>
      <c r="D10" s="358"/>
      <c r="E10" s="850" t="s">
        <v>299</v>
      </c>
      <c r="F10" s="850" t="s">
        <v>300</v>
      </c>
      <c r="G10" s="850" t="s">
        <v>301</v>
      </c>
      <c r="H10" s="843"/>
      <c r="I10" s="358"/>
      <c r="L10" s="364"/>
    </row>
    <row r="11" spans="1:12" s="326" customFormat="1" ht="9" customHeight="1">
      <c r="A11" s="335"/>
      <c r="B11" s="848"/>
      <c r="C11" s="849"/>
      <c r="D11" s="358"/>
      <c r="E11" s="843"/>
      <c r="F11" s="843"/>
      <c r="G11" s="843"/>
      <c r="H11" s="843"/>
      <c r="I11" s="358"/>
      <c r="J11" s="724"/>
      <c r="K11" s="724"/>
      <c r="L11" s="364"/>
    </row>
    <row r="12" spans="1:12" s="326" customFormat="1" ht="9" customHeight="1">
      <c r="A12" s="335"/>
      <c r="B12" s="848"/>
      <c r="C12" s="849"/>
      <c r="D12" s="339"/>
      <c r="E12" s="843"/>
      <c r="F12" s="843"/>
      <c r="G12" s="843"/>
      <c r="H12" s="843"/>
      <c r="I12" s="339"/>
      <c r="J12" s="724"/>
      <c r="K12" s="724"/>
      <c r="L12" s="365"/>
    </row>
    <row r="13" spans="1:12" s="326" customFormat="1" ht="9" customHeight="1">
      <c r="A13" s="335"/>
      <c r="B13" s="848"/>
      <c r="C13" s="849"/>
      <c r="D13" s="339"/>
      <c r="E13" s="843"/>
      <c r="F13" s="843"/>
      <c r="G13" s="843"/>
      <c r="H13" s="843"/>
      <c r="I13" s="339"/>
      <c r="J13" s="724"/>
      <c r="K13" s="724"/>
      <c r="L13" s="365"/>
    </row>
    <row r="14" spans="1:12" s="326" customFormat="1" ht="3" customHeight="1">
      <c r="A14" s="335"/>
      <c r="B14" s="337"/>
      <c r="C14" s="337"/>
      <c r="D14" s="337"/>
      <c r="E14" s="337"/>
      <c r="F14" s="337"/>
      <c r="G14" s="337"/>
      <c r="H14" s="337"/>
      <c r="I14" s="337"/>
      <c r="J14" s="337"/>
      <c r="K14" s="337"/>
      <c r="L14" s="338"/>
    </row>
    <row r="15" spans="1:12" s="326" customFormat="1" ht="3" customHeight="1">
      <c r="A15" s="335"/>
      <c r="B15" s="339"/>
      <c r="C15" s="339"/>
      <c r="D15" s="339"/>
      <c r="E15" s="339"/>
      <c r="F15" s="339"/>
      <c r="G15" s="339"/>
      <c r="H15" s="339"/>
      <c r="I15" s="339"/>
      <c r="J15" s="339"/>
      <c r="K15" s="339"/>
      <c r="L15" s="338"/>
    </row>
    <row r="16" spans="1:12" s="326" customFormat="1" ht="9" customHeight="1">
      <c r="A16" s="335"/>
      <c r="B16" s="342">
        <v>1995</v>
      </c>
      <c r="C16" s="343">
        <f>SUM(E16:H16)</f>
        <v>100933.70000000001</v>
      </c>
      <c r="D16" s="343"/>
      <c r="E16" s="344">
        <v>77841.3</v>
      </c>
      <c r="F16" s="344">
        <v>11696.7</v>
      </c>
      <c r="G16" s="344">
        <v>2.1</v>
      </c>
      <c r="H16" s="344">
        <v>11393.6</v>
      </c>
      <c r="I16" s="343"/>
      <c r="J16" s="343">
        <v>93737.4</v>
      </c>
      <c r="K16" s="343">
        <v>7196.3</v>
      </c>
      <c r="L16" s="366"/>
    </row>
    <row r="17" spans="1:12" s="326" customFormat="1" ht="9" customHeight="1">
      <c r="A17" s="335"/>
      <c r="B17" s="342">
        <v>1996</v>
      </c>
      <c r="C17" s="343">
        <f>SUM(E17:H17)</f>
        <v>98284.5</v>
      </c>
      <c r="D17" s="343"/>
      <c r="E17" s="344">
        <v>75636.5</v>
      </c>
      <c r="F17" s="344">
        <v>12831.8</v>
      </c>
      <c r="G17" s="344">
        <v>21.2</v>
      </c>
      <c r="H17" s="344">
        <v>9795</v>
      </c>
      <c r="I17" s="343"/>
      <c r="J17" s="343">
        <v>93293.5</v>
      </c>
      <c r="K17" s="343">
        <v>4991</v>
      </c>
      <c r="L17" s="366"/>
    </row>
    <row r="18" spans="1:12" s="326" customFormat="1" ht="9" customHeight="1">
      <c r="A18" s="335"/>
      <c r="B18" s="342">
        <v>1997</v>
      </c>
      <c r="C18" s="343">
        <f>SUM(E18:H18)</f>
        <v>88321.2</v>
      </c>
      <c r="D18" s="343"/>
      <c r="E18" s="344">
        <v>67369.899999999994</v>
      </c>
      <c r="F18" s="344">
        <v>12250.3</v>
      </c>
      <c r="G18" s="344">
        <v>86.1</v>
      </c>
      <c r="H18" s="344">
        <v>8614.9</v>
      </c>
      <c r="I18" s="343"/>
      <c r="J18" s="343">
        <v>84260.7</v>
      </c>
      <c r="K18" s="343">
        <v>4060.5</v>
      </c>
      <c r="L18" s="366"/>
    </row>
    <row r="19" spans="1:12" s="326" customFormat="1" ht="9" customHeight="1">
      <c r="A19" s="335"/>
      <c r="B19" s="342">
        <v>1998</v>
      </c>
      <c r="C19" s="343">
        <f>SUM(E19:H19)</f>
        <v>92294.500000000015</v>
      </c>
      <c r="D19" s="343"/>
      <c r="E19" s="344">
        <v>70115.5</v>
      </c>
      <c r="F19" s="344">
        <v>12962.6</v>
      </c>
      <c r="G19" s="344">
        <v>163.1</v>
      </c>
      <c r="H19" s="344">
        <v>9053.2999999999993</v>
      </c>
      <c r="I19" s="343"/>
      <c r="J19" s="343">
        <v>87897</v>
      </c>
      <c r="K19" s="343">
        <v>4397.5</v>
      </c>
      <c r="L19" s="366"/>
    </row>
    <row r="20" spans="1:12" s="326" customFormat="1" ht="9" customHeight="1">
      <c r="A20" s="335"/>
      <c r="B20" s="342">
        <v>1999</v>
      </c>
      <c r="C20" s="343">
        <f>SUM(E20:H20)</f>
        <v>92289.5</v>
      </c>
      <c r="D20" s="343"/>
      <c r="E20" s="344">
        <v>70329.8</v>
      </c>
      <c r="F20" s="344">
        <v>13834.8</v>
      </c>
      <c r="G20" s="344">
        <v>4.2</v>
      </c>
      <c r="H20" s="344">
        <v>8120.7</v>
      </c>
      <c r="I20" s="343"/>
      <c r="J20" s="343">
        <v>87996.800000000003</v>
      </c>
      <c r="K20" s="343">
        <v>4292.7</v>
      </c>
      <c r="L20" s="366"/>
    </row>
    <row r="21" spans="1:12" s="326" customFormat="1" ht="9" customHeight="1">
      <c r="A21" s="335"/>
      <c r="B21" s="342"/>
      <c r="C21" s="343"/>
      <c r="D21" s="343"/>
      <c r="E21" s="344"/>
      <c r="F21" s="344"/>
      <c r="G21" s="344"/>
      <c r="H21" s="344"/>
      <c r="I21" s="343"/>
      <c r="J21" s="343"/>
      <c r="K21" s="343"/>
      <c r="L21" s="366"/>
    </row>
    <row r="22" spans="1:12" s="326" customFormat="1" ht="9" customHeight="1">
      <c r="A22" s="335"/>
      <c r="B22" s="342">
        <v>2000</v>
      </c>
      <c r="C22" s="343">
        <f>SUM(E22:H22)</f>
        <v>84600.2</v>
      </c>
      <c r="D22" s="343"/>
      <c r="E22" s="344">
        <v>62822</v>
      </c>
      <c r="F22" s="344">
        <v>13445</v>
      </c>
      <c r="G22" s="344">
        <v>2.5</v>
      </c>
      <c r="H22" s="344">
        <v>8330.7000000000007</v>
      </c>
      <c r="I22" s="343"/>
      <c r="J22" s="343">
        <v>80304.100000000006</v>
      </c>
      <c r="K22" s="343">
        <v>4296.1000000000004</v>
      </c>
      <c r="L22" s="366"/>
    </row>
    <row r="23" spans="1:12" s="326" customFormat="1" ht="9" customHeight="1">
      <c r="A23" s="335"/>
      <c r="B23" s="342">
        <v>2001</v>
      </c>
      <c r="C23" s="343">
        <f>SUM(E23:H23)</f>
        <v>80339.200000000012</v>
      </c>
      <c r="D23" s="343"/>
      <c r="E23" s="344">
        <v>59378.5</v>
      </c>
      <c r="F23" s="344">
        <v>12718.8</v>
      </c>
      <c r="G23" s="344">
        <v>1.6</v>
      </c>
      <c r="H23" s="344">
        <v>8240.2999999999993</v>
      </c>
      <c r="I23" s="343"/>
      <c r="J23" s="343">
        <v>76655.5</v>
      </c>
      <c r="K23" s="343">
        <v>3683.7</v>
      </c>
      <c r="L23" s="366"/>
    </row>
    <row r="24" spans="1:12" s="326" customFormat="1" ht="9" customHeight="1">
      <c r="A24" s="335"/>
      <c r="B24" s="342">
        <v>2002</v>
      </c>
      <c r="C24" s="343">
        <f>SUM(E24:H24)</f>
        <v>78818.099999999991</v>
      </c>
      <c r="D24" s="343"/>
      <c r="E24" s="344">
        <v>57879.1</v>
      </c>
      <c r="F24" s="344">
        <v>12337.3</v>
      </c>
      <c r="G24" s="344">
        <v>1</v>
      </c>
      <c r="H24" s="344">
        <v>8600.7000000000007</v>
      </c>
      <c r="I24" s="343"/>
      <c r="J24" s="343">
        <v>76028.600000000006</v>
      </c>
      <c r="K24" s="343">
        <v>2789.5</v>
      </c>
      <c r="L24" s="366"/>
    </row>
    <row r="25" spans="1:12" s="326" customFormat="1" ht="9" customHeight="1">
      <c r="A25" s="335"/>
      <c r="B25" s="342">
        <v>2003</v>
      </c>
      <c r="C25" s="343">
        <f>SUM(E25:H25)</f>
        <v>79023.5</v>
      </c>
      <c r="D25" s="343"/>
      <c r="E25" s="344">
        <v>58358.3</v>
      </c>
      <c r="F25" s="344">
        <v>12157.4</v>
      </c>
      <c r="G25" s="344">
        <v>0.3</v>
      </c>
      <c r="H25" s="344">
        <v>8507.5</v>
      </c>
      <c r="I25" s="343"/>
      <c r="J25" s="343">
        <v>77335.7</v>
      </c>
      <c r="K25" s="343">
        <v>1687.8</v>
      </c>
      <c r="L25" s="366"/>
    </row>
    <row r="26" spans="1:12" s="326" customFormat="1" ht="9" customHeight="1">
      <c r="A26" s="335"/>
      <c r="B26" s="342">
        <v>2004</v>
      </c>
      <c r="C26" s="343">
        <f>SUM(E26:H26)</f>
        <v>79225.799999999988</v>
      </c>
      <c r="D26" s="343"/>
      <c r="E26" s="344">
        <v>60084.2</v>
      </c>
      <c r="F26" s="344">
        <v>11003.4</v>
      </c>
      <c r="G26" s="344" t="s">
        <v>145</v>
      </c>
      <c r="H26" s="344">
        <v>8138.2</v>
      </c>
      <c r="I26" s="343"/>
      <c r="J26" s="343">
        <v>77149.100000000006</v>
      </c>
      <c r="K26" s="343">
        <v>2076.6999999999998</v>
      </c>
      <c r="L26" s="366"/>
    </row>
    <row r="27" spans="1:12" s="326" customFormat="1" ht="9" customHeight="1">
      <c r="A27" s="335"/>
      <c r="B27" s="342"/>
      <c r="C27" s="343"/>
      <c r="D27" s="343"/>
      <c r="E27" s="344"/>
      <c r="F27" s="344"/>
      <c r="G27" s="344"/>
      <c r="H27" s="344"/>
      <c r="I27" s="343"/>
      <c r="J27" s="343"/>
      <c r="K27" s="343"/>
      <c r="L27" s="366"/>
    </row>
    <row r="28" spans="1:12" s="326" customFormat="1" ht="9" customHeight="1">
      <c r="A28" s="335"/>
      <c r="B28" s="342">
        <v>2005</v>
      </c>
      <c r="C28" s="343">
        <f>SUM(E28:H28)</f>
        <v>71674.5</v>
      </c>
      <c r="D28" s="343"/>
      <c r="E28" s="344">
        <v>58373.599999999999</v>
      </c>
      <c r="F28" s="344">
        <v>6998.4</v>
      </c>
      <c r="G28" s="344" t="s">
        <v>145</v>
      </c>
      <c r="H28" s="344">
        <v>6302.5</v>
      </c>
      <c r="I28" s="343"/>
      <c r="J28" s="343">
        <v>70888.7</v>
      </c>
      <c r="K28" s="343">
        <v>785.8</v>
      </c>
      <c r="L28" s="366"/>
    </row>
    <row r="29" spans="1:12" s="326" customFormat="1" ht="9" customHeight="1">
      <c r="A29" s="335"/>
      <c r="B29" s="342">
        <v>2006</v>
      </c>
      <c r="C29" s="343">
        <f>SUM(E29:H29)</f>
        <v>54766.3</v>
      </c>
      <c r="D29" s="343"/>
      <c r="E29" s="344">
        <v>41936.300000000003</v>
      </c>
      <c r="F29" s="344">
        <v>7212</v>
      </c>
      <c r="G29" s="344" t="s">
        <v>145</v>
      </c>
      <c r="H29" s="344">
        <v>5618</v>
      </c>
      <c r="I29" s="343"/>
      <c r="J29" s="343">
        <v>53921.599999999999</v>
      </c>
      <c r="K29" s="343">
        <v>844.7</v>
      </c>
      <c r="L29" s="366"/>
    </row>
    <row r="30" spans="1:12" s="326" customFormat="1" ht="9" customHeight="1">
      <c r="A30" s="335"/>
      <c r="B30" s="342">
        <v>2007</v>
      </c>
      <c r="C30" s="343">
        <f>SUM(E30:H30)</f>
        <v>55354.9</v>
      </c>
      <c r="D30" s="343"/>
      <c r="E30" s="344">
        <v>42251.4</v>
      </c>
      <c r="F30" s="344">
        <v>7857.3</v>
      </c>
      <c r="G30" s="344" t="s">
        <v>145</v>
      </c>
      <c r="H30" s="344">
        <v>5246.2</v>
      </c>
      <c r="I30" s="343"/>
      <c r="J30" s="343">
        <v>54435</v>
      </c>
      <c r="K30" s="343">
        <v>919.9</v>
      </c>
      <c r="L30" s="366"/>
    </row>
    <row r="31" spans="1:12" s="326" customFormat="1" ht="9" customHeight="1">
      <c r="A31" s="335"/>
      <c r="B31" s="342">
        <v>2008</v>
      </c>
      <c r="C31" s="343">
        <f>SUM(E31:H31)</f>
        <v>56939.199999999997</v>
      </c>
      <c r="D31" s="343"/>
      <c r="E31" s="344">
        <v>41733.599999999999</v>
      </c>
      <c r="F31" s="344">
        <v>9868.1</v>
      </c>
      <c r="G31" s="344" t="s">
        <v>145</v>
      </c>
      <c r="H31" s="344">
        <v>5337.5</v>
      </c>
      <c r="I31" s="343"/>
      <c r="J31" s="343">
        <v>55663.9</v>
      </c>
      <c r="K31" s="343">
        <v>1275.3</v>
      </c>
      <c r="L31" s="366"/>
    </row>
    <row r="32" spans="1:12" s="326" customFormat="1" ht="9" customHeight="1">
      <c r="A32" s="335"/>
      <c r="B32" s="342">
        <v>2009</v>
      </c>
      <c r="C32" s="343">
        <f>SUM(E32:H32)</f>
        <v>96353.7</v>
      </c>
      <c r="D32" s="343"/>
      <c r="E32" s="344">
        <v>48707.8</v>
      </c>
      <c r="F32" s="344">
        <v>41101.199999999997</v>
      </c>
      <c r="G32" s="344" t="s">
        <v>145</v>
      </c>
      <c r="H32" s="344">
        <v>6544.7</v>
      </c>
      <c r="I32" s="343"/>
      <c r="J32" s="343">
        <v>94599.6</v>
      </c>
      <c r="K32" s="343">
        <v>1754.1</v>
      </c>
      <c r="L32" s="366"/>
    </row>
    <row r="33" spans="1:13" s="326" customFormat="1" ht="9" customHeight="1">
      <c r="A33" s="335"/>
      <c r="B33" s="342"/>
      <c r="C33" s="343"/>
      <c r="D33" s="343"/>
      <c r="E33" s="344"/>
      <c r="F33" s="344"/>
      <c r="G33" s="344"/>
      <c r="H33" s="344"/>
      <c r="I33" s="343"/>
      <c r="J33" s="343"/>
      <c r="K33" s="343"/>
      <c r="L33" s="366"/>
    </row>
    <row r="34" spans="1:13" s="326" customFormat="1" ht="9" customHeight="1">
      <c r="A34" s="335"/>
      <c r="B34" s="342">
        <v>2010</v>
      </c>
      <c r="C34" s="343">
        <f t="shared" ref="C34:C36" si="0">SUM(E34:H34)</f>
        <v>110428</v>
      </c>
      <c r="D34" s="343"/>
      <c r="E34" s="344">
        <v>57187</v>
      </c>
      <c r="F34" s="344">
        <v>45577.3</v>
      </c>
      <c r="G34" s="344" t="s">
        <v>145</v>
      </c>
      <c r="H34" s="344">
        <v>7663.7</v>
      </c>
      <c r="I34" s="343"/>
      <c r="J34" s="343">
        <v>108088.9</v>
      </c>
      <c r="K34" s="343">
        <v>2339.1</v>
      </c>
      <c r="L34" s="366"/>
    </row>
    <row r="35" spans="1:13" s="326" customFormat="1" ht="9" customHeight="1">
      <c r="A35" s="335"/>
      <c r="B35" s="342">
        <v>2011</v>
      </c>
      <c r="C35" s="343">
        <f t="shared" si="0"/>
        <v>116420.2</v>
      </c>
      <c r="D35" s="343"/>
      <c r="E35" s="344">
        <v>61351.5</v>
      </c>
      <c r="F35" s="344">
        <v>47439.5</v>
      </c>
      <c r="G35" s="344" t="s">
        <v>145</v>
      </c>
      <c r="H35" s="344">
        <v>7629.2</v>
      </c>
      <c r="I35" s="343"/>
      <c r="J35" s="343">
        <v>113650.9</v>
      </c>
      <c r="K35" s="343">
        <v>2769.3</v>
      </c>
      <c r="L35" s="366"/>
    </row>
    <row r="36" spans="1:13" s="326" customFormat="1" ht="9" customHeight="1">
      <c r="A36" s="335"/>
      <c r="B36" s="342">
        <v>2012</v>
      </c>
      <c r="C36" s="343">
        <f t="shared" si="0"/>
        <v>125726</v>
      </c>
      <c r="D36" s="343"/>
      <c r="E36" s="344">
        <v>67460.5</v>
      </c>
      <c r="F36" s="344">
        <v>50064</v>
      </c>
      <c r="G36" s="344" t="s">
        <v>145</v>
      </c>
      <c r="H36" s="344">
        <v>8201.5</v>
      </c>
      <c r="I36" s="343"/>
      <c r="J36" s="343">
        <v>122601.4</v>
      </c>
      <c r="K36" s="343">
        <v>3124.6</v>
      </c>
      <c r="L36" s="366"/>
    </row>
    <row r="37" spans="1:13" s="326" customFormat="1" ht="3" customHeight="1">
      <c r="A37" s="335"/>
      <c r="B37" s="337"/>
      <c r="C37" s="337"/>
      <c r="D37" s="337"/>
      <c r="E37" s="337"/>
      <c r="F37" s="337"/>
      <c r="G37" s="337"/>
      <c r="H37" s="337"/>
      <c r="I37" s="337"/>
      <c r="J37" s="337"/>
      <c r="K37" s="337"/>
      <c r="L37" s="338"/>
    </row>
    <row r="38" spans="1:13" s="326" customFormat="1" ht="3" customHeight="1">
      <c r="A38" s="335"/>
      <c r="B38" s="339"/>
      <c r="C38" s="339"/>
      <c r="D38" s="339"/>
      <c r="E38" s="339"/>
      <c r="F38" s="339"/>
      <c r="G38" s="339"/>
      <c r="H38" s="339"/>
      <c r="I38" s="339"/>
      <c r="J38" s="339"/>
      <c r="K38" s="339"/>
      <c r="L38" s="338"/>
    </row>
    <row r="39" spans="1:13" s="326" customFormat="1" ht="9" customHeight="1">
      <c r="A39" s="335"/>
      <c r="B39" s="350" t="s">
        <v>302</v>
      </c>
      <c r="C39" s="339"/>
      <c r="D39" s="339"/>
      <c r="E39" s="339"/>
      <c r="F39" s="339"/>
      <c r="G39" s="339"/>
      <c r="H39" s="339"/>
      <c r="I39" s="339"/>
      <c r="J39" s="339"/>
      <c r="K39" s="339"/>
      <c r="L39" s="338"/>
    </row>
    <row r="40" spans="1:13" s="326" customFormat="1" ht="9" customHeight="1">
      <c r="A40" s="335"/>
      <c r="B40" s="349" t="s">
        <v>303</v>
      </c>
      <c r="C40" s="339"/>
      <c r="D40" s="339"/>
      <c r="E40" s="339"/>
      <c r="F40" s="339"/>
      <c r="G40" s="339"/>
      <c r="H40" s="339"/>
      <c r="I40" s="339"/>
      <c r="J40" s="339"/>
      <c r="K40" s="339"/>
      <c r="L40" s="338"/>
    </row>
    <row r="41" spans="1:13" s="326" customFormat="1" ht="9" customHeight="1">
      <c r="A41" s="335"/>
      <c r="B41" s="350" t="s">
        <v>288</v>
      </c>
      <c r="C41" s="725"/>
      <c r="D41" s="725"/>
      <c r="E41" s="725"/>
      <c r="F41" s="725"/>
      <c r="G41" s="725"/>
      <c r="H41" s="725"/>
      <c r="I41" s="725"/>
      <c r="J41" s="725"/>
      <c r="K41" s="725"/>
      <c r="L41" s="367"/>
    </row>
    <row r="42" spans="1:13" ht="4.7" customHeight="1">
      <c r="A42" s="368"/>
      <c r="B42" s="369"/>
      <c r="C42" s="369"/>
      <c r="D42" s="369"/>
      <c r="E42" s="369"/>
      <c r="F42" s="369"/>
      <c r="G42" s="369"/>
      <c r="H42" s="369"/>
      <c r="I42" s="369"/>
      <c r="J42" s="369"/>
      <c r="K42" s="369"/>
      <c r="L42" s="370"/>
    </row>
    <row r="43" spans="1:13" ht="8.25" hidden="1" customHeight="1">
      <c r="M43" s="353" t="s">
        <v>2</v>
      </c>
    </row>
    <row r="44" spans="1:13" hidden="1"/>
    <row r="45" spans="1:13" ht="9.9499999999999993" hidden="1" customHeight="1"/>
    <row r="46" spans="1:13" hidden="1"/>
    <row r="47" spans="1:13" hidden="1"/>
    <row r="48" spans="1:13" hidden="1"/>
    <row r="49" hidden="1"/>
    <row r="50" hidden="1"/>
    <row r="51" hidden="1"/>
    <row r="52" ht="9.9499999999999993" hidden="1" customHeight="1"/>
  </sheetData>
  <sheetProtection sheet="1" objects="1" scenarios="1"/>
  <mergeCells count="6">
    <mergeCell ref="B8:B13"/>
    <mergeCell ref="C8:C13"/>
    <mergeCell ref="H9:H13"/>
    <mergeCell ref="E10:E13"/>
    <mergeCell ref="F10:F13"/>
    <mergeCell ref="G10:G13"/>
  </mergeCells>
  <hyperlinks>
    <hyperlink ref="K2" location="Índice!A1" display="Índice!A1"/>
  </hyperlinks>
  <printOptions horizontalCentered="1" verticalCentered="1"/>
  <pageMargins left="1.8897637795275593" right="1.9291338582677167" top="2.1653543307086616" bottom="1.5748031496062993" header="0.39370078740157483" footer="0.39370078740157483"/>
  <pageSetup orientation="portrait" r:id="rId1"/>
  <headerFooter>
    <oddHeader>&amp;L&amp;K000080INEGI. Anuario estadístico y geográfico de los Estados Unidos Mexicanos 2013. 2014.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codeName="Hoja26"/>
  <dimension ref="A1:R90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409" customWidth="1"/>
    <col min="2" max="2" width="4.85546875" style="409" customWidth="1"/>
    <col min="3" max="3" width="8.7109375" style="409" customWidth="1"/>
    <col min="4" max="4" width="1.42578125" style="409" customWidth="1"/>
    <col min="5" max="5" width="4.5703125" style="409" customWidth="1"/>
    <col min="6" max="6" width="2.7109375" style="409" customWidth="1"/>
    <col min="7" max="7" width="1.140625" style="409" customWidth="1"/>
    <col min="8" max="8" width="4.28515625" style="409" customWidth="1"/>
    <col min="9" max="9" width="1.85546875" style="409" customWidth="1"/>
    <col min="10" max="10" width="7.5703125" style="409" customWidth="1"/>
    <col min="11" max="11" width="1.5703125" style="409" customWidth="1"/>
    <col min="12" max="12" width="6.42578125" style="409" customWidth="1"/>
    <col min="13" max="13" width="1.28515625" style="409" customWidth="1"/>
    <col min="14" max="14" width="5" style="409" customWidth="1"/>
    <col min="15" max="15" width="1.28515625" style="409" customWidth="1"/>
    <col min="16" max="16" width="6.42578125" style="409" customWidth="1"/>
    <col min="17" max="18" width="0.85546875" style="409" customWidth="1"/>
    <col min="19" max="16384" width="11.42578125" style="409" hidden="1"/>
  </cols>
  <sheetData>
    <row r="1" spans="1:17" s="592" customFormat="1" ht="4.7" customHeight="1">
      <c r="A1" s="589"/>
      <c r="B1" s="590"/>
      <c r="C1" s="590"/>
      <c r="D1" s="590"/>
      <c r="E1" s="590"/>
      <c r="F1" s="590"/>
      <c r="G1" s="590"/>
      <c r="H1" s="590"/>
      <c r="I1" s="590"/>
      <c r="J1" s="590"/>
      <c r="K1" s="590"/>
      <c r="L1" s="590"/>
      <c r="M1" s="590"/>
      <c r="N1" s="590"/>
      <c r="O1" s="590"/>
      <c r="P1" s="590"/>
      <c r="Q1" s="591"/>
    </row>
    <row r="2" spans="1:17" s="592" customFormat="1" ht="11.1" customHeight="1">
      <c r="A2" s="593"/>
      <c r="B2" s="594" t="s">
        <v>452</v>
      </c>
      <c r="C2" s="595"/>
      <c r="D2" s="595"/>
      <c r="E2" s="596"/>
      <c r="F2" s="596"/>
      <c r="G2" s="596"/>
      <c r="H2" s="595"/>
      <c r="I2" s="595"/>
      <c r="J2" s="595"/>
      <c r="K2" s="595"/>
      <c r="L2" s="595"/>
      <c r="M2" s="595"/>
      <c r="N2" s="595"/>
      <c r="O2" s="595"/>
      <c r="P2" s="740" t="s">
        <v>290</v>
      </c>
      <c r="Q2" s="597"/>
    </row>
    <row r="3" spans="1:17" s="592" customFormat="1" ht="11.1" customHeight="1">
      <c r="A3" s="593"/>
      <c r="B3" s="594" t="s">
        <v>454</v>
      </c>
      <c r="C3" s="595"/>
      <c r="D3" s="595"/>
      <c r="E3" s="596"/>
      <c r="F3" s="596"/>
      <c r="G3" s="596"/>
      <c r="H3" s="595"/>
      <c r="I3" s="595"/>
      <c r="J3" s="595"/>
      <c r="K3" s="595"/>
      <c r="L3" s="595"/>
      <c r="M3" s="595"/>
      <c r="N3" s="595"/>
      <c r="O3" s="595"/>
      <c r="P3" s="598" t="s">
        <v>119</v>
      </c>
      <c r="Q3" s="597"/>
    </row>
    <row r="4" spans="1:17" s="592" customFormat="1" ht="11.1" customHeight="1">
      <c r="A4" s="593"/>
      <c r="B4" s="594" t="s">
        <v>180</v>
      </c>
      <c r="C4" s="595"/>
      <c r="D4" s="595"/>
      <c r="E4" s="599"/>
      <c r="F4" s="599"/>
      <c r="G4" s="599"/>
      <c r="H4" s="595"/>
      <c r="I4" s="595"/>
      <c r="J4" s="595"/>
      <c r="K4" s="595"/>
      <c r="L4" s="595"/>
      <c r="M4" s="595"/>
      <c r="N4" s="595"/>
      <c r="O4" s="595"/>
      <c r="P4" s="595"/>
      <c r="Q4" s="597"/>
    </row>
    <row r="5" spans="1:17" s="592" customFormat="1" ht="3" customHeight="1">
      <c r="A5" s="593"/>
      <c r="B5" s="600"/>
      <c r="C5" s="600"/>
      <c r="D5" s="600"/>
      <c r="E5" s="600"/>
      <c r="F5" s="600"/>
      <c r="G5" s="600"/>
      <c r="H5" s="600"/>
      <c r="I5" s="600"/>
      <c r="J5" s="600"/>
      <c r="K5" s="600"/>
      <c r="L5" s="600"/>
      <c r="M5" s="600"/>
      <c r="N5" s="600"/>
      <c r="O5" s="600"/>
      <c r="P5" s="600"/>
      <c r="Q5" s="601"/>
    </row>
    <row r="6" spans="1:17" s="592" customFormat="1" ht="3" customHeight="1">
      <c r="A6" s="593"/>
      <c r="B6" s="727"/>
      <c r="C6" s="727"/>
      <c r="D6" s="727"/>
      <c r="E6" s="727"/>
      <c r="F6" s="727"/>
      <c r="G6" s="727"/>
      <c r="H6" s="727"/>
      <c r="I6" s="727"/>
      <c r="J6" s="727"/>
      <c r="K6" s="727"/>
      <c r="L6" s="727"/>
      <c r="M6" s="727"/>
      <c r="N6" s="727"/>
      <c r="O6" s="727"/>
      <c r="P6" s="727"/>
      <c r="Q6" s="601"/>
    </row>
    <row r="7" spans="1:17" s="592" customFormat="1" ht="9" customHeight="1">
      <c r="A7" s="593"/>
      <c r="B7" s="853" t="s">
        <v>0</v>
      </c>
      <c r="C7" s="852" t="s">
        <v>455</v>
      </c>
      <c r="D7" s="602"/>
      <c r="E7" s="603" t="s">
        <v>456</v>
      </c>
      <c r="F7" s="603"/>
      <c r="G7" s="603"/>
      <c r="H7" s="603"/>
      <c r="I7" s="603"/>
      <c r="J7" s="603"/>
      <c r="K7" s="603"/>
      <c r="L7" s="603"/>
      <c r="M7" s="603"/>
      <c r="N7" s="603"/>
      <c r="O7" s="603"/>
      <c r="P7" s="603"/>
      <c r="Q7" s="604"/>
    </row>
    <row r="8" spans="1:17" s="592" customFormat="1" ht="9" customHeight="1">
      <c r="A8" s="593"/>
      <c r="B8" s="854"/>
      <c r="C8" s="852"/>
      <c r="D8" s="598"/>
      <c r="E8" s="859" t="s">
        <v>1</v>
      </c>
      <c r="F8" s="602"/>
      <c r="G8" s="602"/>
      <c r="H8" s="605" t="s">
        <v>457</v>
      </c>
      <c r="I8" s="605"/>
      <c r="J8" s="606"/>
      <c r="K8" s="606"/>
      <c r="L8" s="605"/>
      <c r="M8" s="605"/>
      <c r="N8" s="606"/>
      <c r="O8" s="727"/>
      <c r="P8" s="861" t="s">
        <v>458</v>
      </c>
      <c r="Q8" s="607"/>
    </row>
    <row r="9" spans="1:17" s="592" customFormat="1" ht="2.4500000000000002" customHeight="1">
      <c r="A9" s="593"/>
      <c r="B9" s="854"/>
      <c r="C9" s="852"/>
      <c r="D9" s="598"/>
      <c r="E9" s="860"/>
      <c r="F9" s="602"/>
      <c r="G9" s="602"/>
      <c r="H9" s="608"/>
      <c r="I9" s="608"/>
      <c r="J9" s="609"/>
      <c r="K9" s="609"/>
      <c r="L9" s="608"/>
      <c r="M9" s="608"/>
      <c r="N9" s="609"/>
      <c r="O9" s="727"/>
      <c r="P9" s="852"/>
      <c r="Q9" s="607"/>
    </row>
    <row r="10" spans="1:17" s="592" customFormat="1" ht="8.65" customHeight="1">
      <c r="A10" s="593"/>
      <c r="B10" s="854"/>
      <c r="C10" s="852"/>
      <c r="D10" s="598"/>
      <c r="E10" s="860"/>
      <c r="F10" s="602"/>
      <c r="G10" s="602"/>
      <c r="H10" s="860" t="s">
        <v>1</v>
      </c>
      <c r="I10" s="730"/>
      <c r="J10" s="852" t="s">
        <v>459</v>
      </c>
      <c r="K10" s="852" t="s">
        <v>460</v>
      </c>
      <c r="L10" s="852"/>
      <c r="M10" s="729"/>
      <c r="N10" s="852" t="s">
        <v>348</v>
      </c>
      <c r="O10" s="729"/>
      <c r="P10" s="852"/>
      <c r="Q10" s="597"/>
    </row>
    <row r="11" spans="1:17" s="592" customFormat="1" ht="8.65" customHeight="1">
      <c r="A11" s="593"/>
      <c r="B11" s="854"/>
      <c r="C11" s="852"/>
      <c r="D11" s="602"/>
      <c r="E11" s="860"/>
      <c r="F11" s="602"/>
      <c r="G11" s="602"/>
      <c r="H11" s="860"/>
      <c r="I11" s="730"/>
      <c r="J11" s="852"/>
      <c r="K11" s="852"/>
      <c r="L11" s="852"/>
      <c r="M11" s="729"/>
      <c r="N11" s="852"/>
      <c r="O11" s="729"/>
      <c r="P11" s="610"/>
      <c r="Q11" s="597"/>
    </row>
    <row r="12" spans="1:17" s="592" customFormat="1" ht="8.65" customHeight="1">
      <c r="A12" s="593"/>
      <c r="B12" s="854"/>
      <c r="C12" s="852"/>
      <c r="D12" s="602"/>
      <c r="E12" s="860"/>
      <c r="F12" s="602"/>
      <c r="G12" s="602"/>
      <c r="H12" s="860"/>
      <c r="I12" s="730"/>
      <c r="J12" s="852"/>
      <c r="K12" s="852"/>
      <c r="L12" s="852"/>
      <c r="M12" s="729"/>
      <c r="N12" s="852"/>
      <c r="O12" s="729"/>
      <c r="P12" s="610"/>
      <c r="Q12" s="597"/>
    </row>
    <row r="13" spans="1:17" s="592" customFormat="1" ht="3" customHeight="1">
      <c r="A13" s="593"/>
      <c r="B13" s="611"/>
      <c r="C13" s="600"/>
      <c r="D13" s="600"/>
      <c r="E13" s="600"/>
      <c r="F13" s="600"/>
      <c r="G13" s="600"/>
      <c r="H13" s="600"/>
      <c r="I13" s="600"/>
      <c r="J13" s="600"/>
      <c r="K13" s="600"/>
      <c r="L13" s="600"/>
      <c r="M13" s="600"/>
      <c r="N13" s="600"/>
      <c r="O13" s="600"/>
      <c r="P13" s="600"/>
      <c r="Q13" s="601"/>
    </row>
    <row r="14" spans="1:17" s="592" customFormat="1" ht="3" customHeight="1">
      <c r="A14" s="593"/>
      <c r="B14" s="728"/>
      <c r="C14" s="727"/>
      <c r="D14" s="727"/>
      <c r="E14" s="727"/>
      <c r="F14" s="727"/>
      <c r="G14" s="727"/>
      <c r="H14" s="727"/>
      <c r="I14" s="727"/>
      <c r="J14" s="727"/>
      <c r="K14" s="727"/>
      <c r="L14" s="727"/>
      <c r="M14" s="727"/>
      <c r="N14" s="727"/>
      <c r="O14" s="727"/>
      <c r="P14" s="727"/>
      <c r="Q14" s="601"/>
    </row>
    <row r="15" spans="1:17" s="592" customFormat="1" ht="8.85" customHeight="1">
      <c r="A15" s="593"/>
      <c r="B15" s="612">
        <v>1995</v>
      </c>
      <c r="C15" s="733">
        <v>175</v>
      </c>
      <c r="D15" s="733"/>
      <c r="E15" s="733">
        <f>SUM(H15,P15)</f>
        <v>26</v>
      </c>
      <c r="F15" s="733"/>
      <c r="G15" s="733"/>
      <c r="H15" s="733">
        <f>SUM(J15:N15)</f>
        <v>22</v>
      </c>
      <c r="I15" s="733"/>
      <c r="J15" s="733">
        <v>4</v>
      </c>
      <c r="K15" s="733"/>
      <c r="L15" s="733">
        <v>10</v>
      </c>
      <c r="M15" s="613"/>
      <c r="N15" s="733">
        <v>8</v>
      </c>
      <c r="O15" s="733"/>
      <c r="P15" s="733">
        <v>4</v>
      </c>
      <c r="Q15" s="597"/>
    </row>
    <row r="16" spans="1:17" s="592" customFormat="1" ht="8.85" customHeight="1">
      <c r="A16" s="593"/>
      <c r="B16" s="612">
        <v>1996</v>
      </c>
      <c r="C16" s="733">
        <v>175</v>
      </c>
      <c r="D16" s="733"/>
      <c r="E16" s="733">
        <f>SUM(H16,P16)</f>
        <v>47</v>
      </c>
      <c r="F16" s="733"/>
      <c r="G16" s="733"/>
      <c r="H16" s="733">
        <f>SUM(J16:N16)</f>
        <v>42</v>
      </c>
      <c r="I16" s="733"/>
      <c r="J16" s="733">
        <v>1</v>
      </c>
      <c r="K16" s="733"/>
      <c r="L16" s="733">
        <v>8</v>
      </c>
      <c r="M16" s="613"/>
      <c r="N16" s="733">
        <v>33</v>
      </c>
      <c r="O16" s="733"/>
      <c r="P16" s="733">
        <v>5</v>
      </c>
      <c r="Q16" s="614"/>
    </row>
    <row r="17" spans="1:17" s="592" customFormat="1" ht="8.85" customHeight="1">
      <c r="A17" s="593"/>
      <c r="B17" s="612">
        <v>1997</v>
      </c>
      <c r="C17" s="733">
        <v>175</v>
      </c>
      <c r="D17" s="733"/>
      <c r="E17" s="733">
        <f>SUM(H17,P17)</f>
        <v>47</v>
      </c>
      <c r="F17" s="733"/>
      <c r="G17" s="733"/>
      <c r="H17" s="733">
        <f>SUM(J17:N17)</f>
        <v>44</v>
      </c>
      <c r="I17" s="733"/>
      <c r="J17" s="733">
        <v>3</v>
      </c>
      <c r="K17" s="733"/>
      <c r="L17" s="733">
        <v>5</v>
      </c>
      <c r="M17" s="613"/>
      <c r="N17" s="733">
        <v>36</v>
      </c>
      <c r="O17" s="733"/>
      <c r="P17" s="733">
        <v>3</v>
      </c>
      <c r="Q17" s="614"/>
    </row>
    <row r="18" spans="1:17" s="592" customFormat="1" ht="8.85" customHeight="1">
      <c r="A18" s="593"/>
      <c r="B18" s="612">
        <v>1998</v>
      </c>
      <c r="C18" s="733">
        <v>176</v>
      </c>
      <c r="D18" s="733"/>
      <c r="E18" s="733">
        <f>SUM(H18,P18)</f>
        <v>41</v>
      </c>
      <c r="F18" s="733"/>
      <c r="G18" s="733"/>
      <c r="H18" s="733">
        <f>SUM(J18:N18)</f>
        <v>34</v>
      </c>
      <c r="I18" s="733"/>
      <c r="J18" s="733">
        <v>9</v>
      </c>
      <c r="K18" s="733"/>
      <c r="L18" s="733">
        <v>3</v>
      </c>
      <c r="M18" s="613"/>
      <c r="N18" s="733">
        <v>22</v>
      </c>
      <c r="O18" s="733"/>
      <c r="P18" s="733">
        <v>7</v>
      </c>
      <c r="Q18" s="614"/>
    </row>
    <row r="19" spans="1:17" s="592" customFormat="1" ht="8.85" customHeight="1">
      <c r="A19" s="593"/>
      <c r="B19" s="612">
        <v>1999</v>
      </c>
      <c r="C19" s="733">
        <v>176</v>
      </c>
      <c r="D19" s="733"/>
      <c r="E19" s="733">
        <f>SUM(H19,P19)</f>
        <v>32</v>
      </c>
      <c r="F19" s="733"/>
      <c r="G19" s="733"/>
      <c r="H19" s="733">
        <f>SUM(J19:N19)</f>
        <v>22</v>
      </c>
      <c r="I19" s="733"/>
      <c r="J19" s="733">
        <v>4</v>
      </c>
      <c r="K19" s="733"/>
      <c r="L19" s="733">
        <v>3</v>
      </c>
      <c r="M19" s="613"/>
      <c r="N19" s="733">
        <v>15</v>
      </c>
      <c r="O19" s="733"/>
      <c r="P19" s="733">
        <v>10</v>
      </c>
      <c r="Q19" s="614"/>
    </row>
    <row r="20" spans="1:17" s="592" customFormat="1" ht="6" customHeight="1">
      <c r="A20" s="593"/>
      <c r="B20" s="612"/>
      <c r="C20" s="733"/>
      <c r="D20" s="733"/>
      <c r="E20" s="733"/>
      <c r="F20" s="733"/>
      <c r="G20" s="733"/>
      <c r="H20" s="733"/>
      <c r="I20" s="733"/>
      <c r="J20" s="733"/>
      <c r="K20" s="733"/>
      <c r="L20" s="733"/>
      <c r="M20" s="613"/>
      <c r="N20" s="733"/>
      <c r="O20" s="733"/>
      <c r="P20" s="733"/>
      <c r="Q20" s="614"/>
    </row>
    <row r="21" spans="1:17" s="592" customFormat="1" ht="8.85" customHeight="1">
      <c r="A21" s="593"/>
      <c r="B21" s="612">
        <v>2000</v>
      </c>
      <c r="C21" s="733">
        <v>176</v>
      </c>
      <c r="D21" s="733"/>
      <c r="E21" s="733">
        <f>SUM(H21,P21)</f>
        <v>30</v>
      </c>
      <c r="F21" s="733"/>
      <c r="G21" s="733"/>
      <c r="H21" s="733">
        <f>SUM(J21:N21)</f>
        <v>20</v>
      </c>
      <c r="I21" s="733"/>
      <c r="J21" s="733">
        <v>6</v>
      </c>
      <c r="K21" s="733"/>
      <c r="L21" s="613">
        <v>1</v>
      </c>
      <c r="M21" s="613"/>
      <c r="N21" s="613">
        <v>13</v>
      </c>
      <c r="O21" s="613"/>
      <c r="P21" s="733">
        <v>10</v>
      </c>
      <c r="Q21" s="614"/>
    </row>
    <row r="22" spans="1:17" s="592" customFormat="1" ht="8.85" customHeight="1">
      <c r="A22" s="593"/>
      <c r="B22" s="612">
        <v>2001</v>
      </c>
      <c r="C22" s="733">
        <v>181</v>
      </c>
      <c r="D22" s="733"/>
      <c r="E22" s="733">
        <f>SUM(H22,P22)</f>
        <v>13</v>
      </c>
      <c r="F22" s="733"/>
      <c r="G22" s="733"/>
      <c r="H22" s="733">
        <f>SUM(J22:N22)</f>
        <v>7</v>
      </c>
      <c r="I22" s="733"/>
      <c r="J22" s="733">
        <v>1</v>
      </c>
      <c r="K22" s="733"/>
      <c r="L22" s="613">
        <v>0</v>
      </c>
      <c r="M22" s="613"/>
      <c r="N22" s="613">
        <v>6</v>
      </c>
      <c r="O22" s="613"/>
      <c r="P22" s="733">
        <v>6</v>
      </c>
      <c r="Q22" s="614"/>
    </row>
    <row r="23" spans="1:17" s="592" customFormat="1" ht="8.85" customHeight="1">
      <c r="A23" s="593"/>
      <c r="B23" s="612">
        <v>2002</v>
      </c>
      <c r="C23" s="733">
        <v>181</v>
      </c>
      <c r="D23" s="733"/>
      <c r="E23" s="733">
        <f>SUM(H23,P23)</f>
        <v>23</v>
      </c>
      <c r="F23" s="733"/>
      <c r="G23" s="733"/>
      <c r="H23" s="733">
        <f>SUM(J23:N23)</f>
        <v>21</v>
      </c>
      <c r="I23" s="733"/>
      <c r="J23" s="733">
        <v>4</v>
      </c>
      <c r="K23" s="733"/>
      <c r="L23" s="613">
        <v>1</v>
      </c>
      <c r="M23" s="613"/>
      <c r="N23" s="613">
        <v>16</v>
      </c>
      <c r="O23" s="613"/>
      <c r="P23" s="733">
        <v>2</v>
      </c>
      <c r="Q23" s="614"/>
    </row>
    <row r="24" spans="1:17" s="592" customFormat="1" ht="8.85" customHeight="1">
      <c r="A24" s="593"/>
      <c r="B24" s="612">
        <v>2003</v>
      </c>
      <c r="C24" s="733">
        <v>182</v>
      </c>
      <c r="D24" s="733"/>
      <c r="E24" s="733">
        <f>SUM(H24,P24)</f>
        <v>24</v>
      </c>
      <c r="F24" s="733"/>
      <c r="G24" s="733"/>
      <c r="H24" s="733">
        <f>SUM(J24:N24)</f>
        <v>20</v>
      </c>
      <c r="I24" s="733"/>
      <c r="J24" s="733">
        <v>4</v>
      </c>
      <c r="K24" s="733"/>
      <c r="L24" s="613">
        <v>1</v>
      </c>
      <c r="M24" s="613"/>
      <c r="N24" s="613">
        <v>15</v>
      </c>
      <c r="O24" s="613"/>
      <c r="P24" s="733">
        <v>4</v>
      </c>
      <c r="Q24" s="614"/>
    </row>
    <row r="25" spans="1:17" s="592" customFormat="1" ht="8.85" customHeight="1">
      <c r="A25" s="593"/>
      <c r="B25" s="612">
        <v>2004</v>
      </c>
      <c r="C25" s="733">
        <v>182</v>
      </c>
      <c r="D25" s="733"/>
      <c r="E25" s="733">
        <f>SUM(H25,P25)</f>
        <v>29</v>
      </c>
      <c r="F25" s="733"/>
      <c r="G25" s="733"/>
      <c r="H25" s="733">
        <f>SUM(J25:N25)</f>
        <v>25</v>
      </c>
      <c r="I25" s="733"/>
      <c r="J25" s="733">
        <v>4</v>
      </c>
      <c r="K25" s="733"/>
      <c r="L25" s="613">
        <v>2</v>
      </c>
      <c r="M25" s="613"/>
      <c r="N25" s="613">
        <v>19</v>
      </c>
      <c r="O25" s="613"/>
      <c r="P25" s="733">
        <v>4</v>
      </c>
      <c r="Q25" s="614"/>
    </row>
    <row r="26" spans="1:17" s="592" customFormat="1" ht="6" customHeight="1">
      <c r="A26" s="593"/>
      <c r="B26" s="612"/>
      <c r="C26" s="733"/>
      <c r="D26" s="733"/>
      <c r="E26" s="733"/>
      <c r="F26" s="733"/>
      <c r="G26" s="733"/>
      <c r="H26" s="733"/>
      <c r="I26" s="733"/>
      <c r="J26" s="733"/>
      <c r="K26" s="733"/>
      <c r="L26" s="613"/>
      <c r="M26" s="613"/>
      <c r="N26" s="613"/>
      <c r="O26" s="613"/>
      <c r="P26" s="733"/>
      <c r="Q26" s="614"/>
    </row>
    <row r="27" spans="1:17" s="592" customFormat="1" ht="8.85" customHeight="1">
      <c r="A27" s="593"/>
      <c r="B27" s="612">
        <v>2005</v>
      </c>
      <c r="C27" s="733">
        <v>185</v>
      </c>
      <c r="D27" s="733"/>
      <c r="E27" s="733">
        <f t="shared" ref="E27:E35" si="0">SUM(H27,P27)</f>
        <v>20</v>
      </c>
      <c r="F27" s="733"/>
      <c r="G27" s="733"/>
      <c r="H27" s="733">
        <f t="shared" ref="H27:H35" si="1">SUM(J27:N27)</f>
        <v>18</v>
      </c>
      <c r="I27" s="733"/>
      <c r="J27" s="733">
        <v>4</v>
      </c>
      <c r="K27" s="733"/>
      <c r="L27" s="613">
        <v>0</v>
      </c>
      <c r="M27" s="613"/>
      <c r="N27" s="613">
        <v>14</v>
      </c>
      <c r="O27" s="613"/>
      <c r="P27" s="733">
        <v>2</v>
      </c>
      <c r="Q27" s="614"/>
    </row>
    <row r="28" spans="1:17" s="592" customFormat="1" ht="8.85" customHeight="1">
      <c r="A28" s="593"/>
      <c r="B28" s="612">
        <v>2006</v>
      </c>
      <c r="C28" s="733">
        <v>186</v>
      </c>
      <c r="D28" s="733"/>
      <c r="E28" s="733">
        <f t="shared" si="0"/>
        <v>12</v>
      </c>
      <c r="F28" s="733"/>
      <c r="G28" s="733"/>
      <c r="H28" s="733">
        <f t="shared" si="1"/>
        <v>9</v>
      </c>
      <c r="I28" s="733"/>
      <c r="J28" s="733">
        <v>4</v>
      </c>
      <c r="K28" s="733"/>
      <c r="L28" s="613">
        <v>0</v>
      </c>
      <c r="M28" s="613"/>
      <c r="N28" s="613">
        <v>5</v>
      </c>
      <c r="O28" s="613"/>
      <c r="P28" s="733">
        <v>3</v>
      </c>
      <c r="Q28" s="614"/>
    </row>
    <row r="29" spans="1:17" s="592" customFormat="1" ht="8.85" customHeight="1">
      <c r="A29" s="593"/>
      <c r="B29" s="612">
        <v>2007</v>
      </c>
      <c r="C29" s="733">
        <v>186</v>
      </c>
      <c r="D29" s="733"/>
      <c r="E29" s="733">
        <f t="shared" si="0"/>
        <v>21</v>
      </c>
      <c r="F29" s="733"/>
      <c r="G29" s="733"/>
      <c r="H29" s="733">
        <f t="shared" si="1"/>
        <v>16</v>
      </c>
      <c r="I29" s="733"/>
      <c r="J29" s="733">
        <v>10</v>
      </c>
      <c r="K29" s="733"/>
      <c r="L29" s="613">
        <v>0</v>
      </c>
      <c r="M29" s="613"/>
      <c r="N29" s="613">
        <v>6</v>
      </c>
      <c r="O29" s="613"/>
      <c r="P29" s="700">
        <v>5</v>
      </c>
      <c r="Q29" s="614"/>
    </row>
    <row r="30" spans="1:17" s="592" customFormat="1" ht="8.85" customHeight="1">
      <c r="A30" s="593"/>
      <c r="B30" s="612">
        <v>2008</v>
      </c>
      <c r="C30" s="733">
        <v>190</v>
      </c>
      <c r="D30" s="733"/>
      <c r="E30" s="733">
        <f t="shared" si="0"/>
        <v>16</v>
      </c>
      <c r="F30" s="733"/>
      <c r="G30" s="733"/>
      <c r="H30" s="733">
        <f t="shared" si="1"/>
        <v>14</v>
      </c>
      <c r="I30" s="733"/>
      <c r="J30" s="733">
        <v>5</v>
      </c>
      <c r="K30" s="733"/>
      <c r="L30" s="613">
        <v>0</v>
      </c>
      <c r="M30" s="613"/>
      <c r="N30" s="613">
        <v>9</v>
      </c>
      <c r="O30" s="613"/>
      <c r="P30" s="733">
        <v>2</v>
      </c>
      <c r="Q30" s="614"/>
    </row>
    <row r="31" spans="1:17" s="592" customFormat="1" ht="8.85" customHeight="1">
      <c r="A31" s="593"/>
      <c r="B31" s="612">
        <v>2009</v>
      </c>
      <c r="C31" s="733">
        <v>192</v>
      </c>
      <c r="D31" s="733"/>
      <c r="E31" s="733">
        <f t="shared" si="0"/>
        <v>22</v>
      </c>
      <c r="F31" s="733"/>
      <c r="G31" s="733"/>
      <c r="H31" s="733">
        <f t="shared" si="1"/>
        <v>21</v>
      </c>
      <c r="I31" s="733"/>
      <c r="J31" s="733">
        <v>7</v>
      </c>
      <c r="K31" s="733"/>
      <c r="L31" s="613">
        <v>0</v>
      </c>
      <c r="M31" s="613"/>
      <c r="N31" s="613">
        <v>14</v>
      </c>
      <c r="O31" s="613"/>
      <c r="P31" s="733">
        <v>1</v>
      </c>
      <c r="Q31" s="614"/>
    </row>
    <row r="32" spans="1:17" s="592" customFormat="1" ht="8.85" customHeight="1">
      <c r="A32" s="593"/>
      <c r="B32" s="612"/>
      <c r="C32" s="733"/>
      <c r="D32" s="733"/>
      <c r="E32" s="733"/>
      <c r="F32" s="733"/>
      <c r="G32" s="733"/>
      <c r="H32" s="733"/>
      <c r="I32" s="733"/>
      <c r="J32" s="733"/>
      <c r="K32" s="733"/>
      <c r="L32" s="613"/>
      <c r="M32" s="613"/>
      <c r="N32" s="613"/>
      <c r="O32" s="613"/>
      <c r="P32" s="733"/>
      <c r="Q32" s="614"/>
    </row>
    <row r="33" spans="1:17" s="592" customFormat="1" ht="8.85" customHeight="1">
      <c r="A33" s="593"/>
      <c r="B33" s="612">
        <v>2010</v>
      </c>
      <c r="C33" s="733">
        <v>192</v>
      </c>
      <c r="D33" s="733"/>
      <c r="E33" s="733">
        <f t="shared" si="0"/>
        <v>16</v>
      </c>
      <c r="F33" s="733"/>
      <c r="G33" s="733"/>
      <c r="H33" s="733">
        <f t="shared" si="1"/>
        <v>11</v>
      </c>
      <c r="I33" s="733"/>
      <c r="J33" s="733">
        <v>3</v>
      </c>
      <c r="K33" s="733"/>
      <c r="L33" s="613">
        <v>2</v>
      </c>
      <c r="M33" s="613"/>
      <c r="N33" s="613">
        <v>6</v>
      </c>
      <c r="O33" s="613"/>
      <c r="P33" s="733">
        <v>5</v>
      </c>
      <c r="Q33" s="614"/>
    </row>
    <row r="34" spans="1:17" s="592" customFormat="1" ht="8.85" customHeight="1">
      <c r="A34" s="593"/>
      <c r="B34" s="612">
        <v>2011</v>
      </c>
      <c r="C34" s="733">
        <v>192</v>
      </c>
      <c r="D34" s="733"/>
      <c r="E34" s="733">
        <f t="shared" si="0"/>
        <v>29</v>
      </c>
      <c r="F34" s="733"/>
      <c r="G34" s="733"/>
      <c r="H34" s="733">
        <f t="shared" si="1"/>
        <v>27</v>
      </c>
      <c r="I34" s="733"/>
      <c r="J34" s="733">
        <v>3</v>
      </c>
      <c r="K34" s="733"/>
      <c r="L34" s="613">
        <v>3</v>
      </c>
      <c r="M34" s="613"/>
      <c r="N34" s="613">
        <v>21</v>
      </c>
      <c r="O34" s="613"/>
      <c r="P34" s="733">
        <v>2</v>
      </c>
      <c r="Q34" s="614"/>
    </row>
    <row r="35" spans="1:17" s="592" customFormat="1" ht="8.85" customHeight="1">
      <c r="A35" s="593"/>
      <c r="B35" s="612">
        <v>2012</v>
      </c>
      <c r="C35" s="733">
        <v>192</v>
      </c>
      <c r="D35" s="733"/>
      <c r="E35" s="733">
        <f t="shared" si="0"/>
        <v>41</v>
      </c>
      <c r="F35" s="733"/>
      <c r="G35" s="733"/>
      <c r="H35" s="733">
        <f t="shared" si="1"/>
        <v>22</v>
      </c>
      <c r="I35" s="733"/>
      <c r="J35" s="733">
        <v>19</v>
      </c>
      <c r="K35" s="733"/>
      <c r="L35" s="613">
        <v>1</v>
      </c>
      <c r="M35" s="613"/>
      <c r="N35" s="613">
        <v>2</v>
      </c>
      <c r="O35" s="613"/>
      <c r="P35" s="733">
        <v>19</v>
      </c>
      <c r="Q35" s="614"/>
    </row>
    <row r="36" spans="1:17" s="592" customFormat="1" ht="4.7" customHeight="1">
      <c r="A36" s="615"/>
      <c r="B36" s="616"/>
      <c r="C36" s="617"/>
      <c r="D36" s="617"/>
      <c r="E36" s="617"/>
      <c r="F36" s="617"/>
      <c r="G36" s="617"/>
      <c r="H36" s="617"/>
      <c r="I36" s="617"/>
      <c r="J36" s="617"/>
      <c r="K36" s="617"/>
      <c r="L36" s="618"/>
      <c r="M36" s="618"/>
      <c r="N36" s="618"/>
      <c r="O36" s="618"/>
      <c r="P36" s="618"/>
      <c r="Q36" s="619"/>
    </row>
    <row r="37" spans="1:17" s="592" customFormat="1" ht="4.7" customHeight="1">
      <c r="A37" s="589"/>
      <c r="B37" s="620"/>
      <c r="C37" s="621"/>
      <c r="D37" s="621"/>
      <c r="E37" s="621"/>
      <c r="F37" s="621"/>
      <c r="G37" s="621"/>
      <c r="H37" s="621"/>
      <c r="I37" s="621"/>
      <c r="J37" s="621"/>
      <c r="K37" s="621"/>
      <c r="L37" s="622"/>
      <c r="M37" s="622"/>
      <c r="N37" s="622"/>
      <c r="O37" s="622"/>
      <c r="P37" s="622"/>
      <c r="Q37" s="623"/>
    </row>
    <row r="38" spans="1:17" s="592" customFormat="1" ht="11.1" customHeight="1">
      <c r="A38" s="593"/>
      <c r="B38" s="594" t="s">
        <v>452</v>
      </c>
      <c r="C38" s="595"/>
      <c r="D38" s="595"/>
      <c r="E38" s="596"/>
      <c r="F38" s="596"/>
      <c r="G38" s="596"/>
      <c r="H38" s="595"/>
      <c r="I38" s="595"/>
      <c r="J38" s="595"/>
      <c r="K38" s="595"/>
      <c r="L38" s="595"/>
      <c r="M38" s="595"/>
      <c r="N38" s="595"/>
      <c r="O38" s="595"/>
      <c r="P38" s="245" t="s">
        <v>290</v>
      </c>
      <c r="Q38" s="597"/>
    </row>
    <row r="39" spans="1:17" s="592" customFormat="1" ht="11.1" customHeight="1">
      <c r="A39" s="593"/>
      <c r="B39" s="594" t="s">
        <v>454</v>
      </c>
      <c r="C39" s="595"/>
      <c r="D39" s="595"/>
      <c r="E39" s="596"/>
      <c r="F39" s="596"/>
      <c r="G39" s="596"/>
      <c r="H39" s="595"/>
      <c r="I39" s="595"/>
      <c r="J39" s="595"/>
      <c r="K39" s="595"/>
      <c r="L39" s="595"/>
      <c r="M39" s="595"/>
      <c r="N39" s="595"/>
      <c r="O39" s="595"/>
      <c r="P39" s="598" t="s">
        <v>166</v>
      </c>
      <c r="Q39" s="597"/>
    </row>
    <row r="40" spans="1:17" s="592" customFormat="1" ht="11.1" customHeight="1">
      <c r="A40" s="593"/>
      <c r="B40" s="594" t="s">
        <v>180</v>
      </c>
      <c r="C40" s="595"/>
      <c r="D40" s="595"/>
      <c r="E40" s="599"/>
      <c r="F40" s="599"/>
      <c r="G40" s="599"/>
      <c r="H40" s="595"/>
      <c r="I40" s="595"/>
      <c r="J40" s="595"/>
      <c r="K40" s="595"/>
      <c r="L40" s="595"/>
      <c r="M40" s="595"/>
      <c r="N40" s="595"/>
      <c r="O40" s="595"/>
      <c r="P40" s="595"/>
      <c r="Q40" s="597"/>
    </row>
    <row r="41" spans="1:17" s="592" customFormat="1" ht="3" customHeight="1">
      <c r="A41" s="593"/>
      <c r="B41" s="600"/>
      <c r="C41" s="600"/>
      <c r="D41" s="600"/>
      <c r="E41" s="611"/>
      <c r="F41" s="611"/>
      <c r="G41" s="611"/>
      <c r="H41" s="611"/>
      <c r="I41" s="611"/>
      <c r="J41" s="611"/>
      <c r="K41" s="611"/>
      <c r="L41" s="611"/>
      <c r="M41" s="611"/>
      <c r="N41" s="611"/>
      <c r="O41" s="611"/>
      <c r="P41" s="611"/>
      <c r="Q41" s="624"/>
    </row>
    <row r="42" spans="1:17" s="592" customFormat="1" ht="3" customHeight="1">
      <c r="A42" s="593"/>
      <c r="B42" s="727"/>
      <c r="C42" s="727"/>
      <c r="D42" s="727"/>
      <c r="E42" s="728"/>
      <c r="F42" s="728"/>
      <c r="G42" s="728"/>
      <c r="H42" s="728"/>
      <c r="I42" s="728"/>
      <c r="J42" s="728"/>
      <c r="K42" s="728"/>
      <c r="L42" s="728"/>
      <c r="M42" s="728"/>
      <c r="N42" s="728"/>
      <c r="O42" s="728"/>
      <c r="P42" s="728"/>
      <c r="Q42" s="624"/>
    </row>
    <row r="43" spans="1:17" s="592" customFormat="1" ht="8.65" customHeight="1">
      <c r="A43" s="593"/>
      <c r="B43" s="853" t="s">
        <v>0</v>
      </c>
      <c r="C43" s="855" t="s">
        <v>461</v>
      </c>
      <c r="D43" s="856"/>
      <c r="E43" s="856"/>
      <c r="F43" s="856"/>
      <c r="G43" s="731"/>
      <c r="H43" s="727"/>
      <c r="I43" s="727"/>
      <c r="J43" s="727"/>
      <c r="K43" s="727"/>
      <c r="L43" s="855" t="s">
        <v>462</v>
      </c>
      <c r="M43" s="855"/>
      <c r="N43" s="855"/>
      <c r="P43" s="852" t="s">
        <v>463</v>
      </c>
      <c r="Q43" s="597"/>
    </row>
    <row r="44" spans="1:17" s="592" customFormat="1" ht="8.65" customHeight="1">
      <c r="A44" s="593"/>
      <c r="B44" s="854"/>
      <c r="C44" s="857"/>
      <c r="D44" s="857"/>
      <c r="E44" s="857"/>
      <c r="F44" s="857"/>
      <c r="G44" s="731"/>
      <c r="H44" s="857" t="s">
        <v>464</v>
      </c>
      <c r="I44" s="857"/>
      <c r="J44" s="857"/>
      <c r="K44" s="625"/>
      <c r="L44" s="855"/>
      <c r="M44" s="855"/>
      <c r="N44" s="855"/>
      <c r="O44" s="610"/>
      <c r="P44" s="852"/>
      <c r="Q44" s="597"/>
    </row>
    <row r="45" spans="1:17" s="592" customFormat="1" ht="2.4500000000000002" customHeight="1">
      <c r="A45" s="593"/>
      <c r="B45" s="854"/>
      <c r="C45" s="732"/>
      <c r="D45" s="732"/>
      <c r="E45" s="732"/>
      <c r="F45" s="732"/>
      <c r="G45" s="731"/>
      <c r="H45" s="732"/>
      <c r="I45" s="732"/>
      <c r="J45" s="732"/>
      <c r="K45" s="625"/>
      <c r="L45" s="855"/>
      <c r="M45" s="855"/>
      <c r="N45" s="855"/>
      <c r="O45" s="610"/>
      <c r="P45" s="852"/>
      <c r="Q45" s="597"/>
    </row>
    <row r="46" spans="1:17" s="592" customFormat="1" ht="8.65" customHeight="1">
      <c r="A46" s="593"/>
      <c r="B46" s="854"/>
      <c r="C46" s="852" t="s">
        <v>465</v>
      </c>
      <c r="D46" s="852" t="s">
        <v>466</v>
      </c>
      <c r="E46" s="852"/>
      <c r="F46" s="852"/>
      <c r="G46" s="729"/>
      <c r="H46" s="852" t="s">
        <v>467</v>
      </c>
      <c r="I46" s="852"/>
      <c r="J46" s="852" t="s">
        <v>468</v>
      </c>
      <c r="K46" s="729"/>
      <c r="L46" s="858"/>
      <c r="M46" s="858"/>
      <c r="N46" s="858"/>
      <c r="O46" s="610"/>
      <c r="P46" s="852"/>
      <c r="Q46" s="597"/>
    </row>
    <row r="47" spans="1:17" s="592" customFormat="1" ht="2.4500000000000002" customHeight="1">
      <c r="A47" s="593"/>
      <c r="B47" s="854"/>
      <c r="C47" s="852"/>
      <c r="D47" s="852"/>
      <c r="E47" s="852"/>
      <c r="F47" s="852"/>
      <c r="G47" s="729"/>
      <c r="H47" s="852"/>
      <c r="I47" s="852"/>
      <c r="J47" s="852"/>
      <c r="K47" s="729"/>
      <c r="L47" s="626"/>
      <c r="M47" s="626"/>
      <c r="N47" s="626"/>
      <c r="O47" s="610"/>
      <c r="P47" s="610"/>
      <c r="Q47" s="597"/>
    </row>
    <row r="48" spans="1:17" s="592" customFormat="1" ht="8.65" customHeight="1">
      <c r="A48" s="593"/>
      <c r="B48" s="854"/>
      <c r="C48" s="852"/>
      <c r="D48" s="852"/>
      <c r="E48" s="852"/>
      <c r="F48" s="852"/>
      <c r="G48" s="729"/>
      <c r="H48" s="852"/>
      <c r="I48" s="852"/>
      <c r="J48" s="852"/>
      <c r="K48" s="729"/>
      <c r="L48" s="852" t="s">
        <v>469</v>
      </c>
      <c r="M48" s="852" t="s">
        <v>470</v>
      </c>
      <c r="N48" s="852"/>
      <c r="O48" s="610"/>
      <c r="P48" s="610"/>
      <c r="Q48" s="627"/>
    </row>
    <row r="49" spans="1:17" s="592" customFormat="1" ht="8.65" customHeight="1">
      <c r="A49" s="593"/>
      <c r="B49" s="854"/>
      <c r="C49" s="727"/>
      <c r="D49" s="852"/>
      <c r="E49" s="852"/>
      <c r="F49" s="852"/>
      <c r="G49" s="729"/>
      <c r="H49" s="852"/>
      <c r="I49" s="852"/>
      <c r="J49" s="852"/>
      <c r="K49" s="729"/>
      <c r="L49" s="852"/>
      <c r="M49" s="852"/>
      <c r="N49" s="852"/>
      <c r="O49" s="610"/>
      <c r="P49" s="610"/>
      <c r="Q49" s="627"/>
    </row>
    <row r="50" spans="1:17" s="592" customFormat="1" ht="8.65" customHeight="1">
      <c r="A50" s="593"/>
      <c r="B50" s="854"/>
      <c r="C50" s="727"/>
      <c r="D50" s="852"/>
      <c r="E50" s="852"/>
      <c r="F50" s="852"/>
      <c r="G50" s="729"/>
      <c r="H50" s="852"/>
      <c r="I50" s="852"/>
      <c r="J50" s="852"/>
      <c r="K50" s="729"/>
      <c r="L50" s="852"/>
      <c r="M50" s="852"/>
      <c r="N50" s="852"/>
      <c r="O50" s="610"/>
      <c r="P50" s="610"/>
      <c r="Q50" s="627"/>
    </row>
    <row r="51" spans="1:17" s="592" customFormat="1" ht="3" customHeight="1">
      <c r="A51" s="593"/>
      <c r="B51" s="611"/>
      <c r="C51" s="600"/>
      <c r="D51" s="600"/>
      <c r="E51" s="600"/>
      <c r="F51" s="600"/>
      <c r="G51" s="600"/>
      <c r="H51" s="600"/>
      <c r="I51" s="600"/>
      <c r="J51" s="600"/>
      <c r="K51" s="600"/>
      <c r="L51" s="600"/>
      <c r="M51" s="600"/>
      <c r="N51" s="600"/>
      <c r="O51" s="600"/>
      <c r="P51" s="600"/>
      <c r="Q51" s="601"/>
    </row>
    <row r="52" spans="1:17" s="592" customFormat="1" ht="3" customHeight="1">
      <c r="A52" s="593"/>
      <c r="B52" s="728"/>
      <c r="C52" s="727"/>
      <c r="D52" s="727"/>
      <c r="E52" s="727"/>
      <c r="F52" s="727"/>
      <c r="G52" s="727"/>
      <c r="H52" s="727"/>
      <c r="I52" s="727"/>
      <c r="J52" s="727"/>
      <c r="K52" s="727"/>
      <c r="L52" s="727"/>
      <c r="M52" s="727"/>
      <c r="N52" s="602"/>
      <c r="O52" s="602"/>
      <c r="P52" s="602"/>
      <c r="Q52" s="628"/>
    </row>
    <row r="53" spans="1:17" s="592" customFormat="1" ht="9.9499999999999993" customHeight="1">
      <c r="A53" s="593"/>
      <c r="B53" s="612">
        <v>1995</v>
      </c>
      <c r="C53" s="733">
        <v>177</v>
      </c>
      <c r="D53" s="534"/>
      <c r="E53" s="733"/>
      <c r="F53" s="733">
        <v>32</v>
      </c>
      <c r="G53" s="733"/>
      <c r="H53" s="851">
        <v>8</v>
      </c>
      <c r="I53" s="851"/>
      <c r="J53" s="733">
        <v>4</v>
      </c>
      <c r="K53" s="733"/>
      <c r="L53" s="629">
        <v>75</v>
      </c>
      <c r="M53" s="629"/>
      <c r="N53" s="629">
        <v>60</v>
      </c>
      <c r="O53" s="629"/>
      <c r="P53" s="629">
        <v>893</v>
      </c>
      <c r="Q53" s="597"/>
    </row>
    <row r="54" spans="1:17" s="592" customFormat="1" ht="9.9499999999999993" customHeight="1">
      <c r="A54" s="593"/>
      <c r="B54" s="612">
        <v>1996</v>
      </c>
      <c r="C54" s="733">
        <v>177</v>
      </c>
      <c r="D54" s="534"/>
      <c r="E54" s="733"/>
      <c r="F54" s="733">
        <v>32</v>
      </c>
      <c r="G54" s="733"/>
      <c r="H54" s="851">
        <v>19</v>
      </c>
      <c r="I54" s="851"/>
      <c r="J54" s="733">
        <v>9</v>
      </c>
      <c r="K54" s="733"/>
      <c r="L54" s="629">
        <v>76</v>
      </c>
      <c r="M54" s="629"/>
      <c r="N54" s="629">
        <v>60</v>
      </c>
      <c r="O54" s="629"/>
      <c r="P54" s="629">
        <v>972</v>
      </c>
      <c r="Q54" s="597"/>
    </row>
    <row r="55" spans="1:17" s="592" customFormat="1" ht="9.9499999999999993" customHeight="1">
      <c r="A55" s="593"/>
      <c r="B55" s="612">
        <v>1997</v>
      </c>
      <c r="C55" s="733">
        <v>177</v>
      </c>
      <c r="D55" s="534"/>
      <c r="E55" s="733"/>
      <c r="F55" s="733">
        <v>35</v>
      </c>
      <c r="G55" s="733"/>
      <c r="H55" s="851">
        <v>9</v>
      </c>
      <c r="I55" s="851"/>
      <c r="J55" s="733">
        <v>23</v>
      </c>
      <c r="K55" s="733"/>
      <c r="L55" s="629">
        <v>76</v>
      </c>
      <c r="M55" s="629"/>
      <c r="N55" s="629">
        <v>62</v>
      </c>
      <c r="O55" s="629"/>
      <c r="P55" s="629">
        <v>996</v>
      </c>
      <c r="Q55" s="597"/>
    </row>
    <row r="56" spans="1:17" s="592" customFormat="1" ht="9.9499999999999993" customHeight="1">
      <c r="A56" s="593"/>
      <c r="B56" s="612">
        <v>1998</v>
      </c>
      <c r="C56" s="733">
        <v>177</v>
      </c>
      <c r="D56" s="534"/>
      <c r="E56" s="733"/>
      <c r="F56" s="733">
        <v>34</v>
      </c>
      <c r="G56" s="733"/>
      <c r="H56" s="851">
        <v>12</v>
      </c>
      <c r="I56" s="851"/>
      <c r="J56" s="733">
        <v>13</v>
      </c>
      <c r="K56" s="733"/>
      <c r="L56" s="629">
        <v>77</v>
      </c>
      <c r="M56" s="629"/>
      <c r="N56" s="629">
        <v>61</v>
      </c>
      <c r="O56" s="629"/>
      <c r="P56" s="629">
        <v>987</v>
      </c>
      <c r="Q56" s="597"/>
    </row>
    <row r="57" spans="1:17" s="592" customFormat="1" ht="9.9499999999999993" customHeight="1">
      <c r="A57" s="593"/>
      <c r="B57" s="612">
        <v>1999</v>
      </c>
      <c r="C57" s="733">
        <v>177</v>
      </c>
      <c r="D57" s="534"/>
      <c r="E57" s="733"/>
      <c r="F57" s="733">
        <v>36</v>
      </c>
      <c r="G57" s="733"/>
      <c r="H57" s="851">
        <v>9</v>
      </c>
      <c r="I57" s="851"/>
      <c r="J57" s="733">
        <v>22</v>
      </c>
      <c r="K57" s="733"/>
      <c r="L57" s="629">
        <v>77</v>
      </c>
      <c r="M57" s="629"/>
      <c r="N57" s="629">
        <v>61</v>
      </c>
      <c r="O57" s="629"/>
      <c r="P57" s="629">
        <v>1367</v>
      </c>
      <c r="Q57" s="597"/>
    </row>
    <row r="58" spans="1:17" s="592" customFormat="1" ht="9.9499999999999993" customHeight="1">
      <c r="A58" s="593"/>
      <c r="B58" s="612"/>
      <c r="C58" s="733"/>
      <c r="D58" s="534"/>
      <c r="E58" s="733"/>
      <c r="F58" s="733"/>
      <c r="G58" s="733"/>
      <c r="I58" s="733"/>
      <c r="J58" s="733"/>
      <c r="K58" s="733"/>
      <c r="L58" s="629"/>
      <c r="M58" s="629"/>
      <c r="N58" s="629"/>
      <c r="O58" s="629"/>
      <c r="P58" s="629"/>
      <c r="Q58" s="597"/>
    </row>
    <row r="59" spans="1:17" s="592" customFormat="1" ht="9.9499999999999993" customHeight="1">
      <c r="A59" s="593"/>
      <c r="B59" s="612">
        <v>2000</v>
      </c>
      <c r="C59" s="733">
        <v>177</v>
      </c>
      <c r="D59" s="534"/>
      <c r="E59" s="733"/>
      <c r="F59" s="733">
        <v>37</v>
      </c>
      <c r="G59" s="733"/>
      <c r="H59" s="851">
        <v>12</v>
      </c>
      <c r="I59" s="851"/>
      <c r="J59" s="733">
        <v>13</v>
      </c>
      <c r="K59" s="733"/>
      <c r="L59" s="629">
        <v>77</v>
      </c>
      <c r="M59" s="629"/>
      <c r="N59" s="629">
        <v>64</v>
      </c>
      <c r="O59" s="629"/>
      <c r="P59" s="629">
        <v>1067</v>
      </c>
      <c r="Q59" s="597"/>
    </row>
    <row r="60" spans="1:17" s="592" customFormat="1" ht="9.9499999999999993" customHeight="1">
      <c r="A60" s="593"/>
      <c r="B60" s="612">
        <v>2001</v>
      </c>
      <c r="C60" s="733">
        <v>124</v>
      </c>
      <c r="D60" s="571"/>
      <c r="E60" s="733"/>
      <c r="F60" s="733">
        <v>38</v>
      </c>
      <c r="G60" s="630"/>
      <c r="H60" s="851">
        <v>30</v>
      </c>
      <c r="I60" s="851"/>
      <c r="J60" s="733">
        <v>14</v>
      </c>
      <c r="K60" s="733"/>
      <c r="L60" s="629">
        <v>76</v>
      </c>
      <c r="M60" s="629"/>
      <c r="N60" s="629">
        <v>61</v>
      </c>
      <c r="O60" s="629"/>
      <c r="P60" s="629">
        <v>1367</v>
      </c>
      <c r="Q60" s="597"/>
    </row>
    <row r="61" spans="1:17" s="592" customFormat="1" ht="9.9499999999999993" customHeight="1">
      <c r="A61" s="593"/>
      <c r="B61" s="612">
        <v>2002</v>
      </c>
      <c r="C61" s="733">
        <v>124</v>
      </c>
      <c r="D61" s="571"/>
      <c r="E61" s="733"/>
      <c r="F61" s="733">
        <v>38</v>
      </c>
      <c r="G61" s="733"/>
      <c r="H61" s="851">
        <v>16</v>
      </c>
      <c r="I61" s="851"/>
      <c r="J61" s="733">
        <v>80</v>
      </c>
      <c r="K61" s="733"/>
      <c r="L61" s="629">
        <v>77</v>
      </c>
      <c r="M61" s="629"/>
      <c r="N61" s="629">
        <v>61</v>
      </c>
      <c r="O61" s="629"/>
      <c r="P61" s="629">
        <v>1367</v>
      </c>
      <c r="Q61" s="597"/>
    </row>
    <row r="62" spans="1:17" s="592" customFormat="1" ht="9.9499999999999993" customHeight="1">
      <c r="A62" s="593"/>
      <c r="B62" s="612">
        <v>2003</v>
      </c>
      <c r="C62" s="733">
        <v>121</v>
      </c>
      <c r="D62" s="534"/>
      <c r="E62" s="733"/>
      <c r="F62" s="733">
        <v>38</v>
      </c>
      <c r="G62" s="733"/>
      <c r="H62" s="851">
        <v>11</v>
      </c>
      <c r="I62" s="851"/>
      <c r="J62" s="733">
        <v>14</v>
      </c>
      <c r="K62" s="733"/>
      <c r="L62" s="629">
        <v>73</v>
      </c>
      <c r="M62" s="629"/>
      <c r="N62" s="629">
        <v>59</v>
      </c>
      <c r="O62" s="629"/>
      <c r="P62" s="629">
        <v>1345</v>
      </c>
      <c r="Q62" s="597"/>
    </row>
    <row r="63" spans="1:17" s="592" customFormat="1" ht="9.9499999999999993" customHeight="1">
      <c r="A63" s="593"/>
      <c r="B63" s="612">
        <v>2004</v>
      </c>
      <c r="C63" s="733">
        <v>123</v>
      </c>
      <c r="D63" s="534"/>
      <c r="E63" s="733"/>
      <c r="F63" s="733">
        <v>37</v>
      </c>
      <c r="G63" s="733"/>
      <c r="H63" s="851">
        <v>19</v>
      </c>
      <c r="I63" s="851"/>
      <c r="J63" s="733">
        <v>51</v>
      </c>
      <c r="K63" s="733"/>
      <c r="L63" s="629">
        <v>73</v>
      </c>
      <c r="M63" s="629"/>
      <c r="N63" s="629">
        <v>65</v>
      </c>
      <c r="O63" s="629"/>
      <c r="P63" s="629">
        <v>1345</v>
      </c>
      <c r="Q63" s="597"/>
    </row>
    <row r="64" spans="1:17" s="592" customFormat="1" ht="9.9499999999999993" customHeight="1">
      <c r="A64" s="593"/>
      <c r="B64" s="612"/>
      <c r="C64" s="733"/>
      <c r="D64" s="534"/>
      <c r="E64" s="733"/>
      <c r="F64" s="733"/>
      <c r="G64" s="733"/>
      <c r="I64" s="733"/>
      <c r="J64" s="733"/>
      <c r="K64" s="733"/>
      <c r="L64" s="629"/>
      <c r="M64" s="629"/>
      <c r="N64" s="629"/>
      <c r="O64" s="629"/>
      <c r="P64" s="629"/>
      <c r="Q64" s="597"/>
    </row>
    <row r="65" spans="1:17" s="592" customFormat="1" ht="9.9499999999999993" customHeight="1">
      <c r="A65" s="593"/>
      <c r="B65" s="612">
        <v>2005</v>
      </c>
      <c r="C65" s="733">
        <v>122</v>
      </c>
      <c r="D65" s="534"/>
      <c r="E65" s="733"/>
      <c r="F65" s="733">
        <v>39</v>
      </c>
      <c r="G65" s="733"/>
      <c r="H65" s="851">
        <v>14</v>
      </c>
      <c r="I65" s="851"/>
      <c r="J65" s="733">
        <v>5</v>
      </c>
      <c r="K65" s="733"/>
      <c r="L65" s="629">
        <v>75</v>
      </c>
      <c r="M65" s="629"/>
      <c r="N65" s="629">
        <v>63</v>
      </c>
      <c r="O65" s="629"/>
      <c r="P65" s="629">
        <v>1332</v>
      </c>
      <c r="Q65" s="597"/>
    </row>
    <row r="66" spans="1:17" s="592" customFormat="1" ht="9.9499999999999993" customHeight="1">
      <c r="A66" s="593"/>
      <c r="B66" s="612">
        <v>2006</v>
      </c>
      <c r="C66" s="733">
        <v>121</v>
      </c>
      <c r="D66" s="534"/>
      <c r="E66" s="733"/>
      <c r="F66" s="733">
        <v>39</v>
      </c>
      <c r="G66" s="733"/>
      <c r="H66" s="851">
        <v>12</v>
      </c>
      <c r="I66" s="851"/>
      <c r="J66" s="733">
        <v>8</v>
      </c>
      <c r="K66" s="733"/>
      <c r="L66" s="629">
        <v>75</v>
      </c>
      <c r="M66" s="629"/>
      <c r="N66" s="629">
        <v>63</v>
      </c>
      <c r="O66" s="629"/>
      <c r="P66" s="629">
        <v>1129</v>
      </c>
      <c r="Q66" s="597"/>
    </row>
    <row r="67" spans="1:17" s="592" customFormat="1" ht="9.9499999999999993" customHeight="1">
      <c r="A67" s="593"/>
      <c r="B67" s="612">
        <v>2007</v>
      </c>
      <c r="C67" s="733">
        <v>137</v>
      </c>
      <c r="D67" s="534"/>
      <c r="E67" s="733"/>
      <c r="F67" s="733">
        <v>39</v>
      </c>
      <c r="G67" s="733"/>
      <c r="H67" s="851">
        <v>18</v>
      </c>
      <c r="I67" s="851"/>
      <c r="J67" s="733">
        <v>14</v>
      </c>
      <c r="K67" s="733"/>
      <c r="L67" s="629">
        <v>75</v>
      </c>
      <c r="M67" s="629"/>
      <c r="N67" s="629">
        <v>63</v>
      </c>
      <c r="O67" s="629"/>
      <c r="P67" s="629">
        <v>1180</v>
      </c>
      <c r="Q67" s="597"/>
    </row>
    <row r="68" spans="1:17" s="592" customFormat="1" ht="9.9499999999999993" customHeight="1">
      <c r="A68" s="593"/>
      <c r="B68" s="612">
        <v>2008</v>
      </c>
      <c r="C68" s="733">
        <v>139</v>
      </c>
      <c r="D68" s="534"/>
      <c r="E68" s="733"/>
      <c r="F68" s="733">
        <v>39</v>
      </c>
      <c r="G68" s="733"/>
      <c r="H68" s="851">
        <v>11</v>
      </c>
      <c r="I68" s="851"/>
      <c r="J68" s="733">
        <v>17</v>
      </c>
      <c r="K68" s="733"/>
      <c r="L68" s="629">
        <v>78</v>
      </c>
      <c r="M68" s="629"/>
      <c r="N68" s="629">
        <v>70</v>
      </c>
      <c r="O68" s="629"/>
      <c r="P68" s="629">
        <v>1104</v>
      </c>
      <c r="Q68" s="597"/>
    </row>
    <row r="69" spans="1:17" s="592" customFormat="1" ht="9.9499999999999993" customHeight="1">
      <c r="A69" s="593"/>
      <c r="B69" s="612">
        <v>2009</v>
      </c>
      <c r="C69" s="733">
        <v>135</v>
      </c>
      <c r="D69" s="534"/>
      <c r="E69" s="733"/>
      <c r="F69" s="733">
        <v>39</v>
      </c>
      <c r="G69" s="733"/>
      <c r="H69" s="851">
        <v>24</v>
      </c>
      <c r="I69" s="851"/>
      <c r="J69" s="733">
        <v>10</v>
      </c>
      <c r="K69" s="733"/>
      <c r="L69" s="629">
        <v>80</v>
      </c>
      <c r="M69" s="629"/>
      <c r="N69" s="629">
        <v>71</v>
      </c>
      <c r="O69" s="629"/>
      <c r="P69" s="629">
        <v>1093</v>
      </c>
      <c r="Q69" s="597"/>
    </row>
    <row r="70" spans="1:17" s="592" customFormat="1" ht="9.9499999999999993" customHeight="1">
      <c r="A70" s="593"/>
      <c r="B70" s="612"/>
      <c r="C70" s="733"/>
      <c r="D70" s="534"/>
      <c r="E70" s="733"/>
      <c r="F70" s="733"/>
      <c r="G70" s="733"/>
      <c r="I70" s="733"/>
      <c r="J70" s="733"/>
      <c r="K70" s="733"/>
      <c r="L70" s="629"/>
      <c r="M70" s="629"/>
      <c r="N70" s="629"/>
      <c r="O70" s="629"/>
      <c r="P70" s="629"/>
      <c r="Q70" s="597"/>
    </row>
    <row r="71" spans="1:17" s="592" customFormat="1" ht="9.9499999999999993" customHeight="1">
      <c r="A71" s="593"/>
      <c r="B71" s="612">
        <v>2010</v>
      </c>
      <c r="C71" s="733">
        <v>109</v>
      </c>
      <c r="D71" s="534"/>
      <c r="E71" s="733"/>
      <c r="F71" s="733">
        <v>40</v>
      </c>
      <c r="G71" s="733"/>
      <c r="H71" s="851">
        <v>20</v>
      </c>
      <c r="I71" s="851"/>
      <c r="J71" s="733">
        <v>70</v>
      </c>
      <c r="K71" s="733"/>
      <c r="L71" s="629">
        <v>78</v>
      </c>
      <c r="M71" s="629"/>
      <c r="N71" s="629">
        <v>67</v>
      </c>
      <c r="O71" s="629"/>
      <c r="P71" s="629">
        <v>1169</v>
      </c>
      <c r="Q71" s="597"/>
    </row>
    <row r="72" spans="1:17" s="592" customFormat="1" ht="9.9499999999999993" customHeight="1">
      <c r="A72" s="593"/>
      <c r="B72" s="612">
        <v>2011</v>
      </c>
      <c r="C72" s="733">
        <v>117</v>
      </c>
      <c r="D72" s="534"/>
      <c r="E72" s="733"/>
      <c r="F72" s="733">
        <v>40</v>
      </c>
      <c r="G72" s="733"/>
      <c r="H72" s="851">
        <v>12</v>
      </c>
      <c r="I72" s="851"/>
      <c r="J72" s="733">
        <v>22</v>
      </c>
      <c r="K72" s="733"/>
      <c r="L72" s="629">
        <v>78</v>
      </c>
      <c r="M72" s="629"/>
      <c r="N72" s="629">
        <v>70</v>
      </c>
      <c r="O72" s="629"/>
      <c r="P72" s="629">
        <v>1130</v>
      </c>
      <c r="Q72" s="597"/>
    </row>
    <row r="73" spans="1:17" s="592" customFormat="1" ht="9.9499999999999993" customHeight="1">
      <c r="A73" s="593"/>
      <c r="B73" s="612">
        <v>2012</v>
      </c>
      <c r="C73" s="733">
        <v>122</v>
      </c>
      <c r="D73" s="534"/>
      <c r="E73" s="733"/>
      <c r="F73" s="733">
        <v>41</v>
      </c>
      <c r="G73" s="733"/>
      <c r="H73" s="851">
        <v>16</v>
      </c>
      <c r="I73" s="851"/>
      <c r="J73" s="733">
        <v>47</v>
      </c>
      <c r="K73" s="733"/>
      <c r="L73" s="629">
        <v>80</v>
      </c>
      <c r="M73" s="629"/>
      <c r="N73" s="629">
        <v>69</v>
      </c>
      <c r="O73" s="629"/>
      <c r="P73" s="629">
        <v>1123</v>
      </c>
      <c r="Q73" s="597"/>
    </row>
    <row r="74" spans="1:17" s="592" customFormat="1" ht="3" customHeight="1">
      <c r="A74" s="593"/>
      <c r="B74" s="616"/>
      <c r="C74" s="617"/>
      <c r="D74" s="617"/>
      <c r="E74" s="617"/>
      <c r="F74" s="617"/>
      <c r="G74" s="617"/>
      <c r="H74" s="617"/>
      <c r="I74" s="617"/>
      <c r="J74" s="617"/>
      <c r="K74" s="617"/>
      <c r="L74" s="611"/>
      <c r="M74" s="611"/>
      <c r="N74" s="611"/>
      <c r="O74" s="611"/>
      <c r="P74" s="611"/>
      <c r="Q74" s="624"/>
    </row>
    <row r="75" spans="1:17" s="592" customFormat="1" ht="3" customHeight="1">
      <c r="A75" s="593"/>
      <c r="B75" s="612"/>
      <c r="C75" s="733"/>
      <c r="D75" s="733"/>
      <c r="E75" s="733"/>
      <c r="F75" s="733"/>
      <c r="G75" s="733"/>
      <c r="H75" s="733"/>
      <c r="I75" s="733"/>
      <c r="J75" s="733"/>
      <c r="K75" s="733"/>
      <c r="L75" s="728"/>
      <c r="M75" s="728"/>
      <c r="N75" s="728"/>
      <c r="O75" s="728"/>
      <c r="P75" s="728"/>
      <c r="Q75" s="624"/>
    </row>
    <row r="76" spans="1:17" s="592" customFormat="1" ht="9" customHeight="1">
      <c r="A76" s="593"/>
      <c r="B76" s="727" t="s">
        <v>471</v>
      </c>
      <c r="C76" s="631"/>
      <c r="D76" s="728"/>
      <c r="E76" s="728"/>
      <c r="F76" s="728"/>
      <c r="G76" s="728"/>
      <c r="H76" s="728"/>
      <c r="I76" s="728"/>
      <c r="J76" s="728"/>
      <c r="K76" s="728"/>
      <c r="L76" s="728"/>
      <c r="M76" s="728"/>
      <c r="N76" s="728"/>
      <c r="O76" s="728"/>
      <c r="P76" s="728"/>
      <c r="Q76" s="624"/>
    </row>
    <row r="77" spans="1:17" s="592" customFormat="1" ht="9" customHeight="1">
      <c r="A77" s="593"/>
      <c r="B77" s="727" t="s">
        <v>472</v>
      </c>
      <c r="C77" s="631"/>
      <c r="D77" s="728"/>
      <c r="E77" s="728"/>
      <c r="F77" s="728"/>
      <c r="G77" s="728"/>
      <c r="H77" s="728"/>
      <c r="I77" s="728"/>
      <c r="J77" s="728"/>
      <c r="K77" s="728"/>
      <c r="L77" s="728"/>
      <c r="M77" s="728"/>
      <c r="N77" s="728"/>
      <c r="O77" s="728"/>
      <c r="P77" s="728"/>
      <c r="Q77" s="624"/>
    </row>
    <row r="78" spans="1:17" s="592" customFormat="1" ht="9" customHeight="1">
      <c r="A78" s="593"/>
      <c r="B78" s="727" t="s">
        <v>603</v>
      </c>
      <c r="C78" s="631"/>
      <c r="D78" s="728"/>
      <c r="E78" s="728"/>
      <c r="F78" s="728"/>
      <c r="G78" s="728"/>
      <c r="H78" s="728"/>
      <c r="I78" s="728"/>
      <c r="J78" s="728"/>
      <c r="K78" s="728"/>
      <c r="L78" s="728"/>
      <c r="M78" s="728"/>
      <c r="N78" s="728"/>
      <c r="O78" s="728"/>
      <c r="P78" s="728"/>
      <c r="Q78" s="624"/>
    </row>
    <row r="79" spans="1:17" s="592" customFormat="1" ht="9" customHeight="1">
      <c r="A79" s="593"/>
      <c r="B79" s="728" t="s">
        <v>604</v>
      </c>
      <c r="C79" s="631"/>
      <c r="D79" s="728"/>
      <c r="E79" s="728"/>
      <c r="F79" s="728"/>
      <c r="G79" s="728"/>
      <c r="H79" s="728"/>
      <c r="I79" s="728"/>
      <c r="J79" s="728"/>
      <c r="K79" s="728"/>
      <c r="L79" s="728"/>
      <c r="M79" s="728"/>
      <c r="N79" s="728"/>
      <c r="O79" s="728"/>
      <c r="P79" s="728"/>
      <c r="Q79" s="624"/>
    </row>
    <row r="80" spans="1:17" s="592" customFormat="1" ht="9" customHeight="1">
      <c r="A80" s="593"/>
      <c r="B80" s="727" t="s">
        <v>473</v>
      </c>
      <c r="C80" s="631"/>
      <c r="D80" s="728"/>
      <c r="E80" s="728"/>
      <c r="F80" s="728"/>
      <c r="G80" s="728"/>
      <c r="H80" s="728"/>
      <c r="I80" s="728"/>
      <c r="J80" s="728"/>
      <c r="K80" s="728"/>
      <c r="L80" s="728"/>
      <c r="M80" s="728"/>
      <c r="N80" s="728"/>
      <c r="O80" s="728"/>
      <c r="P80" s="728"/>
      <c r="Q80" s="624"/>
    </row>
    <row r="81" spans="1:18" s="592" customFormat="1" ht="9" customHeight="1">
      <c r="A81" s="593"/>
      <c r="B81" s="727" t="s">
        <v>474</v>
      </c>
      <c r="C81" s="631"/>
      <c r="D81" s="728"/>
      <c r="E81" s="728"/>
      <c r="F81" s="728"/>
      <c r="G81" s="728"/>
      <c r="H81" s="728"/>
      <c r="I81" s="728"/>
      <c r="J81" s="728"/>
      <c r="K81" s="728"/>
      <c r="L81" s="728"/>
      <c r="M81" s="728"/>
      <c r="N81" s="728"/>
      <c r="O81" s="728"/>
      <c r="P81" s="728"/>
      <c r="Q81" s="624"/>
    </row>
    <row r="82" spans="1:18" s="592" customFormat="1" ht="9" customHeight="1">
      <c r="A82" s="593"/>
      <c r="B82" s="727" t="s">
        <v>475</v>
      </c>
      <c r="C82" s="631"/>
      <c r="D82" s="728"/>
      <c r="E82" s="728"/>
      <c r="F82" s="728"/>
      <c r="G82" s="728"/>
      <c r="H82" s="728"/>
      <c r="I82" s="728"/>
      <c r="J82" s="728"/>
      <c r="K82" s="728"/>
      <c r="L82" s="728"/>
      <c r="M82" s="728"/>
      <c r="N82" s="728"/>
      <c r="O82" s="728"/>
      <c r="P82" s="728"/>
      <c r="Q82" s="624"/>
    </row>
    <row r="83" spans="1:18" s="592" customFormat="1" ht="9" customHeight="1">
      <c r="A83" s="593"/>
      <c r="B83" s="727" t="s">
        <v>605</v>
      </c>
      <c r="C83" s="631"/>
      <c r="D83" s="728"/>
      <c r="E83" s="728"/>
      <c r="F83" s="728"/>
      <c r="G83" s="728"/>
      <c r="H83" s="728"/>
      <c r="I83" s="728"/>
      <c r="J83" s="728"/>
      <c r="K83" s="728"/>
      <c r="L83" s="728"/>
      <c r="M83" s="728"/>
      <c r="N83" s="728"/>
      <c r="O83" s="728"/>
      <c r="P83" s="728"/>
      <c r="Q83" s="624"/>
    </row>
    <row r="84" spans="1:18" s="592" customFormat="1" ht="9" customHeight="1">
      <c r="A84" s="593"/>
      <c r="B84" s="727" t="s">
        <v>476</v>
      </c>
      <c r="C84" s="631"/>
      <c r="D84" s="728"/>
      <c r="E84" s="728"/>
      <c r="F84" s="728"/>
      <c r="G84" s="728"/>
      <c r="H84" s="728"/>
      <c r="I84" s="728"/>
      <c r="J84" s="728"/>
      <c r="K84" s="728"/>
      <c r="L84" s="728"/>
      <c r="M84" s="728"/>
      <c r="N84" s="728"/>
      <c r="O84" s="728"/>
      <c r="P84" s="728"/>
      <c r="Q84" s="624"/>
    </row>
    <row r="85" spans="1:18" s="592" customFormat="1" ht="9" customHeight="1">
      <c r="A85" s="593"/>
      <c r="B85" s="727" t="s">
        <v>477</v>
      </c>
      <c r="C85" s="631"/>
      <c r="D85" s="728"/>
      <c r="E85" s="728"/>
      <c r="F85" s="728"/>
      <c r="G85" s="728"/>
      <c r="H85" s="728"/>
      <c r="I85" s="728"/>
      <c r="J85" s="728"/>
      <c r="K85" s="728"/>
      <c r="L85" s="728"/>
      <c r="M85" s="728"/>
      <c r="N85" s="728"/>
      <c r="O85" s="728"/>
      <c r="P85" s="728"/>
      <c r="Q85" s="624"/>
    </row>
    <row r="86" spans="1:18" s="592" customFormat="1" ht="9" customHeight="1">
      <c r="A86" s="593"/>
      <c r="B86" s="727" t="s">
        <v>478</v>
      </c>
      <c r="C86" s="631"/>
      <c r="D86" s="728"/>
      <c r="E86" s="728"/>
      <c r="F86" s="728"/>
      <c r="G86" s="728"/>
      <c r="H86" s="728"/>
      <c r="I86" s="728"/>
      <c r="J86" s="728"/>
      <c r="K86" s="728"/>
      <c r="L86" s="728"/>
      <c r="M86" s="728"/>
      <c r="N86" s="728"/>
      <c r="O86" s="728"/>
      <c r="P86" s="728"/>
      <c r="Q86" s="624"/>
    </row>
    <row r="87" spans="1:18" s="592" customFormat="1" ht="9" customHeight="1">
      <c r="A87" s="593"/>
      <c r="B87" s="727" t="s">
        <v>479</v>
      </c>
      <c r="C87" s="631"/>
      <c r="D87" s="728"/>
      <c r="E87" s="728"/>
      <c r="F87" s="728"/>
      <c r="G87" s="728"/>
      <c r="H87" s="728"/>
      <c r="I87" s="728"/>
      <c r="J87" s="728"/>
      <c r="K87" s="728"/>
      <c r="L87" s="728"/>
      <c r="M87" s="728"/>
      <c r="N87" s="728"/>
      <c r="O87" s="728"/>
      <c r="P87" s="728"/>
      <c r="Q87" s="624"/>
    </row>
    <row r="88" spans="1:18" s="592" customFormat="1" ht="9" customHeight="1">
      <c r="A88" s="593"/>
      <c r="B88" s="728" t="s">
        <v>451</v>
      </c>
      <c r="C88" s="631"/>
      <c r="D88" s="728"/>
      <c r="E88" s="728"/>
      <c r="F88" s="728"/>
      <c r="G88" s="728"/>
      <c r="H88" s="728"/>
      <c r="I88" s="728"/>
      <c r="J88" s="728"/>
      <c r="K88" s="728"/>
      <c r="L88" s="728"/>
      <c r="M88" s="728"/>
      <c r="N88" s="728"/>
      <c r="O88" s="728"/>
      <c r="P88" s="728"/>
      <c r="Q88" s="624"/>
    </row>
    <row r="89" spans="1:18" s="592" customFormat="1" ht="4.7" customHeight="1">
      <c r="A89" s="615"/>
      <c r="B89" s="280"/>
      <c r="C89" s="611"/>
      <c r="D89" s="611"/>
      <c r="E89" s="611"/>
      <c r="F89" s="611"/>
      <c r="G89" s="611"/>
      <c r="H89" s="611"/>
      <c r="I89" s="611"/>
      <c r="J89" s="611"/>
      <c r="K89" s="611"/>
      <c r="L89" s="611"/>
      <c r="M89" s="611"/>
      <c r="N89" s="611"/>
      <c r="O89" s="611"/>
      <c r="P89" s="611"/>
      <c r="Q89" s="632"/>
    </row>
    <row r="90" spans="1:18" hidden="1">
      <c r="R90" s="409" t="s">
        <v>2</v>
      </c>
    </row>
  </sheetData>
  <sheetProtection sheet="1" objects="1" scenarios="1"/>
  <mergeCells count="37">
    <mergeCell ref="B7:B12"/>
    <mergeCell ref="C7:C12"/>
    <mergeCell ref="E8:E12"/>
    <mergeCell ref="P8:P10"/>
    <mergeCell ref="H10:H12"/>
    <mergeCell ref="J10:J12"/>
    <mergeCell ref="K10:L12"/>
    <mergeCell ref="N10:N12"/>
    <mergeCell ref="B43:B50"/>
    <mergeCell ref="C43:F44"/>
    <mergeCell ref="L43:N46"/>
    <mergeCell ref="P43:P46"/>
    <mergeCell ref="H44:J44"/>
    <mergeCell ref="C46:C48"/>
    <mergeCell ref="D46:F50"/>
    <mergeCell ref="H46:I50"/>
    <mergeCell ref="J46:J50"/>
    <mergeCell ref="L48:L50"/>
    <mergeCell ref="H65:I65"/>
    <mergeCell ref="M48:N50"/>
    <mergeCell ref="H53:I53"/>
    <mergeCell ref="H54:I54"/>
    <mergeCell ref="H55:I55"/>
    <mergeCell ref="H56:I56"/>
    <mergeCell ref="H57:I57"/>
    <mergeCell ref="H59:I59"/>
    <mergeCell ref="H60:I60"/>
    <mergeCell ref="H61:I61"/>
    <mergeCell ref="H62:I62"/>
    <mergeCell ref="H63:I63"/>
    <mergeCell ref="H73:I73"/>
    <mergeCell ref="H66:I66"/>
    <mergeCell ref="H67:I67"/>
    <mergeCell ref="H68:I68"/>
    <mergeCell ref="H69:I69"/>
    <mergeCell ref="H71:I71"/>
    <mergeCell ref="H72:I72"/>
  </mergeCells>
  <hyperlinks>
    <hyperlink ref="P2" location="Índice!A1" display="Índice!A1"/>
  </hyperlinks>
  <printOptions horizontalCentered="1" verticalCentered="1"/>
  <pageMargins left="1.8897637795275593" right="1.9291338582677167" top="2.1653543307086616" bottom="1.5748031496062993" header="0.39370078740157483" footer="0.39370078740157483"/>
  <pageSetup orientation="portrait" r:id="rId1"/>
  <headerFooter>
    <oddHeader>&amp;L&amp;K000080INEGI. Anuario estadístico y geográfico de los Estados Unidos Mexicanos 2013. 2014.</oddHeader>
  </headerFooter>
  <rowBreaks count="1" manualBreakCount="1">
    <brk id="36" max="16383" man="1"/>
  </rowBreaks>
</worksheet>
</file>

<file path=xl/worksheets/sheet27.xml><?xml version="1.0" encoding="utf-8"?>
<worksheet xmlns="http://schemas.openxmlformats.org/spreadsheetml/2006/main" xmlns:r="http://schemas.openxmlformats.org/officeDocument/2006/relationships">
  <sheetPr codeName="Hoja27"/>
  <dimension ref="A1:FU65"/>
  <sheetViews>
    <sheetView showGridLines="0" showRowColHeaders="0" zoomScale="140" zoomScaleNormal="160" workbookViewId="0"/>
  </sheetViews>
  <sheetFormatPr baseColWidth="10" defaultColWidth="0" defaultRowHeight="12.75" customHeight="1" zeroHeight="1"/>
  <cols>
    <col min="1" max="1" width="0.85546875" style="282" customWidth="1"/>
    <col min="2" max="2" width="17.5703125" style="282" customWidth="1"/>
    <col min="3" max="3" width="5.85546875" style="282" customWidth="1"/>
    <col min="4" max="4" width="5.42578125" style="282" customWidth="1"/>
    <col min="5" max="8" width="7.5703125" style="282" customWidth="1"/>
    <col min="9" max="10" width="0.85546875" style="282" customWidth="1"/>
    <col min="11" max="11" width="7.7109375" style="282" hidden="1" customWidth="1"/>
    <col min="12" max="12" width="4.85546875" style="282" hidden="1" customWidth="1"/>
    <col min="13" max="13" width="5.85546875" style="282" hidden="1" customWidth="1"/>
    <col min="14" max="14" width="6" style="282" hidden="1" customWidth="1"/>
    <col min="15" max="18" width="5.5703125" style="282" hidden="1" customWidth="1"/>
    <col min="19" max="20" width="6.7109375" style="282" hidden="1" customWidth="1"/>
    <col min="21" max="21" width="5.5703125" style="282" hidden="1" customWidth="1"/>
    <col min="22" max="23" width="6.28515625" style="282" hidden="1" customWidth="1"/>
    <col min="24" max="24" width="5.5703125" style="282" hidden="1" customWidth="1"/>
    <col min="25" max="25" width="7.28515625" style="282" hidden="1" customWidth="1"/>
    <col min="26" max="26" width="5.5703125" style="282" hidden="1" customWidth="1"/>
    <col min="27" max="27" width="6.5703125" style="282" hidden="1" customWidth="1"/>
    <col min="28" max="29" width="5.5703125" style="282" hidden="1" customWidth="1"/>
    <col min="30" max="30" width="6" style="282" hidden="1" customWidth="1"/>
    <col min="31" max="33" width="5.5703125" style="282" hidden="1" customWidth="1"/>
    <col min="34" max="34" width="6.42578125" style="282" hidden="1" customWidth="1"/>
    <col min="35" max="35" width="5.5703125" style="282" hidden="1" customWidth="1"/>
    <col min="36" max="36" width="6.5703125" style="282" hidden="1" customWidth="1"/>
    <col min="37" max="37" width="6.42578125" style="282" hidden="1" customWidth="1"/>
    <col min="38" max="38" width="5.5703125" style="282" hidden="1" customWidth="1"/>
    <col min="39" max="39" width="6.42578125" style="282" hidden="1" customWidth="1"/>
    <col min="40" max="41" width="5.5703125" style="282" hidden="1" customWidth="1"/>
    <col min="42" max="42" width="6.28515625" style="282" hidden="1" customWidth="1"/>
    <col min="43" max="43" width="6.7109375" style="282" hidden="1" customWidth="1"/>
    <col min="44" max="44" width="2.42578125" style="282" hidden="1" customWidth="1"/>
    <col min="45" max="45" width="10" style="282" hidden="1" customWidth="1"/>
    <col min="46" max="46" width="4.85546875" style="282" hidden="1" customWidth="1"/>
    <col min="47" max="47" width="5.85546875" style="282" hidden="1" customWidth="1"/>
    <col min="48" max="48" width="6" style="282" hidden="1" customWidth="1"/>
    <col min="49" max="52" width="5.5703125" style="282" hidden="1" customWidth="1"/>
    <col min="53" max="54" width="6.7109375" style="282" hidden="1" customWidth="1"/>
    <col min="55" max="55" width="5.5703125" style="282" hidden="1" customWidth="1"/>
    <col min="56" max="57" width="6.28515625" style="282" hidden="1" customWidth="1"/>
    <col min="58" max="58" width="5.5703125" style="282" hidden="1" customWidth="1"/>
    <col min="59" max="59" width="7.28515625" style="282" hidden="1" customWidth="1"/>
    <col min="60" max="60" width="5.5703125" style="282" hidden="1" customWidth="1"/>
    <col min="61" max="61" width="6.5703125" style="282" hidden="1" customWidth="1"/>
    <col min="62" max="63" width="5.5703125" style="282" hidden="1" customWidth="1"/>
    <col min="64" max="64" width="6" style="282" hidden="1" customWidth="1"/>
    <col min="65" max="67" width="5.5703125" style="282" hidden="1" customWidth="1"/>
    <col min="68" max="68" width="6.42578125" style="282" hidden="1" customWidth="1"/>
    <col min="69" max="69" width="5.5703125" style="282" hidden="1" customWidth="1"/>
    <col min="70" max="70" width="6.5703125" style="282" hidden="1" customWidth="1"/>
    <col min="71" max="71" width="6.42578125" style="282" hidden="1" customWidth="1"/>
    <col min="72" max="72" width="5.5703125" style="282" hidden="1" customWidth="1"/>
    <col min="73" max="73" width="6.42578125" style="282" hidden="1" customWidth="1"/>
    <col min="74" max="75" width="5.5703125" style="282" hidden="1" customWidth="1"/>
    <col min="76" max="76" width="6.28515625" style="282" hidden="1" customWidth="1"/>
    <col min="77" max="77" width="5.5703125" style="282" hidden="1" customWidth="1"/>
    <col min="78" max="16384" width="11.42578125" style="282" hidden="1"/>
  </cols>
  <sheetData>
    <row r="1" spans="1:177" s="576" customFormat="1" ht="4.7" customHeight="1">
      <c r="A1" s="573"/>
      <c r="B1" s="574"/>
      <c r="C1" s="574"/>
      <c r="D1" s="574"/>
      <c r="E1" s="574"/>
      <c r="F1" s="574"/>
      <c r="G1" s="574"/>
      <c r="H1" s="574"/>
      <c r="I1" s="575"/>
    </row>
    <row r="2" spans="1:177" s="576" customFormat="1" ht="11.1" customHeight="1">
      <c r="A2" s="577"/>
      <c r="B2" s="633" t="s">
        <v>480</v>
      </c>
      <c r="C2" s="580"/>
      <c r="D2" s="580"/>
      <c r="E2" s="580"/>
      <c r="F2" s="580"/>
      <c r="G2" s="812"/>
      <c r="H2" s="740" t="s">
        <v>453</v>
      </c>
      <c r="I2" s="579"/>
    </row>
    <row r="3" spans="1:177" s="576" customFormat="1" ht="11.1" customHeight="1">
      <c r="A3" s="577"/>
      <c r="B3" s="633" t="s">
        <v>482</v>
      </c>
      <c r="C3" s="580"/>
      <c r="D3" s="580"/>
      <c r="E3" s="580"/>
      <c r="F3" s="580"/>
      <c r="G3" s="246"/>
      <c r="H3" s="246"/>
      <c r="I3" s="579"/>
    </row>
    <row r="4" spans="1:177" s="576" customFormat="1" ht="11.1" customHeight="1">
      <c r="A4" s="577"/>
      <c r="B4" s="633" t="s">
        <v>608</v>
      </c>
      <c r="C4" s="578"/>
      <c r="D4" s="578"/>
      <c r="E4" s="578"/>
      <c r="F4" s="578"/>
      <c r="G4" s="578"/>
      <c r="H4" s="578"/>
      <c r="I4" s="579"/>
      <c r="K4" s="634"/>
      <c r="L4" s="635"/>
      <c r="M4" s="580"/>
      <c r="AB4" s="636"/>
      <c r="AS4" s="637"/>
      <c r="AT4" s="635"/>
      <c r="AU4" s="636"/>
      <c r="BJ4" s="636"/>
    </row>
    <row r="5" spans="1:177" s="576" customFormat="1" ht="3" customHeight="1">
      <c r="A5" s="577"/>
      <c r="B5" s="582"/>
      <c r="C5" s="582"/>
      <c r="D5" s="582"/>
      <c r="E5" s="582"/>
      <c r="F5" s="582"/>
      <c r="G5" s="582"/>
      <c r="H5" s="582"/>
      <c r="I5" s="579"/>
    </row>
    <row r="6" spans="1:177" s="576" customFormat="1" ht="3" customHeight="1">
      <c r="A6" s="577"/>
      <c r="B6" s="578"/>
      <c r="C6" s="578"/>
      <c r="D6" s="578"/>
      <c r="E6" s="578"/>
      <c r="F6" s="578"/>
      <c r="G6" s="578"/>
      <c r="H6" s="578"/>
      <c r="I6" s="579"/>
    </row>
    <row r="7" spans="1:177" s="576" customFormat="1" ht="8.65" customHeight="1">
      <c r="A7" s="577"/>
      <c r="B7" s="738" t="s">
        <v>483</v>
      </c>
      <c r="C7" s="638"/>
      <c r="D7" s="638"/>
      <c r="E7" s="638">
        <v>2009</v>
      </c>
      <c r="F7" s="638">
        <v>2010</v>
      </c>
      <c r="G7" s="638">
        <v>2011</v>
      </c>
      <c r="H7" s="638">
        <v>2012</v>
      </c>
      <c r="I7" s="579"/>
      <c r="L7" s="635"/>
      <c r="M7" s="635"/>
      <c r="N7" s="635"/>
      <c r="O7" s="635"/>
      <c r="P7" s="635"/>
      <c r="Q7" s="635"/>
      <c r="R7" s="635"/>
      <c r="S7" s="635"/>
      <c r="T7" s="635"/>
      <c r="U7" s="635"/>
      <c r="V7" s="635"/>
      <c r="W7" s="635"/>
      <c r="X7" s="635"/>
      <c r="Y7" s="635"/>
      <c r="Z7" s="635"/>
      <c r="AA7" s="635"/>
      <c r="AB7" s="635"/>
      <c r="AC7" s="635"/>
      <c r="AD7" s="635"/>
      <c r="AE7" s="635"/>
      <c r="AF7" s="635"/>
      <c r="AG7" s="635"/>
      <c r="AH7" s="635"/>
      <c r="AI7" s="635"/>
      <c r="AJ7" s="635"/>
      <c r="AK7" s="635"/>
      <c r="AL7" s="635"/>
      <c r="AM7" s="635"/>
      <c r="AN7" s="635"/>
      <c r="AO7" s="635"/>
      <c r="AP7" s="635"/>
      <c r="AQ7" s="635"/>
      <c r="AT7" s="635"/>
      <c r="AU7" s="635"/>
      <c r="AV7" s="635"/>
      <c r="AW7" s="635"/>
      <c r="AX7" s="635"/>
      <c r="AY7" s="635"/>
      <c r="AZ7" s="635"/>
      <c r="BA7" s="635"/>
      <c r="BB7" s="635"/>
      <c r="BC7" s="635"/>
      <c r="BD7" s="635"/>
      <c r="BE7" s="635"/>
      <c r="BF7" s="635"/>
      <c r="BG7" s="635"/>
      <c r="BH7" s="635"/>
      <c r="BI7" s="635"/>
      <c r="BJ7" s="635"/>
      <c r="BK7" s="635"/>
      <c r="BL7" s="635"/>
      <c r="BM7" s="635"/>
      <c r="BN7" s="635"/>
      <c r="BO7" s="635"/>
      <c r="BP7" s="635"/>
      <c r="BQ7" s="635"/>
      <c r="BR7" s="635"/>
      <c r="BS7" s="635"/>
      <c r="BT7" s="635"/>
      <c r="BU7" s="635"/>
      <c r="BV7" s="635"/>
      <c r="BW7" s="635"/>
      <c r="BX7" s="635"/>
      <c r="BY7" s="635"/>
    </row>
    <row r="8" spans="1:177" s="576" customFormat="1" ht="3" customHeight="1">
      <c r="A8" s="577"/>
      <c r="B8" s="582"/>
      <c r="C8" s="582"/>
      <c r="D8" s="582"/>
      <c r="E8" s="582"/>
      <c r="F8" s="582"/>
      <c r="G8" s="582"/>
      <c r="H8" s="582"/>
      <c r="I8" s="579"/>
    </row>
    <row r="9" spans="1:177" s="576" customFormat="1" ht="3" customHeight="1">
      <c r="A9" s="577"/>
      <c r="B9" s="578"/>
      <c r="C9" s="578"/>
      <c r="D9" s="578"/>
      <c r="E9" s="578"/>
      <c r="F9" s="578"/>
      <c r="G9" s="578"/>
      <c r="H9" s="578"/>
      <c r="I9" s="579"/>
    </row>
    <row r="10" spans="1:177" s="576" customFormat="1" ht="9" customHeight="1">
      <c r="A10" s="577"/>
      <c r="B10" s="639" t="s">
        <v>1</v>
      </c>
      <c r="C10" s="640"/>
      <c r="D10" s="640"/>
      <c r="E10" s="640">
        <f>SUM(E11,E25,E29)</f>
        <v>22930249</v>
      </c>
      <c r="F10" s="640">
        <f>SUM(F11,F25,F29)</f>
        <v>24004015</v>
      </c>
      <c r="G10" s="640">
        <f>SUM(G11,G25,G29)</f>
        <v>23890123</v>
      </c>
      <c r="H10" s="640">
        <f>SUM(H11,H25,H29)</f>
        <v>24414720</v>
      </c>
      <c r="I10" s="579"/>
      <c r="K10" s="640"/>
      <c r="L10" s="641"/>
      <c r="M10" s="641"/>
      <c r="N10" s="641"/>
      <c r="O10" s="641"/>
      <c r="P10" s="641"/>
      <c r="Q10" s="641"/>
      <c r="R10" s="641"/>
      <c r="S10" s="641"/>
      <c r="T10" s="641"/>
      <c r="U10" s="641"/>
      <c r="V10" s="641"/>
      <c r="W10" s="641"/>
      <c r="X10" s="641"/>
      <c r="Y10" s="641"/>
      <c r="Z10" s="641"/>
      <c r="AA10" s="641"/>
      <c r="AB10" s="641"/>
      <c r="AC10" s="641"/>
      <c r="AD10" s="641"/>
      <c r="AE10" s="641"/>
      <c r="AF10" s="641"/>
      <c r="AG10" s="641"/>
      <c r="AH10" s="641"/>
      <c r="AI10" s="641"/>
      <c r="AJ10" s="641"/>
      <c r="AK10" s="641"/>
      <c r="AL10" s="641"/>
      <c r="AM10" s="641"/>
      <c r="AN10" s="641"/>
      <c r="AO10" s="641"/>
      <c r="AP10" s="641"/>
      <c r="AQ10" s="641"/>
      <c r="AR10" s="635"/>
      <c r="AS10" s="640"/>
      <c r="AT10" s="641"/>
      <c r="AU10" s="641"/>
      <c r="AV10" s="641"/>
      <c r="AW10" s="641"/>
      <c r="AX10" s="641"/>
      <c r="AY10" s="641"/>
      <c r="AZ10" s="641"/>
      <c r="BA10" s="641"/>
      <c r="BB10" s="641"/>
      <c r="BC10" s="641"/>
      <c r="BD10" s="641"/>
      <c r="BE10" s="641"/>
      <c r="BF10" s="641"/>
      <c r="BG10" s="641"/>
      <c r="BH10" s="641"/>
      <c r="BI10" s="641"/>
      <c r="BJ10" s="641"/>
      <c r="BK10" s="641"/>
      <c r="BL10" s="641"/>
      <c r="BM10" s="641"/>
      <c r="BN10" s="641"/>
      <c r="BO10" s="641"/>
      <c r="BP10" s="641"/>
      <c r="BQ10" s="641"/>
      <c r="BR10" s="641"/>
      <c r="BS10" s="641"/>
      <c r="BT10" s="641"/>
      <c r="BU10" s="641"/>
      <c r="BV10" s="641"/>
      <c r="BW10" s="641"/>
      <c r="BX10" s="641"/>
      <c r="BY10" s="641"/>
    </row>
    <row r="11" spans="1:177" s="576" customFormat="1" ht="9" customHeight="1">
      <c r="A11" s="577"/>
      <c r="B11" s="583" t="s">
        <v>484</v>
      </c>
      <c r="C11" s="584"/>
      <c r="D11" s="584"/>
      <c r="E11" s="584">
        <f>SUM(E12,E23)</f>
        <v>18876451</v>
      </c>
      <c r="F11" s="584">
        <f>SUM(F12,F23)</f>
        <v>19681084</v>
      </c>
      <c r="G11" s="584">
        <f>SUM(G12,G23)</f>
        <v>18747641</v>
      </c>
      <c r="H11" s="584">
        <f>SUM(H12,H23)</f>
        <v>18752016</v>
      </c>
      <c r="I11" s="579"/>
      <c r="K11" s="584"/>
      <c r="L11" s="584"/>
      <c r="M11" s="584"/>
      <c r="N11" s="584"/>
      <c r="O11" s="584"/>
      <c r="P11" s="584"/>
      <c r="Q11" s="584"/>
      <c r="R11" s="584"/>
      <c r="S11" s="584"/>
      <c r="T11" s="584"/>
      <c r="U11" s="584"/>
      <c r="V11" s="584"/>
      <c r="W11" s="584"/>
      <c r="X11" s="584"/>
      <c r="Y11" s="584"/>
      <c r="Z11" s="584"/>
      <c r="AA11" s="584"/>
      <c r="AB11" s="584"/>
      <c r="AC11" s="584"/>
      <c r="AD11" s="584"/>
      <c r="AE11" s="584"/>
      <c r="AF11" s="584"/>
      <c r="AG11" s="584"/>
      <c r="AH11" s="584"/>
      <c r="AI11" s="584"/>
      <c r="AJ11" s="584"/>
      <c r="AK11" s="584"/>
      <c r="AL11" s="584"/>
      <c r="AM11" s="584"/>
      <c r="AN11" s="584"/>
      <c r="AO11" s="584"/>
      <c r="AP11" s="584"/>
      <c r="AQ11" s="584"/>
      <c r="AR11" s="642"/>
      <c r="AS11" s="584"/>
      <c r="AT11" s="584"/>
      <c r="AU11" s="584"/>
      <c r="AV11" s="584"/>
      <c r="AW11" s="584"/>
      <c r="AX11" s="584"/>
      <c r="AY11" s="584"/>
      <c r="AZ11" s="584"/>
      <c r="BA11" s="584"/>
      <c r="BB11" s="584"/>
      <c r="BC11" s="584"/>
      <c r="BD11" s="584"/>
      <c r="BE11" s="584"/>
      <c r="BF11" s="584"/>
      <c r="BG11" s="584"/>
      <c r="BH11" s="584"/>
      <c r="BI11" s="584"/>
      <c r="BJ11" s="584"/>
      <c r="BK11" s="584"/>
      <c r="BL11" s="584"/>
      <c r="BM11" s="584"/>
      <c r="BN11" s="584"/>
      <c r="BO11" s="584"/>
      <c r="BP11" s="584"/>
      <c r="BQ11" s="584"/>
      <c r="BR11" s="584"/>
      <c r="BS11" s="584"/>
      <c r="BT11" s="584"/>
      <c r="BU11" s="584"/>
      <c r="BV11" s="584"/>
      <c r="BW11" s="584"/>
      <c r="BX11" s="584"/>
      <c r="BY11" s="584"/>
      <c r="BZ11" s="584"/>
      <c r="CA11" s="584"/>
      <c r="CB11" s="584"/>
      <c r="CC11" s="584"/>
      <c r="CD11" s="584"/>
      <c r="CE11" s="584"/>
      <c r="CF11" s="584"/>
      <c r="CG11" s="584"/>
      <c r="CH11" s="584"/>
      <c r="CI11" s="584"/>
      <c r="CJ11" s="584"/>
      <c r="CK11" s="584"/>
      <c r="CL11" s="584"/>
      <c r="CM11" s="584"/>
      <c r="CN11" s="584"/>
      <c r="CO11" s="584"/>
      <c r="CP11" s="584"/>
      <c r="CQ11" s="584"/>
      <c r="CR11" s="584"/>
      <c r="CS11" s="584"/>
      <c r="CT11" s="584"/>
      <c r="CU11" s="584"/>
      <c r="CV11" s="584"/>
      <c r="CW11" s="584"/>
      <c r="CX11" s="584"/>
      <c r="CY11" s="584"/>
      <c r="CZ11" s="584"/>
      <c r="DA11" s="584"/>
      <c r="DB11" s="584"/>
      <c r="DC11" s="584"/>
      <c r="DD11" s="584"/>
      <c r="DE11" s="584"/>
      <c r="DF11" s="584"/>
      <c r="DG11" s="584"/>
      <c r="DH11" s="584"/>
      <c r="DI11" s="584"/>
      <c r="DJ11" s="584"/>
      <c r="DK11" s="584"/>
      <c r="DL11" s="584"/>
      <c r="DM11" s="584"/>
      <c r="DN11" s="584"/>
      <c r="DO11" s="584"/>
      <c r="DP11" s="584"/>
      <c r="DQ11" s="584"/>
      <c r="DR11" s="584"/>
      <c r="DS11" s="584"/>
      <c r="DT11" s="584"/>
      <c r="DU11" s="584"/>
      <c r="DV11" s="584"/>
      <c r="DW11" s="584"/>
      <c r="DX11" s="584"/>
      <c r="DY11" s="584"/>
      <c r="DZ11" s="584"/>
      <c r="EA11" s="584"/>
      <c r="EB11" s="584"/>
      <c r="EC11" s="584"/>
      <c r="ED11" s="584"/>
      <c r="EE11" s="584"/>
      <c r="EF11" s="584"/>
      <c r="EG11" s="584"/>
      <c r="EH11" s="584"/>
      <c r="EI11" s="584"/>
      <c r="EJ11" s="584"/>
      <c r="EK11" s="584"/>
      <c r="EL11" s="584"/>
      <c r="EM11" s="584"/>
      <c r="EN11" s="584"/>
      <c r="EO11" s="584"/>
      <c r="EP11" s="584"/>
      <c r="EQ11" s="584"/>
      <c r="ER11" s="584"/>
      <c r="ES11" s="584"/>
      <c r="ET11" s="584"/>
      <c r="EU11" s="584"/>
      <c r="EV11" s="584"/>
      <c r="EW11" s="584"/>
      <c r="EX11" s="584"/>
      <c r="EY11" s="584"/>
      <c r="EZ11" s="584"/>
      <c r="FA11" s="584"/>
      <c r="FB11" s="584"/>
      <c r="FC11" s="584"/>
      <c r="FD11" s="584"/>
      <c r="FE11" s="584"/>
      <c r="FF11" s="584"/>
      <c r="FG11" s="584"/>
      <c r="FH11" s="584"/>
      <c r="FI11" s="584"/>
      <c r="FJ11" s="584"/>
      <c r="FK11" s="584"/>
      <c r="FL11" s="584"/>
      <c r="FM11" s="584"/>
      <c r="FN11" s="584"/>
      <c r="FO11" s="584"/>
      <c r="FP11" s="584"/>
      <c r="FQ11" s="584"/>
      <c r="FR11" s="584"/>
      <c r="FS11" s="584"/>
      <c r="FT11" s="584"/>
      <c r="FU11" s="584"/>
    </row>
    <row r="12" spans="1:177" s="576" customFormat="1" ht="9" customHeight="1">
      <c r="A12" s="577"/>
      <c r="B12" s="643" t="s">
        <v>485</v>
      </c>
      <c r="C12" s="584"/>
      <c r="D12" s="584"/>
      <c r="E12" s="584">
        <f>SUM(E13:E21)</f>
        <v>18640551</v>
      </c>
      <c r="F12" s="584">
        <f>SUM(F13:F21)</f>
        <v>19475683</v>
      </c>
      <c r="G12" s="584">
        <f>SUM(G13:G21)</f>
        <v>18437913</v>
      </c>
      <c r="H12" s="584">
        <f>SUM(H13:H22)</f>
        <v>18752016</v>
      </c>
      <c r="I12" s="579"/>
      <c r="K12" s="584"/>
      <c r="L12" s="584"/>
      <c r="M12" s="584"/>
      <c r="N12" s="584"/>
      <c r="O12" s="584"/>
      <c r="P12" s="584"/>
      <c r="Q12" s="584"/>
      <c r="R12" s="584"/>
      <c r="S12" s="584"/>
      <c r="T12" s="584"/>
      <c r="U12" s="584"/>
      <c r="V12" s="584"/>
      <c r="W12" s="584"/>
      <c r="X12" s="584"/>
      <c r="Y12" s="584"/>
      <c r="Z12" s="584"/>
      <c r="AA12" s="584"/>
      <c r="AB12" s="584"/>
      <c r="AC12" s="584"/>
      <c r="AD12" s="584"/>
      <c r="AE12" s="584"/>
      <c r="AF12" s="584"/>
      <c r="AG12" s="584"/>
      <c r="AH12" s="584"/>
      <c r="AI12" s="584"/>
      <c r="AJ12" s="584"/>
      <c r="AK12" s="584"/>
      <c r="AL12" s="584"/>
      <c r="AM12" s="584"/>
      <c r="AN12" s="584"/>
      <c r="AO12" s="584"/>
      <c r="AP12" s="584"/>
      <c r="AQ12" s="584"/>
      <c r="AR12" s="642"/>
      <c r="AS12" s="584"/>
      <c r="AT12" s="584"/>
      <c r="AU12" s="584"/>
      <c r="AV12" s="584"/>
      <c r="AW12" s="584"/>
      <c r="AX12" s="584"/>
      <c r="AY12" s="584"/>
      <c r="AZ12" s="584"/>
      <c r="BA12" s="584"/>
      <c r="BB12" s="584"/>
      <c r="BC12" s="584"/>
      <c r="BD12" s="584"/>
      <c r="BE12" s="584"/>
      <c r="BF12" s="584"/>
      <c r="BG12" s="584"/>
      <c r="BH12" s="584"/>
      <c r="BI12" s="584"/>
      <c r="BJ12" s="584"/>
      <c r="BK12" s="584"/>
      <c r="BL12" s="584"/>
      <c r="BM12" s="584"/>
      <c r="BN12" s="584"/>
      <c r="BO12" s="584"/>
      <c r="BP12" s="584"/>
      <c r="BQ12" s="584"/>
      <c r="BR12" s="584"/>
      <c r="BS12" s="584"/>
      <c r="BT12" s="584"/>
      <c r="BU12" s="584"/>
      <c r="BV12" s="584"/>
      <c r="BW12" s="584"/>
      <c r="BX12" s="584"/>
      <c r="BY12" s="584"/>
      <c r="BZ12" s="584"/>
      <c r="CA12" s="584"/>
      <c r="CB12" s="584"/>
      <c r="CC12" s="584"/>
      <c r="CD12" s="584"/>
      <c r="CE12" s="584"/>
      <c r="CF12" s="584"/>
      <c r="CG12" s="584"/>
      <c r="CH12" s="584"/>
      <c r="CI12" s="584"/>
      <c r="CJ12" s="584"/>
      <c r="CK12" s="584"/>
      <c r="CL12" s="584"/>
      <c r="CM12" s="584"/>
      <c r="CN12" s="584"/>
      <c r="CO12" s="584"/>
      <c r="CP12" s="584"/>
      <c r="CQ12" s="584"/>
      <c r="CR12" s="584"/>
      <c r="CS12" s="584"/>
      <c r="CT12" s="584"/>
      <c r="CU12" s="584"/>
      <c r="CV12" s="584"/>
      <c r="CW12" s="584"/>
      <c r="CX12" s="584"/>
      <c r="CY12" s="584"/>
      <c r="CZ12" s="584"/>
      <c r="DA12" s="584"/>
      <c r="DB12" s="584"/>
      <c r="DC12" s="584"/>
      <c r="DD12" s="584"/>
      <c r="DE12" s="584"/>
      <c r="DF12" s="584"/>
      <c r="DG12" s="584"/>
      <c r="DH12" s="584"/>
      <c r="DI12" s="584"/>
      <c r="DJ12" s="584"/>
      <c r="DK12" s="584"/>
      <c r="DL12" s="584"/>
      <c r="DM12" s="584"/>
      <c r="DN12" s="584"/>
      <c r="DO12" s="584"/>
      <c r="DP12" s="584"/>
      <c r="DQ12" s="584"/>
      <c r="DR12" s="584"/>
      <c r="DS12" s="584"/>
      <c r="DT12" s="584"/>
      <c r="DU12" s="584"/>
      <c r="DV12" s="584"/>
      <c r="DW12" s="584"/>
      <c r="DX12" s="584"/>
      <c r="DY12" s="584"/>
      <c r="DZ12" s="584"/>
      <c r="EA12" s="584"/>
      <c r="EB12" s="584"/>
      <c r="EC12" s="584"/>
      <c r="ED12" s="584"/>
      <c r="EE12" s="584"/>
      <c r="EF12" s="584"/>
      <c r="EG12" s="584"/>
      <c r="EH12" s="584"/>
      <c r="EI12" s="584"/>
      <c r="EJ12" s="584"/>
      <c r="EK12" s="584"/>
      <c r="EL12" s="584"/>
      <c r="EM12" s="584"/>
      <c r="EN12" s="584"/>
      <c r="EO12" s="584"/>
      <c r="EP12" s="584"/>
      <c r="EQ12" s="584"/>
      <c r="ER12" s="584"/>
      <c r="ES12" s="584"/>
      <c r="ET12" s="584"/>
      <c r="EU12" s="584"/>
      <c r="EV12" s="584"/>
      <c r="EW12" s="584"/>
      <c r="EX12" s="584"/>
      <c r="EY12" s="584"/>
      <c r="EZ12" s="584"/>
      <c r="FA12" s="584"/>
      <c r="FB12" s="584"/>
      <c r="FC12" s="584"/>
      <c r="FD12" s="584"/>
      <c r="FE12" s="584"/>
      <c r="FF12" s="584"/>
      <c r="FG12" s="584"/>
      <c r="FH12" s="584"/>
      <c r="FI12" s="584"/>
      <c r="FJ12" s="584"/>
      <c r="FK12" s="584"/>
      <c r="FL12" s="584"/>
      <c r="FM12" s="584"/>
      <c r="FN12" s="584"/>
      <c r="FO12" s="584"/>
      <c r="FP12" s="584"/>
      <c r="FQ12" s="584"/>
      <c r="FR12" s="584"/>
      <c r="FS12" s="584"/>
      <c r="FT12" s="584"/>
      <c r="FU12" s="584"/>
    </row>
    <row r="13" spans="1:177" s="576" customFormat="1" ht="9" customHeight="1">
      <c r="A13" s="577"/>
      <c r="B13" s="644" t="s">
        <v>239</v>
      </c>
      <c r="C13" s="584"/>
      <c r="D13" s="584"/>
      <c r="E13" s="584">
        <v>9207009</v>
      </c>
      <c r="F13" s="584">
        <v>10293272</v>
      </c>
      <c r="G13" s="584">
        <v>9767549</v>
      </c>
      <c r="H13" s="584">
        <v>10050590</v>
      </c>
      <c r="I13" s="579"/>
      <c r="K13" s="635"/>
      <c r="L13" s="642"/>
      <c r="M13" s="584"/>
      <c r="N13" s="642"/>
      <c r="O13" s="642"/>
      <c r="P13" s="642"/>
      <c r="Q13" s="642"/>
      <c r="R13" s="642"/>
      <c r="S13" s="642"/>
      <c r="T13" s="642"/>
      <c r="U13" s="642"/>
      <c r="V13" s="642"/>
      <c r="W13" s="642"/>
      <c r="X13" s="642"/>
      <c r="Y13" s="642"/>
      <c r="Z13" s="642"/>
      <c r="AA13" s="642"/>
      <c r="AB13" s="642"/>
      <c r="AC13" s="642"/>
      <c r="AD13" s="642"/>
      <c r="AE13" s="642"/>
      <c r="AF13" s="642"/>
      <c r="AG13" s="642"/>
      <c r="AH13" s="642"/>
      <c r="AI13" s="642"/>
      <c r="AJ13" s="635"/>
      <c r="AK13" s="642"/>
      <c r="AL13" s="642"/>
      <c r="AM13" s="642"/>
      <c r="AN13" s="642"/>
      <c r="AO13" s="642"/>
      <c r="AP13" s="642"/>
      <c r="AQ13" s="642"/>
      <c r="AR13" s="642"/>
      <c r="AS13" s="635"/>
      <c r="AT13" s="642"/>
      <c r="AU13" s="584"/>
      <c r="AV13" s="642"/>
      <c r="AW13" s="642"/>
      <c r="AX13" s="642"/>
      <c r="AY13" s="642"/>
      <c r="AZ13" s="642"/>
      <c r="BA13" s="642"/>
      <c r="BB13" s="642"/>
      <c r="BC13" s="642"/>
      <c r="BD13" s="642"/>
      <c r="BE13" s="642"/>
      <c r="BF13" s="642"/>
      <c r="BG13" s="642"/>
      <c r="BH13" s="642"/>
      <c r="BI13" s="642"/>
      <c r="BJ13" s="642"/>
      <c r="BK13" s="642"/>
      <c r="BL13" s="642"/>
      <c r="BM13" s="642"/>
      <c r="BN13" s="642"/>
      <c r="BO13" s="642"/>
      <c r="BP13" s="642"/>
      <c r="BQ13" s="642"/>
      <c r="BR13" s="635"/>
      <c r="BS13" s="642"/>
      <c r="BT13" s="642"/>
      <c r="BU13" s="642"/>
      <c r="BV13" s="642"/>
      <c r="BW13" s="642"/>
      <c r="BX13" s="642"/>
      <c r="BY13" s="642"/>
      <c r="BZ13" s="584"/>
      <c r="CA13" s="584"/>
      <c r="CB13" s="584"/>
      <c r="CC13" s="584"/>
      <c r="CD13" s="584"/>
      <c r="CE13" s="584"/>
      <c r="CF13" s="584"/>
      <c r="CG13" s="584"/>
      <c r="CH13" s="584"/>
      <c r="CI13" s="584"/>
      <c r="CJ13" s="584"/>
      <c r="CK13" s="584"/>
      <c r="CL13" s="584"/>
      <c r="CM13" s="584"/>
      <c r="CN13" s="584"/>
      <c r="CO13" s="584"/>
      <c r="CP13" s="584"/>
      <c r="CQ13" s="584"/>
      <c r="CR13" s="584"/>
      <c r="CS13" s="584"/>
      <c r="CT13" s="584"/>
      <c r="CU13" s="584"/>
      <c r="CV13" s="584"/>
      <c r="CW13" s="584"/>
      <c r="CX13" s="584"/>
      <c r="CY13" s="584"/>
      <c r="CZ13" s="584"/>
      <c r="DA13" s="584"/>
      <c r="DB13" s="584"/>
      <c r="DC13" s="584"/>
      <c r="DD13" s="584"/>
      <c r="DE13" s="584"/>
      <c r="DF13" s="584"/>
      <c r="DG13" s="584"/>
      <c r="DH13" s="584"/>
      <c r="DI13" s="584"/>
      <c r="DJ13" s="584"/>
      <c r="DK13" s="584"/>
      <c r="DL13" s="584"/>
      <c r="DM13" s="584"/>
      <c r="DN13" s="584"/>
      <c r="DO13" s="584"/>
      <c r="DP13" s="584"/>
      <c r="DQ13" s="584"/>
      <c r="DR13" s="584"/>
      <c r="DS13" s="584"/>
      <c r="DT13" s="584"/>
      <c r="DU13" s="584"/>
      <c r="DV13" s="584"/>
      <c r="DW13" s="584"/>
      <c r="DX13" s="584"/>
      <c r="DY13" s="584"/>
      <c r="DZ13" s="584"/>
      <c r="EA13" s="584"/>
      <c r="EB13" s="584"/>
      <c r="EC13" s="584"/>
      <c r="ED13" s="584"/>
      <c r="EE13" s="584"/>
      <c r="EF13" s="584"/>
      <c r="EG13" s="584"/>
      <c r="EH13" s="584"/>
      <c r="EI13" s="584"/>
      <c r="EJ13" s="584"/>
      <c r="EK13" s="584"/>
      <c r="EL13" s="584"/>
      <c r="EM13" s="584"/>
      <c r="EN13" s="584"/>
      <c r="EO13" s="584"/>
      <c r="EP13" s="584"/>
      <c r="EQ13" s="584"/>
      <c r="ER13" s="584"/>
      <c r="ES13" s="584"/>
      <c r="ET13" s="584"/>
      <c r="EU13" s="584"/>
      <c r="EV13" s="584"/>
      <c r="EW13" s="584"/>
      <c r="EX13" s="584"/>
      <c r="EY13" s="584"/>
      <c r="EZ13" s="584"/>
      <c r="FA13" s="584"/>
      <c r="FB13" s="584"/>
      <c r="FC13" s="584"/>
      <c r="FD13" s="584"/>
      <c r="FE13" s="584"/>
      <c r="FF13" s="584"/>
      <c r="FG13" s="584"/>
      <c r="FH13" s="584"/>
      <c r="FI13" s="584"/>
      <c r="FJ13" s="584"/>
      <c r="FK13" s="584"/>
      <c r="FL13" s="584"/>
      <c r="FM13" s="584"/>
      <c r="FN13" s="584"/>
      <c r="FO13" s="584"/>
      <c r="FP13" s="584"/>
      <c r="FQ13" s="584"/>
      <c r="FR13" s="584"/>
      <c r="FS13" s="584"/>
      <c r="FT13" s="584"/>
      <c r="FU13" s="584"/>
    </row>
    <row r="14" spans="1:177" s="576" customFormat="1" ht="9" customHeight="1">
      <c r="A14" s="577"/>
      <c r="B14" s="644" t="s">
        <v>486</v>
      </c>
      <c r="C14" s="584"/>
      <c r="D14" s="584"/>
      <c r="E14" s="584">
        <v>126625</v>
      </c>
      <c r="F14" s="584">
        <v>107732</v>
      </c>
      <c r="G14" s="584">
        <v>206738</v>
      </c>
      <c r="H14" s="584" t="s">
        <v>145</v>
      </c>
      <c r="I14" s="579"/>
      <c r="K14" s="635"/>
      <c r="L14" s="642"/>
      <c r="M14" s="642"/>
      <c r="N14" s="642"/>
      <c r="O14" s="642"/>
      <c r="P14" s="642"/>
      <c r="Q14" s="642"/>
      <c r="R14" s="642"/>
      <c r="S14" s="642"/>
      <c r="T14" s="642"/>
      <c r="U14" s="642"/>
      <c r="V14" s="642"/>
      <c r="W14" s="642"/>
      <c r="X14" s="642"/>
      <c r="Y14" s="642"/>
      <c r="Z14" s="642"/>
      <c r="AA14" s="642"/>
      <c r="AB14" s="642"/>
      <c r="AC14" s="642"/>
      <c r="AD14" s="642"/>
      <c r="AE14" s="642"/>
      <c r="AF14" s="642"/>
      <c r="AG14" s="642"/>
      <c r="AH14" s="642"/>
      <c r="AI14" s="642"/>
      <c r="AJ14" s="635"/>
      <c r="AK14" s="642"/>
      <c r="AL14" s="642"/>
      <c r="AM14" s="642"/>
      <c r="AN14" s="642"/>
      <c r="AO14" s="642"/>
      <c r="AP14" s="642"/>
      <c r="AQ14" s="642"/>
      <c r="AR14" s="642"/>
      <c r="AS14" s="635"/>
      <c r="AT14" s="642"/>
      <c r="AU14" s="642"/>
      <c r="AV14" s="642"/>
      <c r="AW14" s="642"/>
      <c r="AX14" s="642"/>
      <c r="AY14" s="642"/>
      <c r="AZ14" s="642"/>
      <c r="BA14" s="642"/>
      <c r="BB14" s="642"/>
      <c r="BC14" s="642"/>
      <c r="BD14" s="642"/>
      <c r="BE14" s="642"/>
      <c r="BF14" s="642"/>
      <c r="BG14" s="642"/>
      <c r="BH14" s="642"/>
      <c r="BI14" s="642"/>
      <c r="BJ14" s="642"/>
      <c r="BK14" s="642"/>
      <c r="BL14" s="642"/>
      <c r="BM14" s="642"/>
      <c r="BN14" s="642"/>
      <c r="BO14" s="642"/>
      <c r="BP14" s="642"/>
      <c r="BQ14" s="642"/>
      <c r="BR14" s="635"/>
      <c r="BS14" s="642"/>
      <c r="BT14" s="642"/>
      <c r="BU14" s="642"/>
      <c r="BV14" s="642"/>
      <c r="BW14" s="642"/>
      <c r="BX14" s="642"/>
      <c r="BY14" s="642"/>
      <c r="BZ14" s="584"/>
      <c r="CA14" s="584"/>
      <c r="CB14" s="584"/>
      <c r="CC14" s="584"/>
      <c r="CD14" s="584"/>
      <c r="CE14" s="584"/>
      <c r="CF14" s="584"/>
      <c r="CG14" s="584"/>
      <c r="CH14" s="584"/>
      <c r="CI14" s="584"/>
      <c r="CJ14" s="584"/>
      <c r="CK14" s="584"/>
      <c r="CL14" s="584"/>
      <c r="CM14" s="584"/>
      <c r="CN14" s="584"/>
      <c r="CO14" s="584"/>
      <c r="CP14" s="584"/>
      <c r="CQ14" s="584"/>
      <c r="CR14" s="584"/>
      <c r="CS14" s="584"/>
      <c r="CT14" s="584"/>
      <c r="CU14" s="584"/>
      <c r="CV14" s="584"/>
      <c r="CW14" s="584"/>
      <c r="CX14" s="584"/>
      <c r="CY14" s="584"/>
      <c r="CZ14" s="584"/>
      <c r="DA14" s="584"/>
      <c r="DB14" s="584"/>
      <c r="DC14" s="584"/>
      <c r="DD14" s="584"/>
      <c r="DE14" s="584"/>
      <c r="DF14" s="584"/>
      <c r="DG14" s="584"/>
      <c r="DH14" s="584"/>
      <c r="DI14" s="584"/>
      <c r="DJ14" s="584"/>
      <c r="DK14" s="584"/>
      <c r="DL14" s="584"/>
      <c r="DM14" s="584"/>
      <c r="DN14" s="584"/>
      <c r="DO14" s="584"/>
      <c r="DP14" s="584"/>
      <c r="DQ14" s="584"/>
      <c r="DR14" s="584"/>
      <c r="DS14" s="584"/>
      <c r="DT14" s="584"/>
      <c r="DU14" s="584"/>
      <c r="DV14" s="584"/>
      <c r="DW14" s="584"/>
      <c r="DX14" s="584"/>
      <c r="DY14" s="584"/>
      <c r="DZ14" s="584"/>
      <c r="EA14" s="584"/>
      <c r="EB14" s="584"/>
      <c r="EC14" s="584"/>
      <c r="ED14" s="584"/>
      <c r="EE14" s="584"/>
      <c r="EF14" s="584"/>
      <c r="EG14" s="584"/>
      <c r="EH14" s="584"/>
      <c r="EI14" s="584"/>
      <c r="EJ14" s="584"/>
      <c r="EK14" s="584"/>
      <c r="EL14" s="584"/>
      <c r="EM14" s="584"/>
      <c r="EN14" s="584"/>
      <c r="EO14" s="584"/>
      <c r="EP14" s="584"/>
      <c r="EQ14" s="584"/>
      <c r="ER14" s="584"/>
      <c r="ES14" s="584"/>
      <c r="ET14" s="584"/>
      <c r="EU14" s="584"/>
      <c r="EV14" s="584"/>
      <c r="EW14" s="584"/>
      <c r="EX14" s="584"/>
      <c r="EY14" s="584"/>
      <c r="EZ14" s="584"/>
      <c r="FA14" s="584"/>
      <c r="FB14" s="584"/>
      <c r="FC14" s="584"/>
      <c r="FD14" s="584"/>
      <c r="FE14" s="584"/>
      <c r="FF14" s="584"/>
      <c r="FG14" s="584"/>
      <c r="FH14" s="584"/>
      <c r="FI14" s="584"/>
      <c r="FJ14" s="584"/>
      <c r="FK14" s="584"/>
      <c r="FL14" s="584"/>
      <c r="FM14" s="584"/>
      <c r="FN14" s="584"/>
      <c r="FO14" s="584"/>
      <c r="FP14" s="584"/>
      <c r="FQ14" s="584"/>
      <c r="FR14" s="584"/>
      <c r="FS14" s="584"/>
      <c r="FT14" s="584"/>
      <c r="FU14" s="584"/>
    </row>
    <row r="15" spans="1:177" s="576" customFormat="1" ht="9" customHeight="1">
      <c r="A15" s="577"/>
      <c r="B15" s="644" t="s">
        <v>487</v>
      </c>
      <c r="C15" s="584"/>
      <c r="D15" s="584"/>
      <c r="E15" s="584">
        <v>334899</v>
      </c>
      <c r="F15" s="584">
        <v>299100</v>
      </c>
      <c r="G15" s="584">
        <v>475109</v>
      </c>
      <c r="H15" s="584">
        <v>680551</v>
      </c>
      <c r="I15" s="579"/>
      <c r="K15" s="635"/>
      <c r="L15" s="642"/>
      <c r="M15" s="642"/>
      <c r="N15" s="642"/>
      <c r="O15" s="642"/>
      <c r="P15" s="642"/>
      <c r="Q15" s="642"/>
      <c r="R15" s="642"/>
      <c r="S15" s="642"/>
      <c r="T15" s="642"/>
      <c r="U15" s="642"/>
      <c r="V15" s="642"/>
      <c r="W15" s="642"/>
      <c r="X15" s="642"/>
      <c r="Y15" s="642"/>
      <c r="Z15" s="642"/>
      <c r="AA15" s="642"/>
      <c r="AB15" s="642"/>
      <c r="AC15" s="642"/>
      <c r="AD15" s="642"/>
      <c r="AE15" s="642"/>
      <c r="AF15" s="642"/>
      <c r="AG15" s="642"/>
      <c r="AH15" s="642"/>
      <c r="AI15" s="642"/>
      <c r="AJ15" s="635"/>
      <c r="AK15" s="642"/>
      <c r="AL15" s="642"/>
      <c r="AM15" s="642"/>
      <c r="AN15" s="642"/>
      <c r="AO15" s="642"/>
      <c r="AP15" s="642"/>
      <c r="AQ15" s="642"/>
      <c r="AR15" s="642"/>
      <c r="AS15" s="635"/>
      <c r="AT15" s="642"/>
      <c r="AU15" s="642"/>
      <c r="AV15" s="642"/>
      <c r="AW15" s="642"/>
      <c r="AX15" s="642"/>
      <c r="AY15" s="642"/>
      <c r="AZ15" s="642"/>
      <c r="BA15" s="642"/>
      <c r="BB15" s="642"/>
      <c r="BC15" s="642"/>
      <c r="BD15" s="642"/>
      <c r="BE15" s="642"/>
      <c r="BF15" s="642"/>
      <c r="BG15" s="642"/>
      <c r="BH15" s="642"/>
      <c r="BI15" s="642"/>
      <c r="BJ15" s="642"/>
      <c r="BK15" s="642"/>
      <c r="BL15" s="642"/>
      <c r="BM15" s="642"/>
      <c r="BN15" s="642"/>
      <c r="BO15" s="642"/>
      <c r="BP15" s="642"/>
      <c r="BQ15" s="642"/>
      <c r="BR15" s="635"/>
      <c r="BS15" s="642"/>
      <c r="BT15" s="642"/>
      <c r="BU15" s="642"/>
      <c r="BV15" s="642"/>
      <c r="BW15" s="642"/>
      <c r="BX15" s="642"/>
      <c r="BY15" s="642"/>
      <c r="BZ15" s="584"/>
      <c r="CA15" s="584"/>
      <c r="CB15" s="584"/>
      <c r="CC15" s="584"/>
      <c r="CD15" s="584"/>
      <c r="CE15" s="584"/>
      <c r="CF15" s="584"/>
      <c r="CG15" s="584"/>
      <c r="CH15" s="584"/>
      <c r="CI15" s="584"/>
      <c r="CJ15" s="584"/>
      <c r="CK15" s="584"/>
      <c r="CL15" s="584"/>
      <c r="CM15" s="584"/>
      <c r="CN15" s="584"/>
      <c r="CO15" s="584"/>
      <c r="CP15" s="584"/>
      <c r="CQ15" s="584"/>
      <c r="CR15" s="584"/>
      <c r="CS15" s="584"/>
      <c r="CT15" s="584"/>
      <c r="CU15" s="584"/>
      <c r="CV15" s="584"/>
      <c r="CW15" s="584"/>
      <c r="CX15" s="584"/>
      <c r="CY15" s="584"/>
      <c r="CZ15" s="584"/>
      <c r="DA15" s="584"/>
      <c r="DB15" s="584"/>
      <c r="DC15" s="584"/>
      <c r="DD15" s="584"/>
      <c r="DE15" s="584"/>
      <c r="DF15" s="584"/>
      <c r="DG15" s="584"/>
      <c r="DH15" s="584"/>
      <c r="DI15" s="584"/>
      <c r="DJ15" s="584"/>
      <c r="DK15" s="584"/>
      <c r="DL15" s="584"/>
      <c r="DM15" s="584"/>
      <c r="DN15" s="584"/>
      <c r="DO15" s="584"/>
      <c r="DP15" s="584"/>
      <c r="DQ15" s="584"/>
      <c r="DR15" s="584"/>
      <c r="DS15" s="584"/>
      <c r="DT15" s="584"/>
      <c r="DU15" s="584"/>
      <c r="DV15" s="584"/>
      <c r="DW15" s="584"/>
      <c r="DX15" s="584"/>
      <c r="DY15" s="584"/>
      <c r="DZ15" s="584"/>
      <c r="EA15" s="584"/>
      <c r="EB15" s="584"/>
      <c r="EC15" s="584"/>
      <c r="ED15" s="584"/>
      <c r="EE15" s="584"/>
      <c r="EF15" s="584"/>
      <c r="EG15" s="584"/>
      <c r="EH15" s="584"/>
      <c r="EI15" s="584"/>
      <c r="EJ15" s="584"/>
      <c r="EK15" s="584"/>
      <c r="EL15" s="584"/>
      <c r="EM15" s="584"/>
      <c r="EN15" s="584"/>
      <c r="EO15" s="584"/>
      <c r="EP15" s="584"/>
      <c r="EQ15" s="584"/>
      <c r="ER15" s="584"/>
      <c r="ES15" s="584"/>
      <c r="ET15" s="584"/>
      <c r="EU15" s="584"/>
      <c r="EV15" s="584"/>
      <c r="EW15" s="584"/>
      <c r="EX15" s="584"/>
      <c r="EY15" s="584"/>
      <c r="EZ15" s="584"/>
      <c r="FA15" s="584"/>
      <c r="FB15" s="584"/>
      <c r="FC15" s="584"/>
      <c r="FD15" s="584"/>
      <c r="FE15" s="584"/>
      <c r="FF15" s="584"/>
      <c r="FG15" s="584"/>
      <c r="FH15" s="584"/>
      <c r="FI15" s="584"/>
      <c r="FJ15" s="584"/>
      <c r="FK15" s="584"/>
      <c r="FL15" s="584"/>
      <c r="FM15" s="584"/>
      <c r="FN15" s="584"/>
      <c r="FO15" s="584"/>
      <c r="FP15" s="584"/>
      <c r="FQ15" s="584"/>
      <c r="FR15" s="584"/>
      <c r="FS15" s="584"/>
      <c r="FT15" s="584"/>
      <c r="FU15" s="584"/>
    </row>
    <row r="16" spans="1:177" s="576" customFormat="1" ht="9" customHeight="1">
      <c r="A16" s="577"/>
      <c r="B16" s="644" t="s">
        <v>488</v>
      </c>
      <c r="C16" s="584"/>
      <c r="D16" s="584"/>
      <c r="E16" s="584">
        <v>7784395</v>
      </c>
      <c r="F16" s="584">
        <v>6942337</v>
      </c>
      <c r="G16" s="584">
        <v>6498768</v>
      </c>
      <c r="H16" s="584">
        <v>5903461</v>
      </c>
      <c r="I16" s="579"/>
      <c r="K16" s="635"/>
      <c r="L16" s="642"/>
      <c r="M16" s="642"/>
      <c r="N16" s="642"/>
      <c r="O16" s="642"/>
      <c r="P16" s="642"/>
      <c r="Q16" s="642"/>
      <c r="R16" s="642"/>
      <c r="S16" s="642"/>
      <c r="T16" s="642"/>
      <c r="U16" s="642"/>
      <c r="V16" s="642"/>
      <c r="W16" s="642"/>
      <c r="X16" s="642"/>
      <c r="Y16" s="642"/>
      <c r="Z16" s="642"/>
      <c r="AA16" s="642"/>
      <c r="AB16" s="642"/>
      <c r="AC16" s="642"/>
      <c r="AD16" s="642"/>
      <c r="AE16" s="642"/>
      <c r="AF16" s="642"/>
      <c r="AG16" s="642"/>
      <c r="AH16" s="642"/>
      <c r="AI16" s="642"/>
      <c r="AJ16" s="635"/>
      <c r="AK16" s="642"/>
      <c r="AL16" s="642"/>
      <c r="AM16" s="642"/>
      <c r="AN16" s="642"/>
      <c r="AO16" s="642"/>
      <c r="AP16" s="642"/>
      <c r="AQ16" s="642"/>
      <c r="AR16" s="642"/>
      <c r="AS16" s="635"/>
      <c r="AT16" s="642"/>
      <c r="AU16" s="642"/>
      <c r="AV16" s="642"/>
      <c r="AW16" s="642"/>
      <c r="AX16" s="642"/>
      <c r="AY16" s="642"/>
      <c r="AZ16" s="642"/>
      <c r="BA16" s="642"/>
      <c r="BB16" s="642"/>
      <c r="BC16" s="642"/>
      <c r="BD16" s="642"/>
      <c r="BE16" s="642"/>
      <c r="BF16" s="642"/>
      <c r="BG16" s="642"/>
      <c r="BH16" s="642"/>
      <c r="BI16" s="642"/>
      <c r="BJ16" s="642"/>
      <c r="BK16" s="642"/>
      <c r="BL16" s="642"/>
      <c r="BM16" s="642"/>
      <c r="BN16" s="642"/>
      <c r="BO16" s="642"/>
      <c r="BP16" s="642"/>
      <c r="BQ16" s="642"/>
      <c r="BR16" s="635"/>
      <c r="BS16" s="642"/>
      <c r="BT16" s="642"/>
      <c r="BU16" s="642"/>
      <c r="BV16" s="642"/>
      <c r="BW16" s="642"/>
      <c r="BX16" s="642"/>
      <c r="BY16" s="642"/>
      <c r="BZ16" s="584"/>
      <c r="CA16" s="584"/>
      <c r="CB16" s="584"/>
      <c r="CC16" s="584"/>
      <c r="CD16" s="584"/>
      <c r="CE16" s="584"/>
      <c r="CF16" s="584"/>
      <c r="CG16" s="584"/>
      <c r="CH16" s="584"/>
      <c r="CI16" s="584"/>
      <c r="CJ16" s="584"/>
      <c r="CK16" s="584"/>
      <c r="CL16" s="584"/>
      <c r="CM16" s="584"/>
      <c r="CN16" s="584"/>
      <c r="CO16" s="584"/>
      <c r="CP16" s="584"/>
      <c r="CQ16" s="584"/>
      <c r="CR16" s="584"/>
      <c r="CS16" s="584"/>
      <c r="CT16" s="584"/>
      <c r="CU16" s="584"/>
      <c r="CV16" s="584"/>
      <c r="CW16" s="584"/>
      <c r="CX16" s="584"/>
      <c r="CY16" s="584"/>
      <c r="CZ16" s="584"/>
      <c r="DA16" s="584"/>
      <c r="DB16" s="584"/>
      <c r="DC16" s="584"/>
      <c r="DD16" s="584"/>
      <c r="DE16" s="584"/>
      <c r="DF16" s="584"/>
      <c r="DG16" s="584"/>
      <c r="DH16" s="584"/>
      <c r="DI16" s="584"/>
      <c r="DJ16" s="584"/>
      <c r="DK16" s="584"/>
      <c r="DL16" s="584"/>
      <c r="DM16" s="584"/>
      <c r="DN16" s="584"/>
      <c r="DO16" s="584"/>
      <c r="DP16" s="584"/>
      <c r="DQ16" s="584"/>
      <c r="DR16" s="584"/>
      <c r="DS16" s="584"/>
      <c r="DT16" s="584"/>
      <c r="DU16" s="584"/>
      <c r="DV16" s="584"/>
      <c r="DW16" s="584"/>
      <c r="DX16" s="584"/>
      <c r="DY16" s="584"/>
      <c r="DZ16" s="584"/>
      <c r="EA16" s="584"/>
      <c r="EB16" s="584"/>
      <c r="EC16" s="584"/>
      <c r="ED16" s="584"/>
      <c r="EE16" s="584"/>
      <c r="EF16" s="584"/>
      <c r="EG16" s="584"/>
      <c r="EH16" s="584"/>
      <c r="EI16" s="584"/>
      <c r="EJ16" s="584"/>
      <c r="EK16" s="584"/>
      <c r="EL16" s="584"/>
      <c r="EM16" s="584"/>
      <c r="EN16" s="584"/>
      <c r="EO16" s="584"/>
      <c r="EP16" s="584"/>
      <c r="EQ16" s="584"/>
      <c r="ER16" s="584"/>
      <c r="ES16" s="584"/>
      <c r="ET16" s="584"/>
      <c r="EU16" s="584"/>
      <c r="EV16" s="584"/>
      <c r="EW16" s="584"/>
      <c r="EX16" s="584"/>
      <c r="EY16" s="584"/>
      <c r="EZ16" s="584"/>
      <c r="FA16" s="584"/>
      <c r="FB16" s="584"/>
      <c r="FC16" s="584"/>
      <c r="FD16" s="584"/>
      <c r="FE16" s="584"/>
      <c r="FF16" s="584"/>
      <c r="FG16" s="584"/>
      <c r="FH16" s="584"/>
      <c r="FI16" s="584"/>
      <c r="FJ16" s="584"/>
      <c r="FK16" s="584"/>
      <c r="FL16" s="584"/>
      <c r="FM16" s="584"/>
      <c r="FN16" s="584"/>
      <c r="FO16" s="584"/>
      <c r="FP16" s="584"/>
      <c r="FQ16" s="584"/>
      <c r="FR16" s="584"/>
      <c r="FS16" s="584"/>
      <c r="FT16" s="584"/>
      <c r="FU16" s="584"/>
    </row>
    <row r="17" spans="1:177" s="576" customFormat="1" ht="9" customHeight="1">
      <c r="A17" s="577"/>
      <c r="B17" s="644" t="s">
        <v>489</v>
      </c>
      <c r="C17" s="584"/>
      <c r="D17" s="584"/>
      <c r="E17" s="584">
        <v>1124003</v>
      </c>
      <c r="F17" s="584">
        <v>1738540</v>
      </c>
      <c r="G17" s="584">
        <v>1327929</v>
      </c>
      <c r="H17" s="584" t="s">
        <v>145</v>
      </c>
      <c r="I17" s="579"/>
      <c r="K17" s="635"/>
      <c r="L17" s="642"/>
      <c r="M17" s="642"/>
      <c r="N17" s="642"/>
      <c r="O17" s="642"/>
      <c r="P17" s="642"/>
      <c r="Q17" s="642"/>
      <c r="R17" s="642"/>
      <c r="S17" s="642"/>
      <c r="T17" s="642"/>
      <c r="U17" s="642"/>
      <c r="V17" s="642"/>
      <c r="W17" s="642"/>
      <c r="X17" s="642"/>
      <c r="Y17" s="642"/>
      <c r="Z17" s="642"/>
      <c r="AA17" s="642"/>
      <c r="AB17" s="642"/>
      <c r="AC17" s="642"/>
      <c r="AD17" s="642"/>
      <c r="AE17" s="642"/>
      <c r="AF17" s="642"/>
      <c r="AG17" s="642"/>
      <c r="AH17" s="642"/>
      <c r="AI17" s="642"/>
      <c r="AJ17" s="635"/>
      <c r="AK17" s="642"/>
      <c r="AL17" s="642"/>
      <c r="AM17" s="642"/>
      <c r="AN17" s="642"/>
      <c r="AO17" s="642"/>
      <c r="AP17" s="642"/>
      <c r="AQ17" s="642"/>
      <c r="AR17" s="642"/>
      <c r="AS17" s="635"/>
      <c r="AT17" s="642"/>
      <c r="AU17" s="642"/>
      <c r="AV17" s="642"/>
      <c r="AW17" s="642"/>
      <c r="AX17" s="642"/>
      <c r="AY17" s="642"/>
      <c r="AZ17" s="642"/>
      <c r="BA17" s="642"/>
      <c r="BB17" s="642"/>
      <c r="BC17" s="642"/>
      <c r="BD17" s="642"/>
      <c r="BE17" s="642"/>
      <c r="BF17" s="642"/>
      <c r="BG17" s="642"/>
      <c r="BH17" s="642"/>
      <c r="BI17" s="642"/>
      <c r="BJ17" s="642"/>
      <c r="BK17" s="642"/>
      <c r="BL17" s="642"/>
      <c r="BM17" s="642"/>
      <c r="BN17" s="642"/>
      <c r="BO17" s="642"/>
      <c r="BP17" s="642"/>
      <c r="BQ17" s="642"/>
      <c r="BR17" s="635"/>
      <c r="BS17" s="642"/>
      <c r="BT17" s="642"/>
      <c r="BU17" s="642"/>
      <c r="BV17" s="642"/>
      <c r="BW17" s="642"/>
      <c r="BX17" s="642"/>
      <c r="BY17" s="642"/>
      <c r="BZ17" s="584"/>
      <c r="CA17" s="584"/>
      <c r="CB17" s="584"/>
      <c r="CC17" s="584"/>
      <c r="CD17" s="584"/>
      <c r="CE17" s="584"/>
      <c r="CF17" s="584"/>
      <c r="CG17" s="584"/>
      <c r="CH17" s="584"/>
      <c r="CI17" s="584"/>
      <c r="CJ17" s="584"/>
      <c r="CK17" s="584"/>
      <c r="CL17" s="584"/>
      <c r="CM17" s="584"/>
      <c r="CN17" s="584"/>
      <c r="CO17" s="584"/>
      <c r="CP17" s="584"/>
      <c r="CQ17" s="584"/>
      <c r="CR17" s="584"/>
      <c r="CS17" s="584"/>
      <c r="CT17" s="584"/>
      <c r="CU17" s="584"/>
      <c r="CV17" s="584"/>
      <c r="CW17" s="584"/>
      <c r="CX17" s="584"/>
      <c r="CY17" s="584"/>
      <c r="CZ17" s="584"/>
      <c r="DA17" s="584"/>
      <c r="DB17" s="584"/>
      <c r="DC17" s="584"/>
      <c r="DD17" s="584"/>
      <c r="DE17" s="584"/>
      <c r="DF17" s="584"/>
      <c r="DG17" s="584"/>
      <c r="DH17" s="584"/>
      <c r="DI17" s="584"/>
      <c r="DJ17" s="584"/>
      <c r="DK17" s="584"/>
      <c r="DL17" s="584"/>
      <c r="DM17" s="584"/>
      <c r="DN17" s="584"/>
      <c r="DO17" s="584"/>
      <c r="DP17" s="584"/>
      <c r="DQ17" s="584"/>
      <c r="DR17" s="584"/>
      <c r="DS17" s="584"/>
      <c r="DT17" s="584"/>
      <c r="DU17" s="584"/>
      <c r="DV17" s="584"/>
      <c r="DW17" s="584"/>
      <c r="DX17" s="584"/>
      <c r="DY17" s="584"/>
      <c r="DZ17" s="584"/>
      <c r="EA17" s="584"/>
      <c r="EB17" s="584"/>
      <c r="EC17" s="584"/>
      <c r="ED17" s="584"/>
      <c r="EE17" s="584"/>
      <c r="EF17" s="584"/>
      <c r="EG17" s="584"/>
      <c r="EH17" s="584"/>
      <c r="EI17" s="584"/>
      <c r="EJ17" s="584"/>
      <c r="EK17" s="584"/>
      <c r="EL17" s="584"/>
      <c r="EM17" s="584"/>
      <c r="EN17" s="584"/>
      <c r="EO17" s="584"/>
      <c r="EP17" s="584"/>
      <c r="EQ17" s="584"/>
      <c r="ER17" s="584"/>
      <c r="ES17" s="584"/>
      <c r="ET17" s="584"/>
      <c r="EU17" s="584"/>
      <c r="EV17" s="584"/>
      <c r="EW17" s="584"/>
      <c r="EX17" s="584"/>
      <c r="EY17" s="584"/>
      <c r="EZ17" s="584"/>
      <c r="FA17" s="584"/>
      <c r="FB17" s="584"/>
      <c r="FC17" s="584"/>
      <c r="FD17" s="584"/>
      <c r="FE17" s="584"/>
      <c r="FF17" s="584"/>
      <c r="FG17" s="584"/>
      <c r="FH17" s="584"/>
      <c r="FI17" s="584"/>
      <c r="FJ17" s="584"/>
      <c r="FK17" s="584"/>
      <c r="FL17" s="584"/>
      <c r="FM17" s="584"/>
      <c r="FN17" s="584"/>
      <c r="FO17" s="584"/>
      <c r="FP17" s="584"/>
      <c r="FQ17" s="584"/>
      <c r="FR17" s="584"/>
      <c r="FS17" s="584"/>
      <c r="FT17" s="584"/>
      <c r="FU17" s="584"/>
    </row>
    <row r="18" spans="1:177" s="576" customFormat="1" ht="9" customHeight="1">
      <c r="A18" s="577"/>
      <c r="B18" s="644" t="s">
        <v>490</v>
      </c>
      <c r="C18" s="584"/>
      <c r="D18" s="584"/>
      <c r="E18" s="584">
        <v>46477</v>
      </c>
      <c r="F18" s="584">
        <v>84107</v>
      </c>
      <c r="G18" s="584">
        <v>130674</v>
      </c>
      <c r="H18" s="584">
        <v>61295</v>
      </c>
      <c r="I18" s="579"/>
      <c r="K18" s="635"/>
      <c r="L18" s="642"/>
      <c r="M18" s="642"/>
      <c r="N18" s="642"/>
      <c r="O18" s="642"/>
      <c r="P18" s="642"/>
      <c r="Q18" s="642"/>
      <c r="R18" s="642"/>
      <c r="S18" s="642"/>
      <c r="T18" s="642"/>
      <c r="U18" s="642"/>
      <c r="V18" s="642"/>
      <c r="W18" s="642"/>
      <c r="X18" s="642"/>
      <c r="Y18" s="642"/>
      <c r="Z18" s="642"/>
      <c r="AA18" s="642"/>
      <c r="AB18" s="642"/>
      <c r="AC18" s="642"/>
      <c r="AD18" s="642"/>
      <c r="AE18" s="642"/>
      <c r="AF18" s="642"/>
      <c r="AG18" s="642"/>
      <c r="AH18" s="642"/>
      <c r="AI18" s="642"/>
      <c r="AJ18" s="635"/>
      <c r="AK18" s="642"/>
      <c r="AL18" s="642"/>
      <c r="AM18" s="642"/>
      <c r="AN18" s="642"/>
      <c r="AO18" s="642"/>
      <c r="AP18" s="642"/>
      <c r="AQ18" s="642"/>
      <c r="AR18" s="642"/>
      <c r="AS18" s="635"/>
      <c r="AT18" s="642"/>
      <c r="AU18" s="642"/>
      <c r="AV18" s="642"/>
      <c r="AW18" s="642"/>
      <c r="AX18" s="642"/>
      <c r="AY18" s="642"/>
      <c r="AZ18" s="642"/>
      <c r="BA18" s="642"/>
      <c r="BB18" s="642"/>
      <c r="BC18" s="642"/>
      <c r="BD18" s="642"/>
      <c r="BE18" s="642"/>
      <c r="BF18" s="642"/>
      <c r="BG18" s="642"/>
      <c r="BH18" s="642"/>
      <c r="BI18" s="642"/>
      <c r="BJ18" s="642"/>
      <c r="BK18" s="642"/>
      <c r="BL18" s="642"/>
      <c r="BM18" s="642"/>
      <c r="BN18" s="642"/>
      <c r="BO18" s="642"/>
      <c r="BP18" s="642"/>
      <c r="BQ18" s="642"/>
      <c r="BR18" s="635"/>
      <c r="BS18" s="642"/>
      <c r="BT18" s="642"/>
      <c r="BU18" s="642"/>
      <c r="BV18" s="642"/>
      <c r="BW18" s="642"/>
      <c r="BX18" s="642"/>
      <c r="BY18" s="642"/>
      <c r="BZ18" s="584"/>
      <c r="CA18" s="584"/>
      <c r="CB18" s="584"/>
      <c r="CC18" s="584"/>
      <c r="CD18" s="584"/>
      <c r="CE18" s="584"/>
      <c r="CF18" s="584"/>
      <c r="CG18" s="584"/>
      <c r="CH18" s="584"/>
      <c r="CI18" s="584"/>
      <c r="CJ18" s="584"/>
      <c r="CK18" s="584"/>
      <c r="CL18" s="584"/>
      <c r="CM18" s="584"/>
      <c r="CN18" s="584"/>
      <c r="CO18" s="584"/>
      <c r="CP18" s="584"/>
      <c r="CQ18" s="584"/>
      <c r="CR18" s="584"/>
      <c r="CS18" s="584"/>
      <c r="CT18" s="584"/>
      <c r="CU18" s="584"/>
      <c r="CV18" s="584"/>
      <c r="CW18" s="584"/>
      <c r="CX18" s="584"/>
      <c r="CY18" s="584"/>
      <c r="CZ18" s="584"/>
      <c r="DA18" s="584"/>
      <c r="DB18" s="584"/>
      <c r="DC18" s="584"/>
      <c r="DD18" s="584"/>
      <c r="DE18" s="584"/>
      <c r="DF18" s="584"/>
      <c r="DG18" s="584"/>
      <c r="DH18" s="584"/>
      <c r="DI18" s="584"/>
      <c r="DJ18" s="584"/>
      <c r="DK18" s="584"/>
      <c r="DL18" s="584"/>
      <c r="DM18" s="584"/>
      <c r="DN18" s="584"/>
      <c r="DO18" s="584"/>
      <c r="DP18" s="584"/>
      <c r="DQ18" s="584"/>
      <c r="DR18" s="584"/>
      <c r="DS18" s="584"/>
      <c r="DT18" s="584"/>
      <c r="DU18" s="584"/>
      <c r="DV18" s="584"/>
      <c r="DW18" s="584"/>
      <c r="DX18" s="584"/>
      <c r="DY18" s="584"/>
      <c r="DZ18" s="584"/>
      <c r="EA18" s="584"/>
      <c r="EB18" s="584"/>
      <c r="EC18" s="584"/>
      <c r="ED18" s="584"/>
      <c r="EE18" s="584"/>
      <c r="EF18" s="584"/>
      <c r="EG18" s="584"/>
      <c r="EH18" s="584"/>
      <c r="EI18" s="584"/>
      <c r="EJ18" s="584"/>
      <c r="EK18" s="584"/>
      <c r="EL18" s="584"/>
      <c r="EM18" s="584"/>
      <c r="EN18" s="584"/>
      <c r="EO18" s="584"/>
      <c r="EP18" s="584"/>
      <c r="EQ18" s="584"/>
      <c r="ER18" s="584"/>
      <c r="ES18" s="584"/>
      <c r="ET18" s="584"/>
      <c r="EU18" s="584"/>
      <c r="EV18" s="584"/>
      <c r="EW18" s="584"/>
      <c r="EX18" s="584"/>
      <c r="EY18" s="584"/>
      <c r="EZ18" s="584"/>
      <c r="FA18" s="584"/>
      <c r="FB18" s="584"/>
      <c r="FC18" s="584"/>
      <c r="FD18" s="584"/>
      <c r="FE18" s="584"/>
      <c r="FF18" s="584"/>
      <c r="FG18" s="584"/>
      <c r="FH18" s="584"/>
      <c r="FI18" s="584"/>
      <c r="FJ18" s="584"/>
      <c r="FK18" s="584"/>
      <c r="FL18" s="584"/>
      <c r="FM18" s="584"/>
      <c r="FN18" s="584"/>
      <c r="FO18" s="584"/>
      <c r="FP18" s="584"/>
      <c r="FQ18" s="584"/>
      <c r="FR18" s="584"/>
      <c r="FS18" s="584"/>
      <c r="FT18" s="584"/>
      <c r="FU18" s="584"/>
    </row>
    <row r="19" spans="1:177" s="576" customFormat="1" ht="9" customHeight="1">
      <c r="A19" s="577"/>
      <c r="B19" s="644" t="s">
        <v>491</v>
      </c>
      <c r="C19" s="584"/>
      <c r="D19" s="584"/>
      <c r="E19" s="584">
        <v>5501</v>
      </c>
      <c r="F19" s="584">
        <v>10132</v>
      </c>
      <c r="G19" s="584">
        <v>30416</v>
      </c>
      <c r="H19" s="584">
        <v>36831</v>
      </c>
      <c r="I19" s="579"/>
      <c r="K19" s="635"/>
      <c r="L19" s="642"/>
      <c r="M19" s="642"/>
      <c r="N19" s="642"/>
      <c r="O19" s="642"/>
      <c r="P19" s="642"/>
      <c r="Q19" s="642"/>
      <c r="R19" s="642"/>
      <c r="S19" s="642"/>
      <c r="T19" s="642"/>
      <c r="U19" s="642"/>
      <c r="V19" s="642"/>
      <c r="W19" s="642"/>
      <c r="X19" s="642"/>
      <c r="Y19" s="642"/>
      <c r="Z19" s="642"/>
      <c r="AA19" s="642"/>
      <c r="AB19" s="642"/>
      <c r="AC19" s="642"/>
      <c r="AD19" s="642"/>
      <c r="AE19" s="642"/>
      <c r="AF19" s="642"/>
      <c r="AG19" s="642"/>
      <c r="AH19" s="642"/>
      <c r="AI19" s="642"/>
      <c r="AJ19" s="635"/>
      <c r="AK19" s="642"/>
      <c r="AL19" s="642"/>
      <c r="AM19" s="642"/>
      <c r="AN19" s="642"/>
      <c r="AO19" s="642"/>
      <c r="AP19" s="642"/>
      <c r="AQ19" s="642"/>
      <c r="AR19" s="642"/>
      <c r="AS19" s="635"/>
      <c r="AT19" s="642"/>
      <c r="AU19" s="642"/>
      <c r="AV19" s="642"/>
      <c r="AW19" s="642"/>
      <c r="AX19" s="642"/>
      <c r="AY19" s="642"/>
      <c r="AZ19" s="642"/>
      <c r="BA19" s="642"/>
      <c r="BB19" s="642"/>
      <c r="BC19" s="642"/>
      <c r="BD19" s="642"/>
      <c r="BE19" s="642"/>
      <c r="BF19" s="642"/>
      <c r="BG19" s="642"/>
      <c r="BH19" s="642"/>
      <c r="BI19" s="642"/>
      <c r="BJ19" s="642"/>
      <c r="BK19" s="642"/>
      <c r="BL19" s="642"/>
      <c r="BM19" s="642"/>
      <c r="BN19" s="642"/>
      <c r="BO19" s="642"/>
      <c r="BP19" s="642"/>
      <c r="BQ19" s="642"/>
      <c r="BR19" s="635"/>
      <c r="BS19" s="642"/>
      <c r="BT19" s="642"/>
      <c r="BU19" s="642"/>
      <c r="BV19" s="642"/>
      <c r="BW19" s="642"/>
      <c r="BX19" s="642"/>
      <c r="BY19" s="642"/>
      <c r="BZ19" s="584"/>
      <c r="CA19" s="584"/>
      <c r="CB19" s="584"/>
      <c r="CC19" s="584"/>
      <c r="CD19" s="584"/>
      <c r="CE19" s="584"/>
      <c r="CF19" s="584"/>
      <c r="CG19" s="584"/>
      <c r="CH19" s="584"/>
      <c r="CI19" s="584"/>
      <c r="CJ19" s="584"/>
      <c r="CK19" s="584"/>
      <c r="CL19" s="584"/>
      <c r="CM19" s="584"/>
      <c r="CN19" s="584"/>
      <c r="CO19" s="584"/>
      <c r="CP19" s="584"/>
      <c r="CQ19" s="584"/>
      <c r="CR19" s="584"/>
      <c r="CS19" s="584"/>
      <c r="CT19" s="584"/>
      <c r="CU19" s="584"/>
      <c r="CV19" s="584"/>
      <c r="CW19" s="584"/>
      <c r="CX19" s="584"/>
      <c r="CY19" s="584"/>
      <c r="CZ19" s="584"/>
      <c r="DA19" s="584"/>
      <c r="DB19" s="584"/>
      <c r="DC19" s="584"/>
      <c r="DD19" s="584"/>
      <c r="DE19" s="584"/>
      <c r="DF19" s="584"/>
      <c r="DG19" s="584"/>
      <c r="DH19" s="584"/>
      <c r="DI19" s="584"/>
      <c r="DJ19" s="584"/>
      <c r="DK19" s="584"/>
      <c r="DL19" s="584"/>
      <c r="DM19" s="584"/>
      <c r="DN19" s="584"/>
      <c r="DO19" s="584"/>
      <c r="DP19" s="584"/>
      <c r="DQ19" s="584"/>
      <c r="DR19" s="584"/>
      <c r="DS19" s="584"/>
      <c r="DT19" s="584"/>
      <c r="DU19" s="584"/>
      <c r="DV19" s="584"/>
      <c r="DW19" s="584"/>
      <c r="DX19" s="584"/>
      <c r="DY19" s="584"/>
      <c r="DZ19" s="584"/>
      <c r="EA19" s="584"/>
      <c r="EB19" s="584"/>
      <c r="EC19" s="584"/>
      <c r="ED19" s="584"/>
      <c r="EE19" s="584"/>
      <c r="EF19" s="584"/>
      <c r="EG19" s="584"/>
      <c r="EH19" s="584"/>
      <c r="EI19" s="584"/>
      <c r="EJ19" s="584"/>
      <c r="EK19" s="584"/>
      <c r="EL19" s="584"/>
      <c r="EM19" s="584"/>
      <c r="EN19" s="584"/>
      <c r="EO19" s="584"/>
      <c r="EP19" s="584"/>
      <c r="EQ19" s="584"/>
      <c r="ER19" s="584"/>
      <c r="ES19" s="584"/>
      <c r="ET19" s="584"/>
      <c r="EU19" s="584"/>
      <c r="EV19" s="584"/>
      <c r="EW19" s="584"/>
      <c r="EX19" s="584"/>
      <c r="EY19" s="584"/>
      <c r="EZ19" s="584"/>
      <c r="FA19" s="584"/>
      <c r="FB19" s="584"/>
      <c r="FC19" s="584"/>
      <c r="FD19" s="584"/>
      <c r="FE19" s="584"/>
      <c r="FF19" s="584"/>
      <c r="FG19" s="584"/>
      <c r="FH19" s="584"/>
      <c r="FI19" s="584"/>
      <c r="FJ19" s="584"/>
      <c r="FK19" s="584"/>
      <c r="FL19" s="584"/>
      <c r="FM19" s="584"/>
      <c r="FN19" s="584"/>
      <c r="FO19" s="584"/>
      <c r="FP19" s="584"/>
      <c r="FQ19" s="584"/>
      <c r="FR19" s="584"/>
      <c r="FS19" s="584"/>
      <c r="FT19" s="584"/>
      <c r="FU19" s="584"/>
    </row>
    <row r="20" spans="1:177" s="576" customFormat="1" ht="9" customHeight="1">
      <c r="A20" s="577"/>
      <c r="B20" s="644" t="s">
        <v>492</v>
      </c>
      <c r="C20" s="584"/>
      <c r="D20" s="584"/>
      <c r="E20" s="584">
        <v>372</v>
      </c>
      <c r="F20" s="584">
        <v>333</v>
      </c>
      <c r="G20" s="584">
        <v>569</v>
      </c>
      <c r="H20" s="584" t="s">
        <v>145</v>
      </c>
      <c r="I20" s="579"/>
      <c r="K20" s="635"/>
      <c r="L20" s="642"/>
      <c r="M20" s="642"/>
      <c r="N20" s="642"/>
      <c r="O20" s="642"/>
      <c r="P20" s="642"/>
      <c r="Q20" s="642"/>
      <c r="R20" s="642"/>
      <c r="S20" s="642"/>
      <c r="T20" s="642"/>
      <c r="U20" s="642"/>
      <c r="V20" s="642"/>
      <c r="W20" s="642"/>
      <c r="X20" s="642"/>
      <c r="Y20" s="642"/>
      <c r="Z20" s="642"/>
      <c r="AA20" s="642"/>
      <c r="AB20" s="642"/>
      <c r="AC20" s="642"/>
      <c r="AD20" s="642"/>
      <c r="AE20" s="642"/>
      <c r="AF20" s="642"/>
      <c r="AG20" s="642"/>
      <c r="AH20" s="642"/>
      <c r="AI20" s="642"/>
      <c r="AJ20" s="635"/>
      <c r="AK20" s="642"/>
      <c r="AL20" s="642"/>
      <c r="AM20" s="642"/>
      <c r="AN20" s="642"/>
      <c r="AO20" s="642"/>
      <c r="AP20" s="642"/>
      <c r="AQ20" s="642"/>
      <c r="AR20" s="642"/>
      <c r="AS20" s="635"/>
      <c r="AT20" s="642"/>
      <c r="AU20" s="642"/>
      <c r="AV20" s="642"/>
      <c r="AW20" s="642"/>
      <c r="AX20" s="642"/>
      <c r="AY20" s="642"/>
      <c r="AZ20" s="642"/>
      <c r="BA20" s="642"/>
      <c r="BB20" s="642"/>
      <c r="BC20" s="642"/>
      <c r="BD20" s="642"/>
      <c r="BE20" s="642"/>
      <c r="BF20" s="642"/>
      <c r="BG20" s="642"/>
      <c r="BH20" s="642"/>
      <c r="BI20" s="642"/>
      <c r="BJ20" s="642"/>
      <c r="BK20" s="642"/>
      <c r="BL20" s="642"/>
      <c r="BM20" s="642"/>
      <c r="BN20" s="642"/>
      <c r="BO20" s="642"/>
      <c r="BP20" s="642"/>
      <c r="BQ20" s="642"/>
      <c r="BR20" s="635"/>
      <c r="BS20" s="642"/>
      <c r="BT20" s="642"/>
      <c r="BU20" s="642"/>
      <c r="BV20" s="642"/>
      <c r="BW20" s="642"/>
      <c r="BX20" s="642"/>
      <c r="BY20" s="642"/>
      <c r="BZ20" s="584"/>
      <c r="CA20" s="584"/>
      <c r="CB20" s="584"/>
      <c r="CC20" s="584"/>
      <c r="CD20" s="584"/>
      <c r="CE20" s="584"/>
      <c r="CF20" s="584"/>
      <c r="CG20" s="584"/>
      <c r="CH20" s="584"/>
      <c r="CI20" s="584"/>
      <c r="CJ20" s="584"/>
      <c r="CK20" s="584"/>
      <c r="CL20" s="584"/>
      <c r="CM20" s="584"/>
      <c r="CN20" s="584"/>
      <c r="CO20" s="584"/>
      <c r="CP20" s="584"/>
      <c r="CQ20" s="584"/>
      <c r="CR20" s="584"/>
      <c r="CS20" s="584"/>
      <c r="CT20" s="584"/>
      <c r="CU20" s="584"/>
      <c r="CV20" s="584"/>
      <c r="CW20" s="584"/>
      <c r="CX20" s="584"/>
      <c r="CY20" s="584"/>
      <c r="CZ20" s="584"/>
      <c r="DA20" s="584"/>
      <c r="DB20" s="584"/>
      <c r="DC20" s="584"/>
      <c r="DD20" s="584"/>
      <c r="DE20" s="584"/>
      <c r="DF20" s="584"/>
      <c r="DG20" s="584"/>
      <c r="DH20" s="584"/>
      <c r="DI20" s="584"/>
      <c r="DJ20" s="584"/>
      <c r="DK20" s="584"/>
      <c r="DL20" s="584"/>
      <c r="DM20" s="584"/>
      <c r="DN20" s="584"/>
      <c r="DO20" s="584"/>
      <c r="DP20" s="584"/>
      <c r="DQ20" s="584"/>
      <c r="DR20" s="584"/>
      <c r="DS20" s="584"/>
      <c r="DT20" s="584"/>
      <c r="DU20" s="584"/>
      <c r="DV20" s="584"/>
      <c r="DW20" s="584"/>
      <c r="DX20" s="584"/>
      <c r="DY20" s="584"/>
      <c r="DZ20" s="584"/>
      <c r="EA20" s="584"/>
      <c r="EB20" s="584"/>
      <c r="EC20" s="584"/>
      <c r="ED20" s="584"/>
      <c r="EE20" s="584"/>
      <c r="EF20" s="584"/>
      <c r="EG20" s="584"/>
      <c r="EH20" s="584"/>
      <c r="EI20" s="584"/>
      <c r="EJ20" s="584"/>
      <c r="EK20" s="584"/>
      <c r="EL20" s="584"/>
      <c r="EM20" s="584"/>
      <c r="EN20" s="584"/>
      <c r="EO20" s="584"/>
      <c r="EP20" s="584"/>
      <c r="EQ20" s="584"/>
      <c r="ER20" s="584"/>
      <c r="ES20" s="584"/>
      <c r="ET20" s="584"/>
      <c r="EU20" s="584"/>
      <c r="EV20" s="584"/>
      <c r="EW20" s="584"/>
      <c r="EX20" s="584"/>
      <c r="EY20" s="584"/>
      <c r="EZ20" s="584"/>
      <c r="FA20" s="584"/>
      <c r="FB20" s="584"/>
      <c r="FC20" s="584"/>
      <c r="FD20" s="584"/>
      <c r="FE20" s="584"/>
      <c r="FF20" s="584"/>
      <c r="FG20" s="584"/>
      <c r="FH20" s="584"/>
      <c r="FI20" s="584"/>
      <c r="FJ20" s="584"/>
      <c r="FK20" s="584"/>
      <c r="FL20" s="584"/>
      <c r="FM20" s="584"/>
      <c r="FN20" s="584"/>
      <c r="FO20" s="584"/>
      <c r="FP20" s="584"/>
      <c r="FQ20" s="584"/>
      <c r="FR20" s="584"/>
      <c r="FS20" s="584"/>
      <c r="FT20" s="584"/>
      <c r="FU20" s="584"/>
    </row>
    <row r="21" spans="1:177" s="576" customFormat="1" ht="9" customHeight="1">
      <c r="A21" s="577"/>
      <c r="B21" s="644" t="s">
        <v>493</v>
      </c>
      <c r="C21" s="584"/>
      <c r="D21" s="584"/>
      <c r="E21" s="584">
        <v>11270</v>
      </c>
      <c r="F21" s="584">
        <v>130</v>
      </c>
      <c r="G21" s="584">
        <v>161</v>
      </c>
      <c r="H21" s="584" t="s">
        <v>145</v>
      </c>
      <c r="I21" s="579"/>
      <c r="K21" s="635"/>
      <c r="L21" s="642"/>
      <c r="M21" s="642"/>
      <c r="N21" s="642"/>
      <c r="O21" s="642"/>
      <c r="P21" s="642"/>
      <c r="Q21" s="642"/>
      <c r="R21" s="642"/>
      <c r="S21" s="642"/>
      <c r="T21" s="642"/>
      <c r="U21" s="642"/>
      <c r="V21" s="642"/>
      <c r="W21" s="642"/>
      <c r="X21" s="642"/>
      <c r="Y21" s="642"/>
      <c r="Z21" s="642"/>
      <c r="AA21" s="642"/>
      <c r="AB21" s="642"/>
      <c r="AC21" s="642"/>
      <c r="AD21" s="642"/>
      <c r="AE21" s="642"/>
      <c r="AF21" s="642"/>
      <c r="AG21" s="642"/>
      <c r="AH21" s="642"/>
      <c r="AI21" s="642"/>
      <c r="AJ21" s="635"/>
      <c r="AK21" s="642"/>
      <c r="AL21" s="642"/>
      <c r="AM21" s="642"/>
      <c r="AN21" s="642"/>
      <c r="AO21" s="642"/>
      <c r="AP21" s="642"/>
      <c r="AQ21" s="642"/>
      <c r="AR21" s="642"/>
      <c r="AS21" s="635"/>
      <c r="AT21" s="642"/>
      <c r="AU21" s="642"/>
      <c r="AV21" s="642"/>
      <c r="AW21" s="642"/>
      <c r="AX21" s="642"/>
      <c r="AY21" s="642"/>
      <c r="AZ21" s="642"/>
      <c r="BA21" s="642"/>
      <c r="BB21" s="642"/>
      <c r="BC21" s="642"/>
      <c r="BD21" s="642"/>
      <c r="BE21" s="642"/>
      <c r="BF21" s="642"/>
      <c r="BG21" s="642"/>
      <c r="BH21" s="642"/>
      <c r="BI21" s="642"/>
      <c r="BJ21" s="642"/>
      <c r="BK21" s="642"/>
      <c r="BL21" s="642"/>
      <c r="BM21" s="642"/>
      <c r="BN21" s="642"/>
      <c r="BO21" s="642"/>
      <c r="BP21" s="642"/>
      <c r="BQ21" s="642"/>
      <c r="BR21" s="635"/>
      <c r="BS21" s="642"/>
      <c r="BT21" s="642"/>
      <c r="BU21" s="642"/>
      <c r="BV21" s="642"/>
      <c r="BW21" s="642"/>
      <c r="BX21" s="642"/>
      <c r="BY21" s="642"/>
      <c r="BZ21" s="584"/>
      <c r="CA21" s="584"/>
      <c r="CB21" s="584"/>
      <c r="CC21" s="584"/>
      <c r="CD21" s="584"/>
      <c r="CE21" s="584"/>
      <c r="CF21" s="584"/>
      <c r="CG21" s="584"/>
      <c r="CH21" s="584"/>
      <c r="CI21" s="584"/>
      <c r="CJ21" s="584"/>
      <c r="CK21" s="584"/>
      <c r="CL21" s="584"/>
      <c r="CM21" s="584"/>
      <c r="CN21" s="584"/>
      <c r="CO21" s="584"/>
      <c r="CP21" s="584"/>
      <c r="CQ21" s="584"/>
      <c r="CR21" s="584"/>
      <c r="CS21" s="584"/>
      <c r="CT21" s="584"/>
      <c r="CU21" s="584"/>
      <c r="CV21" s="584"/>
      <c r="CW21" s="584"/>
      <c r="CX21" s="584"/>
      <c r="CY21" s="584"/>
      <c r="CZ21" s="584"/>
      <c r="DA21" s="584"/>
      <c r="DB21" s="584"/>
      <c r="DC21" s="584"/>
      <c r="DD21" s="584"/>
      <c r="DE21" s="584"/>
      <c r="DF21" s="584"/>
      <c r="DG21" s="584"/>
      <c r="DH21" s="584"/>
      <c r="DI21" s="584"/>
      <c r="DJ21" s="584"/>
      <c r="DK21" s="584"/>
      <c r="DL21" s="584"/>
      <c r="DM21" s="584"/>
      <c r="DN21" s="584"/>
      <c r="DO21" s="584"/>
      <c r="DP21" s="584"/>
      <c r="DQ21" s="584"/>
      <c r="DR21" s="584"/>
      <c r="DS21" s="584"/>
      <c r="DT21" s="584"/>
      <c r="DU21" s="584"/>
      <c r="DV21" s="584"/>
      <c r="DW21" s="584"/>
      <c r="DX21" s="584"/>
      <c r="DY21" s="584"/>
      <c r="DZ21" s="584"/>
      <c r="EA21" s="584"/>
      <c r="EB21" s="584"/>
      <c r="EC21" s="584"/>
      <c r="ED21" s="584"/>
      <c r="EE21" s="584"/>
      <c r="EF21" s="584"/>
      <c r="EG21" s="584"/>
      <c r="EH21" s="584"/>
      <c r="EI21" s="584"/>
      <c r="EJ21" s="584"/>
      <c r="EK21" s="584"/>
      <c r="EL21" s="584"/>
      <c r="EM21" s="584"/>
      <c r="EN21" s="584"/>
      <c r="EO21" s="584"/>
      <c r="EP21" s="584"/>
      <c r="EQ21" s="584"/>
      <c r="ER21" s="584"/>
      <c r="ES21" s="584"/>
      <c r="ET21" s="584"/>
      <c r="EU21" s="584"/>
      <c r="EV21" s="584"/>
      <c r="EW21" s="584"/>
      <c r="EX21" s="584"/>
      <c r="EY21" s="584"/>
      <c r="EZ21" s="584"/>
      <c r="FA21" s="584"/>
      <c r="FB21" s="584"/>
      <c r="FC21" s="584"/>
      <c r="FD21" s="584"/>
      <c r="FE21" s="584"/>
      <c r="FF21" s="584"/>
      <c r="FG21" s="584"/>
      <c r="FH21" s="584"/>
      <c r="FI21" s="584"/>
      <c r="FJ21" s="584"/>
      <c r="FK21" s="584"/>
      <c r="FL21" s="584"/>
      <c r="FM21" s="584"/>
      <c r="FN21" s="584"/>
      <c r="FO21" s="584"/>
      <c r="FP21" s="584"/>
      <c r="FQ21" s="584"/>
      <c r="FR21" s="584"/>
      <c r="FS21" s="584"/>
      <c r="FT21" s="584"/>
      <c r="FU21" s="584"/>
    </row>
    <row r="22" spans="1:177" s="576" customFormat="1" ht="9" customHeight="1">
      <c r="A22" s="577"/>
      <c r="B22" s="644" t="s">
        <v>242</v>
      </c>
      <c r="C22" s="584"/>
      <c r="D22" s="584"/>
      <c r="E22" s="584" t="s">
        <v>145</v>
      </c>
      <c r="F22" s="584" t="s">
        <v>145</v>
      </c>
      <c r="G22" s="584" t="s">
        <v>145</v>
      </c>
      <c r="H22" s="584">
        <v>2019288</v>
      </c>
      <c r="I22" s="579"/>
      <c r="K22" s="635"/>
      <c r="L22" s="642"/>
      <c r="M22" s="642"/>
      <c r="N22" s="642"/>
      <c r="O22" s="642"/>
      <c r="P22" s="642"/>
      <c r="Q22" s="642"/>
      <c r="R22" s="642"/>
      <c r="S22" s="642"/>
      <c r="T22" s="642"/>
      <c r="U22" s="642"/>
      <c r="V22" s="642"/>
      <c r="W22" s="642"/>
      <c r="X22" s="642"/>
      <c r="Y22" s="642"/>
      <c r="Z22" s="642"/>
      <c r="AA22" s="642"/>
      <c r="AB22" s="642"/>
      <c r="AC22" s="642"/>
      <c r="AD22" s="642"/>
      <c r="AE22" s="642"/>
      <c r="AF22" s="642"/>
      <c r="AG22" s="642"/>
      <c r="AH22" s="642"/>
      <c r="AI22" s="642"/>
      <c r="AJ22" s="635"/>
      <c r="AK22" s="642"/>
      <c r="AL22" s="642"/>
      <c r="AM22" s="642"/>
      <c r="AN22" s="642"/>
      <c r="AO22" s="642"/>
      <c r="AP22" s="642"/>
      <c r="AQ22" s="642"/>
      <c r="AR22" s="642"/>
      <c r="AS22" s="635"/>
      <c r="AT22" s="642"/>
      <c r="AU22" s="642"/>
      <c r="AV22" s="642"/>
      <c r="AW22" s="642"/>
      <c r="AX22" s="642"/>
      <c r="AY22" s="642"/>
      <c r="AZ22" s="642"/>
      <c r="BA22" s="642"/>
      <c r="BB22" s="642"/>
      <c r="BC22" s="642"/>
      <c r="BD22" s="642"/>
      <c r="BE22" s="642"/>
      <c r="BF22" s="642"/>
      <c r="BG22" s="642"/>
      <c r="BH22" s="642"/>
      <c r="BI22" s="642"/>
      <c r="BJ22" s="642"/>
      <c r="BK22" s="642"/>
      <c r="BL22" s="642"/>
      <c r="BM22" s="642"/>
      <c r="BN22" s="642"/>
      <c r="BO22" s="642"/>
      <c r="BP22" s="642"/>
      <c r="BQ22" s="642"/>
      <c r="BR22" s="635"/>
      <c r="BS22" s="642"/>
      <c r="BT22" s="642"/>
      <c r="BU22" s="642"/>
      <c r="BV22" s="642"/>
      <c r="BW22" s="642"/>
      <c r="BX22" s="642"/>
      <c r="BY22" s="642"/>
      <c r="BZ22" s="584"/>
      <c r="CA22" s="584"/>
      <c r="CB22" s="584"/>
      <c r="CC22" s="584"/>
      <c r="CD22" s="584"/>
      <c r="CE22" s="584"/>
      <c r="CF22" s="584"/>
      <c r="CG22" s="584"/>
      <c r="CH22" s="584"/>
      <c r="CI22" s="584"/>
      <c r="CJ22" s="584"/>
      <c r="CK22" s="584"/>
      <c r="CL22" s="584"/>
      <c r="CM22" s="584"/>
      <c r="CN22" s="584"/>
      <c r="CO22" s="584"/>
      <c r="CP22" s="584"/>
      <c r="CQ22" s="584"/>
      <c r="CR22" s="584"/>
      <c r="CS22" s="584"/>
      <c r="CT22" s="584"/>
      <c r="CU22" s="584"/>
      <c r="CV22" s="584"/>
      <c r="CW22" s="584"/>
      <c r="CX22" s="584"/>
      <c r="CY22" s="584"/>
      <c r="CZ22" s="584"/>
      <c r="DA22" s="584"/>
      <c r="DB22" s="584"/>
      <c r="DC22" s="584"/>
      <c r="DD22" s="584"/>
      <c r="DE22" s="584"/>
      <c r="DF22" s="584"/>
      <c r="DG22" s="584"/>
      <c r="DH22" s="584"/>
      <c r="DI22" s="584"/>
      <c r="DJ22" s="584"/>
      <c r="DK22" s="584"/>
      <c r="DL22" s="584"/>
      <c r="DM22" s="584"/>
      <c r="DN22" s="584"/>
      <c r="DO22" s="584"/>
      <c r="DP22" s="584"/>
      <c r="DQ22" s="584"/>
      <c r="DR22" s="584"/>
      <c r="DS22" s="584"/>
      <c r="DT22" s="584"/>
      <c r="DU22" s="584"/>
      <c r="DV22" s="584"/>
      <c r="DW22" s="584"/>
      <c r="DX22" s="584"/>
      <c r="DY22" s="584"/>
      <c r="DZ22" s="584"/>
      <c r="EA22" s="584"/>
      <c r="EB22" s="584"/>
      <c r="EC22" s="584"/>
      <c r="ED22" s="584"/>
      <c r="EE22" s="584"/>
      <c r="EF22" s="584"/>
      <c r="EG22" s="584"/>
      <c r="EH22" s="584"/>
      <c r="EI22" s="584"/>
      <c r="EJ22" s="584"/>
      <c r="EK22" s="584"/>
      <c r="EL22" s="584"/>
      <c r="EM22" s="584"/>
      <c r="EN22" s="584"/>
      <c r="EO22" s="584"/>
      <c r="EP22" s="584"/>
      <c r="EQ22" s="584"/>
      <c r="ER22" s="584"/>
      <c r="ES22" s="584"/>
      <c r="ET22" s="584"/>
      <c r="EU22" s="584"/>
      <c r="EV22" s="584"/>
      <c r="EW22" s="584"/>
      <c r="EX22" s="584"/>
      <c r="EY22" s="584"/>
      <c r="EZ22" s="584"/>
      <c r="FA22" s="584"/>
      <c r="FB22" s="584"/>
      <c r="FC22" s="584"/>
      <c r="FD22" s="584"/>
      <c r="FE22" s="584"/>
      <c r="FF22" s="584"/>
      <c r="FG22" s="584"/>
      <c r="FH22" s="584"/>
      <c r="FI22" s="584"/>
      <c r="FJ22" s="584"/>
      <c r="FK22" s="584"/>
      <c r="FL22" s="584"/>
      <c r="FM22" s="584"/>
      <c r="FN22" s="584"/>
      <c r="FO22" s="584"/>
      <c r="FP22" s="584"/>
      <c r="FQ22" s="584"/>
      <c r="FR22" s="584"/>
      <c r="FS22" s="584"/>
      <c r="FT22" s="584"/>
      <c r="FU22" s="584"/>
    </row>
    <row r="23" spans="1:177" s="576" customFormat="1" ht="9" customHeight="1">
      <c r="A23" s="577"/>
      <c r="B23" s="643" t="s">
        <v>494</v>
      </c>
      <c r="C23" s="584"/>
      <c r="D23" s="584"/>
      <c r="E23" s="584">
        <v>235900</v>
      </c>
      <c r="F23" s="584">
        <v>205401</v>
      </c>
      <c r="G23" s="584">
        <v>309728</v>
      </c>
      <c r="H23" s="584" t="s">
        <v>145</v>
      </c>
      <c r="I23" s="579"/>
      <c r="K23" s="635"/>
      <c r="L23" s="642"/>
      <c r="M23" s="642"/>
      <c r="N23" s="642"/>
      <c r="O23" s="642"/>
      <c r="P23" s="642"/>
      <c r="Q23" s="642"/>
      <c r="R23" s="642"/>
      <c r="S23" s="642"/>
      <c r="T23" s="642"/>
      <c r="U23" s="642"/>
      <c r="V23" s="642"/>
      <c r="W23" s="642"/>
      <c r="X23" s="642"/>
      <c r="Y23" s="642"/>
      <c r="Z23" s="642"/>
      <c r="AA23" s="642"/>
      <c r="AB23" s="642"/>
      <c r="AC23" s="642"/>
      <c r="AD23" s="642"/>
      <c r="AE23" s="642"/>
      <c r="AF23" s="642"/>
      <c r="AG23" s="642"/>
      <c r="AH23" s="642"/>
      <c r="AI23" s="642"/>
      <c r="AJ23" s="635"/>
      <c r="AK23" s="642"/>
      <c r="AL23" s="642"/>
      <c r="AM23" s="642"/>
      <c r="AN23" s="642"/>
      <c r="AO23" s="642"/>
      <c r="AP23" s="642"/>
      <c r="AQ23" s="642"/>
      <c r="AR23" s="642"/>
      <c r="AS23" s="635"/>
      <c r="AT23" s="642"/>
      <c r="AU23" s="642"/>
      <c r="AV23" s="642"/>
      <c r="AW23" s="642"/>
      <c r="AX23" s="642"/>
      <c r="AY23" s="642"/>
      <c r="AZ23" s="642"/>
      <c r="BA23" s="642"/>
      <c r="BB23" s="642"/>
      <c r="BC23" s="642"/>
      <c r="BD23" s="642"/>
      <c r="BE23" s="642"/>
      <c r="BF23" s="642"/>
      <c r="BG23" s="642"/>
      <c r="BH23" s="642"/>
      <c r="BI23" s="642"/>
      <c r="BJ23" s="642"/>
      <c r="BK23" s="642"/>
      <c r="BL23" s="642"/>
      <c r="BM23" s="642"/>
      <c r="BN23" s="642"/>
      <c r="BO23" s="642"/>
      <c r="BP23" s="642"/>
      <c r="BQ23" s="642"/>
      <c r="BR23" s="635"/>
      <c r="BS23" s="642"/>
      <c r="BT23" s="642"/>
      <c r="BU23" s="642"/>
      <c r="BV23" s="642"/>
      <c r="BW23" s="642"/>
      <c r="BX23" s="642"/>
      <c r="BY23" s="642"/>
      <c r="BZ23" s="584"/>
      <c r="CA23" s="584"/>
      <c r="CB23" s="584"/>
      <c r="CC23" s="584"/>
      <c r="CD23" s="584"/>
      <c r="CE23" s="584"/>
      <c r="CF23" s="584"/>
      <c r="CG23" s="584"/>
      <c r="CH23" s="584"/>
      <c r="CI23" s="584"/>
      <c r="CJ23" s="584"/>
      <c r="CK23" s="584"/>
      <c r="CL23" s="584"/>
      <c r="CM23" s="584"/>
      <c r="CN23" s="584"/>
      <c r="CO23" s="584"/>
      <c r="CP23" s="584"/>
      <c r="CQ23" s="584"/>
      <c r="CR23" s="584"/>
      <c r="CS23" s="584"/>
      <c r="CT23" s="584"/>
      <c r="CU23" s="584"/>
      <c r="CV23" s="584"/>
      <c r="CW23" s="584"/>
      <c r="CX23" s="584"/>
      <c r="CY23" s="584"/>
      <c r="CZ23" s="584"/>
      <c r="DA23" s="584"/>
      <c r="DB23" s="584"/>
      <c r="DC23" s="584"/>
      <c r="DD23" s="584"/>
      <c r="DE23" s="584"/>
      <c r="DF23" s="584"/>
      <c r="DG23" s="584"/>
      <c r="DH23" s="584"/>
      <c r="DI23" s="584"/>
      <c r="DJ23" s="584"/>
      <c r="DK23" s="584"/>
      <c r="DL23" s="584"/>
      <c r="DM23" s="584"/>
      <c r="DN23" s="584"/>
      <c r="DO23" s="584"/>
      <c r="DP23" s="584"/>
      <c r="DQ23" s="584"/>
      <c r="DR23" s="584"/>
      <c r="DS23" s="584"/>
      <c r="DT23" s="584"/>
      <c r="DU23" s="584"/>
      <c r="DV23" s="584"/>
      <c r="DW23" s="584"/>
      <c r="DX23" s="584"/>
      <c r="DY23" s="584"/>
      <c r="DZ23" s="584"/>
      <c r="EA23" s="584"/>
      <c r="EB23" s="584"/>
      <c r="EC23" s="584"/>
      <c r="ED23" s="584"/>
      <c r="EE23" s="584"/>
      <c r="EF23" s="584"/>
      <c r="EG23" s="584"/>
      <c r="EH23" s="584"/>
      <c r="EI23" s="584"/>
      <c r="EJ23" s="584"/>
      <c r="EK23" s="584"/>
      <c r="EL23" s="584"/>
      <c r="EM23" s="584"/>
      <c r="EN23" s="584"/>
      <c r="EO23" s="584"/>
      <c r="EP23" s="584"/>
      <c r="EQ23" s="584"/>
      <c r="ER23" s="584"/>
      <c r="ES23" s="584"/>
      <c r="ET23" s="584"/>
      <c r="EU23" s="584"/>
      <c r="EV23" s="584"/>
      <c r="EW23" s="584"/>
      <c r="EX23" s="584"/>
      <c r="EY23" s="584"/>
      <c r="EZ23" s="584"/>
      <c r="FA23" s="584"/>
      <c r="FB23" s="584"/>
      <c r="FC23" s="584"/>
      <c r="FD23" s="584"/>
      <c r="FE23" s="584"/>
      <c r="FF23" s="584"/>
      <c r="FG23" s="584"/>
      <c r="FH23" s="584"/>
      <c r="FI23" s="584"/>
      <c r="FJ23" s="584"/>
      <c r="FK23" s="584"/>
      <c r="FL23" s="584"/>
      <c r="FM23" s="584"/>
      <c r="FN23" s="584"/>
      <c r="FO23" s="584"/>
      <c r="FP23" s="584"/>
      <c r="FQ23" s="584"/>
      <c r="FR23" s="584"/>
      <c r="FS23" s="584"/>
      <c r="FT23" s="584"/>
      <c r="FU23" s="584"/>
    </row>
    <row r="24" spans="1:177" s="576" customFormat="1" ht="9" customHeight="1">
      <c r="A24" s="577"/>
      <c r="B24" s="643"/>
      <c r="C24" s="584"/>
      <c r="D24" s="584"/>
      <c r="E24" s="584"/>
      <c r="F24" s="584"/>
      <c r="G24" s="584"/>
      <c r="H24" s="584"/>
      <c r="I24" s="579"/>
      <c r="K24" s="635"/>
      <c r="L24" s="642"/>
      <c r="M24" s="642"/>
      <c r="N24" s="642"/>
      <c r="O24" s="642"/>
      <c r="P24" s="642"/>
      <c r="Q24" s="642"/>
      <c r="R24" s="642"/>
      <c r="S24" s="642"/>
      <c r="T24" s="642"/>
      <c r="U24" s="642"/>
      <c r="V24" s="642"/>
      <c r="W24" s="642"/>
      <c r="X24" s="642"/>
      <c r="Y24" s="642"/>
      <c r="Z24" s="642"/>
      <c r="AA24" s="642"/>
      <c r="AB24" s="642"/>
      <c r="AC24" s="642"/>
      <c r="AD24" s="642"/>
      <c r="AE24" s="642"/>
      <c r="AF24" s="642"/>
      <c r="AG24" s="642"/>
      <c r="AH24" s="642"/>
      <c r="AI24" s="642"/>
      <c r="AJ24" s="635"/>
      <c r="AK24" s="642"/>
      <c r="AL24" s="642"/>
      <c r="AM24" s="642"/>
      <c r="AN24" s="642"/>
      <c r="AO24" s="642"/>
      <c r="AP24" s="642"/>
      <c r="AQ24" s="642"/>
      <c r="AR24" s="642"/>
      <c r="AS24" s="635"/>
      <c r="AT24" s="642"/>
      <c r="AU24" s="642"/>
      <c r="AV24" s="642"/>
      <c r="AW24" s="642"/>
      <c r="AX24" s="642"/>
      <c r="AY24" s="642"/>
      <c r="AZ24" s="642"/>
      <c r="BA24" s="642"/>
      <c r="BB24" s="642"/>
      <c r="BC24" s="642"/>
      <c r="BD24" s="642"/>
      <c r="BE24" s="642"/>
      <c r="BF24" s="642"/>
      <c r="BG24" s="642"/>
      <c r="BH24" s="642"/>
      <c r="BI24" s="642"/>
      <c r="BJ24" s="642"/>
      <c r="BK24" s="642"/>
      <c r="BL24" s="642"/>
      <c r="BM24" s="642"/>
      <c r="BN24" s="642"/>
      <c r="BO24" s="642"/>
      <c r="BP24" s="642"/>
      <c r="BQ24" s="642"/>
      <c r="BR24" s="635"/>
      <c r="BS24" s="642"/>
      <c r="BT24" s="642"/>
      <c r="BU24" s="642"/>
      <c r="BV24" s="642"/>
      <c r="BW24" s="642"/>
      <c r="BX24" s="642"/>
      <c r="BY24" s="642"/>
      <c r="BZ24" s="584"/>
      <c r="CA24" s="584"/>
      <c r="CB24" s="584"/>
      <c r="CC24" s="584"/>
      <c r="CD24" s="584"/>
      <c r="CE24" s="584"/>
      <c r="CF24" s="584"/>
      <c r="CG24" s="584"/>
      <c r="CH24" s="584"/>
      <c r="CI24" s="584"/>
      <c r="CJ24" s="584"/>
      <c r="CK24" s="584"/>
      <c r="CL24" s="584"/>
      <c r="CM24" s="584"/>
      <c r="CN24" s="584"/>
      <c r="CO24" s="584"/>
      <c r="CP24" s="584"/>
      <c r="CQ24" s="584"/>
      <c r="CR24" s="584"/>
      <c r="CS24" s="584"/>
      <c r="CT24" s="584"/>
      <c r="CU24" s="584"/>
      <c r="CV24" s="584"/>
      <c r="CW24" s="584"/>
      <c r="CX24" s="584"/>
      <c r="CY24" s="584"/>
      <c r="CZ24" s="584"/>
      <c r="DA24" s="584"/>
      <c r="DB24" s="584"/>
      <c r="DC24" s="584"/>
      <c r="DD24" s="584"/>
      <c r="DE24" s="584"/>
      <c r="DF24" s="584"/>
      <c r="DG24" s="584"/>
      <c r="DH24" s="584"/>
      <c r="DI24" s="584"/>
      <c r="DJ24" s="584"/>
      <c r="DK24" s="584"/>
      <c r="DL24" s="584"/>
      <c r="DM24" s="584"/>
      <c r="DN24" s="584"/>
      <c r="DO24" s="584"/>
      <c r="DP24" s="584"/>
      <c r="DQ24" s="584"/>
      <c r="DR24" s="584"/>
      <c r="DS24" s="584"/>
      <c r="DT24" s="584"/>
      <c r="DU24" s="584"/>
      <c r="DV24" s="584"/>
      <c r="DW24" s="584"/>
      <c r="DX24" s="584"/>
      <c r="DY24" s="584"/>
      <c r="DZ24" s="584"/>
      <c r="EA24" s="584"/>
      <c r="EB24" s="584"/>
      <c r="EC24" s="584"/>
      <c r="ED24" s="584"/>
      <c r="EE24" s="584"/>
      <c r="EF24" s="584"/>
      <c r="EG24" s="584"/>
      <c r="EH24" s="584"/>
      <c r="EI24" s="584"/>
      <c r="EJ24" s="584"/>
      <c r="EK24" s="584"/>
      <c r="EL24" s="584"/>
      <c r="EM24" s="584"/>
      <c r="EN24" s="584"/>
      <c r="EO24" s="584"/>
      <c r="EP24" s="584"/>
      <c r="EQ24" s="584"/>
      <c r="ER24" s="584"/>
      <c r="ES24" s="584"/>
      <c r="ET24" s="584"/>
      <c r="EU24" s="584"/>
      <c r="EV24" s="584"/>
      <c r="EW24" s="584"/>
      <c r="EX24" s="584"/>
      <c r="EY24" s="584"/>
      <c r="EZ24" s="584"/>
      <c r="FA24" s="584"/>
      <c r="FB24" s="584"/>
      <c r="FC24" s="584"/>
      <c r="FD24" s="584"/>
      <c r="FE24" s="584"/>
      <c r="FF24" s="584"/>
      <c r="FG24" s="584"/>
      <c r="FH24" s="584"/>
      <c r="FI24" s="584"/>
      <c r="FJ24" s="584"/>
      <c r="FK24" s="584"/>
      <c r="FL24" s="584"/>
      <c r="FM24" s="584"/>
      <c r="FN24" s="584"/>
      <c r="FO24" s="584"/>
      <c r="FP24" s="584"/>
      <c r="FQ24" s="584"/>
      <c r="FR24" s="584"/>
      <c r="FS24" s="584"/>
      <c r="FT24" s="584"/>
      <c r="FU24" s="584"/>
    </row>
    <row r="25" spans="1:177" s="576" customFormat="1" ht="9" customHeight="1">
      <c r="A25" s="577"/>
      <c r="B25" s="583" t="s">
        <v>495</v>
      </c>
      <c r="C25" s="584"/>
      <c r="D25" s="584"/>
      <c r="E25" s="584">
        <f>SUM(E26:E27)</f>
        <v>67014</v>
      </c>
      <c r="F25" s="584">
        <f>SUM(F26:F27)</f>
        <v>53135</v>
      </c>
      <c r="G25" s="584">
        <f>SUM(G26:G27)</f>
        <v>114219</v>
      </c>
      <c r="H25" s="584">
        <f>SUM(H26:H27)</f>
        <v>493599</v>
      </c>
      <c r="I25" s="579"/>
      <c r="K25" s="635"/>
      <c r="L25" s="642"/>
      <c r="M25" s="642"/>
      <c r="N25" s="642"/>
      <c r="O25" s="642"/>
      <c r="P25" s="642"/>
      <c r="Q25" s="642"/>
      <c r="R25" s="642"/>
      <c r="S25" s="642"/>
      <c r="T25" s="642"/>
      <c r="U25" s="642"/>
      <c r="V25" s="642"/>
      <c r="W25" s="642"/>
      <c r="X25" s="642"/>
      <c r="Y25" s="642"/>
      <c r="Z25" s="642"/>
      <c r="AA25" s="642"/>
      <c r="AB25" s="642"/>
      <c r="AC25" s="642"/>
      <c r="AD25" s="642"/>
      <c r="AE25" s="642"/>
      <c r="AF25" s="642"/>
      <c r="AG25" s="642"/>
      <c r="AH25" s="642"/>
      <c r="AI25" s="642"/>
      <c r="AJ25" s="635"/>
      <c r="AK25" s="642"/>
      <c r="AL25" s="642"/>
      <c r="AM25" s="642"/>
      <c r="AN25" s="642"/>
      <c r="AO25" s="642"/>
      <c r="AP25" s="642"/>
      <c r="AQ25" s="642"/>
      <c r="AR25" s="642"/>
      <c r="AS25" s="635"/>
      <c r="AT25" s="642"/>
      <c r="AU25" s="642"/>
      <c r="AV25" s="642"/>
      <c r="AW25" s="642"/>
      <c r="AX25" s="642"/>
      <c r="AY25" s="642"/>
      <c r="AZ25" s="642"/>
      <c r="BA25" s="642"/>
      <c r="BB25" s="642"/>
      <c r="BC25" s="642"/>
      <c r="BD25" s="642"/>
      <c r="BE25" s="642"/>
      <c r="BF25" s="642"/>
      <c r="BG25" s="642"/>
      <c r="BH25" s="642"/>
      <c r="BI25" s="642"/>
      <c r="BJ25" s="642"/>
      <c r="BK25" s="642"/>
      <c r="BL25" s="642"/>
      <c r="BM25" s="642"/>
      <c r="BN25" s="642"/>
      <c r="BO25" s="642"/>
      <c r="BP25" s="642"/>
      <c r="BQ25" s="642"/>
      <c r="BR25" s="635"/>
      <c r="BS25" s="642"/>
      <c r="BT25" s="642"/>
      <c r="BU25" s="642"/>
      <c r="BV25" s="642"/>
      <c r="BW25" s="642"/>
      <c r="BX25" s="642"/>
      <c r="BY25" s="642"/>
      <c r="BZ25" s="584"/>
      <c r="CA25" s="584"/>
      <c r="CB25" s="584"/>
      <c r="CC25" s="584"/>
      <c r="CD25" s="584"/>
      <c r="CE25" s="584"/>
      <c r="CF25" s="584"/>
      <c r="CG25" s="584"/>
      <c r="CH25" s="584"/>
      <c r="CI25" s="584"/>
      <c r="CJ25" s="584"/>
      <c r="CK25" s="584"/>
      <c r="CL25" s="584"/>
      <c r="CM25" s="584"/>
      <c r="CN25" s="584"/>
      <c r="CO25" s="584"/>
      <c r="CP25" s="584"/>
      <c r="CQ25" s="584"/>
      <c r="CR25" s="584"/>
      <c r="CS25" s="584"/>
      <c r="CT25" s="584"/>
      <c r="CU25" s="584"/>
      <c r="CV25" s="584"/>
      <c r="CW25" s="584"/>
      <c r="CX25" s="584"/>
      <c r="CY25" s="584"/>
      <c r="CZ25" s="584"/>
      <c r="DA25" s="584"/>
      <c r="DB25" s="584"/>
      <c r="DC25" s="584"/>
      <c r="DD25" s="584"/>
      <c r="DE25" s="584"/>
      <c r="DF25" s="584"/>
      <c r="DG25" s="584"/>
      <c r="DH25" s="584"/>
      <c r="DI25" s="584"/>
      <c r="DJ25" s="584"/>
      <c r="DK25" s="584"/>
      <c r="DL25" s="584"/>
      <c r="DM25" s="584"/>
      <c r="DN25" s="584"/>
      <c r="DO25" s="584"/>
      <c r="DP25" s="584"/>
      <c r="DQ25" s="584"/>
      <c r="DR25" s="584"/>
      <c r="DS25" s="584"/>
      <c r="DT25" s="584"/>
      <c r="DU25" s="584"/>
      <c r="DV25" s="584"/>
      <c r="DW25" s="584"/>
      <c r="DX25" s="584"/>
      <c r="DY25" s="584"/>
      <c r="DZ25" s="584"/>
      <c r="EA25" s="584"/>
      <c r="EB25" s="584"/>
      <c r="EC25" s="584"/>
      <c r="ED25" s="584"/>
      <c r="EE25" s="584"/>
      <c r="EF25" s="584"/>
      <c r="EG25" s="584"/>
      <c r="EH25" s="584"/>
      <c r="EI25" s="584"/>
      <c r="EJ25" s="584"/>
      <c r="EK25" s="584"/>
      <c r="EL25" s="584"/>
      <c r="EM25" s="584"/>
      <c r="EN25" s="584"/>
      <c r="EO25" s="584"/>
      <c r="EP25" s="584"/>
      <c r="EQ25" s="584"/>
      <c r="ER25" s="584"/>
      <c r="ES25" s="584"/>
      <c r="ET25" s="584"/>
      <c r="EU25" s="584"/>
      <c r="EV25" s="584"/>
      <c r="EW25" s="584"/>
      <c r="EX25" s="584"/>
      <c r="EY25" s="584"/>
      <c r="EZ25" s="584"/>
      <c r="FA25" s="584"/>
      <c r="FB25" s="584"/>
      <c r="FC25" s="584"/>
      <c r="FD25" s="584"/>
      <c r="FE25" s="584"/>
      <c r="FF25" s="584"/>
      <c r="FG25" s="584"/>
      <c r="FH25" s="584"/>
      <c r="FI25" s="584"/>
      <c r="FJ25" s="584"/>
      <c r="FK25" s="584"/>
      <c r="FL25" s="584"/>
      <c r="FM25" s="584"/>
      <c r="FN25" s="584"/>
      <c r="FO25" s="584"/>
      <c r="FP25" s="584"/>
      <c r="FQ25" s="584"/>
      <c r="FR25" s="584"/>
      <c r="FS25" s="584"/>
      <c r="FT25" s="584"/>
      <c r="FU25" s="584"/>
    </row>
    <row r="26" spans="1:177" s="576" customFormat="1" ht="9" customHeight="1">
      <c r="A26" s="577"/>
      <c r="B26" s="643" t="s">
        <v>496</v>
      </c>
      <c r="C26" s="584"/>
      <c r="D26" s="584"/>
      <c r="E26" s="584">
        <v>39397</v>
      </c>
      <c r="F26" s="584">
        <v>36489</v>
      </c>
      <c r="G26" s="584">
        <v>72282</v>
      </c>
      <c r="H26" s="584">
        <v>342994</v>
      </c>
      <c r="I26" s="579"/>
      <c r="K26" s="584"/>
      <c r="L26" s="584"/>
      <c r="M26" s="584"/>
      <c r="N26" s="584"/>
      <c r="O26" s="584"/>
      <c r="P26" s="584"/>
      <c r="Q26" s="584"/>
      <c r="R26" s="584"/>
      <c r="S26" s="584"/>
      <c r="T26" s="584"/>
      <c r="U26" s="584"/>
      <c r="V26" s="584"/>
      <c r="W26" s="584"/>
      <c r="X26" s="584"/>
      <c r="Y26" s="584"/>
      <c r="Z26" s="584"/>
      <c r="AA26" s="584"/>
      <c r="AB26" s="584"/>
      <c r="AC26" s="584"/>
      <c r="AD26" s="584"/>
      <c r="AE26" s="584"/>
      <c r="AF26" s="584"/>
      <c r="AG26" s="584"/>
      <c r="AH26" s="584"/>
      <c r="AI26" s="584"/>
      <c r="AJ26" s="584"/>
      <c r="AK26" s="584"/>
      <c r="AL26" s="584"/>
      <c r="AM26" s="584"/>
      <c r="AN26" s="584"/>
      <c r="AO26" s="584"/>
      <c r="AP26" s="584"/>
      <c r="AQ26" s="584"/>
      <c r="AR26" s="642"/>
      <c r="AS26" s="584"/>
      <c r="AT26" s="584"/>
      <c r="AU26" s="584"/>
      <c r="AV26" s="584"/>
      <c r="AW26" s="584"/>
      <c r="AX26" s="584"/>
      <c r="AY26" s="584"/>
      <c r="AZ26" s="584"/>
      <c r="BA26" s="584"/>
      <c r="BB26" s="584"/>
      <c r="BC26" s="584"/>
      <c r="BD26" s="584"/>
      <c r="BE26" s="584"/>
      <c r="BF26" s="584"/>
      <c r="BG26" s="584"/>
      <c r="BH26" s="584"/>
      <c r="BI26" s="584"/>
      <c r="BJ26" s="584"/>
      <c r="BK26" s="584"/>
      <c r="BL26" s="584"/>
      <c r="BM26" s="584"/>
      <c r="BN26" s="584"/>
      <c r="BO26" s="584"/>
      <c r="BP26" s="584"/>
      <c r="BQ26" s="584"/>
      <c r="BR26" s="584"/>
      <c r="BS26" s="584"/>
      <c r="BT26" s="584"/>
      <c r="BU26" s="584"/>
      <c r="BV26" s="584"/>
      <c r="BW26" s="584"/>
      <c r="BX26" s="584"/>
      <c r="BY26" s="584"/>
      <c r="BZ26" s="584"/>
      <c r="CA26" s="584"/>
      <c r="CB26" s="584"/>
      <c r="CC26" s="584"/>
      <c r="CD26" s="584"/>
      <c r="CE26" s="584"/>
      <c r="CF26" s="584"/>
      <c r="CG26" s="584"/>
      <c r="CH26" s="584"/>
      <c r="CI26" s="584"/>
      <c r="CJ26" s="584"/>
      <c r="CK26" s="584"/>
      <c r="CL26" s="584"/>
      <c r="CM26" s="584"/>
      <c r="CN26" s="584"/>
      <c r="CO26" s="584"/>
      <c r="CP26" s="584"/>
      <c r="CQ26" s="584"/>
      <c r="CR26" s="584"/>
      <c r="CS26" s="584"/>
      <c r="CT26" s="584"/>
      <c r="CU26" s="584"/>
      <c r="CV26" s="584"/>
      <c r="CW26" s="584"/>
      <c r="CX26" s="584"/>
      <c r="CY26" s="584"/>
      <c r="CZ26" s="584"/>
      <c r="DA26" s="584"/>
      <c r="DB26" s="584"/>
      <c r="DC26" s="584"/>
      <c r="DD26" s="584"/>
      <c r="DE26" s="584"/>
      <c r="DF26" s="584"/>
      <c r="DG26" s="584"/>
      <c r="DH26" s="584"/>
      <c r="DI26" s="584"/>
      <c r="DJ26" s="584"/>
      <c r="DK26" s="584"/>
      <c r="DL26" s="584"/>
      <c r="DM26" s="584"/>
      <c r="DN26" s="584"/>
      <c r="DO26" s="584"/>
      <c r="DP26" s="584"/>
      <c r="DQ26" s="584"/>
      <c r="DR26" s="584"/>
      <c r="DS26" s="584"/>
      <c r="DT26" s="584"/>
      <c r="DU26" s="584"/>
      <c r="DV26" s="584"/>
      <c r="DW26" s="584"/>
      <c r="DX26" s="584"/>
      <c r="DY26" s="584"/>
      <c r="DZ26" s="584"/>
      <c r="EA26" s="584"/>
      <c r="EB26" s="584"/>
      <c r="EC26" s="584"/>
      <c r="ED26" s="584"/>
      <c r="EE26" s="584"/>
      <c r="EF26" s="584"/>
      <c r="EG26" s="584"/>
      <c r="EH26" s="584"/>
      <c r="EI26" s="584"/>
      <c r="EJ26" s="584"/>
      <c r="EK26" s="584"/>
      <c r="EL26" s="584"/>
      <c r="EM26" s="584"/>
      <c r="EN26" s="584"/>
      <c r="EO26" s="584"/>
      <c r="EP26" s="584"/>
      <c r="EQ26" s="584"/>
      <c r="ER26" s="584"/>
      <c r="ES26" s="584"/>
      <c r="ET26" s="584"/>
      <c r="EU26" s="584"/>
      <c r="EV26" s="584"/>
      <c r="EW26" s="584"/>
      <c r="EX26" s="584"/>
      <c r="EY26" s="584"/>
      <c r="EZ26" s="584"/>
      <c r="FA26" s="584"/>
      <c r="FB26" s="584"/>
      <c r="FC26" s="584"/>
      <c r="FD26" s="584"/>
      <c r="FE26" s="584"/>
      <c r="FF26" s="584"/>
      <c r="FG26" s="584"/>
      <c r="FH26" s="584"/>
      <c r="FI26" s="584"/>
      <c r="FJ26" s="584"/>
      <c r="FK26" s="584"/>
      <c r="FL26" s="584"/>
      <c r="FM26" s="584"/>
      <c r="FN26" s="584"/>
      <c r="FO26" s="584"/>
      <c r="FP26" s="584"/>
      <c r="FQ26" s="584"/>
      <c r="FR26" s="584"/>
      <c r="FS26" s="584"/>
      <c r="FT26" s="584"/>
      <c r="FU26" s="584"/>
    </row>
    <row r="27" spans="1:177" s="576" customFormat="1" ht="9" customHeight="1">
      <c r="A27" s="577"/>
      <c r="B27" s="643" t="s">
        <v>497</v>
      </c>
      <c r="C27" s="584"/>
      <c r="D27" s="584"/>
      <c r="E27" s="584">
        <v>27617</v>
      </c>
      <c r="F27" s="584">
        <v>16646</v>
      </c>
      <c r="G27" s="584">
        <v>41937</v>
      </c>
      <c r="H27" s="584">
        <v>150605</v>
      </c>
      <c r="I27" s="579"/>
      <c r="K27" s="635"/>
      <c r="L27" s="642"/>
      <c r="M27" s="642"/>
      <c r="N27" s="642"/>
      <c r="O27" s="642"/>
      <c r="P27" s="642"/>
      <c r="Q27" s="642"/>
      <c r="R27" s="642"/>
      <c r="S27" s="642"/>
      <c r="T27" s="642"/>
      <c r="U27" s="642"/>
      <c r="V27" s="642"/>
      <c r="W27" s="642"/>
      <c r="X27" s="642"/>
      <c r="Y27" s="642"/>
      <c r="Z27" s="642"/>
      <c r="AA27" s="642"/>
      <c r="AB27" s="642"/>
      <c r="AC27" s="642"/>
      <c r="AD27" s="642"/>
      <c r="AE27" s="642"/>
      <c r="AF27" s="642"/>
      <c r="AG27" s="642"/>
      <c r="AH27" s="642"/>
      <c r="AI27" s="642"/>
      <c r="AJ27" s="635"/>
      <c r="AK27" s="642"/>
      <c r="AL27" s="642"/>
      <c r="AM27" s="642"/>
      <c r="AN27" s="642"/>
      <c r="AO27" s="642"/>
      <c r="AP27" s="642"/>
      <c r="AQ27" s="642"/>
      <c r="AR27" s="642"/>
      <c r="AS27" s="635"/>
      <c r="AT27" s="642"/>
      <c r="AU27" s="642"/>
      <c r="AV27" s="642"/>
      <c r="AW27" s="642"/>
      <c r="AX27" s="642"/>
      <c r="AY27" s="642"/>
      <c r="AZ27" s="642"/>
      <c r="BA27" s="642"/>
      <c r="BB27" s="642"/>
      <c r="BC27" s="642"/>
      <c r="BD27" s="642"/>
      <c r="BE27" s="642"/>
      <c r="BF27" s="642"/>
      <c r="BG27" s="642"/>
      <c r="BH27" s="642"/>
      <c r="BI27" s="642"/>
      <c r="BJ27" s="642"/>
      <c r="BK27" s="642"/>
      <c r="BL27" s="642"/>
      <c r="BM27" s="642"/>
      <c r="BN27" s="642"/>
      <c r="BO27" s="642"/>
      <c r="BP27" s="642"/>
      <c r="BQ27" s="642"/>
      <c r="BR27" s="635"/>
      <c r="BS27" s="642"/>
      <c r="BT27" s="642"/>
      <c r="BU27" s="642"/>
      <c r="BV27" s="642"/>
      <c r="BW27" s="642"/>
      <c r="BX27" s="642"/>
      <c r="BY27" s="642"/>
      <c r="BZ27" s="584"/>
      <c r="CA27" s="584"/>
      <c r="CB27" s="584"/>
      <c r="CC27" s="584"/>
      <c r="CD27" s="584"/>
      <c r="CE27" s="584"/>
      <c r="CF27" s="584"/>
      <c r="CG27" s="584"/>
      <c r="CH27" s="584"/>
      <c r="CI27" s="584"/>
      <c r="CJ27" s="584"/>
      <c r="CK27" s="584"/>
      <c r="CL27" s="584"/>
      <c r="CM27" s="584"/>
      <c r="CN27" s="584"/>
      <c r="CO27" s="584"/>
      <c r="CP27" s="584"/>
      <c r="CQ27" s="584"/>
      <c r="CR27" s="584"/>
      <c r="CS27" s="584"/>
      <c r="CT27" s="584"/>
      <c r="CU27" s="584"/>
      <c r="CV27" s="584"/>
      <c r="CW27" s="584"/>
      <c r="CX27" s="584"/>
      <c r="CY27" s="584"/>
      <c r="CZ27" s="584"/>
      <c r="DA27" s="584"/>
      <c r="DB27" s="584"/>
      <c r="DC27" s="584"/>
      <c r="DD27" s="584"/>
      <c r="DE27" s="584"/>
      <c r="DF27" s="584"/>
      <c r="DG27" s="584"/>
      <c r="DH27" s="584"/>
      <c r="DI27" s="584"/>
      <c r="DJ27" s="584"/>
      <c r="DK27" s="584"/>
      <c r="DL27" s="584"/>
      <c r="DM27" s="584"/>
      <c r="DN27" s="584"/>
      <c r="DO27" s="584"/>
      <c r="DP27" s="584"/>
      <c r="DQ27" s="584"/>
      <c r="DR27" s="584"/>
      <c r="DS27" s="584"/>
      <c r="DT27" s="584"/>
      <c r="DU27" s="584"/>
      <c r="DV27" s="584"/>
      <c r="DW27" s="584"/>
      <c r="DX27" s="584"/>
      <c r="DY27" s="584"/>
      <c r="DZ27" s="584"/>
      <c r="EA27" s="584"/>
      <c r="EB27" s="584"/>
      <c r="EC27" s="584"/>
      <c r="ED27" s="584"/>
      <c r="EE27" s="584"/>
      <c r="EF27" s="584"/>
      <c r="EG27" s="584"/>
      <c r="EH27" s="584"/>
      <c r="EI27" s="584"/>
      <c r="EJ27" s="584"/>
      <c r="EK27" s="584"/>
      <c r="EL27" s="584"/>
      <c r="EM27" s="584"/>
      <c r="EN27" s="584"/>
      <c r="EO27" s="584"/>
      <c r="EP27" s="584"/>
      <c r="EQ27" s="584"/>
      <c r="ER27" s="584"/>
      <c r="ES27" s="584"/>
      <c r="ET27" s="584"/>
      <c r="EU27" s="584"/>
      <c r="EV27" s="584"/>
      <c r="EW27" s="584"/>
      <c r="EX27" s="584"/>
      <c r="EY27" s="584"/>
      <c r="EZ27" s="584"/>
      <c r="FA27" s="584"/>
      <c r="FB27" s="584"/>
      <c r="FC27" s="584"/>
      <c r="FD27" s="584"/>
      <c r="FE27" s="584"/>
      <c r="FF27" s="584"/>
      <c r="FG27" s="584"/>
      <c r="FH27" s="584"/>
      <c r="FI27" s="584"/>
      <c r="FJ27" s="584"/>
      <c r="FK27" s="584"/>
      <c r="FL27" s="584"/>
      <c r="FM27" s="584"/>
      <c r="FN27" s="584"/>
      <c r="FO27" s="584"/>
      <c r="FP27" s="584"/>
      <c r="FQ27" s="584"/>
      <c r="FR27" s="584"/>
      <c r="FS27" s="584"/>
      <c r="FT27" s="584"/>
      <c r="FU27" s="584"/>
    </row>
    <row r="28" spans="1:177" s="576" customFormat="1" ht="9" customHeight="1">
      <c r="A28" s="577"/>
      <c r="B28" s="583"/>
      <c r="C28" s="584"/>
      <c r="D28" s="584"/>
      <c r="E28" s="584"/>
      <c r="F28" s="584"/>
      <c r="G28" s="584"/>
      <c r="H28" s="584"/>
      <c r="I28" s="579"/>
      <c r="K28" s="635"/>
      <c r="L28" s="642"/>
      <c r="M28" s="642"/>
      <c r="N28" s="642"/>
      <c r="O28" s="642"/>
      <c r="P28" s="642"/>
      <c r="Q28" s="642"/>
      <c r="R28" s="642"/>
      <c r="S28" s="642"/>
      <c r="T28" s="642"/>
      <c r="U28" s="642"/>
      <c r="V28" s="642"/>
      <c r="W28" s="642"/>
      <c r="X28" s="642"/>
      <c r="Y28" s="642"/>
      <c r="Z28" s="642"/>
      <c r="AA28" s="642"/>
      <c r="AB28" s="642"/>
      <c r="AC28" s="642"/>
      <c r="AD28" s="642"/>
      <c r="AE28" s="642"/>
      <c r="AF28" s="642"/>
      <c r="AG28" s="642"/>
      <c r="AH28" s="642"/>
      <c r="AI28" s="642"/>
      <c r="AJ28" s="635"/>
      <c r="AK28" s="642"/>
      <c r="AL28" s="642"/>
      <c r="AM28" s="642"/>
      <c r="AN28" s="642"/>
      <c r="AO28" s="642"/>
      <c r="AP28" s="642"/>
      <c r="AQ28" s="642"/>
      <c r="AR28" s="642"/>
      <c r="AS28" s="635"/>
      <c r="AT28" s="642"/>
      <c r="AU28" s="642"/>
      <c r="AV28" s="642"/>
      <c r="AW28" s="642"/>
      <c r="AX28" s="642"/>
      <c r="AY28" s="642"/>
      <c r="AZ28" s="642"/>
      <c r="BA28" s="642"/>
      <c r="BB28" s="642"/>
      <c r="BC28" s="642"/>
      <c r="BD28" s="642"/>
      <c r="BE28" s="642"/>
      <c r="BF28" s="642"/>
      <c r="BG28" s="642"/>
      <c r="BH28" s="642"/>
      <c r="BI28" s="642"/>
      <c r="BJ28" s="642"/>
      <c r="BK28" s="642"/>
      <c r="BL28" s="642"/>
      <c r="BM28" s="642"/>
      <c r="BN28" s="642"/>
      <c r="BO28" s="642"/>
      <c r="BP28" s="642"/>
      <c r="BQ28" s="642"/>
      <c r="BR28" s="635"/>
      <c r="BS28" s="642"/>
      <c r="BT28" s="642"/>
      <c r="BU28" s="642"/>
      <c r="BV28" s="642"/>
      <c r="BW28" s="642"/>
      <c r="BX28" s="642"/>
      <c r="BY28" s="642"/>
      <c r="BZ28" s="584"/>
      <c r="CA28" s="584"/>
      <c r="CB28" s="584"/>
      <c r="CC28" s="584"/>
      <c r="CD28" s="584"/>
      <c r="CE28" s="584"/>
      <c r="CF28" s="584"/>
      <c r="CG28" s="584"/>
      <c r="CH28" s="584"/>
      <c r="CI28" s="584"/>
      <c r="CJ28" s="584"/>
      <c r="CK28" s="584"/>
      <c r="CL28" s="584"/>
      <c r="CM28" s="584"/>
      <c r="CN28" s="584"/>
      <c r="CO28" s="584"/>
      <c r="CP28" s="584"/>
      <c r="CQ28" s="584"/>
      <c r="CR28" s="584"/>
      <c r="CS28" s="584"/>
      <c r="CT28" s="584"/>
      <c r="CU28" s="584"/>
      <c r="CV28" s="584"/>
      <c r="CW28" s="584"/>
      <c r="CX28" s="584"/>
      <c r="CY28" s="584"/>
      <c r="CZ28" s="584"/>
      <c r="DA28" s="584"/>
      <c r="DB28" s="584"/>
      <c r="DC28" s="584"/>
      <c r="DD28" s="584"/>
      <c r="DE28" s="584"/>
      <c r="DF28" s="584"/>
      <c r="DG28" s="584"/>
      <c r="DH28" s="584"/>
      <c r="DI28" s="584"/>
      <c r="DJ28" s="584"/>
      <c r="DK28" s="584"/>
      <c r="DL28" s="584"/>
      <c r="DM28" s="584"/>
      <c r="DN28" s="584"/>
      <c r="DO28" s="584"/>
      <c r="DP28" s="584"/>
      <c r="DQ28" s="584"/>
      <c r="DR28" s="584"/>
      <c r="DS28" s="584"/>
      <c r="DT28" s="584"/>
      <c r="DU28" s="584"/>
      <c r="DV28" s="584"/>
      <c r="DW28" s="584"/>
      <c r="DX28" s="584"/>
      <c r="DY28" s="584"/>
      <c r="DZ28" s="584"/>
      <c r="EA28" s="584"/>
      <c r="EB28" s="584"/>
      <c r="EC28" s="584"/>
      <c r="ED28" s="584"/>
      <c r="EE28" s="584"/>
      <c r="EF28" s="584"/>
      <c r="EG28" s="584"/>
      <c r="EH28" s="584"/>
      <c r="EI28" s="584"/>
      <c r="EJ28" s="584"/>
      <c r="EK28" s="584"/>
      <c r="EL28" s="584"/>
      <c r="EM28" s="584"/>
      <c r="EN28" s="584"/>
      <c r="EO28" s="584"/>
      <c r="EP28" s="584"/>
      <c r="EQ28" s="584"/>
      <c r="ER28" s="584"/>
      <c r="ES28" s="584"/>
      <c r="ET28" s="584"/>
      <c r="EU28" s="584"/>
      <c r="EV28" s="584"/>
      <c r="EW28" s="584"/>
      <c r="EX28" s="584"/>
      <c r="EY28" s="584"/>
      <c r="EZ28" s="584"/>
      <c r="FA28" s="584"/>
      <c r="FB28" s="584"/>
      <c r="FC28" s="584"/>
      <c r="FD28" s="584"/>
      <c r="FE28" s="584"/>
      <c r="FF28" s="584"/>
      <c r="FG28" s="584"/>
      <c r="FH28" s="584"/>
      <c r="FI28" s="584"/>
      <c r="FJ28" s="584"/>
      <c r="FK28" s="584"/>
      <c r="FL28" s="584"/>
      <c r="FM28" s="584"/>
      <c r="FN28" s="584"/>
      <c r="FO28" s="584"/>
      <c r="FP28" s="584"/>
      <c r="FQ28" s="584"/>
      <c r="FR28" s="584"/>
      <c r="FS28" s="584"/>
      <c r="FT28" s="584"/>
      <c r="FU28" s="584"/>
    </row>
    <row r="29" spans="1:177" s="576" customFormat="1" ht="9" customHeight="1">
      <c r="A29" s="577"/>
      <c r="B29" s="583" t="s">
        <v>498</v>
      </c>
      <c r="C29" s="584"/>
      <c r="D29" s="584"/>
      <c r="E29" s="584">
        <f>SUM(E30:E32)</f>
        <v>3986784</v>
      </c>
      <c r="F29" s="584">
        <f>SUM(F30:F33)</f>
        <v>4269796</v>
      </c>
      <c r="G29" s="584">
        <f>SUM(G30:G33)</f>
        <v>5028263</v>
      </c>
      <c r="H29" s="584">
        <f>SUM(H30:H33)</f>
        <v>5169105</v>
      </c>
      <c r="I29" s="579"/>
      <c r="K29" s="635"/>
      <c r="L29" s="642"/>
      <c r="M29" s="642"/>
      <c r="N29" s="642"/>
      <c r="O29" s="642"/>
      <c r="P29" s="642"/>
      <c r="Q29" s="642"/>
      <c r="R29" s="642"/>
      <c r="S29" s="642"/>
      <c r="T29" s="642"/>
      <c r="U29" s="642"/>
      <c r="V29" s="642"/>
      <c r="W29" s="642"/>
      <c r="X29" s="642"/>
      <c r="Y29" s="642"/>
      <c r="Z29" s="642"/>
      <c r="AA29" s="642"/>
      <c r="AB29" s="642"/>
      <c r="AC29" s="642"/>
      <c r="AD29" s="642"/>
      <c r="AE29" s="642"/>
      <c r="AF29" s="642"/>
      <c r="AG29" s="642"/>
      <c r="AH29" s="642"/>
      <c r="AI29" s="642"/>
      <c r="AJ29" s="635"/>
      <c r="AK29" s="642"/>
      <c r="AL29" s="642"/>
      <c r="AM29" s="642"/>
      <c r="AN29" s="642"/>
      <c r="AO29" s="642"/>
      <c r="AP29" s="642"/>
      <c r="AQ29" s="642"/>
      <c r="AR29" s="642"/>
      <c r="AS29" s="635"/>
      <c r="AT29" s="642"/>
      <c r="AU29" s="642"/>
      <c r="AV29" s="642"/>
      <c r="AW29" s="642"/>
      <c r="AX29" s="642"/>
      <c r="AY29" s="642"/>
      <c r="AZ29" s="642"/>
      <c r="BA29" s="642"/>
      <c r="BB29" s="642"/>
      <c r="BC29" s="642"/>
      <c r="BD29" s="642"/>
      <c r="BE29" s="642"/>
      <c r="BF29" s="642"/>
      <c r="BG29" s="642"/>
      <c r="BH29" s="642"/>
      <c r="BI29" s="642"/>
      <c r="BJ29" s="642"/>
      <c r="BK29" s="642"/>
      <c r="BL29" s="642"/>
      <c r="BM29" s="642"/>
      <c r="BN29" s="642"/>
      <c r="BO29" s="642"/>
      <c r="BP29" s="642"/>
      <c r="BQ29" s="642"/>
      <c r="BR29" s="635"/>
      <c r="BS29" s="642"/>
      <c r="BT29" s="642"/>
      <c r="BU29" s="642"/>
      <c r="BV29" s="642"/>
      <c r="BW29" s="642"/>
      <c r="BX29" s="642"/>
      <c r="BY29" s="642"/>
      <c r="BZ29" s="584"/>
      <c r="CA29" s="584"/>
      <c r="CB29" s="584"/>
      <c r="CC29" s="584"/>
      <c r="CD29" s="584"/>
      <c r="CE29" s="584"/>
      <c r="CF29" s="584"/>
      <c r="CG29" s="584"/>
      <c r="CH29" s="584"/>
      <c r="CI29" s="584"/>
      <c r="CJ29" s="584"/>
      <c r="CK29" s="584"/>
      <c r="CL29" s="584"/>
      <c r="CM29" s="584"/>
      <c r="CN29" s="584"/>
      <c r="CO29" s="584"/>
      <c r="CP29" s="584"/>
      <c r="CQ29" s="584"/>
      <c r="CR29" s="584"/>
      <c r="CS29" s="584"/>
      <c r="CT29" s="584"/>
      <c r="CU29" s="584"/>
      <c r="CV29" s="584"/>
      <c r="CW29" s="584"/>
      <c r="CX29" s="584"/>
      <c r="CY29" s="584"/>
      <c r="CZ29" s="584"/>
      <c r="DA29" s="584"/>
      <c r="DB29" s="584"/>
      <c r="DC29" s="584"/>
      <c r="DD29" s="584"/>
      <c r="DE29" s="584"/>
      <c r="DF29" s="584"/>
      <c r="DG29" s="584"/>
      <c r="DH29" s="584"/>
      <c r="DI29" s="584"/>
      <c r="DJ29" s="584"/>
      <c r="DK29" s="584"/>
      <c r="DL29" s="584"/>
      <c r="DM29" s="584"/>
      <c r="DN29" s="584"/>
      <c r="DO29" s="584"/>
      <c r="DP29" s="584"/>
      <c r="DQ29" s="584"/>
      <c r="DR29" s="584"/>
      <c r="DS29" s="584"/>
      <c r="DT29" s="584"/>
      <c r="DU29" s="584"/>
      <c r="DV29" s="584"/>
      <c r="DW29" s="584"/>
      <c r="DX29" s="584"/>
      <c r="DY29" s="584"/>
      <c r="DZ29" s="584"/>
      <c r="EA29" s="584"/>
      <c r="EB29" s="584"/>
      <c r="EC29" s="584"/>
      <c r="ED29" s="584"/>
      <c r="EE29" s="584"/>
      <c r="EF29" s="584"/>
      <c r="EG29" s="584"/>
      <c r="EH29" s="584"/>
      <c r="EI29" s="584"/>
      <c r="EJ29" s="584"/>
      <c r="EK29" s="584"/>
      <c r="EL29" s="584"/>
      <c r="EM29" s="584"/>
      <c r="EN29" s="584"/>
      <c r="EO29" s="584"/>
      <c r="EP29" s="584"/>
      <c r="EQ29" s="584"/>
      <c r="ER29" s="584"/>
      <c r="ES29" s="584"/>
      <c r="ET29" s="584"/>
      <c r="EU29" s="584"/>
      <c r="EV29" s="584"/>
      <c r="EW29" s="584"/>
      <c r="EX29" s="584"/>
      <c r="EY29" s="584"/>
      <c r="EZ29" s="584"/>
      <c r="FA29" s="584"/>
      <c r="FB29" s="584"/>
      <c r="FC29" s="584"/>
      <c r="FD29" s="584"/>
      <c r="FE29" s="584"/>
      <c r="FF29" s="584"/>
      <c r="FG29" s="584"/>
      <c r="FH29" s="584"/>
      <c r="FI29" s="584"/>
      <c r="FJ29" s="584"/>
      <c r="FK29" s="584"/>
      <c r="FL29" s="584"/>
      <c r="FM29" s="584"/>
      <c r="FN29" s="584"/>
      <c r="FO29" s="584"/>
      <c r="FP29" s="584"/>
      <c r="FQ29" s="584"/>
      <c r="FR29" s="584"/>
      <c r="FS29" s="584"/>
      <c r="FT29" s="584"/>
      <c r="FU29" s="584"/>
    </row>
    <row r="30" spans="1:177" s="576" customFormat="1" ht="9" customHeight="1">
      <c r="A30" s="577"/>
      <c r="B30" s="643" t="s">
        <v>499</v>
      </c>
      <c r="C30" s="584"/>
      <c r="D30" s="584"/>
      <c r="E30" s="584">
        <v>3212710</v>
      </c>
      <c r="F30" s="584">
        <v>3424725</v>
      </c>
      <c r="G30" s="584">
        <v>3845939</v>
      </c>
      <c r="H30" s="584">
        <v>4011670</v>
      </c>
      <c r="I30" s="579"/>
      <c r="K30" s="635"/>
      <c r="L30" s="642"/>
      <c r="M30" s="642"/>
      <c r="N30" s="642"/>
      <c r="O30" s="642"/>
      <c r="P30" s="642"/>
      <c r="Q30" s="642"/>
      <c r="R30" s="642"/>
      <c r="S30" s="642"/>
      <c r="T30" s="642"/>
      <c r="U30" s="642"/>
      <c r="V30" s="642"/>
      <c r="W30" s="642"/>
      <c r="X30" s="642"/>
      <c r="Y30" s="642"/>
      <c r="Z30" s="642"/>
      <c r="AA30" s="642"/>
      <c r="AB30" s="642"/>
      <c r="AC30" s="642"/>
      <c r="AD30" s="642"/>
      <c r="AE30" s="642"/>
      <c r="AF30" s="642"/>
      <c r="AG30" s="642"/>
      <c r="AH30" s="642"/>
      <c r="AI30" s="642"/>
      <c r="AJ30" s="635"/>
      <c r="AK30" s="642"/>
      <c r="AL30" s="642"/>
      <c r="AM30" s="642"/>
      <c r="AN30" s="642"/>
      <c r="AO30" s="642"/>
      <c r="AP30" s="642"/>
      <c r="AQ30" s="642"/>
      <c r="AR30" s="642"/>
      <c r="AS30" s="635"/>
      <c r="AT30" s="642"/>
      <c r="AU30" s="642"/>
      <c r="AV30" s="642"/>
      <c r="AW30" s="642"/>
      <c r="AX30" s="642"/>
      <c r="AY30" s="642"/>
      <c r="AZ30" s="642"/>
      <c r="BA30" s="642"/>
      <c r="BB30" s="642"/>
      <c r="BC30" s="642"/>
      <c r="BD30" s="642"/>
      <c r="BE30" s="642"/>
      <c r="BF30" s="642"/>
      <c r="BG30" s="642"/>
      <c r="BH30" s="642"/>
      <c r="BI30" s="642"/>
      <c r="BJ30" s="642"/>
      <c r="BK30" s="642"/>
      <c r="BL30" s="642"/>
      <c r="BM30" s="642"/>
      <c r="BN30" s="642"/>
      <c r="BO30" s="642"/>
      <c r="BP30" s="642"/>
      <c r="BQ30" s="642"/>
      <c r="BR30" s="635"/>
      <c r="BS30" s="642"/>
      <c r="BT30" s="642"/>
      <c r="BU30" s="642"/>
      <c r="BV30" s="642"/>
      <c r="BW30" s="642"/>
      <c r="BX30" s="642"/>
      <c r="BY30" s="642"/>
      <c r="BZ30" s="584"/>
      <c r="CA30" s="584"/>
      <c r="CB30" s="584"/>
      <c r="CC30" s="584"/>
      <c r="CD30" s="584"/>
      <c r="CE30" s="584"/>
      <c r="CF30" s="584"/>
      <c r="CG30" s="584"/>
      <c r="CH30" s="584"/>
      <c r="CI30" s="584"/>
      <c r="CJ30" s="584"/>
      <c r="CK30" s="584"/>
      <c r="CL30" s="584"/>
      <c r="CM30" s="584"/>
      <c r="CN30" s="584"/>
      <c r="CO30" s="584"/>
      <c r="CP30" s="584"/>
      <c r="CQ30" s="584"/>
      <c r="CR30" s="584"/>
      <c r="CS30" s="584"/>
      <c r="CT30" s="584"/>
      <c r="CU30" s="584"/>
      <c r="CV30" s="584"/>
      <c r="CW30" s="584"/>
      <c r="CX30" s="584"/>
      <c r="CY30" s="584"/>
      <c r="CZ30" s="584"/>
      <c r="DA30" s="584"/>
      <c r="DB30" s="584"/>
      <c r="DC30" s="584"/>
      <c r="DD30" s="584"/>
      <c r="DE30" s="584"/>
      <c r="DF30" s="584"/>
      <c r="DG30" s="584"/>
      <c r="DH30" s="584"/>
      <c r="DI30" s="584"/>
      <c r="DJ30" s="584"/>
      <c r="DK30" s="584"/>
      <c r="DL30" s="584"/>
      <c r="DM30" s="584"/>
      <c r="DN30" s="584"/>
      <c r="DO30" s="584"/>
      <c r="DP30" s="584"/>
      <c r="DQ30" s="584"/>
      <c r="DR30" s="584"/>
      <c r="DS30" s="584"/>
      <c r="DT30" s="584"/>
      <c r="DU30" s="584"/>
      <c r="DV30" s="584"/>
      <c r="DW30" s="584"/>
      <c r="DX30" s="584"/>
      <c r="DY30" s="584"/>
      <c r="DZ30" s="584"/>
      <c r="EA30" s="584"/>
      <c r="EB30" s="584"/>
      <c r="EC30" s="584"/>
      <c r="ED30" s="584"/>
      <c r="EE30" s="584"/>
      <c r="EF30" s="584"/>
      <c r="EG30" s="584"/>
      <c r="EH30" s="584"/>
      <c r="EI30" s="584"/>
      <c r="EJ30" s="584"/>
      <c r="EK30" s="584"/>
      <c r="EL30" s="584"/>
      <c r="EM30" s="584"/>
      <c r="EN30" s="584"/>
      <c r="EO30" s="584"/>
      <c r="EP30" s="584"/>
      <c r="EQ30" s="584"/>
      <c r="ER30" s="584"/>
      <c r="ES30" s="584"/>
      <c r="ET30" s="584"/>
      <c r="EU30" s="584"/>
      <c r="EV30" s="584"/>
      <c r="EW30" s="584"/>
      <c r="EX30" s="584"/>
      <c r="EY30" s="584"/>
      <c r="EZ30" s="584"/>
      <c r="FA30" s="584"/>
      <c r="FB30" s="584"/>
      <c r="FC30" s="584"/>
      <c r="FD30" s="584"/>
      <c r="FE30" s="584"/>
      <c r="FF30" s="584"/>
      <c r="FG30" s="584"/>
      <c r="FH30" s="584"/>
      <c r="FI30" s="584"/>
      <c r="FJ30" s="584"/>
      <c r="FK30" s="584"/>
      <c r="FL30" s="584"/>
      <c r="FM30" s="584"/>
      <c r="FN30" s="584"/>
      <c r="FO30" s="584"/>
      <c r="FP30" s="584"/>
      <c r="FQ30" s="584"/>
      <c r="FR30" s="584"/>
      <c r="FS30" s="584"/>
      <c r="FT30" s="584"/>
      <c r="FU30" s="584"/>
    </row>
    <row r="31" spans="1:177" s="576" customFormat="1" ht="9" customHeight="1">
      <c r="A31" s="577"/>
      <c r="B31" s="643" t="s">
        <v>500</v>
      </c>
      <c r="C31" s="584"/>
      <c r="D31" s="584"/>
      <c r="E31" s="584">
        <v>772592</v>
      </c>
      <c r="F31" s="584">
        <v>706445</v>
      </c>
      <c r="G31" s="584">
        <v>1027028</v>
      </c>
      <c r="H31" s="584">
        <v>977395</v>
      </c>
      <c r="I31" s="579"/>
      <c r="K31" s="635"/>
      <c r="L31" s="642"/>
      <c r="M31" s="642"/>
      <c r="N31" s="642"/>
      <c r="O31" s="642"/>
      <c r="P31" s="642"/>
      <c r="Q31" s="642"/>
      <c r="R31" s="642"/>
      <c r="S31" s="642"/>
      <c r="T31" s="642"/>
      <c r="U31" s="642"/>
      <c r="V31" s="642"/>
      <c r="W31" s="642"/>
      <c r="X31" s="642"/>
      <c r="Y31" s="642"/>
      <c r="Z31" s="642"/>
      <c r="AA31" s="642"/>
      <c r="AB31" s="642"/>
      <c r="AC31" s="642"/>
      <c r="AD31" s="642"/>
      <c r="AE31" s="642"/>
      <c r="AF31" s="642"/>
      <c r="AG31" s="642"/>
      <c r="AH31" s="642"/>
      <c r="AI31" s="642"/>
      <c r="AJ31" s="635"/>
      <c r="AK31" s="642"/>
      <c r="AL31" s="642"/>
      <c r="AM31" s="642"/>
      <c r="AN31" s="642"/>
      <c r="AO31" s="642"/>
      <c r="AP31" s="642"/>
      <c r="AQ31" s="642"/>
      <c r="AR31" s="642"/>
      <c r="AS31" s="635"/>
      <c r="AT31" s="642"/>
      <c r="AU31" s="642"/>
      <c r="AV31" s="642"/>
      <c r="AW31" s="642"/>
      <c r="AX31" s="642"/>
      <c r="AY31" s="642"/>
      <c r="AZ31" s="642"/>
      <c r="BA31" s="642"/>
      <c r="BB31" s="642"/>
      <c r="BC31" s="642"/>
      <c r="BD31" s="642"/>
      <c r="BE31" s="642"/>
      <c r="BF31" s="642"/>
      <c r="BG31" s="642"/>
      <c r="BH31" s="642"/>
      <c r="BI31" s="642"/>
      <c r="BJ31" s="642"/>
      <c r="BK31" s="642"/>
      <c r="BL31" s="642"/>
      <c r="BM31" s="642"/>
      <c r="BN31" s="642"/>
      <c r="BO31" s="642"/>
      <c r="BP31" s="642"/>
      <c r="BQ31" s="642"/>
      <c r="BR31" s="635"/>
      <c r="BS31" s="642"/>
      <c r="BT31" s="642"/>
      <c r="BU31" s="642"/>
      <c r="BV31" s="642"/>
      <c r="BW31" s="642"/>
      <c r="BX31" s="642"/>
      <c r="BY31" s="642"/>
      <c r="BZ31" s="584"/>
      <c r="CA31" s="584"/>
      <c r="CB31" s="584"/>
      <c r="CC31" s="584"/>
      <c r="CD31" s="584"/>
      <c r="CE31" s="584"/>
      <c r="CF31" s="584"/>
      <c r="CG31" s="584"/>
      <c r="CH31" s="584"/>
      <c r="CI31" s="584"/>
      <c r="CJ31" s="584"/>
      <c r="CK31" s="584"/>
      <c r="CL31" s="584"/>
      <c r="CM31" s="584"/>
      <c r="CN31" s="584"/>
      <c r="CO31" s="584"/>
      <c r="CP31" s="584"/>
      <c r="CQ31" s="584"/>
      <c r="CR31" s="584"/>
      <c r="CS31" s="584"/>
      <c r="CT31" s="584"/>
      <c r="CU31" s="584"/>
      <c r="CV31" s="584"/>
      <c r="CW31" s="584"/>
      <c r="CX31" s="584"/>
      <c r="CY31" s="584"/>
      <c r="CZ31" s="584"/>
      <c r="DA31" s="584"/>
      <c r="DB31" s="584"/>
      <c r="DC31" s="584"/>
      <c r="DD31" s="584"/>
      <c r="DE31" s="584"/>
      <c r="DF31" s="584"/>
      <c r="DG31" s="584"/>
      <c r="DH31" s="584"/>
      <c r="DI31" s="584"/>
      <c r="DJ31" s="584"/>
      <c r="DK31" s="584"/>
      <c r="DL31" s="584"/>
      <c r="DM31" s="584"/>
      <c r="DN31" s="584"/>
      <c r="DO31" s="584"/>
      <c r="DP31" s="584"/>
      <c r="DQ31" s="584"/>
      <c r="DR31" s="584"/>
      <c r="DS31" s="584"/>
      <c r="DT31" s="584"/>
      <c r="DU31" s="584"/>
      <c r="DV31" s="584"/>
      <c r="DW31" s="584"/>
      <c r="DX31" s="584"/>
      <c r="DY31" s="584"/>
      <c r="DZ31" s="584"/>
      <c r="EA31" s="584"/>
      <c r="EB31" s="584"/>
      <c r="EC31" s="584"/>
      <c r="ED31" s="584"/>
      <c r="EE31" s="584"/>
      <c r="EF31" s="584"/>
      <c r="EG31" s="584"/>
      <c r="EH31" s="584"/>
      <c r="EI31" s="584"/>
      <c r="EJ31" s="584"/>
      <c r="EK31" s="584"/>
      <c r="EL31" s="584"/>
      <c r="EM31" s="584"/>
      <c r="EN31" s="584"/>
      <c r="EO31" s="584"/>
      <c r="EP31" s="584"/>
      <c r="EQ31" s="584"/>
      <c r="ER31" s="584"/>
      <c r="ES31" s="584"/>
      <c r="ET31" s="584"/>
      <c r="EU31" s="584"/>
      <c r="EV31" s="584"/>
      <c r="EW31" s="584"/>
      <c r="EX31" s="584"/>
      <c r="EY31" s="584"/>
      <c r="EZ31" s="584"/>
      <c r="FA31" s="584"/>
      <c r="FB31" s="584"/>
      <c r="FC31" s="584"/>
      <c r="FD31" s="584"/>
      <c r="FE31" s="584"/>
      <c r="FF31" s="584"/>
      <c r="FG31" s="584"/>
      <c r="FH31" s="584"/>
      <c r="FI31" s="584"/>
      <c r="FJ31" s="584"/>
      <c r="FK31" s="584"/>
      <c r="FL31" s="584"/>
      <c r="FM31" s="584"/>
      <c r="FN31" s="584"/>
      <c r="FO31" s="584"/>
      <c r="FP31" s="584"/>
      <c r="FQ31" s="584"/>
      <c r="FR31" s="584"/>
      <c r="FS31" s="584"/>
      <c r="FT31" s="584"/>
      <c r="FU31" s="584"/>
    </row>
    <row r="32" spans="1:177" s="576" customFormat="1" ht="9" customHeight="1">
      <c r="A32" s="577"/>
      <c r="B32" s="643" t="s">
        <v>491</v>
      </c>
      <c r="C32" s="584"/>
      <c r="D32" s="584"/>
      <c r="E32" s="584">
        <v>1482</v>
      </c>
      <c r="F32" s="584">
        <v>1362</v>
      </c>
      <c r="G32" s="584">
        <v>4601</v>
      </c>
      <c r="H32" s="584">
        <v>4914</v>
      </c>
      <c r="I32" s="579"/>
      <c r="K32" s="635"/>
      <c r="L32" s="642"/>
      <c r="M32" s="642"/>
      <c r="N32" s="642"/>
      <c r="O32" s="642"/>
      <c r="P32" s="642"/>
      <c r="Q32" s="642"/>
      <c r="R32" s="642"/>
      <c r="S32" s="642"/>
      <c r="T32" s="642"/>
      <c r="U32" s="642"/>
      <c r="V32" s="642"/>
      <c r="W32" s="642"/>
      <c r="X32" s="642"/>
      <c r="Y32" s="642"/>
      <c r="Z32" s="642"/>
      <c r="AA32" s="642"/>
      <c r="AB32" s="642"/>
      <c r="AC32" s="642"/>
      <c r="AD32" s="642"/>
      <c r="AE32" s="642"/>
      <c r="AF32" s="642"/>
      <c r="AG32" s="642"/>
      <c r="AH32" s="642"/>
      <c r="AI32" s="642"/>
      <c r="AJ32" s="635"/>
      <c r="AK32" s="642"/>
      <c r="AL32" s="642"/>
      <c r="AM32" s="642"/>
      <c r="AN32" s="642"/>
      <c r="AO32" s="642"/>
      <c r="AP32" s="642"/>
      <c r="AQ32" s="642"/>
      <c r="AR32" s="642"/>
      <c r="AS32" s="635"/>
      <c r="AT32" s="642"/>
      <c r="AU32" s="642"/>
      <c r="AV32" s="642"/>
      <c r="AW32" s="642"/>
      <c r="AX32" s="642"/>
      <c r="AY32" s="642"/>
      <c r="AZ32" s="642"/>
      <c r="BA32" s="642"/>
      <c r="BB32" s="642"/>
      <c r="BC32" s="642"/>
      <c r="BD32" s="642"/>
      <c r="BE32" s="642"/>
      <c r="BF32" s="642"/>
      <c r="BG32" s="642"/>
      <c r="BH32" s="642"/>
      <c r="BI32" s="642"/>
      <c r="BJ32" s="642"/>
      <c r="BK32" s="642"/>
      <c r="BL32" s="642"/>
      <c r="BM32" s="642"/>
      <c r="BN32" s="642"/>
      <c r="BO32" s="642"/>
      <c r="BP32" s="642"/>
      <c r="BQ32" s="642"/>
      <c r="BR32" s="635"/>
      <c r="BS32" s="642"/>
      <c r="BT32" s="642"/>
      <c r="BU32" s="642"/>
      <c r="BV32" s="642"/>
      <c r="BW32" s="642"/>
      <c r="BX32" s="642"/>
      <c r="BY32" s="642"/>
      <c r="BZ32" s="584"/>
      <c r="CA32" s="584"/>
      <c r="CB32" s="584"/>
      <c r="CC32" s="584"/>
      <c r="CD32" s="584"/>
      <c r="CE32" s="584"/>
      <c r="CF32" s="584"/>
      <c r="CG32" s="584"/>
      <c r="CH32" s="584"/>
      <c r="CI32" s="584"/>
      <c r="CJ32" s="584"/>
      <c r="CK32" s="584"/>
      <c r="CL32" s="584"/>
      <c r="CM32" s="584"/>
      <c r="CN32" s="584"/>
      <c r="CO32" s="584"/>
      <c r="CP32" s="584"/>
      <c r="CQ32" s="584"/>
      <c r="CR32" s="584"/>
      <c r="CS32" s="584"/>
      <c r="CT32" s="584"/>
      <c r="CU32" s="584"/>
      <c r="CV32" s="584"/>
      <c r="CW32" s="584"/>
      <c r="CX32" s="584"/>
      <c r="CY32" s="584"/>
      <c r="CZ32" s="584"/>
      <c r="DA32" s="584"/>
      <c r="DB32" s="584"/>
      <c r="DC32" s="584"/>
      <c r="DD32" s="584"/>
      <c r="DE32" s="584"/>
      <c r="DF32" s="584"/>
      <c r="DG32" s="584"/>
      <c r="DH32" s="584"/>
      <c r="DI32" s="584"/>
      <c r="DJ32" s="584"/>
      <c r="DK32" s="584"/>
      <c r="DL32" s="584"/>
      <c r="DM32" s="584"/>
      <c r="DN32" s="584"/>
      <c r="DO32" s="584"/>
      <c r="DP32" s="584"/>
      <c r="DQ32" s="584"/>
      <c r="DR32" s="584"/>
      <c r="DS32" s="584"/>
      <c r="DT32" s="584"/>
      <c r="DU32" s="584"/>
      <c r="DV32" s="584"/>
      <c r="DW32" s="584"/>
      <c r="DX32" s="584"/>
      <c r="DY32" s="584"/>
      <c r="DZ32" s="584"/>
      <c r="EA32" s="584"/>
      <c r="EB32" s="584"/>
      <c r="EC32" s="584"/>
      <c r="ED32" s="584"/>
      <c r="EE32" s="584"/>
      <c r="EF32" s="584"/>
      <c r="EG32" s="584"/>
      <c r="EH32" s="584"/>
      <c r="EI32" s="584"/>
      <c r="EJ32" s="584"/>
      <c r="EK32" s="584"/>
      <c r="EL32" s="584"/>
      <c r="EM32" s="584"/>
      <c r="EN32" s="584"/>
      <c r="EO32" s="584"/>
      <c r="EP32" s="584"/>
      <c r="EQ32" s="584"/>
      <c r="ER32" s="584"/>
      <c r="ES32" s="584"/>
      <c r="ET32" s="584"/>
      <c r="EU32" s="584"/>
      <c r="EV32" s="584"/>
      <c r="EW32" s="584"/>
      <c r="EX32" s="584"/>
      <c r="EY32" s="584"/>
      <c r="EZ32" s="584"/>
      <c r="FA32" s="584"/>
      <c r="FB32" s="584"/>
      <c r="FC32" s="584"/>
      <c r="FD32" s="584"/>
      <c r="FE32" s="584"/>
      <c r="FF32" s="584"/>
      <c r="FG32" s="584"/>
      <c r="FH32" s="584"/>
      <c r="FI32" s="584"/>
      <c r="FJ32" s="584"/>
      <c r="FK32" s="584"/>
      <c r="FL32" s="584"/>
      <c r="FM32" s="584"/>
      <c r="FN32" s="584"/>
      <c r="FO32" s="584"/>
      <c r="FP32" s="584"/>
      <c r="FQ32" s="584"/>
      <c r="FR32" s="584"/>
      <c r="FS32" s="584"/>
      <c r="FT32" s="584"/>
      <c r="FU32" s="584"/>
    </row>
    <row r="33" spans="1:177" s="576" customFormat="1" ht="9" customHeight="1">
      <c r="A33" s="577"/>
      <c r="B33" s="643" t="s">
        <v>501</v>
      </c>
      <c r="C33" s="584"/>
      <c r="D33" s="584"/>
      <c r="E33" s="584" t="s">
        <v>145</v>
      </c>
      <c r="F33" s="584">
        <v>137264</v>
      </c>
      <c r="G33" s="584">
        <v>150695</v>
      </c>
      <c r="H33" s="584">
        <v>175126</v>
      </c>
      <c r="I33" s="579"/>
      <c r="K33" s="635"/>
      <c r="L33" s="642"/>
      <c r="M33" s="642"/>
      <c r="N33" s="642"/>
      <c r="O33" s="642"/>
      <c r="P33" s="642"/>
      <c r="Q33" s="642"/>
      <c r="R33" s="642"/>
      <c r="S33" s="642"/>
      <c r="T33" s="642"/>
      <c r="U33" s="642"/>
      <c r="V33" s="642"/>
      <c r="W33" s="642"/>
      <c r="X33" s="642"/>
      <c r="Y33" s="642"/>
      <c r="Z33" s="642"/>
      <c r="AA33" s="642"/>
      <c r="AB33" s="642"/>
      <c r="AC33" s="642"/>
      <c r="AD33" s="642"/>
      <c r="AE33" s="642"/>
      <c r="AF33" s="642"/>
      <c r="AG33" s="642"/>
      <c r="AH33" s="642"/>
      <c r="AI33" s="642"/>
      <c r="AJ33" s="635"/>
      <c r="AK33" s="642"/>
      <c r="AL33" s="642"/>
      <c r="AM33" s="642"/>
      <c r="AN33" s="642"/>
      <c r="AO33" s="642"/>
      <c r="AP33" s="642"/>
      <c r="AQ33" s="642"/>
      <c r="AR33" s="642"/>
      <c r="AS33" s="635"/>
      <c r="AT33" s="642"/>
      <c r="AU33" s="642"/>
      <c r="AV33" s="642"/>
      <c r="AW33" s="642"/>
      <c r="AX33" s="642"/>
      <c r="AY33" s="642"/>
      <c r="AZ33" s="642"/>
      <c r="BA33" s="642"/>
      <c r="BB33" s="642"/>
      <c r="BC33" s="642"/>
      <c r="BD33" s="642"/>
      <c r="BE33" s="642"/>
      <c r="BF33" s="642"/>
      <c r="BG33" s="642"/>
      <c r="BH33" s="642"/>
      <c r="BI33" s="642"/>
      <c r="BJ33" s="642"/>
      <c r="BK33" s="642"/>
      <c r="BL33" s="642"/>
      <c r="BM33" s="642"/>
      <c r="BN33" s="642"/>
      <c r="BO33" s="642"/>
      <c r="BP33" s="642"/>
      <c r="BQ33" s="642"/>
      <c r="BR33" s="635"/>
      <c r="BS33" s="642"/>
      <c r="BT33" s="642"/>
      <c r="BU33" s="642"/>
      <c r="BV33" s="642"/>
      <c r="BW33" s="642"/>
      <c r="BX33" s="642"/>
      <c r="BY33" s="642"/>
      <c r="BZ33" s="584"/>
      <c r="CA33" s="584"/>
      <c r="CB33" s="584"/>
      <c r="CC33" s="584"/>
      <c r="CD33" s="584"/>
      <c r="CE33" s="584"/>
      <c r="CF33" s="584"/>
      <c r="CG33" s="584"/>
      <c r="CH33" s="584"/>
      <c r="CI33" s="584"/>
      <c r="CJ33" s="584"/>
      <c r="CK33" s="584"/>
      <c r="CL33" s="584"/>
      <c r="CM33" s="584"/>
      <c r="CN33" s="584"/>
      <c r="CO33" s="584"/>
      <c r="CP33" s="584"/>
      <c r="CQ33" s="584"/>
      <c r="CR33" s="584"/>
      <c r="CS33" s="584"/>
      <c r="CT33" s="584"/>
      <c r="CU33" s="584"/>
      <c r="CV33" s="584"/>
      <c r="CW33" s="584"/>
      <c r="CX33" s="584"/>
      <c r="CY33" s="584"/>
      <c r="CZ33" s="584"/>
      <c r="DA33" s="584"/>
      <c r="DB33" s="584"/>
      <c r="DC33" s="584"/>
      <c r="DD33" s="584"/>
      <c r="DE33" s="584"/>
      <c r="DF33" s="584"/>
      <c r="DG33" s="584"/>
      <c r="DH33" s="584"/>
      <c r="DI33" s="584"/>
      <c r="DJ33" s="584"/>
      <c r="DK33" s="584"/>
      <c r="DL33" s="584"/>
      <c r="DM33" s="584"/>
      <c r="DN33" s="584"/>
      <c r="DO33" s="584"/>
      <c r="DP33" s="584"/>
      <c r="DQ33" s="584"/>
      <c r="DR33" s="584"/>
      <c r="DS33" s="584"/>
      <c r="DT33" s="584"/>
      <c r="DU33" s="584"/>
      <c r="DV33" s="584"/>
      <c r="DW33" s="584"/>
      <c r="DX33" s="584"/>
      <c r="DY33" s="584"/>
      <c r="DZ33" s="584"/>
      <c r="EA33" s="584"/>
      <c r="EB33" s="584"/>
      <c r="EC33" s="584"/>
      <c r="ED33" s="584"/>
      <c r="EE33" s="584"/>
      <c r="EF33" s="584"/>
      <c r="EG33" s="584"/>
      <c r="EH33" s="584"/>
      <c r="EI33" s="584"/>
      <c r="EJ33" s="584"/>
      <c r="EK33" s="584"/>
      <c r="EL33" s="584"/>
      <c r="EM33" s="584"/>
      <c r="EN33" s="584"/>
      <c r="EO33" s="584"/>
      <c r="EP33" s="584"/>
      <c r="EQ33" s="584"/>
      <c r="ER33" s="584"/>
      <c r="ES33" s="584"/>
      <c r="ET33" s="584"/>
      <c r="EU33" s="584"/>
      <c r="EV33" s="584"/>
      <c r="EW33" s="584"/>
      <c r="EX33" s="584"/>
      <c r="EY33" s="584"/>
      <c r="EZ33" s="584"/>
      <c r="FA33" s="584"/>
      <c r="FB33" s="584"/>
      <c r="FC33" s="584"/>
      <c r="FD33" s="584"/>
      <c r="FE33" s="584"/>
      <c r="FF33" s="584"/>
      <c r="FG33" s="584"/>
      <c r="FH33" s="584"/>
      <c r="FI33" s="584"/>
      <c r="FJ33" s="584"/>
      <c r="FK33" s="584"/>
      <c r="FL33" s="584"/>
      <c r="FM33" s="584"/>
      <c r="FN33" s="584"/>
      <c r="FO33" s="584"/>
      <c r="FP33" s="584"/>
      <c r="FQ33" s="584"/>
      <c r="FR33" s="584"/>
      <c r="FS33" s="584"/>
      <c r="FT33" s="584"/>
      <c r="FU33" s="584"/>
    </row>
    <row r="34" spans="1:177" s="576" customFormat="1" ht="3" customHeight="1">
      <c r="A34" s="577"/>
      <c r="B34" s="585"/>
      <c r="C34" s="586"/>
      <c r="D34" s="586"/>
      <c r="E34" s="586"/>
      <c r="F34" s="586"/>
      <c r="G34" s="586"/>
      <c r="H34" s="586"/>
      <c r="I34" s="579"/>
    </row>
    <row r="35" spans="1:177" s="576" customFormat="1" ht="3" customHeight="1">
      <c r="A35" s="577"/>
      <c r="B35" s="738"/>
      <c r="C35" s="584"/>
      <c r="D35" s="584"/>
      <c r="E35" s="584"/>
      <c r="F35" s="584"/>
      <c r="G35" s="584"/>
      <c r="H35" s="584"/>
      <c r="I35" s="579"/>
    </row>
    <row r="36" spans="1:177" s="576" customFormat="1" ht="9" customHeight="1">
      <c r="A36" s="577"/>
      <c r="B36" s="738" t="s">
        <v>502</v>
      </c>
      <c r="C36" s="584"/>
      <c r="D36" s="584"/>
      <c r="E36" s="584"/>
      <c r="F36" s="584"/>
      <c r="G36" s="584"/>
      <c r="H36" s="584"/>
      <c r="I36" s="579"/>
    </row>
    <row r="37" spans="1:177" s="576" customFormat="1" ht="9" customHeight="1">
      <c r="A37" s="577"/>
      <c r="B37" s="727" t="s">
        <v>503</v>
      </c>
      <c r="C37" s="584"/>
      <c r="D37" s="584"/>
      <c r="E37" s="584"/>
      <c r="F37" s="584"/>
      <c r="G37" s="584"/>
      <c r="H37" s="584"/>
      <c r="I37" s="579"/>
    </row>
    <row r="38" spans="1:177" s="576" customFormat="1" ht="9" customHeight="1">
      <c r="A38" s="577"/>
      <c r="B38" s="727" t="s">
        <v>504</v>
      </c>
      <c r="C38" s="584"/>
      <c r="D38" s="584"/>
      <c r="E38" s="584"/>
      <c r="F38" s="584"/>
      <c r="G38" s="584"/>
      <c r="H38" s="584"/>
      <c r="I38" s="579"/>
    </row>
    <row r="39" spans="1:177" s="576" customFormat="1" ht="9" customHeight="1">
      <c r="A39" s="577"/>
      <c r="B39" s="727" t="s">
        <v>505</v>
      </c>
      <c r="C39" s="584"/>
      <c r="D39" s="584"/>
      <c r="E39" s="584"/>
      <c r="F39" s="584"/>
      <c r="G39" s="584"/>
      <c r="H39" s="584"/>
      <c r="I39" s="579"/>
    </row>
    <row r="40" spans="1:177" s="576" customFormat="1" ht="9" customHeight="1">
      <c r="A40" s="577"/>
      <c r="B40" s="727" t="s">
        <v>506</v>
      </c>
      <c r="C40" s="584"/>
      <c r="D40" s="584"/>
      <c r="E40" s="584"/>
      <c r="F40" s="584"/>
      <c r="G40" s="584"/>
      <c r="H40" s="584"/>
      <c r="I40" s="579"/>
    </row>
    <row r="41" spans="1:177" s="576" customFormat="1" ht="9" customHeight="1">
      <c r="A41" s="577"/>
      <c r="B41" s="727" t="s">
        <v>507</v>
      </c>
      <c r="C41" s="584"/>
      <c r="D41" s="584"/>
      <c r="E41" s="584"/>
      <c r="F41" s="584"/>
      <c r="G41" s="584"/>
      <c r="H41" s="584"/>
      <c r="I41" s="579"/>
    </row>
    <row r="42" spans="1:177" s="576" customFormat="1" ht="9" customHeight="1">
      <c r="A42" s="577"/>
      <c r="B42" s="727" t="s">
        <v>508</v>
      </c>
      <c r="C42" s="584"/>
      <c r="D42" s="584"/>
      <c r="E42" s="584"/>
      <c r="F42" s="584"/>
      <c r="G42" s="584"/>
      <c r="H42" s="584"/>
      <c r="I42" s="579"/>
    </row>
    <row r="43" spans="1:177" s="576" customFormat="1" ht="9" customHeight="1">
      <c r="A43" s="577"/>
      <c r="B43" s="727" t="s">
        <v>509</v>
      </c>
      <c r="C43" s="584"/>
      <c r="D43" s="584"/>
      <c r="E43" s="584"/>
      <c r="F43" s="584"/>
      <c r="G43" s="584"/>
      <c r="H43" s="584"/>
      <c r="I43" s="579"/>
    </row>
    <row r="44" spans="1:177" s="576" customFormat="1" ht="9" customHeight="1">
      <c r="A44" s="577"/>
      <c r="B44" s="727" t="s">
        <v>510</v>
      </c>
      <c r="C44" s="584"/>
      <c r="D44" s="584"/>
      <c r="E44" s="584"/>
      <c r="F44" s="584"/>
      <c r="G44" s="584"/>
      <c r="H44" s="584"/>
      <c r="I44" s="579"/>
    </row>
    <row r="45" spans="1:177" s="576" customFormat="1" ht="9" customHeight="1">
      <c r="A45" s="577"/>
      <c r="B45" s="727" t="s">
        <v>511</v>
      </c>
      <c r="C45" s="584"/>
      <c r="D45" s="584"/>
      <c r="E45" s="584"/>
      <c r="F45" s="584"/>
      <c r="G45" s="584"/>
      <c r="H45" s="584"/>
      <c r="I45" s="579"/>
    </row>
    <row r="46" spans="1:177" s="576" customFormat="1" ht="9" customHeight="1">
      <c r="A46" s="577"/>
      <c r="B46" s="727" t="s">
        <v>512</v>
      </c>
      <c r="C46" s="584"/>
      <c r="D46" s="584"/>
      <c r="E46" s="584"/>
      <c r="F46" s="584"/>
      <c r="G46" s="584"/>
      <c r="H46" s="584"/>
      <c r="I46" s="579"/>
    </row>
    <row r="47" spans="1:177" s="576" customFormat="1" ht="9" customHeight="1">
      <c r="A47" s="577"/>
      <c r="B47" s="727" t="s">
        <v>513</v>
      </c>
      <c r="C47" s="584"/>
      <c r="D47" s="584"/>
      <c r="E47" s="584"/>
      <c r="F47" s="584"/>
      <c r="G47" s="584"/>
      <c r="H47" s="584"/>
      <c r="I47" s="579"/>
    </row>
    <row r="48" spans="1:177" s="576" customFormat="1" ht="9" customHeight="1">
      <c r="A48" s="577"/>
      <c r="B48" s="728" t="s">
        <v>514</v>
      </c>
      <c r="C48" s="578"/>
      <c r="D48" s="578"/>
      <c r="E48" s="578"/>
      <c r="F48" s="578"/>
      <c r="G48" s="578"/>
      <c r="H48" s="578"/>
      <c r="I48" s="579"/>
      <c r="J48" s="645"/>
    </row>
    <row r="49" spans="1:10" s="576" customFormat="1" ht="4.7" customHeight="1">
      <c r="A49" s="587"/>
      <c r="B49" s="585"/>
      <c r="C49" s="646"/>
      <c r="D49" s="646"/>
      <c r="E49" s="646"/>
      <c r="F49" s="646"/>
      <c r="G49" s="646"/>
      <c r="H49" s="646"/>
      <c r="I49" s="588"/>
    </row>
    <row r="50" spans="1:10" hidden="1">
      <c r="J50" s="282" t="s">
        <v>2</v>
      </c>
    </row>
    <row r="51" spans="1:10" hidden="1">
      <c r="B51" s="647"/>
    </row>
    <row r="52" spans="1:10" hidden="1">
      <c r="B52" s="648"/>
    </row>
    <row r="53" spans="1:10" hidden="1">
      <c r="B53" s="649"/>
    </row>
    <row r="54" spans="1:10" hidden="1">
      <c r="B54" s="738"/>
    </row>
    <row r="55" spans="1:10" hidden="1">
      <c r="B55" s="649"/>
    </row>
    <row r="56" spans="1:10" hidden="1">
      <c r="B56" s="738"/>
    </row>
    <row r="57" spans="1:10" hidden="1">
      <c r="B57" s="649"/>
    </row>
    <row r="58" spans="1:10" hidden="1">
      <c r="B58" s="738"/>
    </row>
    <row r="59" spans="1:10" hidden="1">
      <c r="B59" s="649"/>
    </row>
    <row r="60" spans="1:10" hidden="1">
      <c r="B60" s="738"/>
    </row>
    <row r="61" spans="1:10" hidden="1">
      <c r="B61" s="649"/>
    </row>
    <row r="62" spans="1:10" hidden="1">
      <c r="B62" s="738"/>
    </row>
    <row r="63" spans="1:10" hidden="1">
      <c r="B63" s="738"/>
    </row>
    <row r="64" spans="1:10" hidden="1">
      <c r="B64" s="738"/>
    </row>
    <row r="65" spans="2:2" hidden="1">
      <c r="B65" s="649"/>
    </row>
  </sheetData>
  <sheetProtection sheet="1" objects="1" scenarios="1"/>
  <hyperlinks>
    <hyperlink ref="H2" location="Índice!A1" display="Índice!A1"/>
  </hyperlinks>
  <printOptions horizontalCentered="1" verticalCentered="1"/>
  <pageMargins left="1.8897637795275593" right="1.9291338582677167" top="2.1653543307086616" bottom="1.5748031496062993" header="0.39370078740157483" footer="0.39370078740157483"/>
  <pageSetup orientation="portrait" r:id="rId1"/>
  <headerFooter>
    <oddHeader>&amp;L&amp;K000080INEGI. Anuario estadístico y geográfico de los Estados Unidos Mexicanos 2013. 2014.</oddHeader>
  </headerFooter>
  <colBreaks count="3" manualBreakCount="3">
    <brk id="27" min="3" max="39" man="1"/>
    <brk id="44" min="3" max="39" man="1"/>
    <brk id="61" min="3" max="39" man="1"/>
  </colBreaks>
</worksheet>
</file>

<file path=xl/worksheets/sheet28.xml><?xml version="1.0" encoding="utf-8"?>
<worksheet xmlns="http://schemas.openxmlformats.org/spreadsheetml/2006/main" xmlns:r="http://schemas.openxmlformats.org/officeDocument/2006/relationships">
  <sheetPr codeName="Hoja28"/>
  <dimension ref="A1:O69"/>
  <sheetViews>
    <sheetView showGridLines="0" showRowColHeaders="0" zoomScale="140" zoomScaleNormal="140" workbookViewId="0"/>
  </sheetViews>
  <sheetFormatPr baseColWidth="10" defaultColWidth="0" defaultRowHeight="12.75" customHeight="1" zeroHeight="1"/>
  <cols>
    <col min="1" max="1" width="0.85546875" style="409" customWidth="1"/>
    <col min="2" max="2" width="21.5703125" style="409" customWidth="1"/>
    <col min="3" max="3" width="3.7109375" style="409" customWidth="1"/>
    <col min="4" max="4" width="4.28515625" style="409" customWidth="1"/>
    <col min="5" max="6" width="3.85546875" style="409" customWidth="1"/>
    <col min="7" max="8" width="4.42578125" style="409" customWidth="1"/>
    <col min="9" max="11" width="4.28515625" style="409" customWidth="1"/>
    <col min="12" max="13" width="0.85546875" style="409" customWidth="1"/>
    <col min="14" max="14" width="0.85546875" style="409" hidden="1" customWidth="1"/>
    <col min="15" max="16384" width="11.42578125" style="409" hidden="1"/>
  </cols>
  <sheetData>
    <row r="1" spans="1:15" s="576" customFormat="1" ht="4.7" customHeight="1">
      <c r="A1" s="573"/>
      <c r="B1" s="574"/>
      <c r="C1" s="574"/>
      <c r="D1" s="574"/>
      <c r="E1" s="574"/>
      <c r="F1" s="574"/>
      <c r="G1" s="574"/>
      <c r="H1" s="574"/>
      <c r="I1" s="574"/>
      <c r="J1" s="574"/>
      <c r="K1" s="574"/>
      <c r="L1" s="575"/>
    </row>
    <row r="2" spans="1:15" s="576" customFormat="1" ht="11.1" customHeight="1">
      <c r="A2" s="577"/>
      <c r="B2" s="633" t="s">
        <v>515</v>
      </c>
      <c r="C2" s="580"/>
      <c r="D2" s="580"/>
      <c r="E2" s="580"/>
      <c r="I2" s="650"/>
      <c r="J2" s="651"/>
      <c r="K2" s="740" t="s">
        <v>481</v>
      </c>
      <c r="L2" s="579"/>
      <c r="O2" s="652"/>
    </row>
    <row r="3" spans="1:15" s="576" customFormat="1" ht="11.1" customHeight="1">
      <c r="A3" s="577"/>
      <c r="B3" s="633" t="s">
        <v>517</v>
      </c>
      <c r="C3" s="580"/>
      <c r="D3" s="580"/>
      <c r="E3" s="580"/>
      <c r="F3" s="580"/>
      <c r="G3" s="580"/>
      <c r="H3" s="580"/>
      <c r="I3" s="653"/>
      <c r="J3" s="653"/>
      <c r="K3" s="653" t="s">
        <v>119</v>
      </c>
      <c r="L3" s="579"/>
    </row>
    <row r="4" spans="1:15" s="576" customFormat="1" ht="11.1" customHeight="1">
      <c r="A4" s="577"/>
      <c r="B4" s="633" t="s">
        <v>180</v>
      </c>
      <c r="C4" s="578"/>
      <c r="D4" s="578"/>
      <c r="E4" s="578"/>
      <c r="F4" s="578"/>
      <c r="G4" s="578"/>
      <c r="H4" s="578"/>
      <c r="I4" s="578"/>
      <c r="J4" s="578"/>
      <c r="K4" s="578"/>
      <c r="L4" s="579"/>
    </row>
    <row r="5" spans="1:15" s="576" customFormat="1" ht="3" customHeight="1">
      <c r="A5" s="577"/>
      <c r="B5" s="582"/>
      <c r="C5" s="582"/>
      <c r="D5" s="582"/>
      <c r="E5" s="582"/>
      <c r="F5" s="582"/>
      <c r="G5" s="582"/>
      <c r="H5" s="582"/>
      <c r="I5" s="582"/>
      <c r="J5" s="582"/>
      <c r="K5" s="582"/>
      <c r="L5" s="579"/>
    </row>
    <row r="6" spans="1:15" s="576" customFormat="1" ht="3" customHeight="1">
      <c r="A6" s="577"/>
      <c r="B6" s="578"/>
      <c r="C6" s="578"/>
      <c r="D6" s="578"/>
      <c r="E6" s="578"/>
      <c r="F6" s="578"/>
      <c r="G6" s="578"/>
      <c r="H6" s="578"/>
      <c r="I6" s="578"/>
      <c r="J6" s="578"/>
      <c r="K6" s="578"/>
      <c r="L6" s="579"/>
    </row>
    <row r="7" spans="1:15" s="576" customFormat="1" ht="11.45" customHeight="1">
      <c r="A7" s="577"/>
      <c r="B7" s="738" t="s">
        <v>195</v>
      </c>
      <c r="C7" s="638">
        <v>1995</v>
      </c>
      <c r="D7" s="638">
        <v>1996</v>
      </c>
      <c r="E7" s="638">
        <v>1997</v>
      </c>
      <c r="F7" s="638">
        <v>1998</v>
      </c>
      <c r="G7" s="638">
        <v>1999</v>
      </c>
      <c r="H7" s="638">
        <v>2000</v>
      </c>
      <c r="I7" s="638">
        <v>2001</v>
      </c>
      <c r="J7" s="638">
        <v>2002</v>
      </c>
      <c r="K7" s="638">
        <v>2003</v>
      </c>
      <c r="L7" s="579"/>
    </row>
    <row r="8" spans="1:15" s="576" customFormat="1" ht="3" customHeight="1">
      <c r="A8" s="577"/>
      <c r="B8" s="582"/>
      <c r="C8" s="582"/>
      <c r="D8" s="582"/>
      <c r="E8" s="582"/>
      <c r="F8" s="582"/>
      <c r="G8" s="582"/>
      <c r="H8" s="582"/>
      <c r="I8" s="582"/>
      <c r="J8" s="582"/>
      <c r="K8" s="582"/>
      <c r="L8" s="579"/>
    </row>
    <row r="9" spans="1:15" s="576" customFormat="1" ht="3" customHeight="1">
      <c r="A9" s="577"/>
      <c r="B9" s="578"/>
      <c r="C9" s="578"/>
      <c r="D9" s="578"/>
      <c r="E9" s="578"/>
      <c r="F9" s="578"/>
      <c r="G9" s="578"/>
      <c r="H9" s="578"/>
      <c r="I9" s="578"/>
      <c r="J9" s="578"/>
      <c r="K9" s="578"/>
      <c r="L9" s="579"/>
    </row>
    <row r="10" spans="1:15" s="576" customFormat="1" ht="8.65" customHeight="1">
      <c r="A10" s="577"/>
      <c r="B10" s="583" t="s">
        <v>518</v>
      </c>
      <c r="C10" s="584"/>
      <c r="D10" s="584"/>
      <c r="E10" s="584"/>
      <c r="F10" s="584"/>
      <c r="G10" s="584"/>
      <c r="H10" s="584"/>
      <c r="I10" s="584"/>
      <c r="J10" s="584"/>
      <c r="K10" s="584"/>
      <c r="L10" s="579"/>
    </row>
    <row r="11" spans="1:15" s="576" customFormat="1" ht="8.65" customHeight="1">
      <c r="A11" s="577"/>
      <c r="B11" s="643" t="s">
        <v>519</v>
      </c>
      <c r="C11" s="584">
        <v>1140</v>
      </c>
      <c r="D11" s="584">
        <v>1219</v>
      </c>
      <c r="E11" s="584">
        <v>1327.3689999999999</v>
      </c>
      <c r="F11" s="584">
        <v>1535.856</v>
      </c>
      <c r="G11" s="584">
        <v>1880.588</v>
      </c>
      <c r="H11" s="584">
        <v>2128.8310000000001</v>
      </c>
      <c r="I11" s="584">
        <v>2204.569</v>
      </c>
      <c r="J11" s="584">
        <v>2366.828</v>
      </c>
      <c r="K11" s="584">
        <v>2021.183</v>
      </c>
      <c r="L11" s="579"/>
    </row>
    <row r="12" spans="1:15" s="576" customFormat="1" ht="8.65" customHeight="1">
      <c r="A12" s="577"/>
      <c r="B12" s="643" t="s">
        <v>491</v>
      </c>
      <c r="C12" s="584">
        <v>976</v>
      </c>
      <c r="D12" s="584">
        <v>960</v>
      </c>
      <c r="E12" s="584">
        <v>897</v>
      </c>
      <c r="F12" s="584">
        <v>1025</v>
      </c>
      <c r="G12" s="584">
        <v>968</v>
      </c>
      <c r="H12" s="584">
        <v>1061</v>
      </c>
      <c r="I12" s="584">
        <v>1175</v>
      </c>
      <c r="J12" s="584">
        <v>1865</v>
      </c>
      <c r="K12" s="584">
        <v>1917</v>
      </c>
      <c r="L12" s="579"/>
    </row>
    <row r="13" spans="1:15" s="576" customFormat="1" ht="8.65" customHeight="1">
      <c r="A13" s="577"/>
      <c r="B13" s="643" t="s">
        <v>520</v>
      </c>
      <c r="C13" s="584">
        <v>1166</v>
      </c>
      <c r="D13" s="584">
        <v>1410</v>
      </c>
      <c r="E13" s="584">
        <v>2103</v>
      </c>
      <c r="F13" s="584">
        <v>1905</v>
      </c>
      <c r="G13" s="584">
        <v>1669</v>
      </c>
      <c r="H13" s="584">
        <v>2015</v>
      </c>
      <c r="I13" s="584">
        <v>1698</v>
      </c>
      <c r="J13" s="584">
        <v>1477</v>
      </c>
      <c r="K13" s="584">
        <v>1570</v>
      </c>
      <c r="L13" s="579"/>
    </row>
    <row r="14" spans="1:15" s="576" customFormat="1" ht="8.65" customHeight="1">
      <c r="A14" s="577"/>
      <c r="B14" s="643" t="s">
        <v>521</v>
      </c>
      <c r="C14" s="584">
        <v>3386</v>
      </c>
      <c r="D14" s="584">
        <v>2664</v>
      </c>
      <c r="E14" s="584">
        <v>2454</v>
      </c>
      <c r="F14" s="584">
        <v>3502</v>
      </c>
      <c r="G14" s="584">
        <v>3852</v>
      </c>
      <c r="H14" s="584">
        <v>4466</v>
      </c>
      <c r="I14" s="584">
        <v>1614</v>
      </c>
      <c r="J14" s="584">
        <v>2695</v>
      </c>
      <c r="K14" s="584">
        <v>4117</v>
      </c>
      <c r="L14" s="579"/>
    </row>
    <row r="15" spans="1:15" s="576" customFormat="1" ht="5.0999999999999996" customHeight="1">
      <c r="A15" s="577"/>
      <c r="B15" s="583"/>
      <c r="C15" s="584"/>
      <c r="D15" s="584"/>
      <c r="E15" s="584"/>
      <c r="F15" s="584"/>
      <c r="G15" s="584"/>
      <c r="H15" s="584"/>
      <c r="I15" s="584"/>
      <c r="J15" s="584"/>
      <c r="K15" s="584"/>
      <c r="L15" s="579"/>
    </row>
    <row r="16" spans="1:15" s="576" customFormat="1" ht="8.65" customHeight="1">
      <c r="A16" s="577"/>
      <c r="B16" s="583" t="s">
        <v>522</v>
      </c>
      <c r="C16" s="584"/>
      <c r="D16" s="584"/>
      <c r="E16" s="584"/>
      <c r="F16" s="584"/>
      <c r="G16" s="584"/>
      <c r="H16" s="584"/>
      <c r="I16" s="584"/>
      <c r="J16" s="584"/>
      <c r="K16" s="584"/>
      <c r="L16" s="579"/>
    </row>
    <row r="17" spans="1:12" s="576" customFormat="1" ht="8.65" customHeight="1">
      <c r="A17" s="577"/>
      <c r="B17" s="583" t="s">
        <v>523</v>
      </c>
      <c r="C17" s="584"/>
      <c r="D17" s="584"/>
      <c r="E17" s="584"/>
      <c r="F17" s="584"/>
      <c r="G17" s="584"/>
      <c r="H17" s="584"/>
      <c r="I17" s="584"/>
      <c r="J17" s="584"/>
      <c r="K17" s="584"/>
      <c r="L17" s="579"/>
    </row>
    <row r="18" spans="1:12" s="576" customFormat="1" ht="8.65" customHeight="1">
      <c r="A18" s="577"/>
      <c r="B18" s="643" t="s">
        <v>524</v>
      </c>
      <c r="C18" s="584">
        <v>544</v>
      </c>
      <c r="D18" s="584">
        <v>751</v>
      </c>
      <c r="E18" s="584">
        <v>1450</v>
      </c>
      <c r="F18" s="584">
        <v>1663</v>
      </c>
      <c r="G18" s="584">
        <v>2036</v>
      </c>
      <c r="H18" s="584">
        <v>3944</v>
      </c>
      <c r="I18" s="584">
        <v>3090</v>
      </c>
      <c r="J18" s="584">
        <v>4737</v>
      </c>
      <c r="K18" s="584">
        <v>4317</v>
      </c>
      <c r="L18" s="579"/>
    </row>
    <row r="19" spans="1:12" s="576" customFormat="1" ht="8.65" customHeight="1">
      <c r="A19" s="577"/>
      <c r="B19" s="643" t="s">
        <v>525</v>
      </c>
      <c r="C19" s="584">
        <v>2720</v>
      </c>
      <c r="D19" s="584">
        <v>2707</v>
      </c>
      <c r="E19" s="584">
        <v>2616</v>
      </c>
      <c r="F19" s="584">
        <v>350</v>
      </c>
      <c r="G19" s="584">
        <v>2</v>
      </c>
      <c r="H19" s="584">
        <v>3</v>
      </c>
      <c r="I19" s="584">
        <v>5</v>
      </c>
      <c r="J19" s="584">
        <v>2</v>
      </c>
      <c r="K19" s="584">
        <v>5</v>
      </c>
      <c r="L19" s="579"/>
    </row>
    <row r="20" spans="1:12" s="576" customFormat="1" ht="8.65" customHeight="1">
      <c r="A20" s="577"/>
      <c r="B20" s="643" t="s">
        <v>526</v>
      </c>
      <c r="C20" s="584"/>
      <c r="D20" s="584"/>
      <c r="E20" s="584"/>
      <c r="F20" s="584"/>
      <c r="G20" s="584"/>
      <c r="H20" s="584"/>
      <c r="I20" s="584"/>
      <c r="J20" s="584"/>
      <c r="K20" s="584"/>
      <c r="L20" s="579"/>
    </row>
    <row r="21" spans="1:12" s="576" customFormat="1" ht="8.65" customHeight="1">
      <c r="A21" s="577"/>
      <c r="B21" s="643" t="s">
        <v>527</v>
      </c>
      <c r="C21" s="584" t="s">
        <v>145</v>
      </c>
      <c r="D21" s="584" t="s">
        <v>145</v>
      </c>
      <c r="E21" s="584" t="s">
        <v>145</v>
      </c>
      <c r="F21" s="584">
        <v>7548</v>
      </c>
      <c r="G21" s="584">
        <v>15185</v>
      </c>
      <c r="H21" s="584">
        <v>10137</v>
      </c>
      <c r="I21" s="584">
        <v>9381</v>
      </c>
      <c r="J21" s="584">
        <v>12425</v>
      </c>
      <c r="K21" s="584">
        <v>35541</v>
      </c>
      <c r="L21" s="579"/>
    </row>
    <row r="22" spans="1:12" s="576" customFormat="1" ht="9.9499999999999993" customHeight="1">
      <c r="A22" s="577"/>
      <c r="B22" s="643"/>
      <c r="C22" s="584"/>
      <c r="D22" s="584"/>
      <c r="E22" s="584"/>
      <c r="F22" s="584"/>
      <c r="G22" s="584"/>
      <c r="H22" s="584"/>
      <c r="I22" s="584"/>
      <c r="J22" s="584"/>
      <c r="K22" s="584"/>
      <c r="L22" s="579"/>
    </row>
    <row r="23" spans="1:12" s="576" customFormat="1" ht="9.9499999999999993" customHeight="1">
      <c r="A23" s="577"/>
      <c r="B23" s="643"/>
      <c r="C23" s="584"/>
      <c r="D23" s="584"/>
      <c r="E23" s="584"/>
      <c r="F23" s="584"/>
      <c r="G23" s="584"/>
      <c r="H23" s="584"/>
      <c r="I23" s="584"/>
      <c r="J23" s="584"/>
      <c r="K23" s="584"/>
      <c r="L23" s="579"/>
    </row>
    <row r="24" spans="1:12" s="576" customFormat="1" ht="9.9499999999999993" customHeight="1">
      <c r="A24" s="577"/>
      <c r="B24" s="643"/>
      <c r="C24" s="584"/>
      <c r="D24" s="584"/>
      <c r="E24" s="584"/>
      <c r="F24" s="584"/>
      <c r="G24" s="584"/>
      <c r="H24" s="584"/>
      <c r="I24" s="584"/>
      <c r="J24" s="584"/>
      <c r="K24" s="584"/>
      <c r="L24" s="579"/>
    </row>
    <row r="25" spans="1:12" s="576" customFormat="1" ht="9.9499999999999993" customHeight="1">
      <c r="A25" s="577"/>
      <c r="B25" s="643"/>
      <c r="C25" s="584"/>
      <c r="D25" s="584"/>
      <c r="E25" s="584"/>
      <c r="F25" s="584"/>
      <c r="G25" s="584"/>
      <c r="H25" s="584"/>
      <c r="I25" s="584"/>
      <c r="J25" s="584"/>
      <c r="K25" s="584"/>
      <c r="L25" s="579"/>
    </row>
    <row r="26" spans="1:12" s="576" customFormat="1" ht="9.9499999999999993" customHeight="1">
      <c r="A26" s="577"/>
      <c r="B26" s="643"/>
      <c r="C26" s="584"/>
      <c r="D26" s="584"/>
      <c r="E26" s="584"/>
      <c r="F26" s="584"/>
      <c r="G26" s="584"/>
      <c r="H26" s="584"/>
      <c r="I26" s="584"/>
      <c r="J26" s="584"/>
      <c r="K26" s="584"/>
      <c r="L26" s="579"/>
    </row>
    <row r="27" spans="1:12" s="576" customFormat="1" ht="9.9499999999999993" customHeight="1">
      <c r="A27" s="577"/>
      <c r="B27" s="643"/>
      <c r="C27" s="584"/>
      <c r="D27" s="584"/>
      <c r="E27" s="584"/>
      <c r="F27" s="584"/>
      <c r="G27" s="584"/>
      <c r="H27" s="584"/>
      <c r="I27" s="584"/>
      <c r="J27" s="584"/>
      <c r="K27" s="584"/>
      <c r="L27" s="579"/>
    </row>
    <row r="28" spans="1:12" s="576" customFormat="1" ht="8.25" customHeight="1">
      <c r="A28" s="577"/>
      <c r="B28" s="643"/>
      <c r="C28" s="584"/>
      <c r="D28" s="584"/>
      <c r="E28" s="584"/>
      <c r="F28" s="584"/>
      <c r="G28" s="584"/>
      <c r="H28" s="584"/>
      <c r="I28" s="584"/>
      <c r="J28" s="584"/>
      <c r="K28" s="584"/>
      <c r="L28" s="579"/>
    </row>
    <row r="29" spans="1:12" s="576" customFormat="1" ht="9.9499999999999993" customHeight="1">
      <c r="A29" s="577"/>
      <c r="B29" s="643"/>
      <c r="C29" s="584"/>
      <c r="D29" s="584"/>
      <c r="E29" s="584"/>
      <c r="F29" s="584"/>
      <c r="G29" s="584"/>
      <c r="H29" s="584"/>
      <c r="I29" s="584"/>
      <c r="J29" s="584"/>
      <c r="K29" s="584"/>
      <c r="L29" s="579"/>
    </row>
    <row r="30" spans="1:12" s="576" customFormat="1" ht="5.25" customHeight="1">
      <c r="A30" s="577"/>
      <c r="B30" s="643"/>
      <c r="C30" s="584"/>
      <c r="D30" s="584"/>
      <c r="E30" s="584"/>
      <c r="F30" s="584"/>
      <c r="G30" s="584"/>
      <c r="H30" s="584"/>
      <c r="I30" s="584"/>
      <c r="J30" s="584"/>
      <c r="K30" s="584"/>
      <c r="L30" s="579"/>
    </row>
    <row r="31" spans="1:12" s="576" customFormat="1" ht="5.25" customHeight="1">
      <c r="A31" s="577"/>
      <c r="B31" s="643"/>
      <c r="C31" s="584"/>
      <c r="D31" s="584"/>
      <c r="E31" s="584"/>
      <c r="F31" s="584"/>
      <c r="G31" s="584"/>
      <c r="H31" s="584"/>
      <c r="I31" s="584"/>
      <c r="J31" s="584"/>
      <c r="K31" s="584"/>
      <c r="L31" s="579"/>
    </row>
    <row r="32" spans="1:12" s="576" customFormat="1" ht="5.25" customHeight="1">
      <c r="A32" s="577"/>
      <c r="B32" s="643"/>
      <c r="C32" s="584"/>
      <c r="D32" s="584"/>
      <c r="E32" s="584"/>
      <c r="F32" s="584"/>
      <c r="G32" s="584"/>
      <c r="H32" s="584"/>
      <c r="I32" s="584"/>
      <c r="J32" s="584"/>
      <c r="K32" s="584"/>
      <c r="L32" s="579"/>
    </row>
    <row r="33" spans="1:12" s="576" customFormat="1" ht="5.25" customHeight="1">
      <c r="A33" s="577"/>
      <c r="B33" s="643"/>
      <c r="C33" s="584"/>
      <c r="D33" s="584"/>
      <c r="E33" s="584"/>
      <c r="F33" s="584"/>
      <c r="G33" s="584"/>
      <c r="H33" s="584"/>
      <c r="I33" s="584"/>
      <c r="J33" s="584"/>
      <c r="K33" s="584"/>
      <c r="L33" s="579"/>
    </row>
    <row r="34" spans="1:12" s="576" customFormat="1" ht="9.9499999999999993" customHeight="1">
      <c r="A34" s="577"/>
      <c r="B34" s="643"/>
      <c r="C34" s="584"/>
      <c r="D34" s="584"/>
      <c r="E34" s="584"/>
      <c r="F34" s="584"/>
      <c r="G34" s="584"/>
      <c r="H34" s="584"/>
      <c r="I34" s="584"/>
      <c r="J34" s="584"/>
      <c r="K34" s="584"/>
      <c r="L34" s="579"/>
    </row>
    <row r="35" spans="1:12" s="576" customFormat="1" ht="9.9499999999999993" customHeight="1">
      <c r="A35" s="577"/>
      <c r="B35" s="643"/>
      <c r="C35" s="584"/>
      <c r="D35" s="584"/>
      <c r="E35" s="584"/>
      <c r="F35" s="584"/>
      <c r="G35" s="584"/>
      <c r="H35" s="584"/>
      <c r="I35" s="584"/>
      <c r="J35" s="584"/>
      <c r="K35" s="584"/>
      <c r="L35" s="579"/>
    </row>
    <row r="36" spans="1:12" s="576" customFormat="1" ht="9.9499999999999993" customHeight="1">
      <c r="A36" s="577"/>
      <c r="B36" s="643"/>
      <c r="C36" s="584"/>
      <c r="D36" s="584"/>
      <c r="E36" s="584"/>
      <c r="F36" s="584"/>
      <c r="G36" s="584"/>
      <c r="H36" s="584"/>
      <c r="I36" s="584"/>
      <c r="J36" s="584"/>
      <c r="K36" s="584"/>
      <c r="L36" s="579"/>
    </row>
    <row r="37" spans="1:12" s="576" customFormat="1" ht="9.9499999999999993" customHeight="1">
      <c r="A37" s="577"/>
      <c r="B37" s="643"/>
      <c r="C37" s="584"/>
      <c r="D37" s="584"/>
      <c r="E37" s="584"/>
      <c r="F37" s="584"/>
      <c r="G37" s="584"/>
      <c r="H37" s="584"/>
      <c r="I37" s="584"/>
      <c r="J37" s="584"/>
      <c r="K37" s="584"/>
      <c r="L37" s="579"/>
    </row>
    <row r="38" spans="1:12" s="576" customFormat="1" ht="8.25" customHeight="1">
      <c r="A38" s="577"/>
      <c r="B38" s="643"/>
      <c r="C38" s="584"/>
      <c r="D38" s="584"/>
      <c r="E38" s="584"/>
      <c r="F38" s="584"/>
      <c r="G38" s="584"/>
      <c r="H38" s="584"/>
      <c r="I38" s="584"/>
      <c r="J38" s="584"/>
      <c r="K38" s="584"/>
      <c r="L38" s="579"/>
    </row>
    <row r="39" spans="1:12" s="576" customFormat="1" ht="9.9499999999999993" customHeight="1">
      <c r="A39" s="577"/>
      <c r="B39" s="643"/>
      <c r="C39" s="584"/>
      <c r="D39" s="584"/>
      <c r="E39" s="584"/>
      <c r="F39" s="584"/>
      <c r="G39" s="584"/>
      <c r="H39" s="584"/>
      <c r="I39" s="584"/>
      <c r="J39" s="584"/>
      <c r="K39" s="584"/>
      <c r="L39" s="579"/>
    </row>
    <row r="40" spans="1:12" s="576" customFormat="1" ht="9.9499999999999993" customHeight="1">
      <c r="A40" s="577"/>
      <c r="B40" s="643"/>
      <c r="C40" s="584"/>
      <c r="D40" s="584"/>
      <c r="E40" s="584"/>
      <c r="F40" s="584"/>
      <c r="G40" s="584"/>
      <c r="H40" s="584"/>
      <c r="I40" s="584"/>
      <c r="J40" s="584"/>
      <c r="K40" s="584"/>
      <c r="L40" s="579"/>
    </row>
    <row r="41" spans="1:12" s="576" customFormat="1" ht="9.9499999999999993" customHeight="1">
      <c r="A41" s="577"/>
      <c r="B41" s="643"/>
      <c r="C41" s="584"/>
      <c r="D41" s="584"/>
      <c r="E41" s="584"/>
      <c r="F41" s="584"/>
      <c r="G41" s="584"/>
      <c r="H41" s="584"/>
      <c r="I41" s="584"/>
      <c r="J41" s="584"/>
      <c r="K41" s="584"/>
      <c r="L41" s="579"/>
    </row>
    <row r="42" spans="1:12" s="576" customFormat="1" ht="9.9499999999999993" customHeight="1">
      <c r="A42" s="577"/>
      <c r="B42" s="643"/>
      <c r="C42" s="584"/>
      <c r="D42" s="584"/>
      <c r="E42" s="584"/>
      <c r="F42" s="584"/>
      <c r="G42" s="584"/>
      <c r="H42" s="584"/>
      <c r="I42" s="584"/>
      <c r="J42" s="584"/>
      <c r="K42" s="584"/>
      <c r="L42" s="579"/>
    </row>
    <row r="43" spans="1:12" s="576" customFormat="1" ht="8.25" customHeight="1">
      <c r="A43" s="577"/>
      <c r="B43" s="643"/>
      <c r="C43" s="584"/>
      <c r="D43" s="584"/>
      <c r="E43" s="584"/>
      <c r="F43" s="584"/>
      <c r="G43" s="584"/>
      <c r="H43" s="584"/>
      <c r="I43" s="584"/>
      <c r="J43" s="584"/>
      <c r="K43" s="584"/>
      <c r="L43" s="579"/>
    </row>
    <row r="44" spans="1:12" s="576" customFormat="1" ht="9.9499999999999993" customHeight="1">
      <c r="A44" s="577"/>
      <c r="B44" s="643"/>
      <c r="C44" s="584"/>
      <c r="D44" s="584"/>
      <c r="E44" s="584"/>
      <c r="F44" s="584"/>
      <c r="G44" s="584"/>
      <c r="H44" s="584"/>
      <c r="I44" s="584"/>
      <c r="J44" s="584"/>
      <c r="K44" s="584"/>
      <c r="L44" s="579"/>
    </row>
    <row r="45" spans="1:12" s="576" customFormat="1" ht="9.9499999999999993" customHeight="1">
      <c r="A45" s="577"/>
      <c r="B45" s="643"/>
      <c r="C45" s="584"/>
      <c r="D45" s="584"/>
      <c r="E45" s="584"/>
      <c r="F45" s="584"/>
      <c r="G45" s="584"/>
      <c r="H45" s="584"/>
      <c r="I45" s="584"/>
      <c r="J45" s="584"/>
      <c r="K45" s="584"/>
      <c r="L45" s="579"/>
    </row>
    <row r="46" spans="1:12" s="576" customFormat="1" ht="9.9499999999999993" customHeight="1">
      <c r="A46" s="577"/>
      <c r="B46" s="643"/>
      <c r="C46" s="584"/>
      <c r="D46" s="584"/>
      <c r="E46" s="584"/>
      <c r="F46" s="584"/>
      <c r="G46" s="584"/>
      <c r="H46" s="584"/>
      <c r="I46" s="650"/>
      <c r="K46" s="812" t="s">
        <v>481</v>
      </c>
      <c r="L46" s="579"/>
    </row>
    <row r="47" spans="1:12" s="576" customFormat="1" ht="9.9499999999999993" customHeight="1">
      <c r="A47" s="577"/>
      <c r="B47" s="643"/>
      <c r="C47" s="584"/>
      <c r="D47" s="584"/>
      <c r="E47" s="584"/>
      <c r="F47" s="584"/>
      <c r="G47" s="584"/>
      <c r="H47" s="584"/>
      <c r="I47" s="653"/>
      <c r="K47" s="653" t="s">
        <v>166</v>
      </c>
      <c r="L47" s="579"/>
    </row>
    <row r="48" spans="1:12" s="576" customFormat="1" ht="3" customHeight="1">
      <c r="A48" s="577"/>
      <c r="B48" s="582"/>
      <c r="C48" s="582"/>
      <c r="D48" s="582"/>
      <c r="E48" s="582"/>
      <c r="F48" s="582"/>
      <c r="G48" s="582"/>
      <c r="H48" s="582"/>
      <c r="I48" s="582"/>
      <c r="J48" s="582"/>
      <c r="K48" s="582"/>
      <c r="L48" s="579"/>
    </row>
    <row r="49" spans="1:12" s="576" customFormat="1" ht="3" customHeight="1">
      <c r="A49" s="577"/>
      <c r="B49" s="578"/>
      <c r="C49" s="578"/>
      <c r="D49" s="578"/>
      <c r="E49" s="578"/>
      <c r="F49" s="578"/>
      <c r="G49" s="578"/>
      <c r="H49" s="578"/>
      <c r="I49" s="578"/>
      <c r="J49" s="578"/>
      <c r="K49" s="578"/>
      <c r="L49" s="579"/>
    </row>
    <row r="50" spans="1:12" s="576" customFormat="1" ht="11.45" customHeight="1">
      <c r="A50" s="577"/>
      <c r="B50" s="738" t="s">
        <v>195</v>
      </c>
      <c r="C50" s="638">
        <v>2004</v>
      </c>
      <c r="D50" s="638">
        <v>2005</v>
      </c>
      <c r="E50" s="638">
        <v>2006</v>
      </c>
      <c r="F50" s="638">
        <v>2007</v>
      </c>
      <c r="G50" s="638">
        <v>2008</v>
      </c>
      <c r="H50" s="638">
        <v>2009</v>
      </c>
      <c r="I50" s="638">
        <v>2010</v>
      </c>
      <c r="J50" s="638">
        <v>2011</v>
      </c>
      <c r="K50" s="638">
        <v>2012</v>
      </c>
      <c r="L50" s="579"/>
    </row>
    <row r="51" spans="1:12" s="576" customFormat="1" ht="3" customHeight="1">
      <c r="A51" s="577"/>
      <c r="B51" s="582"/>
      <c r="C51" s="582"/>
      <c r="D51" s="582"/>
      <c r="E51" s="582"/>
      <c r="F51" s="582"/>
      <c r="G51" s="582"/>
      <c r="H51" s="582"/>
      <c r="I51" s="582"/>
      <c r="J51" s="654"/>
      <c r="K51" s="654"/>
      <c r="L51" s="579"/>
    </row>
    <row r="52" spans="1:12" s="576" customFormat="1" ht="3" customHeight="1">
      <c r="A52" s="577"/>
      <c r="B52" s="578"/>
      <c r="C52" s="578"/>
      <c r="D52" s="578"/>
      <c r="E52" s="578"/>
      <c r="F52" s="578"/>
      <c r="G52" s="578"/>
      <c r="H52" s="578"/>
      <c r="I52" s="578"/>
      <c r="L52" s="579"/>
    </row>
    <row r="53" spans="1:12" s="576" customFormat="1" ht="8.65" customHeight="1">
      <c r="A53" s="577"/>
      <c r="B53" s="583" t="s">
        <v>518</v>
      </c>
      <c r="C53" s="584"/>
      <c r="D53" s="584"/>
      <c r="E53" s="584"/>
      <c r="F53" s="584"/>
      <c r="G53" s="584"/>
      <c r="H53" s="584"/>
      <c r="I53" s="584"/>
      <c r="L53" s="579"/>
    </row>
    <row r="54" spans="1:12" s="576" customFormat="1" ht="8.65" customHeight="1">
      <c r="A54" s="577"/>
      <c r="B54" s="643" t="s">
        <v>519</v>
      </c>
      <c r="C54" s="584">
        <v>2223</v>
      </c>
      <c r="D54" s="584">
        <v>2316.6129999999998</v>
      </c>
      <c r="E54" s="584" t="s">
        <v>145</v>
      </c>
      <c r="F54" s="584" t="s">
        <v>145</v>
      </c>
      <c r="G54" s="584" t="s">
        <v>145</v>
      </c>
      <c r="H54" s="584" t="s">
        <v>145</v>
      </c>
      <c r="I54" s="584" t="s">
        <v>145</v>
      </c>
      <c r="J54" s="584" t="s">
        <v>145</v>
      </c>
      <c r="K54" s="584" t="s">
        <v>145</v>
      </c>
      <c r="L54" s="579"/>
    </row>
    <row r="55" spans="1:12" s="576" customFormat="1" ht="8.65" customHeight="1">
      <c r="A55" s="577"/>
      <c r="B55" s="643" t="s">
        <v>491</v>
      </c>
      <c r="C55" s="584">
        <v>2041</v>
      </c>
      <c r="D55" s="584">
        <v>2099</v>
      </c>
      <c r="E55" s="584" t="s">
        <v>145</v>
      </c>
      <c r="F55" s="584" t="s">
        <v>145</v>
      </c>
      <c r="G55" s="584" t="s">
        <v>145</v>
      </c>
      <c r="H55" s="584" t="s">
        <v>145</v>
      </c>
      <c r="I55" s="584" t="s">
        <v>145</v>
      </c>
      <c r="J55" s="584" t="s">
        <v>145</v>
      </c>
      <c r="K55" s="584" t="s">
        <v>145</v>
      </c>
      <c r="L55" s="579"/>
    </row>
    <row r="56" spans="1:12" s="576" customFormat="1" ht="8.65" customHeight="1">
      <c r="A56" s="577"/>
      <c r="B56" s="643" t="s">
        <v>520</v>
      </c>
      <c r="C56" s="584">
        <v>1704</v>
      </c>
      <c r="D56" s="584">
        <v>1456</v>
      </c>
      <c r="E56" s="584" t="s">
        <v>145</v>
      </c>
      <c r="F56" s="584" t="s">
        <v>145</v>
      </c>
      <c r="G56" s="584" t="s">
        <v>145</v>
      </c>
      <c r="H56" s="584" t="s">
        <v>145</v>
      </c>
      <c r="I56" s="584" t="s">
        <v>145</v>
      </c>
      <c r="J56" s="584" t="s">
        <v>145</v>
      </c>
      <c r="K56" s="584" t="s">
        <v>145</v>
      </c>
      <c r="L56" s="579"/>
    </row>
    <row r="57" spans="1:12" s="576" customFormat="1" ht="8.65" customHeight="1">
      <c r="A57" s="577"/>
      <c r="B57" s="643" t="s">
        <v>521</v>
      </c>
      <c r="C57" s="584">
        <v>4819</v>
      </c>
      <c r="D57" s="584">
        <v>1</v>
      </c>
      <c r="E57" s="584" t="s">
        <v>145</v>
      </c>
      <c r="F57" s="584" t="s">
        <v>145</v>
      </c>
      <c r="G57" s="584" t="s">
        <v>145</v>
      </c>
      <c r="H57" s="584" t="s">
        <v>145</v>
      </c>
      <c r="I57" s="584" t="s">
        <v>145</v>
      </c>
      <c r="J57" s="584" t="s">
        <v>145</v>
      </c>
      <c r="K57" s="584" t="s">
        <v>145</v>
      </c>
      <c r="L57" s="579"/>
    </row>
    <row r="58" spans="1:12" s="576" customFormat="1" ht="5.0999999999999996" customHeight="1">
      <c r="A58" s="577"/>
      <c r="B58" s="583"/>
      <c r="C58" s="584"/>
      <c r="D58" s="584"/>
      <c r="E58" s="584"/>
      <c r="F58" s="584"/>
      <c r="G58" s="584"/>
      <c r="H58" s="584"/>
      <c r="L58" s="579"/>
    </row>
    <row r="59" spans="1:12" s="576" customFormat="1" ht="8.65" customHeight="1">
      <c r="A59" s="577"/>
      <c r="B59" s="583" t="s">
        <v>522</v>
      </c>
      <c r="C59" s="584"/>
      <c r="D59" s="584"/>
      <c r="E59" s="584"/>
      <c r="F59" s="584"/>
      <c r="G59" s="584"/>
      <c r="H59" s="584"/>
      <c r="L59" s="579"/>
    </row>
    <row r="60" spans="1:12" s="576" customFormat="1" ht="8.65" customHeight="1">
      <c r="A60" s="577"/>
      <c r="B60" s="583" t="s">
        <v>523</v>
      </c>
      <c r="C60" s="584"/>
      <c r="D60" s="584"/>
      <c r="E60" s="584"/>
      <c r="F60" s="584"/>
      <c r="G60" s="584"/>
      <c r="H60" s="584"/>
      <c r="L60" s="579"/>
    </row>
    <row r="61" spans="1:12" s="576" customFormat="1" ht="8.65" customHeight="1">
      <c r="A61" s="577"/>
      <c r="B61" s="643" t="s">
        <v>524</v>
      </c>
      <c r="C61" s="584">
        <v>6429</v>
      </c>
      <c r="D61" s="584">
        <v>5610</v>
      </c>
      <c r="E61" s="584">
        <v>4589</v>
      </c>
      <c r="F61" s="584">
        <v>5470</v>
      </c>
      <c r="G61" s="584">
        <v>4471</v>
      </c>
      <c r="H61" s="584">
        <v>3642</v>
      </c>
      <c r="I61" s="584">
        <v>2150</v>
      </c>
      <c r="J61" s="584">
        <v>2633</v>
      </c>
      <c r="K61" s="584">
        <v>3590</v>
      </c>
      <c r="L61" s="579"/>
    </row>
    <row r="62" spans="1:12" s="576" customFormat="1" ht="8.65" customHeight="1">
      <c r="A62" s="577"/>
      <c r="B62" s="643" t="s">
        <v>525</v>
      </c>
      <c r="C62" s="584">
        <v>4</v>
      </c>
      <c r="D62" s="584">
        <v>19</v>
      </c>
      <c r="E62" s="584" t="s">
        <v>145</v>
      </c>
      <c r="F62" s="584" t="s">
        <v>145</v>
      </c>
      <c r="G62" s="584" t="s">
        <v>145</v>
      </c>
      <c r="H62" s="584" t="s">
        <v>145</v>
      </c>
      <c r="I62" s="584" t="s">
        <v>145</v>
      </c>
      <c r="J62" s="584" t="s">
        <v>145</v>
      </c>
      <c r="K62" s="584" t="s">
        <v>145</v>
      </c>
      <c r="L62" s="579"/>
    </row>
    <row r="63" spans="1:12" s="576" customFormat="1" ht="8.65" customHeight="1">
      <c r="A63" s="577"/>
      <c r="B63" s="643" t="s">
        <v>526</v>
      </c>
      <c r="C63" s="584"/>
      <c r="D63" s="584"/>
      <c r="E63" s="584"/>
      <c r="F63" s="584"/>
      <c r="G63" s="584"/>
      <c r="H63" s="584"/>
      <c r="L63" s="579"/>
    </row>
    <row r="64" spans="1:12" s="576" customFormat="1" ht="8.65" customHeight="1">
      <c r="A64" s="577"/>
      <c r="B64" s="643" t="s">
        <v>527</v>
      </c>
      <c r="C64" s="584">
        <v>2523</v>
      </c>
      <c r="D64" s="584">
        <v>5398</v>
      </c>
      <c r="E64" s="584">
        <v>1916</v>
      </c>
      <c r="F64" s="584">
        <v>2449</v>
      </c>
      <c r="G64" s="584">
        <v>1940</v>
      </c>
      <c r="H64" s="584">
        <v>1536</v>
      </c>
      <c r="I64" s="584">
        <v>644</v>
      </c>
      <c r="J64" s="584">
        <v>590</v>
      </c>
      <c r="K64" s="584">
        <v>690</v>
      </c>
      <c r="L64" s="579"/>
    </row>
    <row r="65" spans="1:13" s="576" customFormat="1" ht="3" customHeight="1">
      <c r="A65" s="577"/>
      <c r="B65" s="585"/>
      <c r="C65" s="586"/>
      <c r="D65" s="586"/>
      <c r="E65" s="586"/>
      <c r="F65" s="586"/>
      <c r="G65" s="586"/>
      <c r="H65" s="586"/>
      <c r="I65" s="582"/>
      <c r="J65" s="582"/>
      <c r="K65" s="582"/>
      <c r="L65" s="579"/>
    </row>
    <row r="66" spans="1:13" s="576" customFormat="1" ht="3" customHeight="1">
      <c r="A66" s="577"/>
      <c r="B66" s="738"/>
      <c r="C66" s="584"/>
      <c r="D66" s="584"/>
      <c r="E66" s="584"/>
      <c r="F66" s="584"/>
      <c r="G66" s="584"/>
      <c r="H66" s="584"/>
      <c r="I66" s="584"/>
      <c r="J66" s="584"/>
      <c r="K66" s="584"/>
      <c r="L66" s="579"/>
    </row>
    <row r="67" spans="1:13" s="576" customFormat="1" ht="9" customHeight="1">
      <c r="A67" s="577"/>
      <c r="B67" s="728" t="s">
        <v>451</v>
      </c>
      <c r="C67" s="578"/>
      <c r="D67" s="578"/>
      <c r="E67" s="578"/>
      <c r="F67" s="578"/>
      <c r="G67" s="578"/>
      <c r="H67" s="578"/>
      <c r="I67" s="578"/>
      <c r="J67" s="578"/>
      <c r="K67" s="578"/>
      <c r="L67" s="579"/>
    </row>
    <row r="68" spans="1:13" s="576" customFormat="1" ht="4.7" customHeight="1">
      <c r="A68" s="587"/>
      <c r="B68" s="585"/>
      <c r="C68" s="646"/>
      <c r="D68" s="646"/>
      <c r="E68" s="646"/>
      <c r="F68" s="646"/>
      <c r="G68" s="646"/>
      <c r="H68" s="646"/>
      <c r="I68" s="646"/>
      <c r="J68" s="646"/>
      <c r="K68" s="646"/>
      <c r="L68" s="588"/>
    </row>
    <row r="69" spans="1:13" hidden="1">
      <c r="M69" s="409" t="s">
        <v>2</v>
      </c>
    </row>
  </sheetData>
  <sheetProtection sheet="1" objects="1" scenarios="1"/>
  <hyperlinks>
    <hyperlink ref="K2" location="Índice!A1" display="Índice!A1"/>
  </hyperlinks>
  <printOptions horizontalCentered="1" verticalCentered="1"/>
  <pageMargins left="1.8897637795275593" right="1.9291338582677167" top="2.1653543307086616" bottom="1.5748031496062993" header="0.39370078740157483" footer="0.39370078740157483"/>
  <pageSetup orientation="portrait" r:id="rId1"/>
  <headerFooter>
    <oddHeader>&amp;L&amp;K000080INEGI. Anuario estadístico y geográfico de los Estados Unidos Mexicanos 2013. 2014.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codeName="Hoja29"/>
  <dimension ref="A1:I46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409" customWidth="1"/>
    <col min="2" max="2" width="10.42578125" style="409" customWidth="1"/>
    <col min="3" max="3" width="4.7109375" style="409" customWidth="1"/>
    <col min="4" max="4" width="6.42578125" style="409" customWidth="1"/>
    <col min="5" max="5" width="11.85546875" style="409" customWidth="1"/>
    <col min="6" max="6" width="10.42578125" style="409" customWidth="1"/>
    <col min="7" max="7" width="15.140625" style="409" customWidth="1"/>
    <col min="8" max="9" width="0.85546875" style="409" customWidth="1"/>
    <col min="10" max="16384" width="11.42578125" style="409" hidden="1"/>
  </cols>
  <sheetData>
    <row r="1" spans="1:8" s="658" customFormat="1" ht="4.7" customHeight="1">
      <c r="A1" s="655"/>
      <c r="B1" s="656"/>
      <c r="C1" s="656"/>
      <c r="D1" s="656"/>
      <c r="E1" s="656"/>
      <c r="F1" s="656"/>
      <c r="G1" s="656"/>
      <c r="H1" s="657"/>
    </row>
    <row r="2" spans="1:8" s="658" customFormat="1" ht="11.1" customHeight="1">
      <c r="A2" s="659"/>
      <c r="B2" s="581" t="s">
        <v>528</v>
      </c>
      <c r="C2" s="660"/>
      <c r="D2" s="660"/>
      <c r="E2" s="660"/>
      <c r="F2" s="660"/>
      <c r="G2" s="740" t="s">
        <v>516</v>
      </c>
      <c r="H2" s="661"/>
    </row>
    <row r="3" spans="1:8" s="658" customFormat="1" ht="11.1" customHeight="1">
      <c r="A3" s="659"/>
      <c r="B3" s="581" t="s">
        <v>530</v>
      </c>
      <c r="C3" s="660"/>
      <c r="D3" s="660"/>
      <c r="E3" s="660"/>
      <c r="F3" s="660"/>
      <c r="G3" s="660"/>
      <c r="H3" s="661"/>
    </row>
    <row r="4" spans="1:8" s="658" customFormat="1" ht="11.1" customHeight="1">
      <c r="A4" s="659"/>
      <c r="B4" s="581" t="s">
        <v>531</v>
      </c>
      <c r="C4" s="660"/>
      <c r="D4" s="660"/>
      <c r="E4" s="660"/>
      <c r="F4" s="660"/>
      <c r="G4" s="660"/>
      <c r="H4" s="661"/>
    </row>
    <row r="5" spans="1:8" s="658" customFormat="1" ht="11.1" customHeight="1">
      <c r="A5" s="659"/>
      <c r="B5" s="581" t="s">
        <v>180</v>
      </c>
      <c r="C5" s="660"/>
      <c r="D5" s="660"/>
      <c r="E5" s="660"/>
      <c r="F5" s="660"/>
      <c r="G5" s="660"/>
      <c r="H5" s="661"/>
    </row>
    <row r="6" spans="1:8" s="658" customFormat="1" ht="3" customHeight="1">
      <c r="A6" s="659"/>
      <c r="B6" s="662"/>
      <c r="C6" s="662"/>
      <c r="D6" s="662"/>
      <c r="E6" s="662"/>
      <c r="F6" s="662"/>
      <c r="G6" s="662"/>
      <c r="H6" s="661"/>
    </row>
    <row r="7" spans="1:8" s="658" customFormat="1" ht="3" customHeight="1">
      <c r="A7" s="659"/>
      <c r="B7" s="660"/>
      <c r="C7" s="660"/>
      <c r="D7" s="660"/>
      <c r="E7" s="660"/>
      <c r="F7" s="660"/>
      <c r="G7" s="660"/>
      <c r="H7" s="661"/>
    </row>
    <row r="8" spans="1:8" s="658" customFormat="1" ht="9" customHeight="1">
      <c r="A8" s="659"/>
      <c r="B8" s="862" t="s">
        <v>0</v>
      </c>
      <c r="C8" s="735"/>
      <c r="D8" s="864" t="s">
        <v>532</v>
      </c>
      <c r="E8" s="865"/>
      <c r="F8" s="865"/>
      <c r="G8" s="867" t="s">
        <v>533</v>
      </c>
      <c r="H8" s="661"/>
    </row>
    <row r="9" spans="1:8" s="658" customFormat="1" ht="9" customHeight="1">
      <c r="A9" s="659"/>
      <c r="B9" s="863"/>
      <c r="C9" s="869"/>
      <c r="D9" s="866"/>
      <c r="E9" s="866"/>
      <c r="F9" s="866"/>
      <c r="G9" s="868"/>
      <c r="H9" s="661"/>
    </row>
    <row r="10" spans="1:8" s="658" customFormat="1" ht="9" customHeight="1">
      <c r="A10" s="659"/>
      <c r="B10" s="863"/>
      <c r="C10" s="869"/>
      <c r="D10" s="736" t="s">
        <v>1</v>
      </c>
      <c r="E10" s="870" t="s">
        <v>534</v>
      </c>
      <c r="F10" s="870" t="s">
        <v>535</v>
      </c>
      <c r="G10" s="868"/>
      <c r="H10" s="661"/>
    </row>
    <row r="11" spans="1:8" s="658" customFormat="1" ht="9" customHeight="1">
      <c r="A11" s="659"/>
      <c r="B11" s="863"/>
      <c r="C11" s="869"/>
      <c r="D11" s="736"/>
      <c r="E11" s="868"/>
      <c r="F11" s="868"/>
      <c r="G11" s="868"/>
      <c r="H11" s="661"/>
    </row>
    <row r="12" spans="1:8" s="658" customFormat="1" ht="3" customHeight="1">
      <c r="A12" s="659"/>
      <c r="B12" s="663"/>
      <c r="C12" s="663"/>
      <c r="D12" s="663"/>
      <c r="E12" s="663"/>
      <c r="F12" s="663"/>
      <c r="G12" s="662"/>
      <c r="H12" s="661"/>
    </row>
    <row r="13" spans="1:8" s="658" customFormat="1" ht="3" customHeight="1">
      <c r="A13" s="659"/>
      <c r="B13" s="660"/>
      <c r="C13" s="660"/>
      <c r="D13" s="660"/>
      <c r="E13" s="660"/>
      <c r="F13" s="660"/>
      <c r="G13" s="660"/>
      <c r="H13" s="661"/>
    </row>
    <row r="14" spans="1:8" s="658" customFormat="1" ht="9" customHeight="1">
      <c r="A14" s="659"/>
      <c r="B14" s="664">
        <v>1995</v>
      </c>
      <c r="C14" s="665"/>
      <c r="D14" s="665">
        <f>SUM(E14:F14)</f>
        <v>72864</v>
      </c>
      <c r="E14" s="665">
        <v>71700</v>
      </c>
      <c r="F14" s="665">
        <v>1164</v>
      </c>
      <c r="G14" s="665">
        <v>853365</v>
      </c>
      <c r="H14" s="661"/>
    </row>
    <row r="15" spans="1:8" s="658" customFormat="1" ht="9" customHeight="1">
      <c r="A15" s="659"/>
      <c r="B15" s="664">
        <v>1996</v>
      </c>
      <c r="C15" s="665"/>
      <c r="D15" s="665">
        <f>SUM(E15:F15)</f>
        <v>46811</v>
      </c>
      <c r="E15" s="665">
        <v>46131</v>
      </c>
      <c r="F15" s="665">
        <v>680</v>
      </c>
      <c r="G15" s="665">
        <v>838193</v>
      </c>
      <c r="H15" s="661"/>
    </row>
    <row r="16" spans="1:8" s="658" customFormat="1" ht="9" customHeight="1">
      <c r="A16" s="659"/>
      <c r="B16" s="664">
        <v>1997</v>
      </c>
      <c r="C16" s="665"/>
      <c r="D16" s="665">
        <f>SUM(E16:F16)</f>
        <v>53747</v>
      </c>
      <c r="E16" s="665">
        <v>25417</v>
      </c>
      <c r="F16" s="665">
        <v>28330</v>
      </c>
      <c r="G16" s="665">
        <v>879292</v>
      </c>
      <c r="H16" s="661"/>
    </row>
    <row r="17" spans="1:8" s="658" customFormat="1" ht="9" customHeight="1">
      <c r="A17" s="659"/>
      <c r="B17" s="664">
        <v>1998</v>
      </c>
      <c r="C17" s="665"/>
      <c r="D17" s="665">
        <f>SUM(E17:F17)</f>
        <v>40136</v>
      </c>
      <c r="E17" s="665">
        <v>33045</v>
      </c>
      <c r="F17" s="665">
        <v>7091</v>
      </c>
      <c r="G17" s="665">
        <v>1099647</v>
      </c>
      <c r="H17" s="661"/>
    </row>
    <row r="18" spans="1:8" s="658" customFormat="1" ht="9" customHeight="1">
      <c r="A18" s="659"/>
      <c r="B18" s="664">
        <v>1999</v>
      </c>
      <c r="C18" s="665"/>
      <c r="D18" s="665">
        <f>SUM(E18:F18)</f>
        <v>32360</v>
      </c>
      <c r="E18" s="665">
        <v>32180</v>
      </c>
      <c r="F18" s="665">
        <v>180</v>
      </c>
      <c r="G18" s="665">
        <v>1169685</v>
      </c>
      <c r="H18" s="661"/>
    </row>
    <row r="19" spans="1:8" s="658" customFormat="1" ht="9" customHeight="1">
      <c r="A19" s="659"/>
      <c r="B19" s="664"/>
      <c r="C19" s="665"/>
      <c r="D19" s="665"/>
      <c r="E19" s="665"/>
      <c r="F19" s="665"/>
      <c r="G19" s="665"/>
      <c r="H19" s="661"/>
    </row>
    <row r="20" spans="1:8" s="658" customFormat="1" ht="9" customHeight="1">
      <c r="A20" s="659"/>
      <c r="B20" s="664">
        <v>2000</v>
      </c>
      <c r="C20" s="665"/>
      <c r="D20" s="665">
        <f>SUM(E20:F20)</f>
        <v>39288</v>
      </c>
      <c r="E20" s="665">
        <v>37741</v>
      </c>
      <c r="F20" s="665">
        <v>1547</v>
      </c>
      <c r="G20" s="665">
        <v>1150906</v>
      </c>
      <c r="H20" s="661"/>
    </row>
    <row r="21" spans="1:8" s="658" customFormat="1" ht="9" customHeight="1">
      <c r="A21" s="659"/>
      <c r="B21" s="664">
        <v>2001</v>
      </c>
      <c r="C21" s="665"/>
      <c r="D21" s="665">
        <f>SUM(E21:F21)</f>
        <v>58769</v>
      </c>
      <c r="E21" s="665">
        <v>57203</v>
      </c>
      <c r="F21" s="665">
        <v>1566</v>
      </c>
      <c r="G21" s="665">
        <v>791256</v>
      </c>
      <c r="H21" s="661"/>
    </row>
    <row r="22" spans="1:8" s="658" customFormat="1" ht="9" customHeight="1">
      <c r="A22" s="659"/>
      <c r="B22" s="664">
        <v>2002</v>
      </c>
      <c r="C22" s="665"/>
      <c r="D22" s="665">
        <f>SUM(E22:F22)</f>
        <v>73728</v>
      </c>
      <c r="E22" s="665">
        <v>71925</v>
      </c>
      <c r="F22" s="665">
        <v>1803</v>
      </c>
      <c r="G22" s="665">
        <v>583408</v>
      </c>
      <c r="H22" s="661"/>
    </row>
    <row r="23" spans="1:8" s="658" customFormat="1" ht="9" customHeight="1">
      <c r="A23" s="659"/>
      <c r="B23" s="664">
        <v>2003</v>
      </c>
      <c r="C23" s="665"/>
      <c r="D23" s="665">
        <f>SUM(E23:F23)</f>
        <v>89740</v>
      </c>
      <c r="E23" s="665">
        <v>88309</v>
      </c>
      <c r="F23" s="665">
        <v>1431</v>
      </c>
      <c r="G23" s="665">
        <v>559949</v>
      </c>
      <c r="H23" s="661"/>
    </row>
    <row r="24" spans="1:8" s="658" customFormat="1" ht="9" customHeight="1">
      <c r="A24" s="659"/>
      <c r="B24" s="664">
        <v>2004</v>
      </c>
      <c r="C24" s="665"/>
      <c r="D24" s="665">
        <f>SUM(E24:F24)</f>
        <v>104818</v>
      </c>
      <c r="E24" s="665">
        <v>103711</v>
      </c>
      <c r="F24" s="665">
        <v>1107</v>
      </c>
      <c r="G24" s="665">
        <v>525115</v>
      </c>
      <c r="H24" s="661"/>
    </row>
    <row r="25" spans="1:8" s="658" customFormat="1" ht="9" customHeight="1">
      <c r="A25" s="659"/>
      <c r="B25" s="664"/>
      <c r="C25" s="665"/>
      <c r="D25" s="665"/>
      <c r="E25" s="665"/>
      <c r="F25" s="665"/>
      <c r="G25" s="665"/>
      <c r="H25" s="661"/>
    </row>
    <row r="26" spans="1:8" s="658" customFormat="1" ht="9" customHeight="1">
      <c r="A26" s="659"/>
      <c r="B26" s="664">
        <v>2005</v>
      </c>
      <c r="C26" s="665"/>
      <c r="D26" s="665">
        <f t="shared" ref="D26:D32" si="0">SUM(E26:F26)</f>
        <v>97363</v>
      </c>
      <c r="E26" s="665">
        <v>96294</v>
      </c>
      <c r="F26" s="665">
        <v>1069</v>
      </c>
      <c r="G26" s="665">
        <v>557357</v>
      </c>
      <c r="H26" s="661"/>
    </row>
    <row r="27" spans="1:8" s="658" customFormat="1" ht="9" customHeight="1">
      <c r="A27" s="659"/>
      <c r="B27" s="664">
        <v>2006</v>
      </c>
      <c r="C27" s="665"/>
      <c r="D27" s="665">
        <f t="shared" si="0"/>
        <v>105925</v>
      </c>
      <c r="E27" s="665">
        <v>104949</v>
      </c>
      <c r="F27" s="665">
        <v>976</v>
      </c>
      <c r="G27" s="665">
        <v>530132</v>
      </c>
      <c r="H27" s="661"/>
    </row>
    <row r="28" spans="1:8" s="658" customFormat="1" ht="9" customHeight="1">
      <c r="A28" s="659"/>
      <c r="B28" s="664">
        <v>2007</v>
      </c>
      <c r="C28" s="665"/>
      <c r="D28" s="665">
        <f t="shared" si="0"/>
        <v>125225</v>
      </c>
      <c r="E28" s="665">
        <v>124516</v>
      </c>
      <c r="F28" s="665">
        <v>709</v>
      </c>
      <c r="G28" s="665">
        <v>528473</v>
      </c>
      <c r="H28" s="661"/>
    </row>
    <row r="29" spans="1:8" s="658" customFormat="1" ht="9" customHeight="1">
      <c r="A29" s="659"/>
      <c r="B29" s="664">
        <v>2008</v>
      </c>
      <c r="C29" s="665"/>
      <c r="D29" s="665">
        <f t="shared" si="0"/>
        <v>125629</v>
      </c>
      <c r="E29" s="665">
        <v>124792</v>
      </c>
      <c r="F29" s="665">
        <v>837</v>
      </c>
      <c r="G29" s="665">
        <v>577826</v>
      </c>
      <c r="H29" s="661"/>
    </row>
    <row r="30" spans="1:8" s="658" customFormat="1" ht="9" customHeight="1">
      <c r="A30" s="659"/>
      <c r="B30" s="664">
        <v>2009</v>
      </c>
      <c r="C30" s="665"/>
      <c r="D30" s="665">
        <f t="shared" si="0"/>
        <v>111383</v>
      </c>
      <c r="E30" s="665">
        <v>110085</v>
      </c>
      <c r="F30" s="665">
        <v>1298</v>
      </c>
      <c r="G30" s="665">
        <v>601356</v>
      </c>
      <c r="H30" s="661"/>
    </row>
    <row r="31" spans="1:8" s="658" customFormat="1" ht="9" customHeight="1">
      <c r="A31" s="659"/>
      <c r="B31" s="664"/>
      <c r="C31" s="665"/>
      <c r="D31" s="665"/>
      <c r="E31" s="665"/>
      <c r="F31" s="665"/>
      <c r="G31" s="665"/>
      <c r="H31" s="661"/>
    </row>
    <row r="32" spans="1:8" s="658" customFormat="1" ht="9" customHeight="1">
      <c r="A32" s="659"/>
      <c r="B32" s="664">
        <v>2010</v>
      </c>
      <c r="C32" s="665"/>
      <c r="D32" s="665">
        <f t="shared" si="0"/>
        <v>128819</v>
      </c>
      <c r="E32" s="665">
        <v>123492</v>
      </c>
      <c r="F32" s="665">
        <v>5327</v>
      </c>
      <c r="G32" s="665">
        <v>469268</v>
      </c>
      <c r="H32" s="661"/>
    </row>
    <row r="33" spans="1:9" s="658" customFormat="1" ht="9" customHeight="1">
      <c r="A33" s="659"/>
      <c r="B33" s="664">
        <v>2011</v>
      </c>
      <c r="C33" s="665"/>
      <c r="D33" s="665">
        <f>SUM(E33:F33)</f>
        <v>144847</v>
      </c>
      <c r="E33" s="665">
        <v>139392</v>
      </c>
      <c r="F33" s="665">
        <v>5455</v>
      </c>
      <c r="G33" s="665">
        <v>405457</v>
      </c>
      <c r="H33" s="661"/>
    </row>
    <row r="34" spans="1:9" s="658" customFormat="1" ht="9" customHeight="1">
      <c r="A34" s="659"/>
      <c r="B34" s="664">
        <v>2012</v>
      </c>
      <c r="C34" s="665"/>
      <c r="D34" s="665">
        <f>SUM(E34:F34)</f>
        <v>181479</v>
      </c>
      <c r="E34" s="665">
        <v>177136</v>
      </c>
      <c r="F34" s="665">
        <v>4343</v>
      </c>
      <c r="G34" s="665">
        <v>369492</v>
      </c>
      <c r="H34" s="661"/>
    </row>
    <row r="35" spans="1:9" s="658" customFormat="1" ht="3" customHeight="1">
      <c r="A35" s="659"/>
      <c r="B35" s="735"/>
      <c r="C35" s="735"/>
      <c r="D35" s="735"/>
      <c r="E35" s="735"/>
      <c r="F35" s="735"/>
      <c r="G35" s="735"/>
      <c r="H35" s="661"/>
    </row>
    <row r="36" spans="1:9" s="658" customFormat="1" ht="3" customHeight="1">
      <c r="A36" s="659"/>
      <c r="B36" s="666"/>
      <c r="C36" s="666"/>
      <c r="D36" s="666"/>
      <c r="E36" s="666"/>
      <c r="F36" s="666"/>
      <c r="G36" s="666"/>
      <c r="H36" s="661"/>
    </row>
    <row r="37" spans="1:9" s="658" customFormat="1" ht="9" customHeight="1">
      <c r="A37" s="659"/>
      <c r="B37" s="734" t="s">
        <v>536</v>
      </c>
      <c r="C37" s="735"/>
      <c r="D37" s="735"/>
      <c r="E37" s="735"/>
      <c r="F37" s="735"/>
      <c r="G37" s="735"/>
      <c r="H37" s="661"/>
    </row>
    <row r="38" spans="1:9" s="658" customFormat="1" ht="9" customHeight="1">
      <c r="A38" s="659"/>
      <c r="B38" s="735" t="s">
        <v>537</v>
      </c>
      <c r="C38" s="735"/>
      <c r="D38" s="735"/>
      <c r="E38" s="735"/>
      <c r="F38" s="735"/>
      <c r="G38" s="735"/>
      <c r="H38" s="661"/>
    </row>
    <row r="39" spans="1:9" s="658" customFormat="1" ht="9" customHeight="1">
      <c r="A39" s="659"/>
      <c r="B39" s="735" t="s">
        <v>538</v>
      </c>
      <c r="C39" s="735"/>
      <c r="D39" s="735"/>
      <c r="E39" s="735"/>
      <c r="F39" s="735"/>
      <c r="G39" s="735"/>
      <c r="H39" s="661"/>
    </row>
    <row r="40" spans="1:9" s="658" customFormat="1" ht="9" customHeight="1">
      <c r="A40" s="659"/>
      <c r="B40" s="734" t="s">
        <v>539</v>
      </c>
      <c r="C40" s="735"/>
      <c r="D40" s="735"/>
      <c r="E40" s="735"/>
      <c r="F40" s="735"/>
      <c r="G40" s="735"/>
      <c r="H40" s="661"/>
    </row>
    <row r="41" spans="1:9" s="658" customFormat="1" ht="9" customHeight="1">
      <c r="A41" s="659"/>
      <c r="B41" s="735" t="s">
        <v>540</v>
      </c>
      <c r="C41" s="735"/>
      <c r="D41" s="735"/>
      <c r="E41" s="735"/>
      <c r="F41" s="735"/>
      <c r="G41" s="735"/>
      <c r="H41" s="661"/>
    </row>
    <row r="42" spans="1:9" s="658" customFormat="1" ht="9" customHeight="1">
      <c r="A42" s="659"/>
      <c r="B42" s="735" t="s">
        <v>606</v>
      </c>
      <c r="C42" s="735"/>
      <c r="D42" s="735"/>
      <c r="E42" s="735"/>
      <c r="F42" s="735"/>
      <c r="G42" s="735"/>
      <c r="H42" s="661"/>
    </row>
    <row r="43" spans="1:9" s="658" customFormat="1" ht="9" customHeight="1">
      <c r="A43" s="659"/>
      <c r="B43" s="735" t="s">
        <v>607</v>
      </c>
      <c r="C43" s="735"/>
      <c r="D43" s="735"/>
      <c r="E43" s="735"/>
      <c r="F43" s="735"/>
      <c r="G43" s="735"/>
      <c r="H43" s="661"/>
    </row>
    <row r="44" spans="1:9" s="658" customFormat="1" ht="9" customHeight="1">
      <c r="A44" s="659"/>
      <c r="B44" s="728" t="s">
        <v>451</v>
      </c>
      <c r="C44" s="735"/>
      <c r="D44" s="735"/>
      <c r="E44" s="735"/>
      <c r="F44" s="735"/>
      <c r="G44" s="735"/>
      <c r="H44" s="661"/>
    </row>
    <row r="45" spans="1:9" s="658" customFormat="1" ht="4.7" customHeight="1">
      <c r="A45" s="667"/>
      <c r="B45" s="668"/>
      <c r="C45" s="668"/>
      <c r="D45" s="668"/>
      <c r="E45" s="668"/>
      <c r="F45" s="668"/>
      <c r="G45" s="668"/>
      <c r="H45" s="669"/>
    </row>
    <row r="46" spans="1:9" hidden="1">
      <c r="I46" s="409" t="s">
        <v>2</v>
      </c>
    </row>
  </sheetData>
  <sheetProtection sheet="1" objects="1" scenarios="1"/>
  <mergeCells count="6">
    <mergeCell ref="B8:B11"/>
    <mergeCell ref="D8:F9"/>
    <mergeCell ref="G8:G11"/>
    <mergeCell ref="C9:C11"/>
    <mergeCell ref="E10:E11"/>
    <mergeCell ref="F10:F11"/>
  </mergeCells>
  <hyperlinks>
    <hyperlink ref="G2" location="Índice!A1" display="Índice!A1"/>
  </hyperlinks>
  <printOptions horizontalCentered="1" verticalCentered="1"/>
  <pageMargins left="1.8897637795275593" right="1.9291338582677167" top="2.1653543307086616" bottom="1.5748031496062993" header="0.39370078740157483" footer="0.39370078740157483"/>
  <pageSetup orientation="portrait" r:id="rId1"/>
  <headerFooter>
    <oddHeader>&amp;L&amp;K000080INEGI. Anuario estadístico y geográfico de los Estados Unidos Mexicanos 2013. 2014.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3"/>
  <dimension ref="A1:AC85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52" customWidth="1"/>
    <col min="2" max="2" width="20.140625" style="52" customWidth="1"/>
    <col min="3" max="3" width="5.5703125" style="52" customWidth="1"/>
    <col min="4" max="5" width="6.5703125" style="52" customWidth="1"/>
    <col min="6" max="6" width="7" style="52" customWidth="1"/>
    <col min="7" max="7" width="6.5703125" style="52" customWidth="1"/>
    <col min="8" max="8" width="6.7109375" style="52" customWidth="1"/>
    <col min="9" max="10" width="0.85546875" style="52" customWidth="1"/>
    <col min="11" max="11" width="20.28515625" style="52" customWidth="1"/>
    <col min="12" max="17" width="6.42578125" style="52" customWidth="1"/>
    <col min="18" max="19" width="0.85546875" style="52" customWidth="1"/>
    <col min="20" max="20" width="19.85546875" style="52" customWidth="1"/>
    <col min="21" max="21" width="6.28515625" style="52" customWidth="1"/>
    <col min="22" max="26" width="6.5703125" style="52" customWidth="1"/>
    <col min="27" max="29" width="0.85546875" style="52" customWidth="1"/>
    <col min="30" max="16384" width="11.42578125" style="52" hidden="1"/>
  </cols>
  <sheetData>
    <row r="1" spans="1:27" s="161" customFormat="1" ht="3.95" customHeight="1">
      <c r="A1" s="158"/>
      <c r="B1" s="159"/>
      <c r="C1" s="159"/>
      <c r="D1" s="159"/>
      <c r="E1" s="159"/>
      <c r="F1" s="159"/>
      <c r="G1" s="159"/>
      <c r="H1" s="159"/>
      <c r="I1" s="160"/>
      <c r="J1" s="158"/>
      <c r="K1" s="159"/>
      <c r="L1" s="159"/>
      <c r="M1" s="159"/>
      <c r="N1" s="159"/>
      <c r="O1" s="159"/>
      <c r="P1" s="159"/>
      <c r="Q1" s="159"/>
      <c r="R1" s="160"/>
      <c r="S1" s="158"/>
      <c r="T1" s="159"/>
      <c r="U1" s="159"/>
      <c r="V1" s="159"/>
      <c r="W1" s="159"/>
      <c r="X1" s="159"/>
      <c r="Y1" s="159"/>
      <c r="Z1" s="159"/>
      <c r="AA1" s="160"/>
    </row>
    <row r="2" spans="1:27" s="161" customFormat="1" ht="10.5" customHeight="1">
      <c r="A2" s="169"/>
      <c r="B2" s="163" t="s">
        <v>217</v>
      </c>
      <c r="C2" s="174"/>
      <c r="D2" s="174"/>
      <c r="E2" s="174"/>
      <c r="F2" s="174"/>
      <c r="H2" s="740" t="s">
        <v>218</v>
      </c>
      <c r="I2" s="171"/>
      <c r="J2" s="169"/>
      <c r="K2" s="163" t="s">
        <v>217</v>
      </c>
      <c r="L2" s="174"/>
      <c r="M2" s="174"/>
      <c r="N2" s="174"/>
      <c r="O2" s="174"/>
      <c r="P2" s="156"/>
      <c r="Q2" s="740" t="s">
        <v>218</v>
      </c>
      <c r="R2" s="171"/>
      <c r="S2" s="169"/>
      <c r="T2" s="163" t="s">
        <v>217</v>
      </c>
      <c r="U2" s="174"/>
      <c r="Y2" s="156"/>
      <c r="Z2" s="740" t="s">
        <v>218</v>
      </c>
      <c r="AA2" s="171"/>
    </row>
    <row r="3" spans="1:27" s="161" customFormat="1" ht="10.5" customHeight="1">
      <c r="A3" s="169"/>
      <c r="B3" s="163" t="s">
        <v>180</v>
      </c>
      <c r="C3" s="174"/>
      <c r="D3" s="174"/>
      <c r="E3" s="10"/>
      <c r="F3" s="174"/>
      <c r="H3" s="246" t="s">
        <v>119</v>
      </c>
      <c r="I3" s="171"/>
      <c r="J3" s="169"/>
      <c r="K3" s="163" t="s">
        <v>180</v>
      </c>
      <c r="L3" s="174"/>
      <c r="M3" s="10"/>
      <c r="N3" s="10"/>
      <c r="O3" s="174"/>
      <c r="P3" s="246"/>
      <c r="Q3" s="246" t="s">
        <v>133</v>
      </c>
      <c r="R3" s="171"/>
      <c r="S3" s="169"/>
      <c r="T3" s="163" t="s">
        <v>180</v>
      </c>
      <c r="U3" s="174"/>
      <c r="V3" s="10"/>
      <c r="W3" s="174"/>
      <c r="X3" s="174"/>
      <c r="Y3" s="246"/>
      <c r="Z3" s="246" t="s">
        <v>134</v>
      </c>
      <c r="AA3" s="171"/>
    </row>
    <row r="4" spans="1:27" s="161" customFormat="1" ht="10.5" customHeight="1">
      <c r="A4" s="169"/>
      <c r="B4" s="168" t="s">
        <v>169</v>
      </c>
      <c r="C4" s="172"/>
      <c r="D4" s="172"/>
      <c r="E4" s="172"/>
      <c r="F4" s="172"/>
      <c r="G4" s="172"/>
      <c r="H4" s="172"/>
      <c r="I4" s="171"/>
      <c r="J4" s="169"/>
      <c r="K4" s="168" t="s">
        <v>169</v>
      </c>
      <c r="L4" s="172"/>
      <c r="M4" s="172"/>
      <c r="N4" s="172"/>
      <c r="O4" s="172"/>
      <c r="P4" s="172"/>
      <c r="Q4" s="172"/>
      <c r="R4" s="171"/>
      <c r="S4" s="169"/>
      <c r="T4" s="168" t="s">
        <v>169</v>
      </c>
      <c r="U4" s="172"/>
      <c r="V4" s="172"/>
      <c r="W4" s="172"/>
      <c r="X4" s="172"/>
      <c r="Y4" s="172"/>
      <c r="Z4" s="172"/>
      <c r="AA4" s="171"/>
    </row>
    <row r="5" spans="1:27" s="172" customFormat="1" ht="3" customHeight="1">
      <c r="A5" s="169"/>
      <c r="B5" s="170"/>
      <c r="C5" s="170"/>
      <c r="D5" s="170"/>
      <c r="E5" s="170"/>
      <c r="F5" s="170"/>
      <c r="G5" s="170"/>
      <c r="H5" s="170"/>
      <c r="I5" s="171"/>
      <c r="J5" s="169"/>
      <c r="K5" s="170"/>
      <c r="L5" s="170"/>
      <c r="M5" s="170"/>
      <c r="N5" s="170"/>
      <c r="O5" s="170"/>
      <c r="P5" s="170"/>
      <c r="Q5" s="170"/>
      <c r="R5" s="171"/>
      <c r="S5" s="169"/>
      <c r="T5" s="170"/>
      <c r="U5" s="170"/>
      <c r="V5" s="170"/>
      <c r="W5" s="170"/>
      <c r="X5" s="170"/>
      <c r="Y5" s="170"/>
      <c r="Z5" s="170"/>
      <c r="AA5" s="171"/>
    </row>
    <row r="6" spans="1:27" s="172" customFormat="1" ht="3" customHeight="1">
      <c r="A6" s="169"/>
      <c r="B6" s="159"/>
      <c r="C6" s="159"/>
      <c r="D6" s="159"/>
      <c r="E6" s="159"/>
      <c r="F6" s="159"/>
      <c r="G6" s="159"/>
      <c r="H6" s="159"/>
      <c r="I6" s="171"/>
      <c r="J6" s="169"/>
      <c r="K6" s="159"/>
      <c r="L6" s="159"/>
      <c r="M6" s="159"/>
      <c r="N6" s="159"/>
      <c r="O6" s="159"/>
      <c r="P6" s="159"/>
      <c r="Q6" s="159"/>
      <c r="R6" s="171"/>
      <c r="S6" s="169"/>
      <c r="T6" s="159"/>
      <c r="U6" s="159"/>
      <c r="V6" s="159"/>
      <c r="W6" s="159"/>
      <c r="AA6" s="171"/>
    </row>
    <row r="7" spans="1:27" s="172" customFormat="1" ht="8.25" customHeight="1">
      <c r="A7" s="169"/>
      <c r="B7" s="719" t="s">
        <v>195</v>
      </c>
      <c r="C7" s="293" t="s">
        <v>219</v>
      </c>
      <c r="D7" s="293" t="s">
        <v>220</v>
      </c>
      <c r="E7" s="293" t="s">
        <v>158</v>
      </c>
      <c r="F7" s="293" t="s">
        <v>221</v>
      </c>
      <c r="G7" s="293" t="s">
        <v>222</v>
      </c>
      <c r="H7" s="293" t="s">
        <v>223</v>
      </c>
      <c r="I7" s="294"/>
      <c r="J7" s="169"/>
      <c r="K7" s="719" t="s">
        <v>195</v>
      </c>
      <c r="L7" s="293" t="s">
        <v>224</v>
      </c>
      <c r="M7" s="293" t="s">
        <v>225</v>
      </c>
      <c r="N7" s="293" t="s">
        <v>226</v>
      </c>
      <c r="O7" s="293" t="s">
        <v>227</v>
      </c>
      <c r="P7" s="293" t="s">
        <v>228</v>
      </c>
      <c r="Q7" s="295" t="s">
        <v>229</v>
      </c>
      <c r="R7" s="294"/>
      <c r="S7" s="169"/>
      <c r="T7" s="719" t="s">
        <v>195</v>
      </c>
      <c r="U7" s="293" t="s">
        <v>196</v>
      </c>
      <c r="V7" s="293" t="s">
        <v>197</v>
      </c>
      <c r="W7" s="293" t="s">
        <v>198</v>
      </c>
      <c r="X7" s="295" t="s">
        <v>230</v>
      </c>
      <c r="Y7" s="295" t="s">
        <v>199</v>
      </c>
      <c r="Z7" s="295" t="s">
        <v>182</v>
      </c>
      <c r="AA7" s="171"/>
    </row>
    <row r="8" spans="1:27" s="172" customFormat="1" ht="3" customHeight="1">
      <c r="A8" s="169"/>
      <c r="B8" s="170"/>
      <c r="C8" s="170"/>
      <c r="D8" s="170"/>
      <c r="E8" s="170"/>
      <c r="F8" s="170"/>
      <c r="G8" s="170"/>
      <c r="H8" s="170"/>
      <c r="I8" s="171"/>
      <c r="J8" s="169"/>
      <c r="K8" s="170"/>
      <c r="L8" s="170"/>
      <c r="M8" s="170"/>
      <c r="N8" s="170"/>
      <c r="O8" s="170"/>
      <c r="P8" s="170"/>
      <c r="Q8" s="170"/>
      <c r="R8" s="171"/>
      <c r="S8" s="169"/>
      <c r="T8" s="170"/>
      <c r="U8" s="170"/>
      <c r="V8" s="170"/>
      <c r="W8" s="170"/>
      <c r="X8" s="170"/>
      <c r="Y8" s="170"/>
      <c r="Z8" s="170"/>
      <c r="AA8" s="171"/>
    </row>
    <row r="9" spans="1:27" s="161" customFormat="1" ht="3" customHeight="1">
      <c r="A9" s="169"/>
      <c r="B9" s="159"/>
      <c r="C9" s="159"/>
      <c r="D9" s="159"/>
      <c r="E9" s="159"/>
      <c r="F9" s="159"/>
      <c r="G9" s="159"/>
      <c r="H9" s="159"/>
      <c r="I9" s="171"/>
      <c r="J9" s="169"/>
      <c r="K9" s="159"/>
      <c r="L9" s="159"/>
      <c r="M9" s="159"/>
      <c r="N9" s="159"/>
      <c r="O9" s="159"/>
      <c r="P9" s="159"/>
      <c r="Q9" s="159"/>
      <c r="R9" s="171"/>
      <c r="S9" s="169"/>
      <c r="T9" s="159"/>
      <c r="U9" s="159"/>
      <c r="V9" s="159"/>
      <c r="W9" s="159"/>
      <c r="X9" s="172"/>
      <c r="Y9" s="172"/>
      <c r="Z9" s="172"/>
      <c r="AA9" s="171"/>
    </row>
    <row r="10" spans="1:27" s="301" customFormat="1" ht="9" customHeight="1">
      <c r="A10" s="296"/>
      <c r="B10" s="297" t="s">
        <v>231</v>
      </c>
      <c r="C10" s="298">
        <f>SUM(C11-C28)</f>
        <v>-1576.6871000000101</v>
      </c>
      <c r="D10" s="298">
        <f t="shared" ref="D10:H10" si="0">SUM(D11-D28)</f>
        <v>-2507.6277999999875</v>
      </c>
      <c r="E10" s="298">
        <f t="shared" si="0"/>
        <v>-7665.2930000000051</v>
      </c>
      <c r="F10" s="298">
        <f t="shared" si="0"/>
        <v>-15992.660399999993</v>
      </c>
      <c r="G10" s="298">
        <f t="shared" si="0"/>
        <v>-13999.737100000057</v>
      </c>
      <c r="H10" s="298">
        <f t="shared" si="0"/>
        <v>-18752.421900000016</v>
      </c>
      <c r="I10" s="299"/>
      <c r="J10" s="296"/>
      <c r="K10" s="297" t="s">
        <v>231</v>
      </c>
      <c r="L10" s="298">
        <f t="shared" ref="L10:Q10" si="1">SUM(L11-L28)</f>
        <v>-17730.438300000038</v>
      </c>
      <c r="M10" s="298">
        <f t="shared" si="1"/>
        <v>-14702.379900000029</v>
      </c>
      <c r="N10" s="298">
        <f t="shared" si="1"/>
        <v>-8154.5289999999804</v>
      </c>
      <c r="O10" s="298">
        <f t="shared" si="1"/>
        <v>-6805.6607000000367</v>
      </c>
      <c r="P10" s="298">
        <f t="shared" si="1"/>
        <v>-8614.4838000000163</v>
      </c>
      <c r="Q10" s="298">
        <f t="shared" si="1"/>
        <v>-7448.78190000006</v>
      </c>
      <c r="R10" s="299"/>
      <c r="S10" s="296"/>
      <c r="T10" s="297" t="s">
        <v>231</v>
      </c>
      <c r="U10" s="298">
        <f t="shared" ref="U10:Z10" si="2">SUM(U11-U28)</f>
        <v>-14267.701899999985</v>
      </c>
      <c r="V10" s="298">
        <f t="shared" si="2"/>
        <v>-19556.964100000041</v>
      </c>
      <c r="W10" s="298">
        <f t="shared" si="2"/>
        <v>-7723.9614000000292</v>
      </c>
      <c r="X10" s="298">
        <f t="shared" si="2"/>
        <v>-3229.7856000000611</v>
      </c>
      <c r="Y10" s="298">
        <f t="shared" si="2"/>
        <v>-11835.988799999992</v>
      </c>
      <c r="Z10" s="298">
        <f t="shared" si="2"/>
        <v>-14183.881300000066</v>
      </c>
      <c r="AA10" s="300"/>
    </row>
    <row r="11" spans="1:27" s="161" customFormat="1" ht="9" customHeight="1">
      <c r="A11" s="169"/>
      <c r="B11" s="720" t="s">
        <v>232</v>
      </c>
      <c r="C11" s="53">
        <f t="shared" ref="C11:H11" si="3">SUM(C12,C22,C25)</f>
        <v>97029.289000000004</v>
      </c>
      <c r="D11" s="53">
        <f t="shared" si="3"/>
        <v>115316.13100000001</v>
      </c>
      <c r="E11" s="53">
        <f t="shared" si="3"/>
        <v>131318.277</v>
      </c>
      <c r="F11" s="53">
        <f t="shared" si="3"/>
        <v>140148.48759999999</v>
      </c>
      <c r="G11" s="53">
        <f t="shared" si="3"/>
        <v>158910.48909999998</v>
      </c>
      <c r="H11" s="53">
        <f t="shared" si="3"/>
        <v>192875.97099999999</v>
      </c>
      <c r="I11" s="197"/>
      <c r="J11" s="169"/>
      <c r="K11" s="720" t="s">
        <v>232</v>
      </c>
      <c r="L11" s="53">
        <f t="shared" ref="L11:Q11" si="4">SUM(L12,L22,L25)</f>
        <v>186166.44029999999</v>
      </c>
      <c r="M11" s="53">
        <f t="shared" si="4"/>
        <v>188177.70629999999</v>
      </c>
      <c r="N11" s="53">
        <f t="shared" si="4"/>
        <v>196918.48500000002</v>
      </c>
      <c r="O11" s="53">
        <f t="shared" si="4"/>
        <v>226548.06569999998</v>
      </c>
      <c r="P11" s="53">
        <f t="shared" si="4"/>
        <v>257381.30970000001</v>
      </c>
      <c r="Q11" s="53">
        <f t="shared" si="4"/>
        <v>297842.1727</v>
      </c>
      <c r="R11" s="197"/>
      <c r="S11" s="169"/>
      <c r="T11" s="720" t="s">
        <v>232</v>
      </c>
      <c r="U11" s="53">
        <f t="shared" ref="U11:Z11" si="5">SUM(U12,U22,U25)</f>
        <v>323713.7206</v>
      </c>
      <c r="V11" s="53">
        <f t="shared" si="5"/>
        <v>343685.52609999996</v>
      </c>
      <c r="W11" s="53">
        <f t="shared" si="5"/>
        <v>273249.74409999995</v>
      </c>
      <c r="X11" s="53">
        <f t="shared" si="5"/>
        <v>346528.99989999994</v>
      </c>
      <c r="Y11" s="53">
        <f t="shared" si="5"/>
        <v>399248.0209</v>
      </c>
      <c r="Z11" s="53">
        <f t="shared" si="5"/>
        <v>421496.41099999996</v>
      </c>
      <c r="AA11" s="171"/>
    </row>
    <row r="12" spans="1:27" s="161" customFormat="1" ht="9" customHeight="1">
      <c r="A12" s="169"/>
      <c r="B12" s="302" t="s">
        <v>233</v>
      </c>
      <c r="C12" s="53">
        <f>SUM(C13,C17)</f>
        <v>89310.539000000004</v>
      </c>
      <c r="D12" s="53">
        <f>SUM(D13,D17)</f>
        <v>106711.85500000001</v>
      </c>
      <c r="E12" s="53">
        <f t="shared" ref="E12:H12" si="6">SUM(E13,E17)</f>
        <v>121602.79800000001</v>
      </c>
      <c r="F12" s="53">
        <f t="shared" si="6"/>
        <v>129187.42359999999</v>
      </c>
      <c r="G12" s="53">
        <f t="shared" si="6"/>
        <v>148083.42799999999</v>
      </c>
      <c r="H12" s="53">
        <f t="shared" si="6"/>
        <v>179862.73800000001</v>
      </c>
      <c r="I12" s="197"/>
      <c r="J12" s="169"/>
      <c r="K12" s="302" t="s">
        <v>233</v>
      </c>
      <c r="L12" s="53">
        <f t="shared" ref="L12:Q12" si="7">SUM(L13,L17)</f>
        <v>171464.7433</v>
      </c>
      <c r="M12" s="53">
        <f t="shared" si="7"/>
        <v>173803.20079999999</v>
      </c>
      <c r="N12" s="53">
        <f t="shared" si="7"/>
        <v>177374.93700000001</v>
      </c>
      <c r="O12" s="53">
        <f t="shared" si="7"/>
        <v>201948.5209</v>
      </c>
      <c r="P12" s="53">
        <f t="shared" si="7"/>
        <v>230368.7605</v>
      </c>
      <c r="Q12" s="202">
        <f t="shared" si="7"/>
        <v>266227.48139999999</v>
      </c>
      <c r="R12" s="197"/>
      <c r="S12" s="169"/>
      <c r="T12" s="302" t="s">
        <v>233</v>
      </c>
      <c r="U12" s="53">
        <f t="shared" ref="U12:Y12" si="8">SUM(U13,U17)</f>
        <v>289536.89649999997</v>
      </c>
      <c r="V12" s="53">
        <f t="shared" si="8"/>
        <v>309558.95049999998</v>
      </c>
      <c r="W12" s="53">
        <f t="shared" si="8"/>
        <v>244799.36639999997</v>
      </c>
      <c r="X12" s="53">
        <f t="shared" si="8"/>
        <v>314094.32879999996</v>
      </c>
      <c r="Y12" s="53">
        <f t="shared" si="8"/>
        <v>365527.65369999997</v>
      </c>
      <c r="Z12" s="53">
        <f>SUM(Z13,Z17)</f>
        <v>387523.25419999997</v>
      </c>
      <c r="AA12" s="171"/>
    </row>
    <row r="13" spans="1:27" s="161" customFormat="1" ht="9" customHeight="1">
      <c r="A13" s="169"/>
      <c r="B13" s="303" t="s">
        <v>234</v>
      </c>
      <c r="C13" s="212">
        <f>SUM(C14:C16)</f>
        <v>79637.617299999998</v>
      </c>
      <c r="D13" s="212">
        <f t="shared" ref="D13:H13" si="9">SUM(D14:D16)</f>
        <v>96150.494000000006</v>
      </c>
      <c r="E13" s="212">
        <f t="shared" si="9"/>
        <v>110581.7697</v>
      </c>
      <c r="F13" s="212">
        <f t="shared" si="9"/>
        <v>117737.69859999999</v>
      </c>
      <c r="G13" s="212">
        <f t="shared" si="9"/>
        <v>136560.12889999998</v>
      </c>
      <c r="H13" s="212">
        <f t="shared" si="9"/>
        <v>166395.9437</v>
      </c>
      <c r="I13" s="304"/>
      <c r="J13" s="169"/>
      <c r="K13" s="303" t="s">
        <v>234</v>
      </c>
      <c r="L13" s="212">
        <f t="shared" ref="L13:Q13" si="10">SUM(L14:L16)</f>
        <v>159035.08980000002</v>
      </c>
      <c r="M13" s="212">
        <f t="shared" si="10"/>
        <v>161277.8702</v>
      </c>
      <c r="N13" s="212">
        <f t="shared" si="10"/>
        <v>164986.06969999999</v>
      </c>
      <c r="O13" s="212">
        <f t="shared" si="10"/>
        <v>188294.0955</v>
      </c>
      <c r="P13" s="212">
        <f t="shared" si="10"/>
        <v>214632.8584</v>
      </c>
      <c r="Q13" s="216">
        <f t="shared" si="10"/>
        <v>250319.04259999999</v>
      </c>
      <c r="R13" s="304"/>
      <c r="S13" s="169"/>
      <c r="T13" s="303" t="s">
        <v>234</v>
      </c>
      <c r="U13" s="212">
        <f t="shared" ref="U13:Z13" si="11">SUM(U14:U16)</f>
        <v>272292.99449999997</v>
      </c>
      <c r="V13" s="212">
        <f t="shared" si="11"/>
        <v>291886.30069999996</v>
      </c>
      <c r="W13" s="212">
        <f t="shared" si="11"/>
        <v>229975.03939999998</v>
      </c>
      <c r="X13" s="212">
        <f t="shared" si="11"/>
        <v>298859.82319999998</v>
      </c>
      <c r="Y13" s="212">
        <f t="shared" si="11"/>
        <v>349945.71139999997</v>
      </c>
      <c r="Z13" s="212">
        <f t="shared" si="11"/>
        <v>371377.72029999999</v>
      </c>
      <c r="AA13" s="171"/>
    </row>
    <row r="14" spans="1:27" s="161" customFormat="1" ht="9" customHeight="1">
      <c r="A14" s="169"/>
      <c r="B14" s="305" t="s">
        <v>235</v>
      </c>
      <c r="C14" s="53">
        <v>79541.554000000004</v>
      </c>
      <c r="D14" s="53">
        <v>95999.74</v>
      </c>
      <c r="E14" s="53">
        <v>110431.49800000001</v>
      </c>
      <c r="F14" s="306">
        <v>117539.29399999999</v>
      </c>
      <c r="G14" s="53">
        <v>136361.81599999999</v>
      </c>
      <c r="H14" s="306">
        <v>166120.73699999999</v>
      </c>
      <c r="I14" s="197"/>
      <c r="J14" s="169"/>
      <c r="K14" s="305" t="s">
        <v>235</v>
      </c>
      <c r="L14" s="306">
        <v>158779.73300000001</v>
      </c>
      <c r="M14" s="306">
        <v>161045.98000000001</v>
      </c>
      <c r="N14" s="306">
        <v>164766.43599999999</v>
      </c>
      <c r="O14" s="306">
        <v>187998.55499999999</v>
      </c>
      <c r="P14" s="306">
        <v>214232.95600000001</v>
      </c>
      <c r="Q14" s="307">
        <v>249925.144</v>
      </c>
      <c r="R14" s="197"/>
      <c r="S14" s="169"/>
      <c r="T14" s="305" t="s">
        <v>235</v>
      </c>
      <c r="U14" s="306">
        <v>271875.31199999998</v>
      </c>
      <c r="V14" s="306">
        <v>291342.59499999997</v>
      </c>
      <c r="W14" s="306">
        <v>229703.55</v>
      </c>
      <c r="X14" s="306">
        <v>298473.14600000001</v>
      </c>
      <c r="Y14" s="306">
        <v>349375.04399999999</v>
      </c>
      <c r="Z14" s="306">
        <v>370705.78399999999</v>
      </c>
      <c r="AA14" s="171"/>
    </row>
    <row r="15" spans="1:27" s="161" customFormat="1" ht="9" customHeight="1">
      <c r="A15" s="169"/>
      <c r="B15" s="305" t="s">
        <v>236</v>
      </c>
      <c r="C15" s="53"/>
      <c r="D15" s="53"/>
      <c r="E15" s="53"/>
      <c r="F15" s="306"/>
      <c r="G15" s="53"/>
      <c r="H15" s="306"/>
      <c r="I15" s="197"/>
      <c r="J15" s="169"/>
      <c r="K15" s="305" t="s">
        <v>236</v>
      </c>
      <c r="L15" s="306"/>
      <c r="M15" s="306"/>
      <c r="N15" s="306"/>
      <c r="O15" s="306"/>
      <c r="P15" s="306"/>
      <c r="Q15" s="307"/>
      <c r="R15" s="197"/>
      <c r="S15" s="169"/>
      <c r="T15" s="305" t="s">
        <v>236</v>
      </c>
      <c r="U15" s="306"/>
      <c r="V15" s="306"/>
      <c r="W15" s="306"/>
      <c r="X15" s="306"/>
      <c r="Y15" s="306"/>
      <c r="Z15" s="306"/>
      <c r="AA15" s="171"/>
    </row>
    <row r="16" spans="1:27" s="161" customFormat="1" ht="9" customHeight="1">
      <c r="A16" s="169"/>
      <c r="B16" s="305" t="s">
        <v>237</v>
      </c>
      <c r="C16" s="212">
        <v>96.063299999999998</v>
      </c>
      <c r="D16" s="212">
        <v>150.75399999999999</v>
      </c>
      <c r="E16" s="212">
        <v>150.27170000000001</v>
      </c>
      <c r="F16" s="212">
        <v>198.40460000000002</v>
      </c>
      <c r="G16" s="212">
        <v>198.31289999999998</v>
      </c>
      <c r="H16" s="212">
        <v>275.20670000000001</v>
      </c>
      <c r="I16" s="304"/>
      <c r="J16" s="169"/>
      <c r="K16" s="305" t="s">
        <v>237</v>
      </c>
      <c r="L16" s="212">
        <v>255.35680000000002</v>
      </c>
      <c r="M16" s="212">
        <v>231.89019999999999</v>
      </c>
      <c r="N16" s="212">
        <v>219.6337</v>
      </c>
      <c r="O16" s="212">
        <v>295.54050000000001</v>
      </c>
      <c r="P16" s="212">
        <v>399.9024</v>
      </c>
      <c r="Q16" s="216">
        <v>393.89859999999999</v>
      </c>
      <c r="R16" s="304"/>
      <c r="S16" s="169"/>
      <c r="T16" s="305" t="s">
        <v>237</v>
      </c>
      <c r="U16" s="212">
        <v>417.6825</v>
      </c>
      <c r="V16" s="212">
        <v>543.70569999999998</v>
      </c>
      <c r="W16" s="212">
        <v>271.48940000000005</v>
      </c>
      <c r="X16" s="212">
        <v>386.67720000000003</v>
      </c>
      <c r="Y16" s="212">
        <v>570.66740000000004</v>
      </c>
      <c r="Z16" s="212">
        <v>671.93630000000007</v>
      </c>
      <c r="AA16" s="171"/>
    </row>
    <row r="17" spans="1:27" s="161" customFormat="1" ht="9" customHeight="1">
      <c r="A17" s="169"/>
      <c r="B17" s="303" t="s">
        <v>238</v>
      </c>
      <c r="C17" s="212">
        <f t="shared" ref="C17:H17" si="12">SUM(C18:C21)</f>
        <v>9672.9217000000008</v>
      </c>
      <c r="D17" s="212">
        <f t="shared" si="12"/>
        <v>10561.360999999999</v>
      </c>
      <c r="E17" s="212">
        <f t="shared" si="12"/>
        <v>11021.0283</v>
      </c>
      <c r="F17" s="212">
        <f t="shared" si="12"/>
        <v>11449.725</v>
      </c>
      <c r="G17" s="212">
        <f t="shared" si="12"/>
        <v>11523.2991</v>
      </c>
      <c r="H17" s="212">
        <f t="shared" si="12"/>
        <v>13466.7943</v>
      </c>
      <c r="I17" s="304"/>
      <c r="J17" s="169"/>
      <c r="K17" s="303" t="s">
        <v>238</v>
      </c>
      <c r="L17" s="212">
        <f t="shared" ref="L17:Q17" si="13">SUM(L18:L21)</f>
        <v>12429.653499999999</v>
      </c>
      <c r="M17" s="212">
        <f t="shared" si="13"/>
        <v>12525.330600000001</v>
      </c>
      <c r="N17" s="212">
        <f t="shared" si="13"/>
        <v>12388.8673</v>
      </c>
      <c r="O17" s="212">
        <f t="shared" si="13"/>
        <v>13654.4254</v>
      </c>
      <c r="P17" s="212">
        <f t="shared" si="13"/>
        <v>15735.902100000001</v>
      </c>
      <c r="Q17" s="216">
        <f t="shared" si="13"/>
        <v>15908.4388</v>
      </c>
      <c r="R17" s="304"/>
      <c r="S17" s="169"/>
      <c r="T17" s="303" t="s">
        <v>238</v>
      </c>
      <c r="U17" s="212">
        <f t="shared" ref="U17:Z17" si="14">SUM(U18:U21)</f>
        <v>17243.902000000002</v>
      </c>
      <c r="V17" s="212">
        <f t="shared" si="14"/>
        <v>17672.649799999999</v>
      </c>
      <c r="W17" s="212">
        <f t="shared" si="14"/>
        <v>14824.326999999997</v>
      </c>
      <c r="X17" s="212">
        <f t="shared" si="14"/>
        <v>15234.5056</v>
      </c>
      <c r="Y17" s="212">
        <f t="shared" si="14"/>
        <v>15581.942300000002</v>
      </c>
      <c r="Z17" s="212">
        <f t="shared" si="14"/>
        <v>16145.533899999997</v>
      </c>
      <c r="AA17" s="171"/>
    </row>
    <row r="18" spans="1:27" s="161" customFormat="1" ht="9" hidden="1" customHeight="1">
      <c r="A18" s="169"/>
      <c r="B18" s="308" t="s">
        <v>239</v>
      </c>
      <c r="C18" s="212">
        <v>4687.951</v>
      </c>
      <c r="D18" s="212">
        <v>5110.1679999999997</v>
      </c>
      <c r="E18" s="212">
        <v>5530.9679999999998</v>
      </c>
      <c r="F18" s="212">
        <v>5633.3409000000001</v>
      </c>
      <c r="G18" s="212">
        <v>5505.7120000000004</v>
      </c>
      <c r="H18" s="212">
        <v>6435.4049999999997</v>
      </c>
      <c r="I18" s="304"/>
      <c r="J18" s="169"/>
      <c r="K18" s="308" t="s">
        <v>239</v>
      </c>
      <c r="L18" s="212">
        <v>6538.3710000000001</v>
      </c>
      <c r="M18" s="212">
        <v>6724.6589999999997</v>
      </c>
      <c r="N18" s="212">
        <v>7251.7150000000001</v>
      </c>
      <c r="O18" s="212">
        <v>8382.2389999999996</v>
      </c>
      <c r="P18" s="212">
        <v>9146.3250000000007</v>
      </c>
      <c r="Q18" s="216">
        <v>9559.42</v>
      </c>
      <c r="R18" s="304"/>
      <c r="S18" s="169"/>
      <c r="T18" s="308" t="s">
        <v>239</v>
      </c>
      <c r="U18" s="212">
        <v>10366.977600000002</v>
      </c>
      <c r="V18" s="212">
        <v>10860.532999999999</v>
      </c>
      <c r="W18" s="212">
        <v>9430.7556999999997</v>
      </c>
      <c r="X18" s="212">
        <v>9990.8320000000003</v>
      </c>
      <c r="Y18" s="212">
        <v>10006.335300000001</v>
      </c>
      <c r="Z18" s="212">
        <v>10766.396399999998</v>
      </c>
      <c r="AA18" s="171"/>
    </row>
    <row r="19" spans="1:27" s="161" customFormat="1" ht="9" hidden="1" customHeight="1">
      <c r="A19" s="169"/>
      <c r="B19" s="308" t="s">
        <v>240</v>
      </c>
      <c r="C19" s="212">
        <v>1490.84</v>
      </c>
      <c r="D19" s="212">
        <v>1645.999</v>
      </c>
      <c r="E19" s="212">
        <v>1845.021</v>
      </c>
      <c r="F19" s="212">
        <v>1859.7897</v>
      </c>
      <c r="G19" s="212">
        <v>1717.164</v>
      </c>
      <c r="H19" s="212">
        <v>1858.8030000000001</v>
      </c>
      <c r="I19" s="304"/>
      <c r="J19" s="169"/>
      <c r="K19" s="308" t="s">
        <v>240</v>
      </c>
      <c r="L19" s="212">
        <v>1862.2339999999999</v>
      </c>
      <c r="M19" s="212">
        <v>2133.3270000000002</v>
      </c>
      <c r="N19" s="212">
        <v>2110.0189999999998</v>
      </c>
      <c r="O19" s="212">
        <v>2413.3172000000004</v>
      </c>
      <c r="P19" s="212">
        <v>2657.0845999999997</v>
      </c>
      <c r="Q19" s="216">
        <v>2617.1456000000003</v>
      </c>
      <c r="R19" s="304"/>
      <c r="S19" s="169"/>
      <c r="T19" s="308" t="s">
        <v>240</v>
      </c>
      <c r="U19" s="212">
        <v>2552.0682000000002</v>
      </c>
      <c r="V19" s="212">
        <v>2509.1295</v>
      </c>
      <c r="W19" s="212">
        <v>2081.9162999999999</v>
      </c>
      <c r="X19" s="212">
        <v>2000.8865999999998</v>
      </c>
      <c r="Y19" s="212">
        <v>1862.4737</v>
      </c>
      <c r="Z19" s="212">
        <v>1972.9947000000002</v>
      </c>
      <c r="AA19" s="171"/>
    </row>
    <row r="20" spans="1:27" s="161" customFormat="1" ht="9" hidden="1" customHeight="1">
      <c r="A20" s="169"/>
      <c r="B20" s="308" t="s">
        <v>241</v>
      </c>
      <c r="C20" s="212">
        <v>1068.3507</v>
      </c>
      <c r="D20" s="212">
        <v>1261.231</v>
      </c>
      <c r="E20" s="212">
        <v>1266.5922999999998</v>
      </c>
      <c r="F20" s="212">
        <v>1234.7364</v>
      </c>
      <c r="G20" s="212">
        <v>1144.3021000000001</v>
      </c>
      <c r="H20" s="212">
        <v>1094.0772999999999</v>
      </c>
      <c r="I20" s="304"/>
      <c r="J20" s="169"/>
      <c r="K20" s="308" t="s">
        <v>241</v>
      </c>
      <c r="L20" s="212">
        <v>1026.7112000000002</v>
      </c>
      <c r="M20" s="212">
        <v>910.6585</v>
      </c>
      <c r="N20" s="212">
        <v>892.98440000000005</v>
      </c>
      <c r="O20" s="212">
        <v>1066.3706000000002</v>
      </c>
      <c r="P20" s="212">
        <v>1353.1251999999999</v>
      </c>
      <c r="Q20" s="216">
        <v>1518.4225000000001</v>
      </c>
      <c r="R20" s="304"/>
      <c r="S20" s="169"/>
      <c r="T20" s="308" t="s">
        <v>241</v>
      </c>
      <c r="U20" s="212">
        <v>1511.8544999999999</v>
      </c>
      <c r="V20" s="212">
        <v>1766.9893000000002</v>
      </c>
      <c r="W20" s="212">
        <v>1337.8588999999999</v>
      </c>
      <c r="X20" s="212">
        <v>1039.8379</v>
      </c>
      <c r="Y20" s="212">
        <v>1036.9176</v>
      </c>
      <c r="Z20" s="212">
        <v>960.87009999999987</v>
      </c>
      <c r="AA20" s="171"/>
    </row>
    <row r="21" spans="1:27" s="161" customFormat="1" ht="9" hidden="1" customHeight="1">
      <c r="A21" s="169"/>
      <c r="B21" s="308" t="s">
        <v>242</v>
      </c>
      <c r="C21" s="212">
        <v>2425.7800000000002</v>
      </c>
      <c r="D21" s="212">
        <v>2543.9630000000002</v>
      </c>
      <c r="E21" s="212">
        <v>2378.4470000000001</v>
      </c>
      <c r="F21" s="212">
        <v>2721.8580000000002</v>
      </c>
      <c r="G21" s="212">
        <v>3156.1210000000001</v>
      </c>
      <c r="H21" s="212">
        <v>4078.509</v>
      </c>
      <c r="I21" s="304"/>
      <c r="J21" s="169"/>
      <c r="K21" s="308" t="s">
        <v>242</v>
      </c>
      <c r="L21" s="212">
        <v>3002.3372999999997</v>
      </c>
      <c r="M21" s="212">
        <v>2756.6860999999999</v>
      </c>
      <c r="N21" s="212">
        <v>2134.1488999999997</v>
      </c>
      <c r="O21" s="212">
        <v>1792.4986000000001</v>
      </c>
      <c r="P21" s="212">
        <v>2579.3672999999999</v>
      </c>
      <c r="Q21" s="216">
        <v>2213.4506999999999</v>
      </c>
      <c r="R21" s="304"/>
      <c r="S21" s="169"/>
      <c r="T21" s="308" t="s">
        <v>242</v>
      </c>
      <c r="U21" s="212">
        <v>2813.0017000000003</v>
      </c>
      <c r="V21" s="212">
        <v>2535.998</v>
      </c>
      <c r="W21" s="212">
        <v>1973.7960999999998</v>
      </c>
      <c r="X21" s="212">
        <v>2202.9491000000003</v>
      </c>
      <c r="Y21" s="212">
        <v>2676.2156999999997</v>
      </c>
      <c r="Z21" s="212">
        <v>2445.2726999999995</v>
      </c>
      <c r="AA21" s="171"/>
    </row>
    <row r="22" spans="1:27" s="161" customFormat="1" ht="9" customHeight="1">
      <c r="A22" s="169"/>
      <c r="B22" s="302" t="s">
        <v>243</v>
      </c>
      <c r="C22" s="306">
        <f>SUM(C23:C24)</f>
        <v>3723.8</v>
      </c>
      <c r="D22" s="306">
        <f t="shared" ref="D22:H22" si="15">SUM(D23:D24)</f>
        <v>4043.1959999999999</v>
      </c>
      <c r="E22" s="306">
        <f t="shared" si="15"/>
        <v>4442.5560000000005</v>
      </c>
      <c r="F22" s="306">
        <f t="shared" si="15"/>
        <v>4921.5749999999998</v>
      </c>
      <c r="G22" s="306">
        <f t="shared" si="15"/>
        <v>4487.1679999999997</v>
      </c>
      <c r="H22" s="306">
        <f t="shared" si="15"/>
        <v>5989.884</v>
      </c>
      <c r="I22" s="197"/>
      <c r="J22" s="169"/>
      <c r="K22" s="302" t="s">
        <v>243</v>
      </c>
      <c r="L22" s="306">
        <f t="shared" ref="L22:Q22" si="16">SUM(L23:L24)</f>
        <v>5341.7370000000001</v>
      </c>
      <c r="M22" s="306">
        <f t="shared" si="16"/>
        <v>4070.8139999999999</v>
      </c>
      <c r="N22" s="306">
        <f t="shared" si="16"/>
        <v>3905.8009999999999</v>
      </c>
      <c r="O22" s="306">
        <f t="shared" si="16"/>
        <v>5756.9930000000004</v>
      </c>
      <c r="P22" s="306">
        <f t="shared" si="16"/>
        <v>4818.4841999999999</v>
      </c>
      <c r="Q22" s="307">
        <f t="shared" si="16"/>
        <v>5578.1462000000001</v>
      </c>
      <c r="R22" s="197"/>
      <c r="S22" s="169"/>
      <c r="T22" s="302" t="s">
        <v>243</v>
      </c>
      <c r="U22" s="306">
        <f t="shared" ref="U22:Z22" si="17">SUM(U23:U24)</f>
        <v>7664.1543999999994</v>
      </c>
      <c r="V22" s="306">
        <f t="shared" si="17"/>
        <v>8529.6324000000004</v>
      </c>
      <c r="W22" s="306">
        <f t="shared" si="17"/>
        <v>6797.1937999999991</v>
      </c>
      <c r="X22" s="306">
        <f t="shared" si="17"/>
        <v>10811.876899999999</v>
      </c>
      <c r="Y22" s="306">
        <f t="shared" si="17"/>
        <v>10568.597100000001</v>
      </c>
      <c r="Z22" s="306">
        <f t="shared" si="17"/>
        <v>11204.878000000001</v>
      </c>
      <c r="AA22" s="171"/>
    </row>
    <row r="23" spans="1:27" s="161" customFormat="1" ht="9" hidden="1" customHeight="1">
      <c r="A23" s="169"/>
      <c r="B23" s="303" t="s">
        <v>244</v>
      </c>
      <c r="C23" s="306">
        <v>3017.8530000000001</v>
      </c>
      <c r="D23" s="306">
        <v>3306.6970000000001</v>
      </c>
      <c r="E23" s="306">
        <v>3749.5970000000002</v>
      </c>
      <c r="F23" s="306">
        <v>4034.2629999999999</v>
      </c>
      <c r="G23" s="306">
        <v>3735.7080000000001</v>
      </c>
      <c r="H23" s="306">
        <v>5024.5069999999996</v>
      </c>
      <c r="I23" s="197"/>
      <c r="J23" s="169"/>
      <c r="K23" s="303" t="s">
        <v>244</v>
      </c>
      <c r="L23" s="306">
        <v>4074.7370000000001</v>
      </c>
      <c r="M23" s="306">
        <v>2835.3139999999999</v>
      </c>
      <c r="N23" s="306">
        <v>2342.8009999999999</v>
      </c>
      <c r="O23" s="306">
        <v>2211.3000000000002</v>
      </c>
      <c r="P23" s="306">
        <v>2719.3081999999999</v>
      </c>
      <c r="Q23" s="307">
        <v>4431.1817000000001</v>
      </c>
      <c r="R23" s="197"/>
      <c r="S23" s="169"/>
      <c r="T23" s="303" t="s">
        <v>244</v>
      </c>
      <c r="U23" s="306">
        <v>6217.666299999999</v>
      </c>
      <c r="V23" s="306">
        <v>6127.6534000000001</v>
      </c>
      <c r="W23" s="306">
        <v>4252.8725999999997</v>
      </c>
      <c r="X23" s="306">
        <v>3387.6495999999997</v>
      </c>
      <c r="Y23" s="306">
        <v>3474.6678000000002</v>
      </c>
      <c r="Z23" s="306">
        <v>2832.6752999999999</v>
      </c>
      <c r="AA23" s="171"/>
    </row>
    <row r="24" spans="1:27" s="161" customFormat="1" ht="9" hidden="1" customHeight="1">
      <c r="A24" s="169"/>
      <c r="B24" s="303" t="s">
        <v>242</v>
      </c>
      <c r="C24" s="306">
        <v>705.947</v>
      </c>
      <c r="D24" s="306">
        <v>736.49900000000002</v>
      </c>
      <c r="E24" s="306">
        <v>692.95899999999995</v>
      </c>
      <c r="F24" s="306">
        <v>887.31200000000001</v>
      </c>
      <c r="G24" s="306">
        <v>751.46</v>
      </c>
      <c r="H24" s="306">
        <v>965.37699999999995</v>
      </c>
      <c r="I24" s="197"/>
      <c r="J24" s="169"/>
      <c r="K24" s="303" t="s">
        <v>242</v>
      </c>
      <c r="L24" s="306">
        <v>1267</v>
      </c>
      <c r="M24" s="306">
        <v>1235.5</v>
      </c>
      <c r="N24" s="306">
        <v>1563</v>
      </c>
      <c r="O24" s="306">
        <v>3545.6930000000002</v>
      </c>
      <c r="P24" s="306">
        <v>2099.1759999999999</v>
      </c>
      <c r="Q24" s="307">
        <v>1146.9645</v>
      </c>
      <c r="R24" s="197"/>
      <c r="S24" s="169"/>
      <c r="T24" s="303" t="s">
        <v>242</v>
      </c>
      <c r="U24" s="306">
        <v>1446.4881</v>
      </c>
      <c r="V24" s="306">
        <v>2401.9789999999998</v>
      </c>
      <c r="W24" s="306">
        <v>2544.3211999999999</v>
      </c>
      <c r="X24" s="306">
        <v>7424.2272999999996</v>
      </c>
      <c r="Y24" s="306">
        <v>7093.9293000000007</v>
      </c>
      <c r="Z24" s="306">
        <v>8372.2026999999998</v>
      </c>
      <c r="AA24" s="171"/>
    </row>
    <row r="25" spans="1:27" s="161" customFormat="1" ht="9" customHeight="1">
      <c r="A25" s="169"/>
      <c r="B25" s="302" t="s">
        <v>245</v>
      </c>
      <c r="C25" s="212">
        <f>SUM(C26:C27)</f>
        <v>3994.9500000000003</v>
      </c>
      <c r="D25" s="212">
        <f t="shared" ref="D25:H25" si="18">SUM(D26:D27)</f>
        <v>4561.08</v>
      </c>
      <c r="E25" s="212">
        <f t="shared" si="18"/>
        <v>5272.9229999999998</v>
      </c>
      <c r="F25" s="212">
        <f t="shared" si="18"/>
        <v>6039.4889999999996</v>
      </c>
      <c r="G25" s="212">
        <f t="shared" si="18"/>
        <v>6339.8930999999993</v>
      </c>
      <c r="H25" s="212">
        <f t="shared" si="18"/>
        <v>7023.3489999999993</v>
      </c>
      <c r="I25" s="304"/>
      <c r="J25" s="169"/>
      <c r="K25" s="302" t="s">
        <v>245</v>
      </c>
      <c r="L25" s="212">
        <f t="shared" ref="L25:Q25" si="19">SUM(L26:L27)</f>
        <v>9359.9600000000009</v>
      </c>
      <c r="M25" s="212">
        <f t="shared" si="19"/>
        <v>10303.691499999999</v>
      </c>
      <c r="N25" s="212">
        <f t="shared" si="19"/>
        <v>15637.746999999999</v>
      </c>
      <c r="O25" s="212">
        <f t="shared" si="19"/>
        <v>18842.551800000001</v>
      </c>
      <c r="P25" s="212">
        <f t="shared" si="19"/>
        <v>22194.064999999999</v>
      </c>
      <c r="Q25" s="216">
        <f t="shared" si="19"/>
        <v>26036.545099999999</v>
      </c>
      <c r="R25" s="304"/>
      <c r="S25" s="169"/>
      <c r="T25" s="302" t="s">
        <v>245</v>
      </c>
      <c r="U25" s="212">
        <f t="shared" ref="U25:Z25" si="20">SUM(U26:U27)</f>
        <v>26512.669699999999</v>
      </c>
      <c r="V25" s="212">
        <f t="shared" si="20"/>
        <v>25596.943199999994</v>
      </c>
      <c r="W25" s="212">
        <f t="shared" si="20"/>
        <v>21653.1839</v>
      </c>
      <c r="X25" s="212">
        <f t="shared" si="20"/>
        <v>21622.7942</v>
      </c>
      <c r="Y25" s="212">
        <f t="shared" si="20"/>
        <v>23151.770099999998</v>
      </c>
      <c r="Z25" s="212">
        <f t="shared" si="20"/>
        <v>22768.2788</v>
      </c>
      <c r="AA25" s="171"/>
    </row>
    <row r="26" spans="1:27" s="161" customFormat="1" ht="9" hidden="1" customHeight="1">
      <c r="A26" s="169"/>
      <c r="B26" s="303" t="s">
        <v>246</v>
      </c>
      <c r="C26" s="212">
        <v>3672.7240000000002</v>
      </c>
      <c r="D26" s="212">
        <v>4223.6779999999999</v>
      </c>
      <c r="E26" s="212">
        <v>4864.8459999999995</v>
      </c>
      <c r="F26" s="212">
        <v>5626.8440000000001</v>
      </c>
      <c r="G26" s="212">
        <v>5909.5510999999997</v>
      </c>
      <c r="H26" s="212">
        <v>6572.7429999999995</v>
      </c>
      <c r="I26" s="304"/>
      <c r="J26" s="169"/>
      <c r="K26" s="303" t="s">
        <v>246</v>
      </c>
      <c r="L26" s="212">
        <v>8895.2630000000008</v>
      </c>
      <c r="M26" s="212">
        <v>9814.4480999999996</v>
      </c>
      <c r="N26" s="212">
        <v>15138.686399999999</v>
      </c>
      <c r="O26" s="212">
        <v>18331.748</v>
      </c>
      <c r="P26" s="212">
        <v>21688.2709</v>
      </c>
      <c r="Q26" s="216">
        <v>25566.8351</v>
      </c>
      <c r="R26" s="304"/>
      <c r="S26" s="169"/>
      <c r="T26" s="303" t="s">
        <v>246</v>
      </c>
      <c r="U26" s="212">
        <v>26058.817999999999</v>
      </c>
      <c r="V26" s="212">
        <v>25144.985199999996</v>
      </c>
      <c r="W26" s="212">
        <v>21306.332699999999</v>
      </c>
      <c r="X26" s="212">
        <v>21303.881799999999</v>
      </c>
      <c r="Y26" s="212">
        <v>22802.9715</v>
      </c>
      <c r="Z26" s="212">
        <v>22438.322</v>
      </c>
      <c r="AA26" s="171"/>
    </row>
    <row r="27" spans="1:27" s="161" customFormat="1" ht="9" hidden="1" customHeight="1">
      <c r="A27" s="169"/>
      <c r="B27" s="303" t="s">
        <v>247</v>
      </c>
      <c r="C27" s="212">
        <v>322.226</v>
      </c>
      <c r="D27" s="212">
        <v>337.40199999999999</v>
      </c>
      <c r="E27" s="212">
        <v>408.077</v>
      </c>
      <c r="F27" s="212">
        <v>412.64499999999998</v>
      </c>
      <c r="G27" s="212">
        <v>430.34199999999998</v>
      </c>
      <c r="H27" s="212">
        <v>450.60599999999999</v>
      </c>
      <c r="I27" s="304"/>
      <c r="J27" s="169"/>
      <c r="K27" s="303" t="s">
        <v>247</v>
      </c>
      <c r="L27" s="212">
        <v>464.697</v>
      </c>
      <c r="M27" s="212">
        <v>489.24339999999995</v>
      </c>
      <c r="N27" s="212">
        <v>499.06059999999997</v>
      </c>
      <c r="O27" s="212">
        <v>510.80379999999997</v>
      </c>
      <c r="P27" s="212">
        <v>505.79409999999996</v>
      </c>
      <c r="Q27" s="216">
        <v>469.71</v>
      </c>
      <c r="R27" s="304"/>
      <c r="S27" s="169"/>
      <c r="T27" s="303" t="s">
        <v>247</v>
      </c>
      <c r="U27" s="212">
        <v>453.85169999999994</v>
      </c>
      <c r="V27" s="212">
        <v>451.95800000000003</v>
      </c>
      <c r="W27" s="212">
        <v>346.85120000000001</v>
      </c>
      <c r="X27" s="212">
        <v>318.91240000000005</v>
      </c>
      <c r="Y27" s="212">
        <v>348.79859999999996</v>
      </c>
      <c r="Z27" s="212">
        <v>329.95679999999999</v>
      </c>
      <c r="AA27" s="171"/>
    </row>
    <row r="28" spans="1:27" s="161" customFormat="1" ht="9" customHeight="1">
      <c r="A28" s="169"/>
      <c r="B28" s="720" t="s">
        <v>248</v>
      </c>
      <c r="C28" s="53">
        <f>SUM(C29,C41,C47)</f>
        <v>98605.976100000014</v>
      </c>
      <c r="D28" s="53">
        <f t="shared" ref="D28:H28" si="21">SUM(D29,D41,D47)</f>
        <v>117823.7588</v>
      </c>
      <c r="E28" s="53">
        <f t="shared" si="21"/>
        <v>138983.57</v>
      </c>
      <c r="F28" s="53">
        <f t="shared" si="21"/>
        <v>156141.14799999999</v>
      </c>
      <c r="G28" s="53">
        <f t="shared" si="21"/>
        <v>172910.22620000003</v>
      </c>
      <c r="H28" s="53">
        <f t="shared" si="21"/>
        <v>211628.39290000001</v>
      </c>
      <c r="I28" s="197"/>
      <c r="J28" s="169"/>
      <c r="K28" s="720" t="s">
        <v>248</v>
      </c>
      <c r="L28" s="53">
        <f t="shared" ref="L28:Q28" si="22">SUM(L29,L41,L47)</f>
        <v>203896.87860000003</v>
      </c>
      <c r="M28" s="53">
        <f t="shared" si="22"/>
        <v>202880.08620000002</v>
      </c>
      <c r="N28" s="53">
        <f t="shared" si="22"/>
        <v>205073.014</v>
      </c>
      <c r="O28" s="53">
        <f t="shared" si="22"/>
        <v>233353.72640000001</v>
      </c>
      <c r="P28" s="53">
        <f t="shared" si="22"/>
        <v>265995.79350000003</v>
      </c>
      <c r="Q28" s="202">
        <f t="shared" si="22"/>
        <v>305290.95460000006</v>
      </c>
      <c r="R28" s="197"/>
      <c r="S28" s="169"/>
      <c r="T28" s="720" t="s">
        <v>248</v>
      </c>
      <c r="U28" s="53">
        <f t="shared" ref="U28:Z28" si="23">SUM(U29,U41,U47)</f>
        <v>337981.42249999999</v>
      </c>
      <c r="V28" s="53">
        <f t="shared" si="23"/>
        <v>363242.4902</v>
      </c>
      <c r="W28" s="53">
        <f t="shared" si="23"/>
        <v>280973.70549999998</v>
      </c>
      <c r="X28" s="53">
        <f t="shared" si="23"/>
        <v>349758.7855</v>
      </c>
      <c r="Y28" s="53">
        <f t="shared" si="23"/>
        <v>411084.0097</v>
      </c>
      <c r="Z28" s="53">
        <f t="shared" si="23"/>
        <v>435680.29230000003</v>
      </c>
      <c r="AA28" s="171"/>
    </row>
    <row r="29" spans="1:27" s="161" customFormat="1" ht="9" customHeight="1">
      <c r="A29" s="169"/>
      <c r="B29" s="302" t="s">
        <v>233</v>
      </c>
      <c r="C29" s="53">
        <f>SUM(C30,C34)</f>
        <v>82168.432100000005</v>
      </c>
      <c r="D29" s="53">
        <f t="shared" ref="D29:H29" si="24">SUM(D30,D34)</f>
        <v>100286.7528</v>
      </c>
      <c r="E29" s="53">
        <f t="shared" si="24"/>
        <v>122422.09700000001</v>
      </c>
      <c r="F29" s="53">
        <f t="shared" si="24"/>
        <v>138381.03899999999</v>
      </c>
      <c r="G29" s="53">
        <f t="shared" si="24"/>
        <v>156446.13700000002</v>
      </c>
      <c r="H29" s="53">
        <f t="shared" si="24"/>
        <v>191817.88199999998</v>
      </c>
      <c r="I29" s="197"/>
      <c r="J29" s="169"/>
      <c r="K29" s="302" t="s">
        <v>233</v>
      </c>
      <c r="L29" s="53">
        <f t="shared" ref="L29:Q29" si="25">SUM(L30,L34)</f>
        <v>185590.1893</v>
      </c>
      <c r="M29" s="53">
        <f t="shared" si="25"/>
        <v>186721.9222</v>
      </c>
      <c r="N29" s="53">
        <f t="shared" si="25"/>
        <v>189075.64780000001</v>
      </c>
      <c r="O29" s="53">
        <f t="shared" si="25"/>
        <v>217684.23449999999</v>
      </c>
      <c r="P29" s="53">
        <f t="shared" si="25"/>
        <v>245099.52420000001</v>
      </c>
      <c r="Q29" s="202">
        <f t="shared" si="25"/>
        <v>280272.38640000002</v>
      </c>
      <c r="R29" s="197"/>
      <c r="S29" s="169"/>
      <c r="T29" s="302" t="s">
        <v>233</v>
      </c>
      <c r="U29" s="53">
        <f t="shared" ref="U29:Z29" si="26">SUM(U30,U34)</f>
        <v>307508.79840000003</v>
      </c>
      <c r="V29" s="53">
        <f t="shared" si="26"/>
        <v>335150.33439999999</v>
      </c>
      <c r="W29" s="53">
        <f t="shared" si="26"/>
        <v>259943.2102</v>
      </c>
      <c r="X29" s="53">
        <f t="shared" si="26"/>
        <v>327594.62390000001</v>
      </c>
      <c r="Y29" s="53">
        <f t="shared" si="26"/>
        <v>381583.99959999998</v>
      </c>
      <c r="Z29" s="53">
        <f t="shared" si="26"/>
        <v>401858.65110000002</v>
      </c>
      <c r="AA29" s="171"/>
    </row>
    <row r="30" spans="1:27" s="161" customFormat="1" ht="9" customHeight="1">
      <c r="A30" s="169"/>
      <c r="B30" s="303" t="s">
        <v>234</v>
      </c>
      <c r="C30" s="212">
        <f>SUM(C31:C33)</f>
        <v>72631.266799999998</v>
      </c>
      <c r="D30" s="212">
        <f t="shared" ref="D30:H30" si="27">SUM(D31:D33)</f>
        <v>89652.296100000007</v>
      </c>
      <c r="E30" s="212">
        <f t="shared" si="27"/>
        <v>110009.027</v>
      </c>
      <c r="F30" s="212">
        <f t="shared" si="27"/>
        <v>125538.31170000001</v>
      </c>
      <c r="G30" s="212">
        <f t="shared" si="27"/>
        <v>142151.19930000001</v>
      </c>
      <c r="H30" s="212">
        <f t="shared" si="27"/>
        <v>174761.2261</v>
      </c>
      <c r="I30" s="304"/>
      <c r="J30" s="169"/>
      <c r="K30" s="303" t="s">
        <v>234</v>
      </c>
      <c r="L30" s="212">
        <f t="shared" ref="L30:Q30" si="28">SUM(L31:L33)</f>
        <v>168661.014</v>
      </c>
      <c r="M30" s="212">
        <f t="shared" si="28"/>
        <v>168912.8303</v>
      </c>
      <c r="N30" s="212">
        <f t="shared" si="28"/>
        <v>170777.886</v>
      </c>
      <c r="O30" s="212">
        <f t="shared" si="28"/>
        <v>197137.4148</v>
      </c>
      <c r="P30" s="212">
        <f t="shared" si="28"/>
        <v>222295.36760000003</v>
      </c>
      <c r="Q30" s="216">
        <f t="shared" si="28"/>
        <v>256631.277</v>
      </c>
      <c r="R30" s="304"/>
      <c r="S30" s="169"/>
      <c r="T30" s="303" t="s">
        <v>234</v>
      </c>
      <c r="U30" s="212">
        <f t="shared" ref="U30:Z30" si="29">SUM(U31:U33)</f>
        <v>282604.37420000002</v>
      </c>
      <c r="V30" s="212">
        <f t="shared" si="29"/>
        <v>309501.28849999997</v>
      </c>
      <c r="W30" s="212">
        <f t="shared" si="29"/>
        <v>234900.58960000001</v>
      </c>
      <c r="X30" s="212">
        <f t="shared" si="29"/>
        <v>301802.68280000001</v>
      </c>
      <c r="Y30" s="212">
        <f t="shared" si="29"/>
        <v>351209.14019999997</v>
      </c>
      <c r="Z30" s="212">
        <f t="shared" si="29"/>
        <v>371150.58410000004</v>
      </c>
      <c r="AA30" s="171"/>
    </row>
    <row r="31" spans="1:27" s="161" customFormat="1" ht="9" customHeight="1">
      <c r="A31" s="169"/>
      <c r="B31" s="305" t="s">
        <v>235</v>
      </c>
      <c r="C31" s="306">
        <v>72453.066999999995</v>
      </c>
      <c r="D31" s="306">
        <v>89468.766000000003</v>
      </c>
      <c r="E31" s="306">
        <v>109808.2</v>
      </c>
      <c r="F31" s="306">
        <v>125373.058</v>
      </c>
      <c r="G31" s="306">
        <v>141974.764</v>
      </c>
      <c r="H31" s="306">
        <v>174457.823</v>
      </c>
      <c r="I31" s="197"/>
      <c r="J31" s="169"/>
      <c r="K31" s="305" t="s">
        <v>235</v>
      </c>
      <c r="L31" s="306">
        <v>168396.43400000001</v>
      </c>
      <c r="M31" s="306">
        <v>168678.889</v>
      </c>
      <c r="N31" s="306">
        <v>170545.84400000001</v>
      </c>
      <c r="O31" s="306">
        <v>196809.652</v>
      </c>
      <c r="P31" s="306">
        <v>221819.52600000001</v>
      </c>
      <c r="Q31" s="307">
        <v>256058.35200000001</v>
      </c>
      <c r="R31" s="197"/>
      <c r="S31" s="169"/>
      <c r="T31" s="305" t="s">
        <v>235</v>
      </c>
      <c r="U31" s="306">
        <v>281949.049</v>
      </c>
      <c r="V31" s="306">
        <v>308603.25099999999</v>
      </c>
      <c r="W31" s="306">
        <v>234384.97200000001</v>
      </c>
      <c r="X31" s="306">
        <v>301481.81900000002</v>
      </c>
      <c r="Y31" s="306">
        <v>350842.87599999999</v>
      </c>
      <c r="Z31" s="306">
        <v>370751.55900000001</v>
      </c>
      <c r="AA31" s="171"/>
    </row>
    <row r="32" spans="1:27" s="161" customFormat="1" ht="9" customHeight="1">
      <c r="A32" s="169"/>
      <c r="B32" s="305" t="s">
        <v>236</v>
      </c>
      <c r="C32" s="306"/>
      <c r="D32" s="306"/>
      <c r="E32" s="306"/>
      <c r="F32" s="306"/>
      <c r="G32" s="306"/>
      <c r="H32" s="306"/>
      <c r="I32" s="197"/>
      <c r="J32" s="169"/>
      <c r="K32" s="305" t="s">
        <v>236</v>
      </c>
      <c r="L32" s="306"/>
      <c r="M32" s="306"/>
      <c r="N32" s="306"/>
      <c r="O32" s="306"/>
      <c r="P32" s="306"/>
      <c r="Q32" s="307"/>
      <c r="R32" s="197"/>
      <c r="S32" s="169"/>
      <c r="T32" s="305" t="s">
        <v>236</v>
      </c>
      <c r="U32" s="306"/>
      <c r="V32" s="306"/>
      <c r="W32" s="306"/>
      <c r="X32" s="306"/>
      <c r="Y32" s="306"/>
      <c r="Z32" s="306"/>
      <c r="AA32" s="171"/>
    </row>
    <row r="33" spans="1:28" s="161" customFormat="1" ht="9" customHeight="1">
      <c r="A33" s="169"/>
      <c r="B33" s="305" t="s">
        <v>237</v>
      </c>
      <c r="C33" s="212">
        <v>178.19979999999998</v>
      </c>
      <c r="D33" s="212">
        <v>183.5301</v>
      </c>
      <c r="E33" s="212">
        <v>200.827</v>
      </c>
      <c r="F33" s="212">
        <v>165.25369999999998</v>
      </c>
      <c r="G33" s="212">
        <v>176.43529999999998</v>
      </c>
      <c r="H33" s="212">
        <v>303.40309999999999</v>
      </c>
      <c r="I33" s="304"/>
      <c r="J33" s="169"/>
      <c r="K33" s="305" t="s">
        <v>237</v>
      </c>
      <c r="L33" s="212">
        <v>264.58</v>
      </c>
      <c r="M33" s="212">
        <v>233.94129999999998</v>
      </c>
      <c r="N33" s="212">
        <v>232.042</v>
      </c>
      <c r="O33" s="212">
        <v>327.76279999999997</v>
      </c>
      <c r="P33" s="212">
        <v>475.84159999999997</v>
      </c>
      <c r="Q33" s="216">
        <v>572.92499999999995</v>
      </c>
      <c r="R33" s="304"/>
      <c r="S33" s="169"/>
      <c r="T33" s="305" t="s">
        <v>237</v>
      </c>
      <c r="U33" s="212">
        <v>655.3252</v>
      </c>
      <c r="V33" s="212">
        <v>898.03750000000002</v>
      </c>
      <c r="W33" s="212">
        <v>515.61759999999992</v>
      </c>
      <c r="X33" s="212">
        <v>320.86380000000003</v>
      </c>
      <c r="Y33" s="212">
        <v>366.26420000000002</v>
      </c>
      <c r="Z33" s="212">
        <v>399.02509999999995</v>
      </c>
      <c r="AA33" s="171"/>
    </row>
    <row r="34" spans="1:28" s="161" customFormat="1" ht="9" customHeight="1">
      <c r="A34" s="169"/>
      <c r="B34" s="303" t="s">
        <v>238</v>
      </c>
      <c r="C34" s="212">
        <f>SUM(C35:C40)</f>
        <v>9537.1653000000006</v>
      </c>
      <c r="D34" s="212">
        <f t="shared" ref="D34:H34" si="30">SUM(D35:D40)</f>
        <v>10634.456699999999</v>
      </c>
      <c r="E34" s="212">
        <f t="shared" si="30"/>
        <v>12413.07</v>
      </c>
      <c r="F34" s="212">
        <f t="shared" si="30"/>
        <v>12842.727299999999</v>
      </c>
      <c r="G34" s="212">
        <f t="shared" si="30"/>
        <v>14294.9377</v>
      </c>
      <c r="H34" s="212">
        <f t="shared" si="30"/>
        <v>17056.655899999998</v>
      </c>
      <c r="I34" s="304"/>
      <c r="J34" s="169"/>
      <c r="K34" s="303" t="s">
        <v>238</v>
      </c>
      <c r="L34" s="212">
        <f t="shared" ref="L34:Q34" si="31">SUM(L35:L40)</f>
        <v>16929.175300000003</v>
      </c>
      <c r="M34" s="212">
        <f t="shared" si="31"/>
        <v>17809.091899999999</v>
      </c>
      <c r="N34" s="212">
        <f t="shared" si="31"/>
        <v>18297.7618</v>
      </c>
      <c r="O34" s="212">
        <f t="shared" si="31"/>
        <v>20546.819700000004</v>
      </c>
      <c r="P34" s="212">
        <f t="shared" si="31"/>
        <v>22804.156599999998</v>
      </c>
      <c r="Q34" s="216">
        <f t="shared" si="31"/>
        <v>23641.109400000001</v>
      </c>
      <c r="R34" s="304"/>
      <c r="S34" s="169"/>
      <c r="T34" s="303" t="s">
        <v>238</v>
      </c>
      <c r="U34" s="212">
        <f t="shared" ref="U34:Z34" si="32">SUM(U35:U40)</f>
        <v>24904.424199999998</v>
      </c>
      <c r="V34" s="212">
        <f t="shared" si="32"/>
        <v>25649.045900000005</v>
      </c>
      <c r="W34" s="212">
        <f t="shared" si="32"/>
        <v>25042.620599999998</v>
      </c>
      <c r="X34" s="212">
        <f t="shared" si="32"/>
        <v>25791.9411</v>
      </c>
      <c r="Y34" s="212">
        <f t="shared" si="32"/>
        <v>30374.859400000001</v>
      </c>
      <c r="Z34" s="212">
        <f t="shared" si="32"/>
        <v>30708.067000000003</v>
      </c>
      <c r="AA34" s="171"/>
    </row>
    <row r="35" spans="1:28" s="161" customFormat="1" ht="9" hidden="1" customHeight="1">
      <c r="A35" s="169"/>
      <c r="B35" s="305" t="s">
        <v>122</v>
      </c>
      <c r="C35" s="212">
        <v>1974.5029999999999</v>
      </c>
      <c r="D35" s="212">
        <v>2509.9499999999998</v>
      </c>
      <c r="E35" s="212">
        <v>3312.4279999999999</v>
      </c>
      <c r="F35" s="212">
        <v>3699.1289999999999</v>
      </c>
      <c r="G35" s="212">
        <v>4109.1710000000003</v>
      </c>
      <c r="H35" s="212">
        <v>5006.415</v>
      </c>
      <c r="I35" s="304"/>
      <c r="J35" s="169"/>
      <c r="K35" s="305" t="s">
        <v>122</v>
      </c>
      <c r="L35" s="212">
        <v>4643.0749999999998</v>
      </c>
      <c r="M35" s="212">
        <v>4407.79</v>
      </c>
      <c r="N35" s="212">
        <v>4492.9080000000004</v>
      </c>
      <c r="O35" s="212">
        <v>5450.2190000000001</v>
      </c>
      <c r="P35" s="212">
        <v>6494.0450000000001</v>
      </c>
      <c r="Q35" s="216">
        <v>7417.6959999999999</v>
      </c>
      <c r="R35" s="304"/>
      <c r="S35" s="169"/>
      <c r="T35" s="305" t="s">
        <v>122</v>
      </c>
      <c r="U35" s="212">
        <v>8296.9889999999996</v>
      </c>
      <c r="V35" s="212">
        <v>10000.287</v>
      </c>
      <c r="W35" s="212">
        <v>7509.8130000000001</v>
      </c>
      <c r="X35" s="212">
        <v>8723.2450000000008</v>
      </c>
      <c r="Y35" s="212">
        <v>10224.973</v>
      </c>
      <c r="Z35" s="212">
        <v>9725.6146000000008</v>
      </c>
      <c r="AA35" s="171"/>
    </row>
    <row r="36" spans="1:28" s="161" customFormat="1" ht="9" hidden="1" customHeight="1">
      <c r="A36" s="169"/>
      <c r="B36" s="305" t="s">
        <v>239</v>
      </c>
      <c r="C36" s="212">
        <v>1240.444</v>
      </c>
      <c r="D36" s="212">
        <v>1536.3869999999999</v>
      </c>
      <c r="E36" s="212">
        <v>1821.2070000000001</v>
      </c>
      <c r="F36" s="212">
        <v>2001.9169999999999</v>
      </c>
      <c r="G36" s="212">
        <v>1950.3879999999999</v>
      </c>
      <c r="H36" s="212">
        <v>2444.9319999999998</v>
      </c>
      <c r="I36" s="304"/>
      <c r="J36" s="169"/>
      <c r="K36" s="305" t="s">
        <v>239</v>
      </c>
      <c r="L36" s="212">
        <v>2767.5149999999999</v>
      </c>
      <c r="M36" s="212">
        <v>2777.6469999999999</v>
      </c>
      <c r="N36" s="212">
        <v>2835.0219999999999</v>
      </c>
      <c r="O36" s="212">
        <v>3227.326</v>
      </c>
      <c r="P36" s="212">
        <v>3653.4659999999999</v>
      </c>
      <c r="Q36" s="216">
        <v>4193.3370000000004</v>
      </c>
      <c r="R36" s="304"/>
      <c r="S36" s="169"/>
      <c r="T36" s="305" t="s">
        <v>239</v>
      </c>
      <c r="U36" s="212">
        <v>4793.9713000000011</v>
      </c>
      <c r="V36" s="212">
        <v>4945.9161000000004</v>
      </c>
      <c r="W36" s="212">
        <v>4396.7514000000001</v>
      </c>
      <c r="X36" s="212">
        <v>4540.1409000000003</v>
      </c>
      <c r="Y36" s="212">
        <v>5014.0120999999999</v>
      </c>
      <c r="Z36" s="212">
        <v>5548.7655000000004</v>
      </c>
      <c r="AA36" s="171"/>
    </row>
    <row r="37" spans="1:28" s="161" customFormat="1" ht="9" hidden="1" customHeight="1">
      <c r="A37" s="169"/>
      <c r="B37" s="305" t="s">
        <v>240</v>
      </c>
      <c r="C37" s="212">
        <v>1930.095</v>
      </c>
      <c r="D37" s="212">
        <v>1850.7629999999999</v>
      </c>
      <c r="E37" s="212">
        <v>2070.6909999999998</v>
      </c>
      <c r="F37" s="212">
        <v>2207.2150000000001</v>
      </c>
      <c r="G37" s="212">
        <v>2590.87</v>
      </c>
      <c r="H37" s="212">
        <v>3054.2150000000001</v>
      </c>
      <c r="I37" s="304"/>
      <c r="J37" s="169"/>
      <c r="K37" s="305" t="s">
        <v>240</v>
      </c>
      <c r="L37" s="212">
        <v>2934.3589999999999</v>
      </c>
      <c r="M37" s="212">
        <v>3282.0219999999999</v>
      </c>
      <c r="N37" s="212">
        <v>3418.2669999999998</v>
      </c>
      <c r="O37" s="212">
        <v>3731.6930000000002</v>
      </c>
      <c r="P37" s="212">
        <v>3946.9229999999998</v>
      </c>
      <c r="Q37" s="216">
        <v>3914.922</v>
      </c>
      <c r="R37" s="304"/>
      <c r="S37" s="169"/>
      <c r="T37" s="305" t="s">
        <v>240</v>
      </c>
      <c r="U37" s="212">
        <v>3667.5790000000002</v>
      </c>
      <c r="V37" s="212">
        <v>3621.7649000000001</v>
      </c>
      <c r="W37" s="212">
        <v>2810.5632999999998</v>
      </c>
      <c r="X37" s="212">
        <v>2714.7765999999997</v>
      </c>
      <c r="Y37" s="212">
        <v>2817.9151000000002</v>
      </c>
      <c r="Z37" s="212">
        <v>2899.9605000000001</v>
      </c>
      <c r="AA37" s="171"/>
    </row>
    <row r="38" spans="1:28" s="161" customFormat="1" ht="9" hidden="1" customHeight="1">
      <c r="A38" s="169"/>
      <c r="B38" s="305" t="s">
        <v>241</v>
      </c>
      <c r="C38" s="212">
        <v>1270.8483000000001</v>
      </c>
      <c r="D38" s="212">
        <v>1485.3448999999998</v>
      </c>
      <c r="E38" s="212">
        <v>1493.7380000000001</v>
      </c>
      <c r="F38" s="212">
        <v>1437.5872999999999</v>
      </c>
      <c r="G38" s="212">
        <v>1488.4806999999998</v>
      </c>
      <c r="H38" s="212">
        <v>1679.7129</v>
      </c>
      <c r="I38" s="304"/>
      <c r="J38" s="169"/>
      <c r="K38" s="305" t="s">
        <v>241</v>
      </c>
      <c r="L38" s="212">
        <v>1840.8914</v>
      </c>
      <c r="M38" s="212">
        <v>1755.8371000000002</v>
      </c>
      <c r="N38" s="212">
        <v>1698.2027000000003</v>
      </c>
      <c r="O38" s="212">
        <v>1799.4376000000002</v>
      </c>
      <c r="P38" s="212">
        <v>2240.0337999999997</v>
      </c>
      <c r="Q38" s="216">
        <v>2110.5340000000001</v>
      </c>
      <c r="R38" s="304"/>
      <c r="S38" s="169"/>
      <c r="T38" s="305" t="s">
        <v>241</v>
      </c>
      <c r="U38" s="212">
        <v>2333.4256</v>
      </c>
      <c r="V38" s="212">
        <v>2584.9746</v>
      </c>
      <c r="W38" s="212">
        <v>2375.8692999999998</v>
      </c>
      <c r="X38" s="212">
        <v>2427.8551000000002</v>
      </c>
      <c r="Y38" s="212">
        <v>2523.6550000000002</v>
      </c>
      <c r="Z38" s="212">
        <v>3053.4315000000001</v>
      </c>
      <c r="AA38" s="171"/>
    </row>
    <row r="39" spans="1:28" s="161" customFormat="1" ht="9" hidden="1" customHeight="1">
      <c r="A39" s="169"/>
      <c r="B39" s="305" t="s">
        <v>249</v>
      </c>
      <c r="C39" s="212">
        <v>714.81</v>
      </c>
      <c r="D39" s="212">
        <v>587.06899999999996</v>
      </c>
      <c r="E39" s="212">
        <v>813.92</v>
      </c>
      <c r="F39" s="212">
        <v>580.43299999999999</v>
      </c>
      <c r="G39" s="212">
        <v>445.06200000000001</v>
      </c>
      <c r="H39" s="212">
        <v>937.346</v>
      </c>
      <c r="I39" s="304"/>
      <c r="J39" s="169"/>
      <c r="K39" s="305" t="s">
        <v>249</v>
      </c>
      <c r="L39" s="212">
        <v>615.9</v>
      </c>
      <c r="M39" s="212">
        <v>585.1</v>
      </c>
      <c r="N39" s="212">
        <v>705.6</v>
      </c>
      <c r="O39" s="212">
        <v>939.6</v>
      </c>
      <c r="P39" s="212">
        <v>635.5</v>
      </c>
      <c r="Q39" s="216">
        <v>616.1</v>
      </c>
      <c r="R39" s="304"/>
      <c r="S39" s="169"/>
      <c r="T39" s="305" t="s">
        <v>249</v>
      </c>
      <c r="U39" s="212">
        <v>270</v>
      </c>
      <c r="V39" s="212">
        <v>115.7</v>
      </c>
      <c r="W39" s="212">
        <v>419.303</v>
      </c>
      <c r="X39" s="212">
        <v>547.94399999999996</v>
      </c>
      <c r="Y39" s="212">
        <v>452.4</v>
      </c>
      <c r="Z39" s="212">
        <v>272</v>
      </c>
      <c r="AA39" s="171"/>
    </row>
    <row r="40" spans="1:28" s="161" customFormat="1" ht="9" hidden="1" customHeight="1">
      <c r="A40" s="169"/>
      <c r="B40" s="305" t="s">
        <v>242</v>
      </c>
      <c r="C40" s="212">
        <v>2406.4650000000001</v>
      </c>
      <c r="D40" s="212">
        <v>2664.9427999999998</v>
      </c>
      <c r="E40" s="212">
        <v>2901.0859999999998</v>
      </c>
      <c r="F40" s="212">
        <v>2916.4459999999999</v>
      </c>
      <c r="G40" s="212">
        <v>3710.9659999999999</v>
      </c>
      <c r="H40" s="212">
        <v>3934.0349999999999</v>
      </c>
      <c r="I40" s="304"/>
      <c r="J40" s="169"/>
      <c r="K40" s="305" t="s">
        <v>242</v>
      </c>
      <c r="L40" s="212">
        <v>4127.4349000000002</v>
      </c>
      <c r="M40" s="212">
        <v>5000.6958000000004</v>
      </c>
      <c r="N40" s="212">
        <v>5147.7620999999999</v>
      </c>
      <c r="O40" s="212">
        <v>5398.5441000000001</v>
      </c>
      <c r="P40" s="212">
        <v>5834.1887999999999</v>
      </c>
      <c r="Q40" s="216">
        <v>5388.5203999999994</v>
      </c>
      <c r="R40" s="304"/>
      <c r="S40" s="169"/>
      <c r="T40" s="305" t="s">
        <v>242</v>
      </c>
      <c r="U40" s="212">
        <v>5542.4592999999995</v>
      </c>
      <c r="V40" s="212">
        <v>4380.4032999999999</v>
      </c>
      <c r="W40" s="212">
        <v>7530.3206</v>
      </c>
      <c r="X40" s="212">
        <v>6837.9795000000013</v>
      </c>
      <c r="Y40" s="212">
        <v>9341.904199999999</v>
      </c>
      <c r="Z40" s="212">
        <v>9208.2949000000008</v>
      </c>
      <c r="AA40" s="171"/>
    </row>
    <row r="41" spans="1:28" s="161" customFormat="1" ht="9" customHeight="1">
      <c r="A41" s="169"/>
      <c r="B41" s="302" t="s">
        <v>243</v>
      </c>
      <c r="C41" s="212">
        <f>SUM(C42:C44)</f>
        <v>16402.530999999999</v>
      </c>
      <c r="D41" s="212">
        <f t="shared" ref="D41:H41" si="33">SUM(D42:D44)</f>
        <v>17506.946</v>
      </c>
      <c r="E41" s="212">
        <f t="shared" si="33"/>
        <v>16535.998</v>
      </c>
      <c r="F41" s="212">
        <f t="shared" si="33"/>
        <v>17732.993999999999</v>
      </c>
      <c r="G41" s="212">
        <f t="shared" si="33"/>
        <v>16437.1852</v>
      </c>
      <c r="H41" s="212">
        <f t="shared" si="33"/>
        <v>19781.090899999999</v>
      </c>
      <c r="I41" s="304"/>
      <c r="J41" s="169"/>
      <c r="K41" s="302" t="s">
        <v>243</v>
      </c>
      <c r="L41" s="212">
        <f t="shared" ref="L41:Q41" si="34">SUM(L42:L44)</f>
        <v>18284.765599999999</v>
      </c>
      <c r="M41" s="212">
        <f t="shared" si="34"/>
        <v>16122.961500000001</v>
      </c>
      <c r="N41" s="212">
        <f t="shared" si="34"/>
        <v>15960.2302</v>
      </c>
      <c r="O41" s="212">
        <f t="shared" si="34"/>
        <v>15589.471399999999</v>
      </c>
      <c r="P41" s="212">
        <f t="shared" si="34"/>
        <v>20839.676500000001</v>
      </c>
      <c r="Q41" s="216">
        <f t="shared" si="34"/>
        <v>24930.917000000001</v>
      </c>
      <c r="R41" s="304"/>
      <c r="S41" s="169"/>
      <c r="T41" s="302" t="s">
        <v>243</v>
      </c>
      <c r="U41" s="212">
        <f t="shared" ref="U41:Z41" si="35">SUM(U42:U44)</f>
        <v>30364.922199999994</v>
      </c>
      <c r="V41" s="212">
        <f t="shared" si="35"/>
        <v>27963.917999999998</v>
      </c>
      <c r="W41" s="212">
        <f t="shared" si="35"/>
        <v>20970.1194</v>
      </c>
      <c r="X41" s="212">
        <f t="shared" si="35"/>
        <v>22078.264499999997</v>
      </c>
      <c r="Y41" s="212">
        <f t="shared" si="35"/>
        <v>29321.792700000002</v>
      </c>
      <c r="Z41" s="212">
        <f t="shared" si="35"/>
        <v>33612.212899999999</v>
      </c>
      <c r="AA41" s="171"/>
    </row>
    <row r="42" spans="1:28" s="161" customFormat="1" ht="9" hidden="1" customHeight="1">
      <c r="A42" s="169"/>
      <c r="B42" s="303" t="s">
        <v>250</v>
      </c>
      <c r="C42" s="212">
        <v>1255.1600000000001</v>
      </c>
      <c r="D42" s="212">
        <v>1556.2719999999999</v>
      </c>
      <c r="E42" s="212">
        <v>1949.8</v>
      </c>
      <c r="F42" s="212">
        <v>2386.6689999999999</v>
      </c>
      <c r="G42" s="212">
        <v>1275.2718</v>
      </c>
      <c r="H42" s="212">
        <v>2177.1905000000002</v>
      </c>
      <c r="I42" s="304"/>
      <c r="J42" s="169"/>
      <c r="K42" s="303" t="s">
        <v>250</v>
      </c>
      <c r="L42" s="212">
        <v>1704.7613000000001</v>
      </c>
      <c r="M42" s="212">
        <v>1656.3588</v>
      </c>
      <c r="N42" s="212">
        <v>1891.7029</v>
      </c>
      <c r="O42" s="212">
        <v>1443.5913</v>
      </c>
      <c r="P42" s="212">
        <v>4084.0531999999998</v>
      </c>
      <c r="Q42" s="216">
        <v>2424.5502000000001</v>
      </c>
      <c r="R42" s="304"/>
      <c r="S42" s="169"/>
      <c r="T42" s="303" t="s">
        <v>250</v>
      </c>
      <c r="U42" s="212">
        <v>5293.7643000000007</v>
      </c>
      <c r="V42" s="212">
        <v>2861.4472000000001</v>
      </c>
      <c r="W42" s="212">
        <v>3702.4365999999995</v>
      </c>
      <c r="X42" s="212">
        <v>4550.6794</v>
      </c>
      <c r="Y42" s="212">
        <v>3097.3080999999997</v>
      </c>
      <c r="Z42" s="212">
        <v>7509.0192000000006</v>
      </c>
      <c r="AA42" s="171"/>
    </row>
    <row r="43" spans="1:28" s="161" customFormat="1" ht="9" hidden="1" customHeight="1">
      <c r="A43" s="169"/>
      <c r="B43" s="303" t="s">
        <v>251</v>
      </c>
      <c r="C43" s="212">
        <v>1572</v>
      </c>
      <c r="D43" s="212">
        <v>2589.7359999999999</v>
      </c>
      <c r="E43" s="212">
        <v>2150</v>
      </c>
      <c r="F43" s="212">
        <v>2864</v>
      </c>
      <c r="G43" s="212">
        <v>2353.1354000000006</v>
      </c>
      <c r="H43" s="212">
        <v>3909.0314000000003</v>
      </c>
      <c r="I43" s="304"/>
      <c r="J43" s="169"/>
      <c r="K43" s="303" t="s">
        <v>251</v>
      </c>
      <c r="L43" s="212">
        <v>3886.7613000000001</v>
      </c>
      <c r="M43" s="212">
        <v>2500.4886999999999</v>
      </c>
      <c r="N43" s="212">
        <v>2118.5875000000001</v>
      </c>
      <c r="O43" s="212">
        <v>2545.2813999999998</v>
      </c>
      <c r="P43" s="212">
        <v>4060.8176000000008</v>
      </c>
      <c r="Q43" s="216">
        <v>7775.8647999999994</v>
      </c>
      <c r="R43" s="304"/>
      <c r="S43" s="169"/>
      <c r="T43" s="303" t="s">
        <v>251</v>
      </c>
      <c r="U43" s="212">
        <v>8148.9327999999987</v>
      </c>
      <c r="V43" s="212">
        <v>8339.2697000000007</v>
      </c>
      <c r="W43" s="212">
        <v>4381.5241999999998</v>
      </c>
      <c r="X43" s="212">
        <v>3366.8731000000002</v>
      </c>
      <c r="Y43" s="212">
        <v>8536.0848999999998</v>
      </c>
      <c r="Z43" s="212">
        <v>5892.7078999999994</v>
      </c>
      <c r="AA43" s="171"/>
    </row>
    <row r="44" spans="1:28" s="161" customFormat="1" ht="9" hidden="1" customHeight="1">
      <c r="A44" s="169"/>
      <c r="B44" s="303" t="s">
        <v>244</v>
      </c>
      <c r="C44" s="212">
        <f>SUM(C45:C46)</f>
        <v>13575.370999999999</v>
      </c>
      <c r="D44" s="212">
        <f t="shared" ref="D44:H44" si="36">SUM(D45:D46)</f>
        <v>13360.938</v>
      </c>
      <c r="E44" s="212">
        <f t="shared" si="36"/>
        <v>12436.198</v>
      </c>
      <c r="F44" s="212">
        <f t="shared" si="36"/>
        <v>12482.325000000001</v>
      </c>
      <c r="G44" s="212">
        <f t="shared" si="36"/>
        <v>12808.778</v>
      </c>
      <c r="H44" s="212">
        <f t="shared" si="36"/>
        <v>13694.868999999999</v>
      </c>
      <c r="I44" s="304"/>
      <c r="J44" s="169"/>
      <c r="K44" s="303" t="s">
        <v>244</v>
      </c>
      <c r="L44" s="212">
        <f t="shared" ref="L44:Q44" si="37">SUM(L45:L46)</f>
        <v>12693.243</v>
      </c>
      <c r="M44" s="212">
        <f t="shared" si="37"/>
        <v>11966.114000000001</v>
      </c>
      <c r="N44" s="212">
        <f t="shared" si="37"/>
        <v>11949.9398</v>
      </c>
      <c r="O44" s="212">
        <f t="shared" si="37"/>
        <v>11600.598699999999</v>
      </c>
      <c r="P44" s="212">
        <f t="shared" si="37"/>
        <v>12694.805700000001</v>
      </c>
      <c r="Q44" s="216">
        <f t="shared" si="37"/>
        <v>14730.502</v>
      </c>
      <c r="R44" s="304"/>
      <c r="S44" s="169"/>
      <c r="T44" s="303" t="s">
        <v>244</v>
      </c>
      <c r="U44" s="212">
        <f t="shared" ref="U44:Z44" si="38">SUM(U45:U46)</f>
        <v>16922.225099999996</v>
      </c>
      <c r="V44" s="212">
        <f t="shared" si="38"/>
        <v>16763.201099999998</v>
      </c>
      <c r="W44" s="212">
        <f t="shared" si="38"/>
        <v>12886.158600000001</v>
      </c>
      <c r="X44" s="212">
        <f t="shared" si="38"/>
        <v>14160.712</v>
      </c>
      <c r="Y44" s="212">
        <f t="shared" si="38"/>
        <v>17688.399700000002</v>
      </c>
      <c r="Z44" s="212">
        <f t="shared" si="38"/>
        <v>20210.485800000002</v>
      </c>
      <c r="AA44" s="171"/>
    </row>
    <row r="45" spans="1:28" s="161" customFormat="1" ht="9" hidden="1" customHeight="1">
      <c r="A45" s="169"/>
      <c r="B45" s="308" t="s">
        <v>252</v>
      </c>
      <c r="C45" s="212">
        <v>9228.6710000000003</v>
      </c>
      <c r="D45" s="212">
        <v>8679.8379999999997</v>
      </c>
      <c r="E45" s="212">
        <v>7442.9979999999996</v>
      </c>
      <c r="F45" s="212">
        <v>7114.125</v>
      </c>
      <c r="G45" s="212">
        <v>7099.1779999999999</v>
      </c>
      <c r="H45" s="212">
        <v>7527.9690000000001</v>
      </c>
      <c r="I45" s="304"/>
      <c r="J45" s="169"/>
      <c r="K45" s="308" t="s">
        <v>252</v>
      </c>
      <c r="L45" s="212">
        <v>7053.143</v>
      </c>
      <c r="M45" s="212">
        <v>6574.8140000000003</v>
      </c>
      <c r="N45" s="212">
        <v>6831.3</v>
      </c>
      <c r="O45" s="212">
        <v>6684.1490000000003</v>
      </c>
      <c r="P45" s="212">
        <v>7389.7780000000002</v>
      </c>
      <c r="Q45" s="216">
        <v>8144.0643</v>
      </c>
      <c r="R45" s="304"/>
      <c r="S45" s="169"/>
      <c r="T45" s="308" t="s">
        <v>252</v>
      </c>
      <c r="U45" s="212">
        <v>8475.911399999999</v>
      </c>
      <c r="V45" s="212">
        <v>8410.195099999999</v>
      </c>
      <c r="W45" s="212">
        <v>6700.0876000000007</v>
      </c>
      <c r="X45" s="212">
        <v>7507.3669</v>
      </c>
      <c r="Y45" s="212">
        <v>9556.6714000000011</v>
      </c>
      <c r="Z45" s="212">
        <v>11728.460499999999</v>
      </c>
      <c r="AA45" s="171"/>
    </row>
    <row r="46" spans="1:28" s="161" customFormat="1" ht="9" hidden="1" customHeight="1">
      <c r="A46" s="169"/>
      <c r="B46" s="308" t="s">
        <v>253</v>
      </c>
      <c r="C46" s="212">
        <v>4346.7</v>
      </c>
      <c r="D46" s="212">
        <v>4681.1000000000004</v>
      </c>
      <c r="E46" s="212">
        <v>4993.2</v>
      </c>
      <c r="F46" s="212">
        <v>5368.2</v>
      </c>
      <c r="G46" s="212">
        <v>5709.6</v>
      </c>
      <c r="H46" s="212">
        <v>6166.9</v>
      </c>
      <c r="I46" s="304"/>
      <c r="J46" s="169"/>
      <c r="K46" s="308" t="s">
        <v>253</v>
      </c>
      <c r="L46" s="212">
        <v>5640.1</v>
      </c>
      <c r="M46" s="212">
        <v>5391.3</v>
      </c>
      <c r="N46" s="212">
        <v>5118.6398000000008</v>
      </c>
      <c r="O46" s="212">
        <v>4916.4496999999992</v>
      </c>
      <c r="P46" s="212">
        <v>5305.0277000000006</v>
      </c>
      <c r="Q46" s="216">
        <v>6586.4377000000004</v>
      </c>
      <c r="R46" s="304"/>
      <c r="S46" s="169"/>
      <c r="T46" s="308" t="s">
        <v>253</v>
      </c>
      <c r="U46" s="212">
        <v>8446.3136999999988</v>
      </c>
      <c r="V46" s="212">
        <v>8353.0059999999994</v>
      </c>
      <c r="W46" s="212">
        <v>6186.0709999999999</v>
      </c>
      <c r="X46" s="212">
        <v>6653.3451000000005</v>
      </c>
      <c r="Y46" s="212">
        <v>8131.7282999999998</v>
      </c>
      <c r="Z46" s="212">
        <v>8482.0253000000012</v>
      </c>
      <c r="AA46" s="171"/>
    </row>
    <row r="47" spans="1:28" s="161" customFormat="1" ht="9" customHeight="1">
      <c r="A47" s="169"/>
      <c r="B47" s="302" t="s">
        <v>245</v>
      </c>
      <c r="C47" s="212">
        <v>35.012999999999998</v>
      </c>
      <c r="D47" s="212">
        <v>30.06</v>
      </c>
      <c r="E47" s="212">
        <v>25.475000000000001</v>
      </c>
      <c r="F47" s="212">
        <v>27.114999999999998</v>
      </c>
      <c r="G47" s="212">
        <v>26.904</v>
      </c>
      <c r="H47" s="212">
        <v>29.42</v>
      </c>
      <c r="I47" s="304"/>
      <c r="J47" s="169"/>
      <c r="K47" s="302" t="s">
        <v>245</v>
      </c>
      <c r="L47" s="212">
        <v>21.9237</v>
      </c>
      <c r="M47" s="212">
        <v>35.202500000000001</v>
      </c>
      <c r="N47" s="212">
        <v>37.136000000000003</v>
      </c>
      <c r="O47" s="212">
        <v>80.020499999999998</v>
      </c>
      <c r="P47" s="212">
        <v>56.592799999999997</v>
      </c>
      <c r="Q47" s="216">
        <v>87.651200000000003</v>
      </c>
      <c r="R47" s="304"/>
      <c r="S47" s="169"/>
      <c r="T47" s="302" t="s">
        <v>245</v>
      </c>
      <c r="U47" s="212">
        <v>107.70190000000001</v>
      </c>
      <c r="V47" s="212">
        <v>128.23779999999999</v>
      </c>
      <c r="W47" s="212">
        <v>60.375900000000001</v>
      </c>
      <c r="X47" s="212">
        <v>85.897100000000009</v>
      </c>
      <c r="Y47" s="212">
        <v>178.2174</v>
      </c>
      <c r="Z47" s="212">
        <v>209.42829999999998</v>
      </c>
      <c r="AA47" s="171"/>
      <c r="AB47" s="53"/>
    </row>
    <row r="48" spans="1:28" s="161" customFormat="1" ht="9" customHeight="1">
      <c r="A48" s="169"/>
      <c r="B48" s="302"/>
      <c r="C48" s="212"/>
      <c r="D48" s="212"/>
      <c r="E48" s="212"/>
      <c r="F48" s="212"/>
      <c r="G48" s="212"/>
      <c r="H48" s="212"/>
      <c r="I48" s="304"/>
      <c r="J48" s="169"/>
      <c r="K48" s="302"/>
      <c r="L48" s="212"/>
      <c r="M48" s="212"/>
      <c r="N48" s="212"/>
      <c r="O48" s="212"/>
      <c r="P48" s="212"/>
      <c r="Q48" s="216"/>
      <c r="R48" s="304"/>
      <c r="S48" s="169"/>
      <c r="T48" s="302"/>
      <c r="U48" s="212"/>
      <c r="V48" s="212"/>
      <c r="W48" s="212"/>
      <c r="X48" s="212"/>
      <c r="Y48" s="212"/>
      <c r="Z48" s="212"/>
      <c r="AA48" s="171"/>
      <c r="AB48" s="53"/>
    </row>
    <row r="49" spans="1:28" s="301" customFormat="1" ht="9" customHeight="1">
      <c r="A49" s="296"/>
      <c r="B49" s="297" t="s">
        <v>254</v>
      </c>
      <c r="C49" s="309">
        <f>SUM(C50,C53,C63)</f>
        <v>16338.713</v>
      </c>
      <c r="D49" s="309">
        <f t="shared" ref="D49:H49" si="39">SUM(D50,D53,D63)</f>
        <v>4827.7792999999983</v>
      </c>
      <c r="E49" s="309">
        <f t="shared" si="39"/>
        <v>15403.9265</v>
      </c>
      <c r="F49" s="309">
        <f t="shared" si="39"/>
        <v>19949.176099999997</v>
      </c>
      <c r="G49" s="309">
        <f t="shared" si="39"/>
        <v>14007.664199999999</v>
      </c>
      <c r="H49" s="309">
        <f t="shared" si="39"/>
        <v>20980.328300000001</v>
      </c>
      <c r="I49" s="310"/>
      <c r="J49" s="296"/>
      <c r="K49" s="297" t="s">
        <v>254</v>
      </c>
      <c r="L49" s="309">
        <f t="shared" ref="L49:Q49" si="40">SUM(L50,L53,L63)</f>
        <v>30297.260900000001</v>
      </c>
      <c r="M49" s="309">
        <f t="shared" si="40"/>
        <v>22210.670400000003</v>
      </c>
      <c r="N49" s="309">
        <f t="shared" si="40"/>
        <v>21774.267399999997</v>
      </c>
      <c r="O49" s="309">
        <f t="shared" si="40"/>
        <v>16796.339099999997</v>
      </c>
      <c r="P49" s="309">
        <f t="shared" si="40"/>
        <v>14830.1819</v>
      </c>
      <c r="Q49" s="311">
        <f t="shared" si="40"/>
        <v>9760.8364000000001</v>
      </c>
      <c r="R49" s="310"/>
      <c r="S49" s="296"/>
      <c r="T49" s="297" t="s">
        <v>254</v>
      </c>
      <c r="U49" s="309">
        <f t="shared" ref="U49:Z49" si="41">SUM(U50,U53,U63)</f>
        <v>22163.878400000001</v>
      </c>
      <c r="V49" s="309">
        <f t="shared" si="41"/>
        <v>32844.845799999996</v>
      </c>
      <c r="W49" s="309">
        <f t="shared" si="41"/>
        <v>15375.624999999998</v>
      </c>
      <c r="X49" s="309">
        <f t="shared" si="41"/>
        <v>43533.88870000001</v>
      </c>
      <c r="Y49" s="309">
        <f t="shared" si="41"/>
        <v>50727.696400000001</v>
      </c>
      <c r="Z49" s="309">
        <f t="shared" si="41"/>
        <v>48414.950100000002</v>
      </c>
      <c r="AA49" s="300"/>
      <c r="AB49" s="312"/>
    </row>
    <row r="50" spans="1:28" s="161" customFormat="1" ht="9" customHeight="1">
      <c r="A50" s="169"/>
      <c r="B50" s="720" t="s">
        <v>255</v>
      </c>
      <c r="C50" s="212">
        <f>SUM(C51:C52)</f>
        <v>9526.2999999999993</v>
      </c>
      <c r="D50" s="212">
        <f t="shared" ref="D50:H50" si="42">SUM(D51:D52)</f>
        <v>9185.4509999999991</v>
      </c>
      <c r="E50" s="212">
        <f t="shared" si="42"/>
        <v>12829.556</v>
      </c>
      <c r="F50" s="212">
        <f t="shared" si="42"/>
        <v>12756.764499999999</v>
      </c>
      <c r="G50" s="212">
        <f t="shared" si="42"/>
        <v>13934.163499999999</v>
      </c>
      <c r="H50" s="212">
        <f t="shared" si="42"/>
        <v>18292.660500000002</v>
      </c>
      <c r="I50" s="304"/>
      <c r="J50" s="169"/>
      <c r="K50" s="720" t="s">
        <v>255</v>
      </c>
      <c r="L50" s="212">
        <f t="shared" ref="L50:Q50" si="43">SUM(L51:L52)</f>
        <v>25559.642200000002</v>
      </c>
      <c r="M50" s="212">
        <f t="shared" si="43"/>
        <v>23012.257500000003</v>
      </c>
      <c r="N50" s="212">
        <f t="shared" si="43"/>
        <v>17482.184299999997</v>
      </c>
      <c r="O50" s="212">
        <f t="shared" si="43"/>
        <v>20424.5671</v>
      </c>
      <c r="P50" s="212">
        <f t="shared" si="43"/>
        <v>17976.697999999997</v>
      </c>
      <c r="Q50" s="216">
        <f t="shared" si="43"/>
        <v>14486.814699999999</v>
      </c>
      <c r="R50" s="304"/>
      <c r="S50" s="169"/>
      <c r="T50" s="720" t="s">
        <v>255</v>
      </c>
      <c r="U50" s="212">
        <f t="shared" ref="U50:Z50" si="44">SUM(U51:U52)</f>
        <v>23295.744299999998</v>
      </c>
      <c r="V50" s="212">
        <f t="shared" si="44"/>
        <v>26571.478499999997</v>
      </c>
      <c r="W50" s="212">
        <f t="shared" si="44"/>
        <v>7001.0094999999983</v>
      </c>
      <c r="X50" s="212">
        <f t="shared" si="44"/>
        <v>7513.1418999999987</v>
      </c>
      <c r="Y50" s="212">
        <f t="shared" si="44"/>
        <v>10916.828699999996</v>
      </c>
      <c r="Z50" s="212">
        <f t="shared" si="44"/>
        <v>-7950.2812000000013</v>
      </c>
      <c r="AA50" s="171"/>
    </row>
    <row r="51" spans="1:28" s="161" customFormat="1" ht="9" customHeight="1">
      <c r="A51" s="169"/>
      <c r="B51" s="313" t="s">
        <v>256</v>
      </c>
      <c r="C51" s="212">
        <v>9526.2999999999993</v>
      </c>
      <c r="D51" s="212">
        <v>9185.4509999999991</v>
      </c>
      <c r="E51" s="212">
        <v>12829.556</v>
      </c>
      <c r="F51" s="212">
        <v>12756.764499999999</v>
      </c>
      <c r="G51" s="212">
        <v>13934.163499999999</v>
      </c>
      <c r="H51" s="212">
        <v>18292.660500000002</v>
      </c>
      <c r="I51" s="304"/>
      <c r="J51" s="169"/>
      <c r="K51" s="313" t="s">
        <v>256</v>
      </c>
      <c r="L51" s="212">
        <v>29963.599200000001</v>
      </c>
      <c r="M51" s="212">
        <v>23903.052500000002</v>
      </c>
      <c r="N51" s="212">
        <v>18735.648299999997</v>
      </c>
      <c r="O51" s="212">
        <v>24856.4735</v>
      </c>
      <c r="P51" s="212">
        <v>24450.693899999998</v>
      </c>
      <c r="Q51" s="216">
        <v>20245.294699999999</v>
      </c>
      <c r="R51" s="304"/>
      <c r="S51" s="169"/>
      <c r="T51" s="313" t="s">
        <v>256</v>
      </c>
      <c r="U51" s="212">
        <v>31552.084199999998</v>
      </c>
      <c r="V51" s="212">
        <v>27728.617899999997</v>
      </c>
      <c r="W51" s="212">
        <v>16604.6613</v>
      </c>
      <c r="X51" s="212">
        <v>22562.690599999998</v>
      </c>
      <c r="Y51" s="212">
        <v>23553.049099999997</v>
      </c>
      <c r="Z51" s="212">
        <v>15453.3429</v>
      </c>
      <c r="AA51" s="171"/>
      <c r="AB51" s="53"/>
    </row>
    <row r="52" spans="1:28" s="161" customFormat="1" ht="9" customHeight="1">
      <c r="A52" s="169"/>
      <c r="B52" s="313" t="s">
        <v>257</v>
      </c>
      <c r="C52" s="212">
        <v>0</v>
      </c>
      <c r="D52" s="212">
        <v>0</v>
      </c>
      <c r="E52" s="212">
        <v>0</v>
      </c>
      <c r="F52" s="212">
        <v>0</v>
      </c>
      <c r="G52" s="212">
        <v>0</v>
      </c>
      <c r="H52" s="212">
        <v>0</v>
      </c>
      <c r="I52" s="304"/>
      <c r="J52" s="169"/>
      <c r="K52" s="313" t="s">
        <v>257</v>
      </c>
      <c r="L52" s="212">
        <v>-4403.9570000000003</v>
      </c>
      <c r="M52" s="212">
        <v>-890.79499999999996</v>
      </c>
      <c r="N52" s="212">
        <v>-1253.4639999999999</v>
      </c>
      <c r="O52" s="212">
        <v>-4431.9064000000008</v>
      </c>
      <c r="P52" s="212">
        <v>-6473.9959000000008</v>
      </c>
      <c r="Q52" s="216">
        <v>-5758.48</v>
      </c>
      <c r="R52" s="304"/>
      <c r="S52" s="169"/>
      <c r="T52" s="313" t="s">
        <v>257</v>
      </c>
      <c r="U52" s="212">
        <v>-8256.3399000000009</v>
      </c>
      <c r="V52" s="212">
        <v>-1157.1393999999998</v>
      </c>
      <c r="W52" s="212">
        <v>-9603.6518000000015</v>
      </c>
      <c r="X52" s="212">
        <v>-15049.548699999999</v>
      </c>
      <c r="Y52" s="212">
        <v>-12636.2204</v>
      </c>
      <c r="Z52" s="212">
        <v>-23403.624100000001</v>
      </c>
      <c r="AA52" s="171"/>
    </row>
    <row r="53" spans="1:28" s="161" customFormat="1" ht="9" customHeight="1">
      <c r="A53" s="169"/>
      <c r="B53" s="720" t="s">
        <v>258</v>
      </c>
      <c r="C53" s="212">
        <f>SUM(C54,C62)</f>
        <v>-13632.451000000001</v>
      </c>
      <c r="D53" s="212">
        <f t="shared" ref="D53:H53" si="45">SUM(D54,D62)</f>
        <v>13697.2253</v>
      </c>
      <c r="E53" s="212">
        <f t="shared" si="45"/>
        <v>6942.2354999999998</v>
      </c>
      <c r="F53" s="212">
        <f t="shared" si="45"/>
        <v>900.60360000000003</v>
      </c>
      <c r="G53" s="212">
        <f t="shared" si="45"/>
        <v>10580.2657</v>
      </c>
      <c r="H53" s="212">
        <f t="shared" si="45"/>
        <v>1741.7628</v>
      </c>
      <c r="I53" s="304"/>
      <c r="J53" s="169"/>
      <c r="K53" s="720" t="s">
        <v>258</v>
      </c>
      <c r="L53" s="212">
        <f t="shared" ref="L53:Q53" si="46">SUM(L54,L62)</f>
        <v>5010.2947000000004</v>
      </c>
      <c r="M53" s="212">
        <f t="shared" si="46"/>
        <v>250.51869999999963</v>
      </c>
      <c r="N53" s="212">
        <f t="shared" si="46"/>
        <v>4220.2233999999999</v>
      </c>
      <c r="O53" s="212">
        <f t="shared" si="46"/>
        <v>3340.0381999999991</v>
      </c>
      <c r="P53" s="212">
        <f t="shared" si="46"/>
        <v>-12834.571799999998</v>
      </c>
      <c r="Q53" s="216">
        <f t="shared" si="46"/>
        <v>-1591.7908999999997</v>
      </c>
      <c r="R53" s="304"/>
      <c r="S53" s="169"/>
      <c r="T53" s="720" t="s">
        <v>258</v>
      </c>
      <c r="U53" s="212">
        <f t="shared" ref="U53:Z53" si="47">SUM(U54,U62)</f>
        <v>-1390.5970000000016</v>
      </c>
      <c r="V53" s="212">
        <f t="shared" si="47"/>
        <v>17486.920100000003</v>
      </c>
      <c r="W53" s="212">
        <f t="shared" si="47"/>
        <v>-15008.2618</v>
      </c>
      <c r="X53" s="212">
        <f t="shared" si="47"/>
        <v>31432.454700000002</v>
      </c>
      <c r="Y53" s="212">
        <f t="shared" si="47"/>
        <v>45945.747500000005</v>
      </c>
      <c r="Z53" s="212">
        <f t="shared" si="47"/>
        <v>72855.742700000003</v>
      </c>
      <c r="AA53" s="171"/>
    </row>
    <row r="54" spans="1:28" s="161" customFormat="1" ht="9" customHeight="1">
      <c r="A54" s="169"/>
      <c r="B54" s="313" t="s">
        <v>259</v>
      </c>
      <c r="C54" s="212">
        <f>SUM(C55,C58,C61)</f>
        <v>-9714.6810000000005</v>
      </c>
      <c r="D54" s="212">
        <f t="shared" ref="D54:H54" si="48">SUM(D55,D58,D61)</f>
        <v>13359.0003</v>
      </c>
      <c r="E54" s="212">
        <f t="shared" si="48"/>
        <v>4972.5045</v>
      </c>
      <c r="F54" s="212">
        <f t="shared" si="48"/>
        <v>954.31860000000006</v>
      </c>
      <c r="G54" s="212">
        <f t="shared" si="48"/>
        <v>11972.9887</v>
      </c>
      <c r="H54" s="212">
        <f t="shared" si="48"/>
        <v>-1395.0662000000002</v>
      </c>
      <c r="I54" s="304"/>
      <c r="J54" s="169"/>
      <c r="K54" s="313" t="s">
        <v>259</v>
      </c>
      <c r="L54" s="212">
        <f t="shared" ref="L54:Q54" si="49">SUM(L55,L58,L61)</f>
        <v>2929.2837</v>
      </c>
      <c r="M54" s="212">
        <f t="shared" si="49"/>
        <v>-1520.5953000000004</v>
      </c>
      <c r="N54" s="212">
        <f t="shared" si="49"/>
        <v>3005.6243999999997</v>
      </c>
      <c r="O54" s="212">
        <f t="shared" si="49"/>
        <v>5094.0681999999988</v>
      </c>
      <c r="P54" s="212">
        <f t="shared" si="49"/>
        <v>7713.0821000000005</v>
      </c>
      <c r="Q54" s="216">
        <f t="shared" si="49"/>
        <v>137.11180000000058</v>
      </c>
      <c r="R54" s="304"/>
      <c r="S54" s="169"/>
      <c r="T54" s="313" t="s">
        <v>259</v>
      </c>
      <c r="U54" s="212">
        <f t="shared" ref="U54:Z54" si="50">SUM(U55,U58,U61)</f>
        <v>13348.668299999999</v>
      </c>
      <c r="V54" s="212">
        <f t="shared" si="50"/>
        <v>4826.0989000000018</v>
      </c>
      <c r="W54" s="212">
        <f t="shared" si="50"/>
        <v>15261.029399999999</v>
      </c>
      <c r="X54" s="212">
        <f t="shared" si="50"/>
        <v>37335.3024</v>
      </c>
      <c r="Y54" s="212">
        <f t="shared" si="50"/>
        <v>40622.212200000002</v>
      </c>
      <c r="Z54" s="212">
        <f t="shared" si="50"/>
        <v>81349.445500000002</v>
      </c>
      <c r="AA54" s="171"/>
    </row>
    <row r="55" spans="1:28" s="161" customFormat="1" ht="9" customHeight="1">
      <c r="A55" s="169"/>
      <c r="B55" s="314" t="s">
        <v>252</v>
      </c>
      <c r="C55" s="212">
        <f>SUM(C56:C57)</f>
        <v>-10796.881000000001</v>
      </c>
      <c r="D55" s="212">
        <f t="shared" ref="D55:H55" si="51">SUM(D56:D57)</f>
        <v>9648.4002999999993</v>
      </c>
      <c r="E55" s="212">
        <f t="shared" si="51"/>
        <v>-1233.4955</v>
      </c>
      <c r="F55" s="212">
        <f t="shared" si="51"/>
        <v>255.8186</v>
      </c>
      <c r="G55" s="212">
        <f t="shared" si="51"/>
        <v>3751.4886999999994</v>
      </c>
      <c r="H55" s="212">
        <f t="shared" si="51"/>
        <v>-4205.9661999999998</v>
      </c>
      <c r="I55" s="304"/>
      <c r="J55" s="169"/>
      <c r="K55" s="314" t="s">
        <v>252</v>
      </c>
      <c r="L55" s="212">
        <f t="shared" ref="L55" si="52">SUM(L56:L57)</f>
        <v>1884.4837</v>
      </c>
      <c r="M55" s="212">
        <v>-2646.3853000000004</v>
      </c>
      <c r="N55" s="212">
        <v>-344.17559999999997</v>
      </c>
      <c r="O55" s="212">
        <v>5142.0551999999989</v>
      </c>
      <c r="P55" s="212">
        <v>-4204.0084999999999</v>
      </c>
      <c r="Q55" s="216">
        <v>-8011.4151999999995</v>
      </c>
      <c r="R55" s="304"/>
      <c r="S55" s="169"/>
      <c r="T55" s="314" t="s">
        <v>252</v>
      </c>
      <c r="U55" s="212">
        <f t="shared" ref="U55:Z55" si="53">SUM(U56:U57)</f>
        <v>2057.0077000000001</v>
      </c>
      <c r="V55" s="212">
        <f t="shared" si="53"/>
        <v>1256.8500000000013</v>
      </c>
      <c r="W55" s="212">
        <f t="shared" si="53"/>
        <v>9314.3590000000004</v>
      </c>
      <c r="X55" s="212">
        <f t="shared" si="53"/>
        <v>28096.0838</v>
      </c>
      <c r="Y55" s="212">
        <f t="shared" si="53"/>
        <v>36975.224999999999</v>
      </c>
      <c r="Z55" s="212">
        <f t="shared" si="53"/>
        <v>56869.234600000003</v>
      </c>
      <c r="AA55" s="171"/>
    </row>
    <row r="56" spans="1:28" s="161" customFormat="1" ht="9" hidden="1" customHeight="1">
      <c r="A56" s="169"/>
      <c r="B56" s="305" t="s">
        <v>260</v>
      </c>
      <c r="C56" s="212">
        <v>2993.7</v>
      </c>
      <c r="D56" s="212">
        <v>8909.4</v>
      </c>
      <c r="E56" s="212">
        <v>-1659</v>
      </c>
      <c r="F56" s="212">
        <v>198.3</v>
      </c>
      <c r="G56" s="212">
        <v>4725.3999999999996</v>
      </c>
      <c r="H56" s="212">
        <v>-4151</v>
      </c>
      <c r="I56" s="304"/>
      <c r="J56" s="169"/>
      <c r="K56" s="305" t="s">
        <v>260</v>
      </c>
      <c r="L56" s="212">
        <v>1026.7</v>
      </c>
      <c r="M56" s="212">
        <v>-2671.1</v>
      </c>
      <c r="N56" s="212">
        <v>-1088.5</v>
      </c>
      <c r="O56" s="212">
        <v>134.69999999999999</v>
      </c>
      <c r="P56" s="212">
        <v>-6977.9</v>
      </c>
      <c r="Q56" s="216">
        <v>-10523.4</v>
      </c>
      <c r="R56" s="304"/>
      <c r="S56" s="169"/>
      <c r="T56" s="305" t="s">
        <v>260</v>
      </c>
      <c r="U56" s="212">
        <v>-5752.7</v>
      </c>
      <c r="V56" s="212">
        <v>-4696.3</v>
      </c>
      <c r="W56" s="212">
        <v>5835.7</v>
      </c>
      <c r="X56" s="212">
        <v>4970.1000000000004</v>
      </c>
      <c r="Y56" s="212">
        <v>5325.7</v>
      </c>
      <c r="Z56" s="212">
        <v>10226.1</v>
      </c>
      <c r="AA56" s="171"/>
    </row>
    <row r="57" spans="1:28" s="161" customFormat="1" ht="9" hidden="1" customHeight="1">
      <c r="A57" s="169"/>
      <c r="B57" s="305" t="s">
        <v>261</v>
      </c>
      <c r="C57" s="212">
        <v>-13790.581</v>
      </c>
      <c r="D57" s="212">
        <v>739.00030000000004</v>
      </c>
      <c r="E57" s="212">
        <v>425.50449999999989</v>
      </c>
      <c r="F57" s="212">
        <v>57.518599999999978</v>
      </c>
      <c r="G57" s="212">
        <v>-973.9113000000001</v>
      </c>
      <c r="H57" s="212">
        <v>-54.966200000000001</v>
      </c>
      <c r="I57" s="304"/>
      <c r="J57" s="169"/>
      <c r="K57" s="305" t="s">
        <v>261</v>
      </c>
      <c r="L57" s="212">
        <v>857.78369999999995</v>
      </c>
      <c r="M57" s="212">
        <v>24.714700000000011</v>
      </c>
      <c r="N57" s="212">
        <v>744.32439999999997</v>
      </c>
      <c r="O57" s="212">
        <v>5007.3552</v>
      </c>
      <c r="P57" s="212">
        <v>2773.8915000000002</v>
      </c>
      <c r="Q57" s="216">
        <v>2511.9847999999997</v>
      </c>
      <c r="R57" s="304"/>
      <c r="S57" s="169"/>
      <c r="T57" s="305" t="s">
        <v>261</v>
      </c>
      <c r="U57" s="212">
        <v>7809.7076999999999</v>
      </c>
      <c r="V57" s="212">
        <v>5953.1500000000015</v>
      </c>
      <c r="W57" s="212">
        <v>3478.6590000000001</v>
      </c>
      <c r="X57" s="212">
        <v>23125.983800000002</v>
      </c>
      <c r="Y57" s="212">
        <v>31649.525000000001</v>
      </c>
      <c r="Z57" s="212">
        <v>46643.134600000005</v>
      </c>
      <c r="AA57" s="171"/>
    </row>
    <row r="58" spans="1:28" s="161" customFormat="1" ht="9" customHeight="1">
      <c r="A58" s="169"/>
      <c r="B58" s="314" t="s">
        <v>253</v>
      </c>
      <c r="C58" s="212">
        <f>SUM(C59:C60)</f>
        <v>1082.2</v>
      </c>
      <c r="D58" s="212">
        <f t="shared" ref="D58:H58" si="54">SUM(D59:D60)</f>
        <v>3710.6</v>
      </c>
      <c r="E58" s="212">
        <f t="shared" si="54"/>
        <v>6206</v>
      </c>
      <c r="F58" s="212">
        <f t="shared" si="54"/>
        <v>-767.73800000000006</v>
      </c>
      <c r="G58" s="212">
        <f t="shared" si="54"/>
        <v>5733.1530000000002</v>
      </c>
      <c r="H58" s="212">
        <f t="shared" si="54"/>
        <v>924.15499999999997</v>
      </c>
      <c r="I58" s="304"/>
      <c r="J58" s="169"/>
      <c r="K58" s="314" t="s">
        <v>253</v>
      </c>
      <c r="L58" s="212">
        <f t="shared" ref="L58:Q58" si="55">SUM(L59:L60)</f>
        <v>-1205.2</v>
      </c>
      <c r="M58" s="212">
        <f t="shared" si="55"/>
        <v>-2209.1099999999997</v>
      </c>
      <c r="N58" s="212">
        <f t="shared" si="55"/>
        <v>-1573.9</v>
      </c>
      <c r="O58" s="212">
        <f t="shared" si="55"/>
        <v>-4694.8869999999997</v>
      </c>
      <c r="P58" s="212">
        <f t="shared" si="55"/>
        <v>7095.2906000000003</v>
      </c>
      <c r="Q58" s="216">
        <f t="shared" si="55"/>
        <v>3185.8270000000002</v>
      </c>
      <c r="R58" s="304"/>
      <c r="S58" s="169"/>
      <c r="T58" s="314" t="s">
        <v>253</v>
      </c>
      <c r="U58" s="212">
        <f t="shared" ref="U58:Z58" si="56">SUM(U59:U60)</f>
        <v>2990.2605999999996</v>
      </c>
      <c r="V58" s="212">
        <f t="shared" si="56"/>
        <v>-6240.2510999999995</v>
      </c>
      <c r="W58" s="212">
        <f t="shared" si="56"/>
        <v>5946.6704</v>
      </c>
      <c r="X58" s="212">
        <f t="shared" si="56"/>
        <v>9239.2186000000002</v>
      </c>
      <c r="Y58" s="212">
        <f t="shared" si="56"/>
        <v>3646.9872000000005</v>
      </c>
      <c r="Z58" s="212">
        <f t="shared" si="56"/>
        <v>24480.210900000002</v>
      </c>
      <c r="AA58" s="171"/>
    </row>
    <row r="59" spans="1:28" s="161" customFormat="1" ht="9" hidden="1" customHeight="1">
      <c r="A59" s="169"/>
      <c r="B59" s="305" t="s">
        <v>260</v>
      </c>
      <c r="C59" s="212">
        <v>632</v>
      </c>
      <c r="D59" s="212">
        <v>951</v>
      </c>
      <c r="E59" s="212">
        <v>2896</v>
      </c>
      <c r="F59" s="212">
        <v>-26.038</v>
      </c>
      <c r="G59" s="212">
        <v>1938.953</v>
      </c>
      <c r="H59" s="212">
        <v>498.05500000000001</v>
      </c>
      <c r="I59" s="304"/>
      <c r="J59" s="169"/>
      <c r="K59" s="305" t="s">
        <v>260</v>
      </c>
      <c r="L59" s="212">
        <v>-1369.8</v>
      </c>
      <c r="M59" s="212">
        <v>-2109.41</v>
      </c>
      <c r="N59" s="212">
        <v>-1466</v>
      </c>
      <c r="O59" s="212">
        <v>-2215.0819999999999</v>
      </c>
      <c r="P59" s="212">
        <v>3822.8596000000002</v>
      </c>
      <c r="Q59" s="216">
        <v>379.27400000000023</v>
      </c>
      <c r="R59" s="304"/>
      <c r="S59" s="169"/>
      <c r="T59" s="305" t="s">
        <v>260</v>
      </c>
      <c r="U59" s="212">
        <v>3471.0445999999997</v>
      </c>
      <c r="V59" s="212">
        <v>-2717.2860999999998</v>
      </c>
      <c r="W59" s="212">
        <v>1791.2486000000001</v>
      </c>
      <c r="X59" s="212">
        <v>8864.7968000000001</v>
      </c>
      <c r="Y59" s="212">
        <v>10210.948700000001</v>
      </c>
      <c r="Z59" s="212">
        <v>14445.6476</v>
      </c>
      <c r="AA59" s="171"/>
    </row>
    <row r="60" spans="1:28" s="161" customFormat="1" ht="9" hidden="1" customHeight="1">
      <c r="A60" s="169"/>
      <c r="B60" s="305" t="s">
        <v>262</v>
      </c>
      <c r="C60" s="212">
        <v>450.2</v>
      </c>
      <c r="D60" s="212">
        <v>2759.6</v>
      </c>
      <c r="E60" s="212">
        <v>3310</v>
      </c>
      <c r="F60" s="212">
        <v>-741.7</v>
      </c>
      <c r="G60" s="212">
        <v>3794.2</v>
      </c>
      <c r="H60" s="212">
        <v>426.1</v>
      </c>
      <c r="I60" s="304"/>
      <c r="J60" s="169"/>
      <c r="K60" s="305" t="s">
        <v>262</v>
      </c>
      <c r="L60" s="212">
        <v>164.6</v>
      </c>
      <c r="M60" s="212">
        <v>-99.7</v>
      </c>
      <c r="N60" s="212">
        <v>-107.9</v>
      </c>
      <c r="O60" s="212">
        <v>-2479.8049999999998</v>
      </c>
      <c r="P60" s="212">
        <v>3272.431</v>
      </c>
      <c r="Q60" s="216">
        <v>2806.5529999999999</v>
      </c>
      <c r="R60" s="304"/>
      <c r="S60" s="169"/>
      <c r="T60" s="305" t="s">
        <v>262</v>
      </c>
      <c r="U60" s="212">
        <v>-480.78399999999999</v>
      </c>
      <c r="V60" s="212">
        <v>-3522.9650000000001</v>
      </c>
      <c r="W60" s="212">
        <v>4155.4218000000001</v>
      </c>
      <c r="X60" s="212">
        <v>374.42180000000013</v>
      </c>
      <c r="Y60" s="212">
        <v>-6563.9615000000003</v>
      </c>
      <c r="Z60" s="212">
        <v>10034.563300000002</v>
      </c>
      <c r="AA60" s="171"/>
    </row>
    <row r="61" spans="1:28" s="161" customFormat="1" ht="9" customHeight="1">
      <c r="A61" s="169"/>
      <c r="B61" s="314" t="s">
        <v>263</v>
      </c>
      <c r="C61" s="212">
        <v>0</v>
      </c>
      <c r="D61" s="212">
        <v>0</v>
      </c>
      <c r="E61" s="212">
        <v>0</v>
      </c>
      <c r="F61" s="212">
        <v>1466.2380000000001</v>
      </c>
      <c r="G61" s="212">
        <v>2488.3470000000002</v>
      </c>
      <c r="H61" s="212">
        <v>1886.7449999999999</v>
      </c>
      <c r="I61" s="304"/>
      <c r="J61" s="169"/>
      <c r="K61" s="314" t="s">
        <v>263</v>
      </c>
      <c r="L61" s="212">
        <v>2250</v>
      </c>
      <c r="M61" s="212">
        <v>3334.9</v>
      </c>
      <c r="N61" s="212">
        <v>4923.7</v>
      </c>
      <c r="O61" s="212">
        <v>4646.8999999999996</v>
      </c>
      <c r="P61" s="212">
        <v>4821.8</v>
      </c>
      <c r="Q61" s="216">
        <v>4962.7</v>
      </c>
      <c r="R61" s="304"/>
      <c r="S61" s="169"/>
      <c r="T61" s="314" t="s">
        <v>263</v>
      </c>
      <c r="U61" s="212">
        <v>8301.4</v>
      </c>
      <c r="V61" s="212">
        <v>9809.5</v>
      </c>
      <c r="W61" s="212">
        <v>0</v>
      </c>
      <c r="X61" s="212">
        <v>0</v>
      </c>
      <c r="Y61" s="212">
        <v>0</v>
      </c>
      <c r="Z61" s="212">
        <v>0</v>
      </c>
      <c r="AA61" s="171"/>
    </row>
    <row r="62" spans="1:28" s="161" customFormat="1" ht="9" customHeight="1">
      <c r="A62" s="169"/>
      <c r="B62" s="313" t="s">
        <v>264</v>
      </c>
      <c r="C62" s="212">
        <v>-3917.77</v>
      </c>
      <c r="D62" s="212">
        <v>338.22500000000002</v>
      </c>
      <c r="E62" s="212">
        <v>1969.731</v>
      </c>
      <c r="F62" s="212">
        <v>-53.715000000000003</v>
      </c>
      <c r="G62" s="212">
        <v>-1392.723</v>
      </c>
      <c r="H62" s="212">
        <v>3136.8290000000002</v>
      </c>
      <c r="I62" s="304"/>
      <c r="J62" s="169"/>
      <c r="K62" s="313" t="s">
        <v>264</v>
      </c>
      <c r="L62" s="212">
        <v>2081.011</v>
      </c>
      <c r="M62" s="212">
        <v>1771.114</v>
      </c>
      <c r="N62" s="212">
        <v>1214.5989999999999</v>
      </c>
      <c r="O62" s="212">
        <v>-1754.03</v>
      </c>
      <c r="P62" s="212">
        <v>-20547.653899999998</v>
      </c>
      <c r="Q62" s="216">
        <v>-1728.9027000000003</v>
      </c>
      <c r="R62" s="304"/>
      <c r="S62" s="169"/>
      <c r="T62" s="313" t="s">
        <v>264</v>
      </c>
      <c r="U62" s="212">
        <v>-14739.265300000001</v>
      </c>
      <c r="V62" s="212">
        <v>12660.821200000002</v>
      </c>
      <c r="W62" s="212">
        <v>-30269.2912</v>
      </c>
      <c r="X62" s="212">
        <v>-5902.8476999999993</v>
      </c>
      <c r="Y62" s="212">
        <v>5323.5353000000005</v>
      </c>
      <c r="Z62" s="212">
        <v>-8493.7028000000009</v>
      </c>
      <c r="AA62" s="171"/>
    </row>
    <row r="63" spans="1:28" s="161" customFormat="1" ht="9" customHeight="1">
      <c r="A63" s="169"/>
      <c r="B63" s="720" t="s">
        <v>265</v>
      </c>
      <c r="C63" s="212">
        <f>SUM(C64,C73)</f>
        <v>20444.864000000001</v>
      </c>
      <c r="D63" s="212">
        <f t="shared" ref="D63:H63" si="57">SUM(D64,D73)</f>
        <v>-18054.897000000001</v>
      </c>
      <c r="E63" s="212">
        <f t="shared" si="57"/>
        <v>-4367.8649999999998</v>
      </c>
      <c r="F63" s="212">
        <f t="shared" si="57"/>
        <v>6291.8079999999991</v>
      </c>
      <c r="G63" s="212">
        <f t="shared" si="57"/>
        <v>-10506.764999999999</v>
      </c>
      <c r="H63" s="212">
        <f t="shared" si="57"/>
        <v>945.90499999999975</v>
      </c>
      <c r="I63" s="304"/>
      <c r="J63" s="169"/>
      <c r="K63" s="720" t="s">
        <v>265</v>
      </c>
      <c r="L63" s="212">
        <f t="shared" ref="L63:Q63" si="58">SUM(L64,L73)</f>
        <v>-272.67599999999999</v>
      </c>
      <c r="M63" s="212">
        <f t="shared" si="58"/>
        <v>-1052.1058</v>
      </c>
      <c r="N63" s="212">
        <f t="shared" si="58"/>
        <v>71.859700000000416</v>
      </c>
      <c r="O63" s="212">
        <f t="shared" si="58"/>
        <v>-6968.2662</v>
      </c>
      <c r="P63" s="212">
        <f t="shared" si="58"/>
        <v>9688.0557000000008</v>
      </c>
      <c r="Q63" s="216">
        <f t="shared" si="58"/>
        <v>-3134.187399999998</v>
      </c>
      <c r="R63" s="304"/>
      <c r="S63" s="169"/>
      <c r="T63" s="720" t="s">
        <v>265</v>
      </c>
      <c r="U63" s="212">
        <f t="shared" ref="U63:Z63" si="59">SUM(U64,U73)</f>
        <v>258.73110000000452</v>
      </c>
      <c r="V63" s="212">
        <f t="shared" si="59"/>
        <v>-11213.552800000001</v>
      </c>
      <c r="W63" s="212">
        <f t="shared" si="59"/>
        <v>23382.8773</v>
      </c>
      <c r="X63" s="212">
        <f t="shared" si="59"/>
        <v>4588.2921000000024</v>
      </c>
      <c r="Y63" s="212">
        <f t="shared" si="59"/>
        <v>-6134.8798000000006</v>
      </c>
      <c r="Z63" s="212">
        <f t="shared" si="59"/>
        <v>-16490.511399999999</v>
      </c>
      <c r="AA63" s="171"/>
    </row>
    <row r="64" spans="1:28" s="161" customFormat="1" ht="9" customHeight="1">
      <c r="A64" s="169"/>
      <c r="B64" s="313" t="s">
        <v>259</v>
      </c>
      <c r="C64" s="212">
        <f>SUM(C65,C69,C72)</f>
        <v>22877.7</v>
      </c>
      <c r="D64" s="212">
        <v>-12085.5</v>
      </c>
      <c r="E64" s="212">
        <v>-7943.7</v>
      </c>
      <c r="F64" s="212">
        <v>4932.3999999999996</v>
      </c>
      <c r="G64" s="212">
        <v>-7264.2</v>
      </c>
      <c r="H64" s="212">
        <v>-3948.7</v>
      </c>
      <c r="I64" s="304"/>
      <c r="J64" s="169"/>
      <c r="K64" s="313" t="s">
        <v>259</v>
      </c>
      <c r="L64" s="212">
        <v>-664.4</v>
      </c>
      <c r="M64" s="212">
        <v>-2771.5617999999999</v>
      </c>
      <c r="N64" s="212">
        <v>49.558699999999952</v>
      </c>
      <c r="O64" s="212">
        <v>-1689.6554999999996</v>
      </c>
      <c r="P64" s="212">
        <v>3863.4495000000002</v>
      </c>
      <c r="Q64" s="216">
        <v>975.79709999999966</v>
      </c>
      <c r="R64" s="304"/>
      <c r="S64" s="169"/>
      <c r="T64" s="313" t="s">
        <v>259</v>
      </c>
      <c r="U64" s="212">
        <v>19067.376700000004</v>
      </c>
      <c r="V64" s="212">
        <v>7491.3426999999983</v>
      </c>
      <c r="W64" s="212">
        <v>2405.8624000000004</v>
      </c>
      <c r="X64" s="212">
        <v>31593.567900000002</v>
      </c>
      <c r="Y64" s="212">
        <v>-2461.342900000001</v>
      </c>
      <c r="Z64" s="212">
        <v>-10216.5165</v>
      </c>
      <c r="AA64" s="171"/>
    </row>
    <row r="65" spans="1:27" s="161" customFormat="1" ht="9" customHeight="1">
      <c r="A65" s="169"/>
      <c r="B65" s="314" t="s">
        <v>252</v>
      </c>
      <c r="C65" s="212">
        <f>SUM(C66:C68)</f>
        <v>24784.7</v>
      </c>
      <c r="D65" s="212">
        <f t="shared" ref="D65:H65" si="60">SUM(D66:D68)</f>
        <v>-12441.5</v>
      </c>
      <c r="E65" s="212">
        <f t="shared" si="60"/>
        <v>-9543.2999999999993</v>
      </c>
      <c r="F65" s="212">
        <f t="shared" si="60"/>
        <v>438.20000000000016</v>
      </c>
      <c r="G65" s="212">
        <f t="shared" si="60"/>
        <v>-8477.5</v>
      </c>
      <c r="H65" s="212">
        <f t="shared" si="60"/>
        <v>-6893.6</v>
      </c>
      <c r="I65" s="304"/>
      <c r="J65" s="169"/>
      <c r="K65" s="314" t="s">
        <v>252</v>
      </c>
      <c r="L65" s="212">
        <f t="shared" ref="L65:Q65" si="61">SUM(L66:L68)</f>
        <v>-2320.8000000000002</v>
      </c>
      <c r="M65" s="212">
        <f t="shared" si="61"/>
        <v>-1793.3</v>
      </c>
      <c r="N65" s="212">
        <f t="shared" si="61"/>
        <v>-3243.5</v>
      </c>
      <c r="O65" s="212">
        <f t="shared" si="61"/>
        <v>-4574.1710000000003</v>
      </c>
      <c r="P65" s="212">
        <f t="shared" si="61"/>
        <v>-3114.7</v>
      </c>
      <c r="Q65" s="216">
        <f t="shared" si="61"/>
        <v>-11504</v>
      </c>
      <c r="R65" s="304"/>
      <c r="S65" s="169"/>
      <c r="T65" s="314" t="s">
        <v>252</v>
      </c>
      <c r="U65" s="212">
        <f t="shared" ref="U65:Z65" si="62">SUM(U66:U68)</f>
        <v>-1194.5999999999999</v>
      </c>
      <c r="V65" s="212">
        <f t="shared" si="62"/>
        <v>768.4</v>
      </c>
      <c r="W65" s="212">
        <f t="shared" si="62"/>
        <v>11825.699999999999</v>
      </c>
      <c r="X65" s="212">
        <f t="shared" si="62"/>
        <v>5477.7</v>
      </c>
      <c r="Y65" s="212">
        <f t="shared" si="62"/>
        <v>301.90000000000003</v>
      </c>
      <c r="Z65" s="212">
        <f t="shared" si="62"/>
        <v>-1432</v>
      </c>
      <c r="AA65" s="171"/>
    </row>
    <row r="66" spans="1:27" s="161" customFormat="1" ht="9" hidden="1" customHeight="1">
      <c r="A66" s="169"/>
      <c r="B66" s="305" t="s">
        <v>266</v>
      </c>
      <c r="C66" s="212">
        <v>958.6</v>
      </c>
      <c r="D66" s="212">
        <v>-1246</v>
      </c>
      <c r="E66" s="212">
        <v>-1020.9</v>
      </c>
      <c r="F66" s="212">
        <v>239.6</v>
      </c>
      <c r="G66" s="212">
        <v>-765.4</v>
      </c>
      <c r="H66" s="212">
        <v>919.6</v>
      </c>
      <c r="I66" s="304"/>
      <c r="J66" s="169"/>
      <c r="K66" s="305" t="s">
        <v>266</v>
      </c>
      <c r="L66" s="212">
        <v>-1288.8</v>
      </c>
      <c r="M66" s="212">
        <v>-545</v>
      </c>
      <c r="N66" s="212">
        <v>-1416.8</v>
      </c>
      <c r="O66" s="212">
        <v>-2214.7710000000002</v>
      </c>
      <c r="P66" s="212">
        <v>-3121.5</v>
      </c>
      <c r="Q66" s="216">
        <v>-7947.1</v>
      </c>
      <c r="R66" s="304"/>
      <c r="S66" s="169"/>
      <c r="T66" s="305" t="s">
        <v>266</v>
      </c>
      <c r="U66" s="212">
        <v>-1039.8</v>
      </c>
      <c r="V66" s="212">
        <v>-496.4</v>
      </c>
      <c r="W66" s="212">
        <v>1194.3</v>
      </c>
      <c r="X66" s="212">
        <v>648</v>
      </c>
      <c r="Y66" s="212">
        <v>-282.7</v>
      </c>
      <c r="Z66" s="212">
        <v>397.5</v>
      </c>
      <c r="AA66" s="171"/>
    </row>
    <row r="67" spans="1:27" s="161" customFormat="1" ht="9" hidden="1" customHeight="1">
      <c r="A67" s="169"/>
      <c r="B67" s="305" t="s">
        <v>267</v>
      </c>
      <c r="C67" s="212">
        <v>13332.9</v>
      </c>
      <c r="D67" s="212">
        <v>-3523.8</v>
      </c>
      <c r="E67" s="212">
        <v>-3486.8</v>
      </c>
      <c r="F67" s="212">
        <v>-1071.5999999999999</v>
      </c>
      <c r="G67" s="212">
        <v>-3684.7</v>
      </c>
      <c r="H67" s="212">
        <v>-4285.6000000000004</v>
      </c>
      <c r="I67" s="304"/>
      <c r="J67" s="169"/>
      <c r="K67" s="305" t="s">
        <v>267</v>
      </c>
      <c r="L67" s="212">
        <v>0</v>
      </c>
      <c r="M67" s="212">
        <v>0</v>
      </c>
      <c r="N67" s="212">
        <v>0</v>
      </c>
      <c r="O67" s="212">
        <v>0</v>
      </c>
      <c r="P67" s="212">
        <v>0</v>
      </c>
      <c r="Q67" s="216">
        <v>0</v>
      </c>
      <c r="R67" s="304"/>
      <c r="S67" s="169"/>
      <c r="T67" s="305" t="s">
        <v>267</v>
      </c>
      <c r="U67" s="212">
        <v>0</v>
      </c>
      <c r="V67" s="212">
        <v>0</v>
      </c>
      <c r="W67" s="212">
        <v>7229</v>
      </c>
      <c r="X67" s="212">
        <v>-3221</v>
      </c>
      <c r="Y67" s="212">
        <v>0</v>
      </c>
      <c r="Z67" s="212">
        <v>0</v>
      </c>
      <c r="AA67" s="171"/>
    </row>
    <row r="68" spans="1:27" s="161" customFormat="1" ht="9" hidden="1" customHeight="1">
      <c r="A68" s="169"/>
      <c r="B68" s="305" t="s">
        <v>268</v>
      </c>
      <c r="C68" s="212">
        <v>10493.2</v>
      </c>
      <c r="D68" s="212">
        <v>-7671.7</v>
      </c>
      <c r="E68" s="212">
        <v>-5035.6000000000004</v>
      </c>
      <c r="F68" s="212">
        <v>1270.2</v>
      </c>
      <c r="G68" s="212">
        <v>-4027.4</v>
      </c>
      <c r="H68" s="212">
        <v>-3527.6</v>
      </c>
      <c r="I68" s="304"/>
      <c r="J68" s="169"/>
      <c r="K68" s="305" t="s">
        <v>268</v>
      </c>
      <c r="L68" s="212">
        <v>-1032</v>
      </c>
      <c r="M68" s="212">
        <v>-1248.3</v>
      </c>
      <c r="N68" s="212">
        <v>-1826.7</v>
      </c>
      <c r="O68" s="212">
        <v>-2359.4</v>
      </c>
      <c r="P68" s="212">
        <v>6.8</v>
      </c>
      <c r="Q68" s="216">
        <v>-3556.9</v>
      </c>
      <c r="R68" s="304"/>
      <c r="S68" s="169"/>
      <c r="T68" s="305" t="s">
        <v>268</v>
      </c>
      <c r="U68" s="212">
        <v>-154.80000000000001</v>
      </c>
      <c r="V68" s="212">
        <v>1264.8</v>
      </c>
      <c r="W68" s="212">
        <v>3402.4</v>
      </c>
      <c r="X68" s="212">
        <v>8050.7</v>
      </c>
      <c r="Y68" s="212">
        <v>584.6</v>
      </c>
      <c r="Z68" s="212">
        <v>-1829.5</v>
      </c>
      <c r="AA68" s="171"/>
    </row>
    <row r="69" spans="1:27" s="161" customFormat="1" ht="9" customHeight="1">
      <c r="A69" s="169"/>
      <c r="B69" s="314" t="s">
        <v>253</v>
      </c>
      <c r="C69" s="212">
        <f>SUM(C70:C71)</f>
        <v>-1907</v>
      </c>
      <c r="D69" s="212">
        <f t="shared" ref="D69:H69" si="63">SUM(D70:D71)</f>
        <v>356</v>
      </c>
      <c r="E69" s="212">
        <f t="shared" si="63"/>
        <v>599.59999999999991</v>
      </c>
      <c r="F69" s="212">
        <f t="shared" si="63"/>
        <v>4267.2349999999997</v>
      </c>
      <c r="G69" s="212">
        <f t="shared" si="63"/>
        <v>1046.2369999999999</v>
      </c>
      <c r="H69" s="212">
        <f t="shared" si="63"/>
        <v>1047.7220000000002</v>
      </c>
      <c r="I69" s="304"/>
      <c r="J69" s="169"/>
      <c r="K69" s="314" t="s">
        <v>253</v>
      </c>
      <c r="L69" s="212">
        <f t="shared" ref="L69:Q69" si="64">SUM(L70:L71)</f>
        <v>486.23999999999978</v>
      </c>
      <c r="M69" s="212">
        <f t="shared" si="64"/>
        <v>-2915.6617999999999</v>
      </c>
      <c r="N69" s="212">
        <f t="shared" si="64"/>
        <v>2014.0587000000003</v>
      </c>
      <c r="O69" s="212">
        <f t="shared" si="64"/>
        <v>1582.8154999999999</v>
      </c>
      <c r="P69" s="212">
        <f t="shared" si="64"/>
        <v>3050.9495000000002</v>
      </c>
      <c r="Q69" s="216">
        <f t="shared" si="64"/>
        <v>10416.8971</v>
      </c>
      <c r="R69" s="304"/>
      <c r="S69" s="169"/>
      <c r="T69" s="314" t="s">
        <v>253</v>
      </c>
      <c r="U69" s="212">
        <f t="shared" ref="U69:Z69" si="65">SUM(U70:U71)</f>
        <v>15338.376500000002</v>
      </c>
      <c r="V69" s="212">
        <f t="shared" si="65"/>
        <v>3679.3427000000006</v>
      </c>
      <c r="W69" s="212">
        <f t="shared" si="65"/>
        <v>-9419.8375999999989</v>
      </c>
      <c r="X69" s="212">
        <f t="shared" si="65"/>
        <v>26115.867800000004</v>
      </c>
      <c r="Y69" s="212">
        <f t="shared" si="65"/>
        <v>-2763.2426999999984</v>
      </c>
      <c r="Z69" s="212">
        <f t="shared" si="65"/>
        <v>-8784.5164000000004</v>
      </c>
      <c r="AA69" s="171"/>
    </row>
    <row r="70" spans="1:27" s="161" customFormat="1" ht="9" hidden="1" customHeight="1">
      <c r="A70" s="169"/>
      <c r="B70" s="305" t="s">
        <v>269</v>
      </c>
      <c r="C70" s="212">
        <v>-4982</v>
      </c>
      <c r="D70" s="212">
        <v>-1720</v>
      </c>
      <c r="E70" s="212">
        <v>-1978.4</v>
      </c>
      <c r="F70" s="212">
        <v>-142.80000000000001</v>
      </c>
      <c r="G70" s="212">
        <v>-1546.2</v>
      </c>
      <c r="H70" s="212">
        <v>-1802.6</v>
      </c>
      <c r="I70" s="304"/>
      <c r="J70" s="169"/>
      <c r="K70" s="305" t="s">
        <v>269</v>
      </c>
      <c r="L70" s="212">
        <v>-2947</v>
      </c>
      <c r="M70" s="212">
        <v>-2319.5</v>
      </c>
      <c r="N70" s="212">
        <v>4024.7969000000003</v>
      </c>
      <c r="O70" s="212">
        <v>1777.5854999999999</v>
      </c>
      <c r="P70" s="212">
        <v>2708.2395000000001</v>
      </c>
      <c r="Q70" s="216">
        <v>3385.4110999999998</v>
      </c>
      <c r="R70" s="304"/>
      <c r="S70" s="169"/>
      <c r="T70" s="305" t="s">
        <v>269</v>
      </c>
      <c r="U70" s="212">
        <v>11214.321600000001</v>
      </c>
      <c r="V70" s="212">
        <v>233.97410000000056</v>
      </c>
      <c r="W70" s="212">
        <v>-4084.7710999999999</v>
      </c>
      <c r="X70" s="212">
        <v>28903.187400000003</v>
      </c>
      <c r="Y70" s="212">
        <v>-2931.2897999999982</v>
      </c>
      <c r="Z70" s="212">
        <v>-5856.0013000000008</v>
      </c>
      <c r="AA70" s="171"/>
    </row>
    <row r="71" spans="1:27" s="161" customFormat="1" ht="9" hidden="1" customHeight="1">
      <c r="A71" s="169"/>
      <c r="B71" s="305" t="s">
        <v>268</v>
      </c>
      <c r="C71" s="212">
        <v>3075</v>
      </c>
      <c r="D71" s="212">
        <v>2076</v>
      </c>
      <c r="E71" s="212">
        <v>2578</v>
      </c>
      <c r="F71" s="212">
        <v>4410.0349999999999</v>
      </c>
      <c r="G71" s="212">
        <v>2592.4369999999999</v>
      </c>
      <c r="H71" s="212">
        <v>2850.3220000000001</v>
      </c>
      <c r="I71" s="304"/>
      <c r="J71" s="169"/>
      <c r="K71" s="305" t="s">
        <v>268</v>
      </c>
      <c r="L71" s="212">
        <v>3433.24</v>
      </c>
      <c r="M71" s="212">
        <v>-596.16180000000008</v>
      </c>
      <c r="N71" s="212">
        <v>-2010.7382</v>
      </c>
      <c r="O71" s="212">
        <v>-194.77</v>
      </c>
      <c r="P71" s="212">
        <v>342.71</v>
      </c>
      <c r="Q71" s="216">
        <v>7031.4859999999999</v>
      </c>
      <c r="R71" s="304"/>
      <c r="S71" s="169"/>
      <c r="T71" s="305" t="s">
        <v>268</v>
      </c>
      <c r="U71" s="212">
        <v>4124.0549000000001</v>
      </c>
      <c r="V71" s="212">
        <v>3445.3686000000002</v>
      </c>
      <c r="W71" s="212">
        <v>-5335.0664999999999</v>
      </c>
      <c r="X71" s="212">
        <v>-2787.3196000000003</v>
      </c>
      <c r="Y71" s="212">
        <v>168.04709999999994</v>
      </c>
      <c r="Z71" s="212">
        <v>-2928.5150999999996</v>
      </c>
      <c r="AA71" s="171"/>
    </row>
    <row r="72" spans="1:27" s="161" customFormat="1" ht="9" customHeight="1">
      <c r="A72" s="169"/>
      <c r="B72" s="314" t="s">
        <v>263</v>
      </c>
      <c r="C72" s="212">
        <v>0</v>
      </c>
      <c r="D72" s="212">
        <v>0</v>
      </c>
      <c r="E72" s="212">
        <v>1000</v>
      </c>
      <c r="F72" s="212">
        <v>226.965</v>
      </c>
      <c r="G72" s="212">
        <v>167.06299999999999</v>
      </c>
      <c r="H72" s="212">
        <v>1897.1780000000001</v>
      </c>
      <c r="I72" s="304"/>
      <c r="J72" s="169"/>
      <c r="K72" s="314" t="s">
        <v>263</v>
      </c>
      <c r="L72" s="212">
        <v>1170.1600000000001</v>
      </c>
      <c r="M72" s="212">
        <v>1937.4</v>
      </c>
      <c r="N72" s="212">
        <v>1279</v>
      </c>
      <c r="O72" s="212">
        <v>1301.7</v>
      </c>
      <c r="P72" s="212">
        <v>3927.2</v>
      </c>
      <c r="Q72" s="216">
        <v>2062.9</v>
      </c>
      <c r="R72" s="304"/>
      <c r="S72" s="169"/>
      <c r="T72" s="314" t="s">
        <v>263</v>
      </c>
      <c r="U72" s="212">
        <v>4923.6000000000004</v>
      </c>
      <c r="V72" s="212">
        <v>3043.6</v>
      </c>
      <c r="W72" s="212">
        <v>0</v>
      </c>
      <c r="X72" s="212">
        <v>0</v>
      </c>
      <c r="Y72" s="212">
        <v>0</v>
      </c>
      <c r="Z72" s="212">
        <v>0</v>
      </c>
      <c r="AA72" s="171"/>
    </row>
    <row r="73" spans="1:27" s="161" customFormat="1" ht="9" customHeight="1">
      <c r="A73" s="169"/>
      <c r="B73" s="313" t="s">
        <v>264</v>
      </c>
      <c r="C73" s="212">
        <v>-2432.8359999999998</v>
      </c>
      <c r="D73" s="212">
        <v>-5969.3969999999999</v>
      </c>
      <c r="E73" s="212">
        <v>3575.835</v>
      </c>
      <c r="F73" s="212">
        <v>1359.4079999999999</v>
      </c>
      <c r="G73" s="212">
        <v>-3242.5650000000001</v>
      </c>
      <c r="H73" s="212">
        <v>4894.6049999999996</v>
      </c>
      <c r="I73" s="304"/>
      <c r="J73" s="169"/>
      <c r="K73" s="313" t="s">
        <v>264</v>
      </c>
      <c r="L73" s="212">
        <v>391.72399999999999</v>
      </c>
      <c r="M73" s="212">
        <v>1719.4559999999999</v>
      </c>
      <c r="N73" s="212">
        <v>22.301000000000467</v>
      </c>
      <c r="O73" s="212">
        <v>-5278.6107000000002</v>
      </c>
      <c r="P73" s="212">
        <v>5824.6062000000011</v>
      </c>
      <c r="Q73" s="216">
        <v>-4109.9844999999978</v>
      </c>
      <c r="R73" s="304"/>
      <c r="S73" s="169"/>
      <c r="T73" s="313" t="s">
        <v>264</v>
      </c>
      <c r="U73" s="212">
        <v>-18808.6456</v>
      </c>
      <c r="V73" s="212">
        <v>-18704.895499999999</v>
      </c>
      <c r="W73" s="212">
        <v>20977.014899999998</v>
      </c>
      <c r="X73" s="212">
        <v>-27005.275799999999</v>
      </c>
      <c r="Y73" s="212">
        <v>-3673.5369000000001</v>
      </c>
      <c r="Z73" s="212">
        <v>-6273.9949000000006</v>
      </c>
      <c r="AA73" s="171"/>
    </row>
    <row r="74" spans="1:27" s="161" customFormat="1" ht="9" customHeight="1">
      <c r="A74" s="296"/>
      <c r="B74" s="297" t="s">
        <v>270</v>
      </c>
      <c r="C74" s="315">
        <v>-4164.25</v>
      </c>
      <c r="D74" s="315">
        <v>163.42550000000023</v>
      </c>
      <c r="E74" s="315">
        <v>1602.6955</v>
      </c>
      <c r="F74" s="315">
        <v>-943.86680000000024</v>
      </c>
      <c r="G74" s="315">
        <v>-46.359299999999934</v>
      </c>
      <c r="H74" s="315">
        <v>1528.6965</v>
      </c>
      <c r="I74" s="316"/>
      <c r="J74" s="296"/>
      <c r="K74" s="297" t="s">
        <v>270</v>
      </c>
      <c r="L74" s="315">
        <v>-3338.3878</v>
      </c>
      <c r="M74" s="315">
        <v>-1662.4078</v>
      </c>
      <c r="N74" s="315">
        <v>-5278.6109999999999</v>
      </c>
      <c r="O74" s="315">
        <v>-4824.4875000000002</v>
      </c>
      <c r="P74" s="315">
        <v>3688.5935000000009</v>
      </c>
      <c r="Q74" s="317">
        <v>-105.85850000000001</v>
      </c>
      <c r="R74" s="316"/>
      <c r="S74" s="296"/>
      <c r="T74" s="297" t="s">
        <v>270</v>
      </c>
      <c r="U74" s="315">
        <v>2959.6272999999997</v>
      </c>
      <c r="V74" s="315">
        <v>-5209.4136999999992</v>
      </c>
      <c r="W74" s="315">
        <v>-3123.2265999999986</v>
      </c>
      <c r="X74" s="315">
        <v>-19688.825100000002</v>
      </c>
      <c r="Y74" s="315">
        <v>-10711.8423</v>
      </c>
      <c r="Z74" s="315">
        <v>-16706.9336</v>
      </c>
      <c r="AA74" s="171"/>
    </row>
    <row r="75" spans="1:27" s="161" customFormat="1" ht="9" customHeight="1">
      <c r="A75" s="296"/>
      <c r="B75" s="297" t="s">
        <v>271</v>
      </c>
      <c r="C75" s="315"/>
      <c r="D75" s="315"/>
      <c r="E75" s="315"/>
      <c r="F75" s="315"/>
      <c r="G75" s="315"/>
      <c r="H75" s="315"/>
      <c r="I75" s="316"/>
      <c r="J75" s="296"/>
      <c r="K75" s="297" t="s">
        <v>271</v>
      </c>
      <c r="L75" s="315"/>
      <c r="M75" s="315"/>
      <c r="N75" s="315"/>
      <c r="O75" s="315"/>
      <c r="P75" s="315"/>
      <c r="Q75" s="317"/>
      <c r="R75" s="316"/>
      <c r="S75" s="296"/>
      <c r="T75" s="297" t="s">
        <v>271</v>
      </c>
      <c r="U75" s="315"/>
      <c r="V75" s="315"/>
      <c r="W75" s="315"/>
      <c r="X75" s="315"/>
      <c r="Y75" s="315"/>
      <c r="Z75" s="315"/>
      <c r="AA75" s="171"/>
    </row>
    <row r="76" spans="1:27" s="301" customFormat="1" ht="9" customHeight="1">
      <c r="A76" s="296"/>
      <c r="B76" s="297" t="s">
        <v>272</v>
      </c>
      <c r="C76" s="315">
        <v>10599.9</v>
      </c>
      <c r="D76" s="315">
        <v>2478.1999999999998</v>
      </c>
      <c r="E76" s="315">
        <v>9323.5</v>
      </c>
      <c r="F76" s="315">
        <v>3011.1</v>
      </c>
      <c r="G76" s="315">
        <v>-37</v>
      </c>
      <c r="H76" s="315">
        <v>3753.9</v>
      </c>
      <c r="I76" s="316"/>
      <c r="J76" s="296"/>
      <c r="K76" s="297" t="s">
        <v>272</v>
      </c>
      <c r="L76" s="315">
        <v>9228.4</v>
      </c>
      <c r="M76" s="315">
        <v>5860.3</v>
      </c>
      <c r="N76" s="315">
        <v>8354.2999999999993</v>
      </c>
      <c r="O76" s="315">
        <v>5169.3999999999996</v>
      </c>
      <c r="P76" s="315">
        <v>9912.5</v>
      </c>
      <c r="Q76" s="315">
        <v>2219.9</v>
      </c>
      <c r="R76" s="316"/>
      <c r="S76" s="296"/>
      <c r="T76" s="297" t="s">
        <v>272</v>
      </c>
      <c r="U76" s="315">
        <v>10881</v>
      </c>
      <c r="V76" s="315">
        <v>8090.6</v>
      </c>
      <c r="W76" s="315">
        <v>4591.3999999999996</v>
      </c>
      <c r="X76" s="315">
        <v>20694.5</v>
      </c>
      <c r="Y76" s="315">
        <v>28621.213299999996</v>
      </c>
      <c r="Z76" s="315">
        <v>17841.332000000002</v>
      </c>
      <c r="AA76" s="300"/>
    </row>
    <row r="77" spans="1:27" s="301" customFormat="1" ht="9" customHeight="1">
      <c r="A77" s="296"/>
      <c r="B77" s="297" t="s">
        <v>273</v>
      </c>
      <c r="C77" s="315">
        <v>-2.1240000000000001</v>
      </c>
      <c r="D77" s="315">
        <v>5.3769999999999998</v>
      </c>
      <c r="E77" s="315">
        <v>17.829000000000001</v>
      </c>
      <c r="F77" s="315">
        <v>1.5489999999999999</v>
      </c>
      <c r="G77" s="315">
        <v>-1.4319999999999999</v>
      </c>
      <c r="H77" s="315">
        <v>2.7029999999999998</v>
      </c>
      <c r="I77" s="316"/>
      <c r="J77" s="296"/>
      <c r="K77" s="297" t="s">
        <v>273</v>
      </c>
      <c r="L77" s="318" t="s">
        <v>274</v>
      </c>
      <c r="M77" s="315">
        <v>-14.417999999999999</v>
      </c>
      <c r="N77" s="315">
        <v>-13.173</v>
      </c>
      <c r="O77" s="315">
        <v>-3.2090000000000001</v>
      </c>
      <c r="P77" s="315">
        <v>-8.2080000000000002</v>
      </c>
      <c r="Q77" s="315">
        <v>-13.704000000000001</v>
      </c>
      <c r="R77" s="316"/>
      <c r="S77" s="296"/>
      <c r="T77" s="297" t="s">
        <v>273</v>
      </c>
      <c r="U77" s="315">
        <v>-25.196000000000002</v>
      </c>
      <c r="V77" s="315">
        <v>-12.132</v>
      </c>
      <c r="W77" s="315">
        <v>-62.963000000000001</v>
      </c>
      <c r="X77" s="315">
        <v>-79.221999999999994</v>
      </c>
      <c r="Y77" s="315">
        <v>-441.3476</v>
      </c>
      <c r="Z77" s="315">
        <v>-317.197</v>
      </c>
      <c r="AA77" s="300"/>
    </row>
    <row r="78" spans="1:27" s="172" customFormat="1" ht="3" customHeight="1">
      <c r="A78" s="192"/>
      <c r="B78" s="170"/>
      <c r="C78" s="170"/>
      <c r="D78" s="170"/>
      <c r="E78" s="170"/>
      <c r="F78" s="170"/>
      <c r="G78" s="170"/>
      <c r="H78" s="170"/>
      <c r="I78" s="193"/>
      <c r="J78" s="192"/>
      <c r="K78" s="170"/>
      <c r="L78" s="170"/>
      <c r="M78" s="170"/>
      <c r="N78" s="170"/>
      <c r="O78" s="170"/>
      <c r="P78" s="170"/>
      <c r="Q78" s="170"/>
      <c r="R78" s="193"/>
      <c r="S78" s="169"/>
      <c r="T78" s="170"/>
      <c r="U78" s="170"/>
      <c r="V78" s="170"/>
      <c r="W78" s="170"/>
      <c r="X78" s="170"/>
      <c r="Y78" s="170"/>
      <c r="Z78" s="170"/>
      <c r="AA78" s="171"/>
    </row>
    <row r="79" spans="1:27" s="161" customFormat="1" ht="3" customHeight="1">
      <c r="A79" s="159"/>
      <c r="B79" s="159"/>
      <c r="C79" s="159"/>
      <c r="D79" s="159"/>
      <c r="E79" s="159"/>
      <c r="F79" s="159"/>
      <c r="G79" s="159"/>
      <c r="H79" s="159"/>
      <c r="I79" s="159"/>
      <c r="J79" s="159"/>
      <c r="K79" s="159"/>
      <c r="L79" s="159"/>
      <c r="M79" s="159"/>
      <c r="N79" s="159"/>
      <c r="O79" s="159"/>
      <c r="P79" s="159"/>
      <c r="Q79" s="159"/>
      <c r="R79" s="159"/>
      <c r="S79" s="169"/>
      <c r="T79" s="159"/>
      <c r="U79" s="159"/>
      <c r="V79" s="159"/>
      <c r="W79" s="172"/>
      <c r="X79" s="172"/>
      <c r="Y79" s="172"/>
      <c r="Z79" s="172"/>
      <c r="AA79" s="171"/>
    </row>
    <row r="80" spans="1:27" s="161" customFormat="1" ht="8.65" customHeight="1">
      <c r="A80" s="319"/>
      <c r="B80" s="319"/>
      <c r="C80" s="172"/>
      <c r="D80" s="172"/>
      <c r="E80" s="172"/>
      <c r="F80" s="172"/>
      <c r="G80" s="172"/>
      <c r="H80" s="172"/>
      <c r="I80" s="172"/>
      <c r="J80" s="319"/>
      <c r="K80" s="319"/>
      <c r="L80" s="172"/>
      <c r="M80" s="172"/>
      <c r="N80" s="172"/>
      <c r="O80" s="172"/>
      <c r="P80" s="172"/>
      <c r="Q80" s="172"/>
      <c r="R80" s="172"/>
      <c r="S80" s="320"/>
      <c r="T80" s="319" t="s">
        <v>609</v>
      </c>
      <c r="U80" s="172"/>
      <c r="V80" s="172"/>
      <c r="W80" s="172"/>
      <c r="X80" s="172"/>
      <c r="Y80" s="172"/>
      <c r="Z80" s="172"/>
      <c r="AA80" s="171"/>
    </row>
    <row r="81" spans="1:27" s="161" customFormat="1" ht="8.65" customHeight="1">
      <c r="A81" s="319"/>
      <c r="B81" s="319"/>
      <c r="C81" s="306"/>
      <c r="D81" s="306"/>
      <c r="E81" s="306"/>
      <c r="F81" s="306"/>
      <c r="G81" s="306"/>
      <c r="H81" s="306"/>
      <c r="I81" s="172"/>
      <c r="J81" s="319"/>
      <c r="K81" s="319"/>
      <c r="L81" s="306"/>
      <c r="M81" s="306"/>
      <c r="N81" s="306"/>
      <c r="O81" s="306"/>
      <c r="P81" s="306"/>
      <c r="Q81" s="306"/>
      <c r="R81" s="172"/>
      <c r="S81" s="320"/>
      <c r="T81" s="319" t="s">
        <v>610</v>
      </c>
      <c r="U81" s="172"/>
      <c r="V81" s="172"/>
      <c r="W81" s="172"/>
      <c r="X81" s="172"/>
      <c r="Y81" s="172"/>
      <c r="Z81" s="172"/>
      <c r="AA81" s="171"/>
    </row>
    <row r="82" spans="1:27" s="161" customFormat="1" ht="8.65" customHeight="1">
      <c r="A82" s="321"/>
      <c r="B82" s="321"/>
      <c r="C82" s="172"/>
      <c r="D82" s="172"/>
      <c r="E82" s="172"/>
      <c r="F82" s="172"/>
      <c r="G82" s="172"/>
      <c r="H82" s="172"/>
      <c r="I82" s="172"/>
      <c r="J82" s="321"/>
      <c r="K82" s="321"/>
      <c r="L82" s="172"/>
      <c r="M82" s="172"/>
      <c r="N82" s="172"/>
      <c r="O82" s="172"/>
      <c r="P82" s="172"/>
      <c r="Q82" s="172"/>
      <c r="R82" s="172"/>
      <c r="S82" s="322"/>
      <c r="T82" s="742" t="s">
        <v>275</v>
      </c>
      <c r="U82" s="743"/>
      <c r="V82" s="743"/>
      <c r="W82" s="172"/>
      <c r="X82" s="172"/>
      <c r="Y82" s="172"/>
      <c r="Z82" s="172"/>
      <c r="AA82" s="171"/>
    </row>
    <row r="83" spans="1:27" s="161" customFormat="1" ht="3.95" customHeight="1">
      <c r="A83" s="207"/>
      <c r="B83" s="207"/>
      <c r="C83" s="207"/>
      <c r="D83" s="207"/>
      <c r="E83" s="207"/>
      <c r="F83" s="207"/>
      <c r="G83" s="207"/>
      <c r="H83" s="207"/>
      <c r="I83" s="207"/>
      <c r="J83" s="207"/>
      <c r="K83" s="207"/>
      <c r="L83" s="172"/>
      <c r="M83" s="172"/>
      <c r="N83" s="172"/>
      <c r="O83" s="172"/>
      <c r="P83" s="172"/>
      <c r="Q83" s="172"/>
      <c r="R83" s="207"/>
      <c r="S83" s="247"/>
      <c r="T83" s="204"/>
      <c r="U83" s="170"/>
      <c r="V83" s="170"/>
      <c r="W83" s="170"/>
      <c r="X83" s="170"/>
      <c r="Y83" s="170"/>
      <c r="Z83" s="170"/>
      <c r="AA83" s="193"/>
    </row>
    <row r="84" spans="1:27" hidden="1">
      <c r="A84" s="207"/>
      <c r="B84" s="207"/>
      <c r="C84" s="207"/>
      <c r="D84" s="207"/>
      <c r="E84" s="207"/>
      <c r="F84" s="207"/>
      <c r="G84" s="207"/>
      <c r="H84" s="207"/>
      <c r="I84" s="207"/>
      <c r="J84" s="207"/>
      <c r="K84" s="207"/>
      <c r="L84" s="207"/>
      <c r="M84" s="207"/>
      <c r="N84" s="207"/>
      <c r="O84" s="207"/>
      <c r="P84" s="207"/>
      <c r="Q84" s="207"/>
      <c r="R84" s="207"/>
    </row>
    <row r="85" spans="1:27" hidden="1">
      <c r="C85" s="306"/>
      <c r="D85" s="306"/>
      <c r="E85" s="306"/>
      <c r="F85" s="306"/>
      <c r="G85" s="306"/>
      <c r="H85" s="306"/>
      <c r="L85" s="306"/>
      <c r="M85" s="306"/>
      <c r="N85" s="306"/>
      <c r="O85" s="306"/>
      <c r="P85" s="306"/>
      <c r="Q85" s="306"/>
      <c r="T85" s="306"/>
      <c r="U85" s="306"/>
      <c r="V85" s="306"/>
      <c r="W85" s="306"/>
      <c r="X85" s="306"/>
      <c r="Y85" s="306"/>
      <c r="Z85" s="306"/>
    </row>
  </sheetData>
  <sheetProtection sheet="1" objects="1" scenarios="1"/>
  <hyperlinks>
    <hyperlink ref="H2" location="Índice!A1" display="Índice!A1"/>
    <hyperlink ref="Q2" location="Índice!A1" display="Índice!A1"/>
    <hyperlink ref="Z2" location="Índice!A1" display="Índice!A1"/>
  </hyperlinks>
  <printOptions horizontalCentered="1" verticalCentered="1"/>
  <pageMargins left="1.8897637795275593" right="1.9291338582677167" top="2.1653543307086616" bottom="1.5748031496062993" header="0.39370078740157483" footer="0.39370078740157483"/>
  <pageSetup orientation="portrait" r:id="rId1"/>
  <headerFooter>
    <oddHeader>&amp;L&amp;K000080INEGI. Anuario estadístico y geográfico de los Estados Unidos Mexicanos 2013. 2014.</oddHeader>
  </headerFooter>
  <colBreaks count="2" manualBreakCount="2">
    <brk id="9" max="53" man="1"/>
    <brk id="18" max="53" man="1"/>
  </colBreaks>
</worksheet>
</file>

<file path=xl/worksheets/sheet30.xml><?xml version="1.0" encoding="utf-8"?>
<worksheet xmlns="http://schemas.openxmlformats.org/spreadsheetml/2006/main" xmlns:r="http://schemas.openxmlformats.org/officeDocument/2006/relationships">
  <sheetPr codeName="Hoja30"/>
  <dimension ref="A1:L64"/>
  <sheetViews>
    <sheetView showGridLines="0" showRowColHeaders="0" zoomScale="140" zoomScaleNormal="120" workbookViewId="0"/>
  </sheetViews>
  <sheetFormatPr baseColWidth="10" defaultColWidth="0" defaultRowHeight="12.75" customHeight="1" zeroHeight="1"/>
  <cols>
    <col min="1" max="1" width="0.85546875" style="674" customWidth="1"/>
    <col min="2" max="2" width="27.5703125" style="674" customWidth="1"/>
    <col min="3" max="3" width="4.85546875" style="674" customWidth="1"/>
    <col min="4" max="4" width="5" style="674" customWidth="1"/>
    <col min="5" max="5" width="5.5703125" style="674" customWidth="1"/>
    <col min="6" max="6" width="5.42578125" style="674" customWidth="1"/>
    <col min="7" max="7" width="5.5703125" style="674" customWidth="1"/>
    <col min="8" max="8" width="5.140625" style="674" customWidth="1"/>
    <col min="9" max="10" width="0.85546875" style="674" customWidth="1"/>
    <col min="11" max="16384" width="6.7109375" style="674" hidden="1"/>
  </cols>
  <sheetData>
    <row r="1" spans="1:12" s="576" customFormat="1" ht="4.7" customHeight="1">
      <c r="A1" s="573"/>
      <c r="B1" s="574"/>
      <c r="C1" s="574"/>
      <c r="D1" s="574"/>
      <c r="E1" s="574"/>
      <c r="F1" s="574"/>
      <c r="G1" s="574"/>
      <c r="H1" s="574"/>
      <c r="I1" s="575"/>
    </row>
    <row r="2" spans="1:12" s="576" customFormat="1" ht="11.1" customHeight="1">
      <c r="A2" s="577"/>
      <c r="B2" s="670" t="s">
        <v>541</v>
      </c>
      <c r="C2" s="580"/>
      <c r="D2" s="580"/>
      <c r="E2" s="580"/>
      <c r="F2" s="580"/>
      <c r="G2" s="580"/>
      <c r="H2" s="740" t="s">
        <v>529</v>
      </c>
      <c r="I2" s="579"/>
    </row>
    <row r="3" spans="1:12" s="576" customFormat="1" ht="11.1" customHeight="1">
      <c r="A3" s="577"/>
      <c r="B3" s="670" t="s">
        <v>542</v>
      </c>
      <c r="C3" s="580"/>
      <c r="D3" s="580"/>
      <c r="E3" s="580"/>
      <c r="F3" s="580"/>
      <c r="G3" s="580"/>
      <c r="H3" s="580" t="s">
        <v>119</v>
      </c>
      <c r="I3" s="579"/>
    </row>
    <row r="4" spans="1:12" s="576" customFormat="1" ht="11.1" customHeight="1">
      <c r="A4" s="577"/>
      <c r="B4" s="670" t="s">
        <v>623</v>
      </c>
      <c r="C4" s="578"/>
      <c r="D4" s="578"/>
      <c r="E4" s="578"/>
      <c r="F4" s="578"/>
      <c r="G4" s="578"/>
      <c r="H4" s="578"/>
      <c r="I4" s="579"/>
    </row>
    <row r="5" spans="1:12" s="576" customFormat="1" ht="3" customHeight="1">
      <c r="A5" s="577"/>
      <c r="B5" s="582"/>
      <c r="C5" s="582"/>
      <c r="D5" s="582"/>
      <c r="E5" s="582"/>
      <c r="F5" s="582"/>
      <c r="G5" s="582"/>
      <c r="H5" s="582"/>
      <c r="I5" s="579"/>
    </row>
    <row r="6" spans="1:12" s="576" customFormat="1" ht="3" customHeight="1">
      <c r="A6" s="577"/>
      <c r="B6" s="578"/>
      <c r="C6" s="578"/>
      <c r="D6" s="578"/>
      <c r="E6" s="578"/>
      <c r="F6" s="578"/>
      <c r="G6" s="578"/>
      <c r="H6" s="578"/>
      <c r="I6" s="579"/>
    </row>
    <row r="7" spans="1:12" s="576" customFormat="1" ht="9.9499999999999993" customHeight="1">
      <c r="A7" s="577"/>
      <c r="B7" s="738" t="s">
        <v>195</v>
      </c>
      <c r="C7" s="638">
        <v>2002</v>
      </c>
      <c r="D7" s="671">
        <v>2003</v>
      </c>
      <c r="E7" s="671">
        <v>2004</v>
      </c>
      <c r="F7" s="671">
        <v>2005</v>
      </c>
      <c r="G7" s="671">
        <v>2006</v>
      </c>
      <c r="H7" s="671">
        <v>2007</v>
      </c>
      <c r="I7" s="579"/>
    </row>
    <row r="8" spans="1:12" s="576" customFormat="1" ht="3" customHeight="1">
      <c r="A8" s="577"/>
      <c r="B8" s="582"/>
      <c r="C8" s="582"/>
      <c r="D8" s="582"/>
      <c r="E8" s="582"/>
      <c r="F8" s="582"/>
      <c r="G8" s="582"/>
      <c r="H8" s="582"/>
      <c r="I8" s="579"/>
    </row>
    <row r="9" spans="1:12" s="576" customFormat="1" ht="3" customHeight="1">
      <c r="A9" s="577"/>
      <c r="B9" s="578"/>
      <c r="C9" s="578"/>
      <c r="D9" s="578"/>
      <c r="E9" s="578"/>
      <c r="F9" s="578"/>
      <c r="G9" s="578"/>
      <c r="H9" s="578"/>
      <c r="I9" s="579"/>
    </row>
    <row r="10" spans="1:12" s="576" customFormat="1" ht="9.6" customHeight="1">
      <c r="A10" s="577"/>
      <c r="B10" s="583" t="s">
        <v>543</v>
      </c>
      <c r="C10" s="584"/>
      <c r="D10" s="584"/>
      <c r="E10" s="584"/>
      <c r="F10" s="584"/>
      <c r="G10" s="584"/>
      <c r="H10" s="584"/>
      <c r="I10" s="579"/>
    </row>
    <row r="11" spans="1:12" s="576" customFormat="1" ht="9.6" customHeight="1">
      <c r="A11" s="577"/>
      <c r="B11" s="672" t="s">
        <v>544</v>
      </c>
      <c r="C11" s="584">
        <v>3179</v>
      </c>
      <c r="D11" s="584">
        <v>3338</v>
      </c>
      <c r="E11" s="584">
        <v>3364</v>
      </c>
      <c r="F11" s="584">
        <v>5839</v>
      </c>
      <c r="G11" s="584">
        <v>7945</v>
      </c>
      <c r="H11" s="584">
        <v>6231</v>
      </c>
      <c r="I11" s="579"/>
    </row>
    <row r="12" spans="1:12" s="576" customFormat="1" ht="9.6" customHeight="1">
      <c r="A12" s="577"/>
      <c r="B12" s="672" t="s">
        <v>545</v>
      </c>
      <c r="C12" s="584">
        <v>488</v>
      </c>
      <c r="D12" s="584">
        <v>630</v>
      </c>
      <c r="E12" s="584">
        <v>835</v>
      </c>
      <c r="F12" s="584">
        <v>1626</v>
      </c>
      <c r="G12" s="584">
        <v>813</v>
      </c>
      <c r="H12" s="584">
        <v>577</v>
      </c>
      <c r="I12" s="579"/>
      <c r="L12" s="670"/>
    </row>
    <row r="13" spans="1:12" s="576" customFormat="1" ht="9.6" customHeight="1">
      <c r="A13" s="577"/>
      <c r="B13" s="672" t="s">
        <v>546</v>
      </c>
      <c r="C13" s="584"/>
      <c r="D13" s="584"/>
      <c r="E13" s="584"/>
      <c r="F13" s="584"/>
      <c r="G13" s="584"/>
      <c r="H13" s="584"/>
      <c r="I13" s="579"/>
      <c r="L13" s="670"/>
    </row>
    <row r="14" spans="1:12" s="576" customFormat="1" ht="9.6" customHeight="1">
      <c r="A14" s="577"/>
      <c r="B14" s="672" t="s">
        <v>547</v>
      </c>
      <c r="C14" s="584">
        <v>288</v>
      </c>
      <c r="D14" s="584">
        <v>206</v>
      </c>
      <c r="E14" s="584">
        <v>183</v>
      </c>
      <c r="F14" s="584">
        <v>140</v>
      </c>
      <c r="G14" s="584">
        <v>149</v>
      </c>
      <c r="H14" s="584">
        <v>158</v>
      </c>
      <c r="I14" s="579"/>
      <c r="L14" s="670"/>
    </row>
    <row r="15" spans="1:12" s="576" customFormat="1" ht="9.6" customHeight="1">
      <c r="A15" s="577"/>
      <c r="B15" s="672" t="s">
        <v>548</v>
      </c>
      <c r="C15" s="584">
        <v>49757</v>
      </c>
      <c r="D15" s="584">
        <v>60901</v>
      </c>
      <c r="E15" s="584">
        <v>120025</v>
      </c>
      <c r="F15" s="584">
        <v>143563</v>
      </c>
      <c r="G15" s="584">
        <v>109720</v>
      </c>
      <c r="H15" s="584">
        <v>107032</v>
      </c>
      <c r="I15" s="579"/>
    </row>
    <row r="16" spans="1:12" s="576" customFormat="1" ht="9.6" customHeight="1">
      <c r="A16" s="577"/>
      <c r="B16" s="672" t="s">
        <v>549</v>
      </c>
      <c r="C16" s="584">
        <v>5764</v>
      </c>
      <c r="D16" s="584">
        <v>2836</v>
      </c>
      <c r="E16" s="584">
        <v>1224</v>
      </c>
      <c r="F16" s="584">
        <v>1018</v>
      </c>
      <c r="G16" s="584">
        <v>707</v>
      </c>
      <c r="H16" s="584">
        <v>506</v>
      </c>
      <c r="I16" s="579"/>
    </row>
    <row r="17" spans="1:9" s="576" customFormat="1" ht="9.6" customHeight="1">
      <c r="A17" s="577"/>
      <c r="B17" s="672" t="s">
        <v>550</v>
      </c>
      <c r="C17" s="584">
        <v>268407</v>
      </c>
      <c r="D17" s="584">
        <v>480420</v>
      </c>
      <c r="E17" s="584">
        <v>661044</v>
      </c>
      <c r="F17" s="584">
        <v>769056</v>
      </c>
      <c r="G17" s="584">
        <v>630112</v>
      </c>
      <c r="H17" s="584">
        <v>301063</v>
      </c>
      <c r="I17" s="579"/>
    </row>
    <row r="18" spans="1:9" s="576" customFormat="1" ht="9.6" customHeight="1">
      <c r="A18" s="577"/>
      <c r="B18" s="672" t="s">
        <v>551</v>
      </c>
      <c r="C18" s="584">
        <v>59754</v>
      </c>
      <c r="D18" s="584">
        <v>67469</v>
      </c>
      <c r="E18" s="584">
        <v>87406</v>
      </c>
      <c r="F18" s="584">
        <v>120002</v>
      </c>
      <c r="G18" s="584">
        <v>112288</v>
      </c>
      <c r="H18" s="584">
        <v>74906</v>
      </c>
      <c r="I18" s="579"/>
    </row>
    <row r="19" spans="1:9" s="576" customFormat="1" ht="9.6" customHeight="1">
      <c r="A19" s="577"/>
      <c r="B19" s="583" t="s">
        <v>552</v>
      </c>
      <c r="C19" s="584"/>
      <c r="D19" s="584"/>
      <c r="E19" s="584"/>
      <c r="F19" s="584"/>
      <c r="G19" s="584"/>
      <c r="H19" s="584"/>
      <c r="I19" s="579"/>
    </row>
    <row r="20" spans="1:9" s="576" customFormat="1" ht="9.6" customHeight="1">
      <c r="A20" s="577"/>
      <c r="B20" s="672" t="s">
        <v>553</v>
      </c>
      <c r="C20" s="584">
        <v>59622</v>
      </c>
      <c r="D20" s="584">
        <v>22564</v>
      </c>
      <c r="E20" s="584">
        <v>14471</v>
      </c>
      <c r="F20" s="584">
        <v>17689</v>
      </c>
      <c r="G20" s="584">
        <v>18278</v>
      </c>
      <c r="H20" s="584">
        <v>19035</v>
      </c>
      <c r="I20" s="579"/>
    </row>
    <row r="21" spans="1:9" s="576" customFormat="1" ht="9.6" customHeight="1">
      <c r="A21" s="577"/>
      <c r="B21" s="672" t="s">
        <v>554</v>
      </c>
      <c r="I21" s="579"/>
    </row>
    <row r="22" spans="1:9" s="576" customFormat="1" ht="9.6" customHeight="1">
      <c r="A22" s="577"/>
      <c r="B22" s="672" t="s">
        <v>555</v>
      </c>
      <c r="C22" s="584">
        <v>2030</v>
      </c>
      <c r="D22" s="584">
        <v>2462</v>
      </c>
      <c r="E22" s="584">
        <v>4672</v>
      </c>
      <c r="F22" s="584">
        <v>5359</v>
      </c>
      <c r="G22" s="584">
        <v>5156</v>
      </c>
      <c r="H22" s="584">
        <v>4223</v>
      </c>
      <c r="I22" s="579"/>
    </row>
    <row r="23" spans="1:9" s="576" customFormat="1" ht="9.6" customHeight="1">
      <c r="A23" s="577"/>
      <c r="B23" s="672"/>
      <c r="C23" s="584"/>
      <c r="D23" s="584"/>
      <c r="E23" s="584"/>
      <c r="F23" s="584"/>
      <c r="G23" s="584"/>
      <c r="H23" s="584"/>
      <c r="I23" s="579"/>
    </row>
    <row r="24" spans="1:9" s="576" customFormat="1" ht="9.6" customHeight="1">
      <c r="A24" s="577"/>
      <c r="B24" s="672"/>
      <c r="C24" s="584"/>
      <c r="D24" s="584"/>
      <c r="E24" s="584"/>
      <c r="F24" s="584"/>
      <c r="G24" s="584"/>
      <c r="H24" s="584"/>
      <c r="I24" s="579"/>
    </row>
    <row r="25" spans="1:9" s="576" customFormat="1" ht="11.1" customHeight="1">
      <c r="A25" s="577"/>
      <c r="B25" s="670"/>
      <c r="C25" s="580"/>
      <c r="D25" s="580"/>
      <c r="E25" s="580"/>
      <c r="F25" s="580"/>
      <c r="G25" s="580"/>
      <c r="I25" s="579"/>
    </row>
    <row r="26" spans="1:9" s="576" customFormat="1" ht="9.6" customHeight="1">
      <c r="A26" s="577"/>
      <c r="B26" s="670"/>
      <c r="C26" s="580"/>
      <c r="D26" s="580"/>
      <c r="E26" s="580"/>
      <c r="F26" s="580"/>
      <c r="G26" s="580"/>
      <c r="I26" s="579"/>
    </row>
    <row r="27" spans="1:9" s="576" customFormat="1" ht="9.6" customHeight="1">
      <c r="A27" s="577"/>
      <c r="B27" s="670"/>
      <c r="C27" s="580"/>
      <c r="D27" s="580"/>
      <c r="E27" s="580"/>
      <c r="F27" s="580"/>
      <c r="G27" s="580"/>
      <c r="I27" s="579"/>
    </row>
    <row r="28" spans="1:9" s="576" customFormat="1" ht="9.6" customHeight="1">
      <c r="A28" s="577"/>
      <c r="B28" s="670"/>
      <c r="C28" s="580"/>
      <c r="D28" s="580"/>
      <c r="E28" s="580"/>
      <c r="F28" s="580"/>
      <c r="G28" s="580"/>
      <c r="I28" s="579"/>
    </row>
    <row r="29" spans="1:9" s="576" customFormat="1" ht="14.25" customHeight="1">
      <c r="A29" s="577"/>
      <c r="B29" s="670"/>
      <c r="C29" s="580"/>
      <c r="D29" s="580"/>
      <c r="E29" s="580"/>
      <c r="F29" s="580"/>
      <c r="G29" s="580"/>
      <c r="I29" s="579"/>
    </row>
    <row r="30" spans="1:9" s="576" customFormat="1" ht="9.6" customHeight="1">
      <c r="A30" s="577"/>
      <c r="B30" s="670"/>
      <c r="C30" s="580"/>
      <c r="D30" s="580"/>
      <c r="E30" s="580"/>
      <c r="F30" s="580"/>
      <c r="G30" s="580"/>
      <c r="I30" s="579"/>
    </row>
    <row r="31" spans="1:9" s="576" customFormat="1" ht="11.1" customHeight="1">
      <c r="A31" s="577"/>
      <c r="B31" s="670"/>
      <c r="C31" s="580"/>
      <c r="D31" s="580"/>
      <c r="E31" s="580"/>
      <c r="F31" s="580"/>
      <c r="G31" s="580"/>
      <c r="I31" s="579"/>
    </row>
    <row r="32" spans="1:9" s="576" customFormat="1" ht="11.1" customHeight="1">
      <c r="A32" s="577"/>
      <c r="B32" s="670"/>
      <c r="C32" s="580"/>
      <c r="D32" s="580"/>
      <c r="E32" s="580"/>
      <c r="F32" s="580"/>
      <c r="G32" s="580"/>
      <c r="H32" s="812" t="s">
        <v>529</v>
      </c>
      <c r="I32" s="579"/>
    </row>
    <row r="33" spans="1:9" s="576" customFormat="1" ht="11.1" customHeight="1">
      <c r="A33" s="577"/>
      <c r="B33" s="670"/>
      <c r="C33" s="578"/>
      <c r="D33" s="578"/>
      <c r="E33" s="578"/>
      <c r="F33" s="578"/>
      <c r="G33" s="578"/>
      <c r="H33" s="580" t="s">
        <v>166</v>
      </c>
      <c r="I33" s="579"/>
    </row>
    <row r="34" spans="1:9" s="576" customFormat="1" ht="3" customHeight="1">
      <c r="A34" s="577"/>
      <c r="B34" s="582"/>
      <c r="C34" s="582"/>
      <c r="D34" s="582"/>
      <c r="E34" s="582"/>
      <c r="F34" s="582"/>
      <c r="G34" s="582"/>
      <c r="H34" s="582"/>
      <c r="I34" s="579"/>
    </row>
    <row r="35" spans="1:9" s="576" customFormat="1" ht="3" customHeight="1">
      <c r="A35" s="577"/>
      <c r="B35" s="578"/>
      <c r="C35" s="578"/>
      <c r="D35" s="578"/>
      <c r="E35" s="578"/>
      <c r="F35" s="578"/>
      <c r="G35" s="578"/>
      <c r="H35" s="578"/>
      <c r="I35" s="579"/>
    </row>
    <row r="36" spans="1:9" s="576" customFormat="1" ht="9.9499999999999993" customHeight="1">
      <c r="A36" s="577"/>
      <c r="B36" s="738" t="s">
        <v>195</v>
      </c>
      <c r="C36" s="671"/>
      <c r="D36" s="671">
        <v>2008</v>
      </c>
      <c r="E36" s="671">
        <v>2009</v>
      </c>
      <c r="F36" s="671">
        <v>2010</v>
      </c>
      <c r="G36" s="671">
        <v>2011</v>
      </c>
      <c r="H36" s="671" t="s">
        <v>182</v>
      </c>
      <c r="I36" s="579"/>
    </row>
    <row r="37" spans="1:9" s="576" customFormat="1" ht="3" customHeight="1">
      <c r="A37" s="577"/>
      <c r="B37" s="582"/>
      <c r="C37" s="582"/>
      <c r="D37" s="582"/>
      <c r="E37" s="582"/>
      <c r="F37" s="582"/>
      <c r="G37" s="582"/>
      <c r="H37" s="582"/>
      <c r="I37" s="579"/>
    </row>
    <row r="38" spans="1:9" s="576" customFormat="1" ht="3" customHeight="1">
      <c r="A38" s="577"/>
      <c r="B38" s="578"/>
      <c r="C38" s="578"/>
      <c r="D38" s="578"/>
      <c r="E38" s="578"/>
      <c r="F38" s="578"/>
      <c r="G38" s="578"/>
      <c r="H38" s="578"/>
      <c r="I38" s="579"/>
    </row>
    <row r="39" spans="1:9" s="576" customFormat="1" ht="9.6" customHeight="1">
      <c r="A39" s="577"/>
      <c r="B39" s="583" t="s">
        <v>543</v>
      </c>
      <c r="C39" s="584"/>
      <c r="D39" s="584"/>
      <c r="E39" s="584"/>
      <c r="F39" s="584"/>
      <c r="G39" s="584"/>
      <c r="H39" s="584"/>
      <c r="I39" s="579"/>
    </row>
    <row r="40" spans="1:9" s="576" customFormat="1" ht="9.6" customHeight="1">
      <c r="A40" s="577"/>
      <c r="B40" s="672" t="s">
        <v>544</v>
      </c>
      <c r="C40" s="584"/>
      <c r="D40" s="584">
        <v>3166</v>
      </c>
      <c r="E40" s="584">
        <v>3753</v>
      </c>
      <c r="F40" s="584">
        <v>4163</v>
      </c>
      <c r="G40" s="584">
        <v>5609</v>
      </c>
      <c r="H40" s="584">
        <v>6068</v>
      </c>
      <c r="I40" s="579"/>
    </row>
    <row r="41" spans="1:9" s="576" customFormat="1" ht="9.6" customHeight="1">
      <c r="A41" s="577"/>
      <c r="B41" s="672" t="s">
        <v>545</v>
      </c>
      <c r="C41" s="584"/>
      <c r="D41" s="584">
        <v>611</v>
      </c>
      <c r="E41" s="584">
        <v>737</v>
      </c>
      <c r="F41" s="584">
        <v>799</v>
      </c>
      <c r="G41" s="584">
        <v>753</v>
      </c>
      <c r="H41" s="584">
        <v>1611</v>
      </c>
      <c r="I41" s="579"/>
    </row>
    <row r="42" spans="1:9" s="576" customFormat="1" ht="9.6" customHeight="1">
      <c r="A42" s="577"/>
      <c r="B42" s="672" t="s">
        <v>546</v>
      </c>
      <c r="C42" s="584"/>
      <c r="D42" s="584"/>
      <c r="E42" s="584"/>
      <c r="F42" s="584"/>
      <c r="G42" s="584"/>
      <c r="H42" s="584"/>
      <c r="I42" s="579"/>
    </row>
    <row r="43" spans="1:9" s="576" customFormat="1" ht="9.6" customHeight="1">
      <c r="A43" s="577"/>
      <c r="B43" s="672" t="s">
        <v>547</v>
      </c>
      <c r="C43" s="584"/>
      <c r="D43" s="584">
        <v>123</v>
      </c>
      <c r="E43" s="584">
        <v>168</v>
      </c>
      <c r="F43" s="584">
        <v>190</v>
      </c>
      <c r="G43" s="584">
        <v>220</v>
      </c>
      <c r="H43" s="584">
        <v>128</v>
      </c>
      <c r="I43" s="579"/>
    </row>
    <row r="44" spans="1:9" s="576" customFormat="1" ht="9.6" customHeight="1">
      <c r="A44" s="577"/>
      <c r="B44" s="672" t="s">
        <v>548</v>
      </c>
      <c r="C44" s="584"/>
      <c r="D44" s="584">
        <v>144116</v>
      </c>
      <c r="E44" s="584">
        <v>213693</v>
      </c>
      <c r="F44" s="584">
        <v>186628</v>
      </c>
      <c r="G44" s="584">
        <v>250833</v>
      </c>
      <c r="H44" s="584">
        <v>293429</v>
      </c>
      <c r="I44" s="579"/>
    </row>
    <row r="45" spans="1:9" s="576" customFormat="1" ht="9.6" customHeight="1">
      <c r="A45" s="577"/>
      <c r="B45" s="672" t="s">
        <v>549</v>
      </c>
      <c r="C45" s="584"/>
      <c r="D45" s="584">
        <v>634</v>
      </c>
      <c r="E45" s="584">
        <v>306</v>
      </c>
      <c r="F45" s="584">
        <v>305</v>
      </c>
      <c r="G45" s="584">
        <v>264</v>
      </c>
      <c r="H45" s="584">
        <v>251</v>
      </c>
      <c r="I45" s="579"/>
    </row>
    <row r="46" spans="1:9" s="576" customFormat="1" ht="9.6" customHeight="1">
      <c r="A46" s="577"/>
      <c r="B46" s="672" t="s">
        <v>550</v>
      </c>
      <c r="C46" s="584"/>
      <c r="D46" s="584">
        <v>204846</v>
      </c>
      <c r="E46" s="584">
        <v>230621</v>
      </c>
      <c r="F46" s="584">
        <v>226517</v>
      </c>
      <c r="G46" s="584">
        <v>286868</v>
      </c>
      <c r="H46" s="584">
        <v>323604</v>
      </c>
      <c r="I46" s="579"/>
    </row>
    <row r="47" spans="1:9" s="576" customFormat="1" ht="9.6" customHeight="1">
      <c r="A47" s="577"/>
      <c r="B47" s="672" t="s">
        <v>551</v>
      </c>
      <c r="C47" s="584"/>
      <c r="D47" s="584">
        <v>82913</v>
      </c>
      <c r="E47" s="584">
        <v>127916</v>
      </c>
      <c r="F47" s="584">
        <v>125963</v>
      </c>
      <c r="G47" s="584">
        <v>165211</v>
      </c>
      <c r="H47" s="584">
        <v>165342</v>
      </c>
      <c r="I47" s="579"/>
    </row>
    <row r="48" spans="1:9" s="576" customFormat="1" ht="9.6" customHeight="1">
      <c r="A48" s="577"/>
      <c r="B48" s="583" t="s">
        <v>552</v>
      </c>
      <c r="C48" s="584"/>
      <c r="D48" s="584"/>
      <c r="E48" s="584"/>
      <c r="F48" s="584"/>
      <c r="G48" s="584"/>
      <c r="H48" s="584"/>
      <c r="I48" s="579"/>
    </row>
    <row r="49" spans="1:10" s="576" customFormat="1" ht="9.6" customHeight="1">
      <c r="A49" s="577"/>
      <c r="B49" s="672" t="s">
        <v>553</v>
      </c>
      <c r="C49" s="584"/>
      <c r="D49" s="584">
        <v>16233</v>
      </c>
      <c r="E49" s="584">
        <v>15435</v>
      </c>
      <c r="F49" s="584">
        <v>15172</v>
      </c>
      <c r="G49" s="584">
        <v>16167</v>
      </c>
      <c r="H49" s="584">
        <v>16424</v>
      </c>
      <c r="I49" s="579"/>
    </row>
    <row r="50" spans="1:10" s="576" customFormat="1" ht="9.6" customHeight="1">
      <c r="A50" s="577"/>
      <c r="B50" s="672" t="s">
        <v>554</v>
      </c>
      <c r="I50" s="579"/>
    </row>
    <row r="51" spans="1:10" s="576" customFormat="1" ht="9.6" customHeight="1">
      <c r="A51" s="577"/>
      <c r="B51" s="672" t="s">
        <v>555</v>
      </c>
      <c r="C51" s="584"/>
      <c r="D51" s="584">
        <v>2487</v>
      </c>
      <c r="E51" s="584">
        <v>3189</v>
      </c>
      <c r="F51" s="584">
        <v>3536</v>
      </c>
      <c r="G51" s="584">
        <v>4036</v>
      </c>
      <c r="H51" s="584">
        <v>3375</v>
      </c>
      <c r="I51" s="579"/>
    </row>
    <row r="52" spans="1:10" s="576" customFormat="1" ht="3" customHeight="1">
      <c r="A52" s="577"/>
      <c r="B52" s="585"/>
      <c r="C52" s="586"/>
      <c r="D52" s="586"/>
      <c r="E52" s="586"/>
      <c r="F52" s="586"/>
      <c r="G52" s="586"/>
      <c r="H52" s="586"/>
      <c r="I52" s="579"/>
    </row>
    <row r="53" spans="1:10" s="576" customFormat="1" ht="3" customHeight="1">
      <c r="A53" s="577"/>
      <c r="B53" s="738"/>
      <c r="C53" s="584"/>
      <c r="D53" s="584"/>
      <c r="E53" s="584"/>
      <c r="F53" s="584"/>
      <c r="G53" s="584"/>
      <c r="H53" s="584"/>
      <c r="I53" s="579"/>
    </row>
    <row r="54" spans="1:10" s="576" customFormat="1" ht="9" customHeight="1">
      <c r="A54" s="577"/>
      <c r="B54" s="673" t="s">
        <v>556</v>
      </c>
      <c r="C54" s="578"/>
      <c r="D54" s="578"/>
      <c r="E54" s="578"/>
      <c r="F54" s="578"/>
      <c r="G54" s="578"/>
      <c r="H54" s="578"/>
      <c r="I54" s="579"/>
    </row>
    <row r="55" spans="1:10" s="576" customFormat="1" ht="9" customHeight="1">
      <c r="A55" s="577"/>
      <c r="B55" s="673" t="s">
        <v>557</v>
      </c>
      <c r="C55" s="578"/>
      <c r="D55" s="578"/>
      <c r="E55" s="578"/>
      <c r="F55" s="578"/>
      <c r="G55" s="578"/>
      <c r="H55" s="578"/>
      <c r="I55" s="579"/>
    </row>
    <row r="56" spans="1:10" s="576" customFormat="1" ht="9" customHeight="1">
      <c r="A56" s="577"/>
      <c r="B56" s="673" t="s">
        <v>558</v>
      </c>
      <c r="C56" s="578"/>
      <c r="D56" s="578"/>
      <c r="E56" s="578"/>
      <c r="F56" s="578"/>
      <c r="G56" s="578"/>
      <c r="H56" s="578"/>
      <c r="I56" s="579"/>
    </row>
    <row r="57" spans="1:10" s="576" customFormat="1" ht="9" customHeight="1">
      <c r="A57" s="577"/>
      <c r="B57" s="673" t="s">
        <v>559</v>
      </c>
      <c r="C57" s="578"/>
      <c r="D57" s="578"/>
      <c r="E57" s="578"/>
      <c r="F57" s="578"/>
      <c r="G57" s="578"/>
      <c r="H57" s="578"/>
      <c r="I57" s="579"/>
    </row>
    <row r="58" spans="1:10" s="576" customFormat="1" ht="9" customHeight="1">
      <c r="A58" s="577"/>
      <c r="B58" s="673" t="s">
        <v>560</v>
      </c>
      <c r="C58" s="578"/>
      <c r="D58" s="578"/>
      <c r="E58" s="578"/>
      <c r="F58" s="578"/>
      <c r="G58" s="578"/>
      <c r="H58" s="578"/>
      <c r="I58" s="579"/>
    </row>
    <row r="59" spans="1:10" s="576" customFormat="1" ht="9" customHeight="1">
      <c r="A59" s="577"/>
      <c r="B59" s="673" t="s">
        <v>561</v>
      </c>
      <c r="C59" s="578"/>
      <c r="D59" s="578"/>
      <c r="E59" s="578"/>
      <c r="F59" s="578"/>
      <c r="G59" s="578"/>
      <c r="H59" s="578"/>
      <c r="I59" s="579"/>
    </row>
    <row r="60" spans="1:10" s="576" customFormat="1" ht="9" customHeight="1">
      <c r="A60" s="577"/>
      <c r="B60" s="673" t="s">
        <v>562</v>
      </c>
      <c r="C60" s="578"/>
      <c r="D60" s="578"/>
      <c r="E60" s="578"/>
      <c r="F60" s="578"/>
      <c r="G60" s="578"/>
      <c r="H60" s="578"/>
      <c r="I60" s="579"/>
    </row>
    <row r="61" spans="1:10" s="576" customFormat="1" ht="9" customHeight="1">
      <c r="A61" s="577"/>
      <c r="B61" s="673" t="s">
        <v>563</v>
      </c>
      <c r="C61" s="578"/>
      <c r="D61" s="578"/>
      <c r="E61" s="578"/>
      <c r="F61" s="578"/>
      <c r="G61" s="578"/>
      <c r="H61" s="578"/>
      <c r="I61" s="579"/>
    </row>
    <row r="62" spans="1:10" s="576" customFormat="1" ht="9" customHeight="1">
      <c r="A62" s="577"/>
      <c r="B62" s="673" t="s">
        <v>625</v>
      </c>
      <c r="C62" s="578"/>
      <c r="D62" s="578"/>
      <c r="E62" s="578"/>
      <c r="F62" s="578"/>
      <c r="G62" s="578"/>
      <c r="H62" s="578"/>
      <c r="I62" s="579"/>
    </row>
    <row r="63" spans="1:10" s="576" customFormat="1" ht="4.7" customHeight="1">
      <c r="A63" s="587"/>
      <c r="B63" s="585"/>
      <c r="C63" s="646"/>
      <c r="D63" s="646"/>
      <c r="E63" s="646"/>
      <c r="F63" s="646"/>
      <c r="G63" s="646"/>
      <c r="H63" s="646"/>
      <c r="I63" s="588"/>
    </row>
    <row r="64" spans="1:10" ht="12.75" hidden="1" customHeight="1">
      <c r="J64" s="674" t="s">
        <v>2</v>
      </c>
    </row>
  </sheetData>
  <sheetProtection sheet="1" objects="1" scenarios="1"/>
  <hyperlinks>
    <hyperlink ref="H2" location="Índice!A1" display="Índice!A1"/>
  </hyperlinks>
  <printOptions horizontalCentered="1" verticalCentered="1"/>
  <pageMargins left="1.8897637795275593" right="1.9291338582677167" top="2.1653543307086616" bottom="1.5748031496062993" header="0.39370078740157483" footer="0.39370078740157483"/>
  <pageSetup orientation="portrait" r:id="rId1"/>
  <headerFooter>
    <oddHeader>&amp;L&amp;K000080INEGI. Anuario estadístico y geográfico de los Estados Unidos Mexicanos 2013. 2014.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codeName="Hoja31"/>
  <dimension ref="A1:IU229"/>
  <sheetViews>
    <sheetView showGridLines="0" showRowColHeaders="0" zoomScale="140" zoomScaleNormal="120" workbookViewId="0"/>
  </sheetViews>
  <sheetFormatPr baseColWidth="10" defaultColWidth="0" defaultRowHeight="12.75" customHeight="1" zeroHeight="1"/>
  <cols>
    <col min="1" max="1" width="0.85546875" style="674" customWidth="1"/>
    <col min="2" max="2" width="19.85546875" style="674" customWidth="1"/>
    <col min="3" max="3" width="4.5703125" style="674" customWidth="1"/>
    <col min="4" max="4" width="4.140625" style="674" customWidth="1"/>
    <col min="5" max="5" width="4" style="674" customWidth="1"/>
    <col min="6" max="6" width="4.28515625" style="674" customWidth="1"/>
    <col min="7" max="7" width="5.42578125" style="674" customWidth="1"/>
    <col min="8" max="8" width="4.28515625" style="674" customWidth="1"/>
    <col min="9" max="9" width="4.85546875" style="674" customWidth="1"/>
    <col min="10" max="10" width="4.5703125" style="674" customWidth="1"/>
    <col min="11" max="11" width="4.7109375" style="674" customWidth="1"/>
    <col min="12" max="12" width="4.28515625" style="674" customWidth="1"/>
    <col min="13" max="13" width="4.42578125" style="674" customWidth="1"/>
    <col min="14" max="14" width="4.7109375" style="674" customWidth="1"/>
    <col min="15" max="15" width="4.42578125" style="674" customWidth="1"/>
    <col min="16" max="16" width="4.7109375" style="674" customWidth="1"/>
    <col min="17" max="17" width="4.140625" style="674" customWidth="1"/>
    <col min="18" max="18" width="4.28515625" style="674" customWidth="1"/>
    <col min="19" max="20" width="0.85546875" style="674" customWidth="1"/>
    <col min="21" max="16384" width="11.42578125" style="674" hidden="1"/>
  </cols>
  <sheetData>
    <row r="1" spans="1:24" s="576" customFormat="1" ht="4.7" customHeight="1">
      <c r="A1" s="573" t="s">
        <v>150</v>
      </c>
      <c r="B1" s="574"/>
      <c r="C1" s="574"/>
      <c r="D1" s="574"/>
      <c r="E1" s="574"/>
      <c r="F1" s="574"/>
      <c r="G1" s="574"/>
      <c r="H1" s="574"/>
      <c r="I1" s="574"/>
      <c r="J1" s="574"/>
      <c r="K1" s="574"/>
      <c r="L1" s="574"/>
      <c r="M1" s="574"/>
      <c r="N1" s="574"/>
      <c r="O1" s="574"/>
      <c r="P1" s="574"/>
      <c r="Q1" s="574"/>
      <c r="R1" s="574"/>
      <c r="S1" s="575"/>
    </row>
    <row r="2" spans="1:24" s="576" customFormat="1" ht="11.1" customHeight="1">
      <c r="A2" s="577"/>
      <c r="B2" s="670" t="s">
        <v>564</v>
      </c>
      <c r="C2" s="675"/>
      <c r="D2" s="675"/>
      <c r="E2" s="580"/>
      <c r="F2" s="580"/>
      <c r="G2" s="580"/>
      <c r="H2" s="580"/>
      <c r="I2" s="580"/>
      <c r="J2" s="580"/>
      <c r="K2" s="580"/>
      <c r="L2" s="580"/>
      <c r="M2" s="580"/>
      <c r="N2" s="580"/>
      <c r="P2" s="580"/>
      <c r="R2" s="740" t="s">
        <v>450</v>
      </c>
      <c r="S2" s="579"/>
    </row>
    <row r="3" spans="1:24" s="576" customFormat="1" ht="11.1" customHeight="1">
      <c r="A3" s="577"/>
      <c r="B3" s="670" t="s">
        <v>565</v>
      </c>
      <c r="C3" s="675"/>
      <c r="D3" s="675"/>
      <c r="E3" s="580"/>
      <c r="F3" s="580"/>
      <c r="G3" s="580"/>
      <c r="H3" s="580"/>
      <c r="I3" s="580"/>
      <c r="J3" s="580"/>
      <c r="K3" s="580"/>
      <c r="L3" s="580"/>
      <c r="M3" s="580"/>
      <c r="N3" s="580"/>
      <c r="O3" s="580"/>
      <c r="P3" s="580"/>
      <c r="Q3" s="580"/>
      <c r="R3" s="580"/>
      <c r="S3" s="579"/>
    </row>
    <row r="4" spans="1:24" s="576" customFormat="1" ht="11.1" customHeight="1">
      <c r="A4" s="577"/>
      <c r="B4" s="670" t="s">
        <v>623</v>
      </c>
      <c r="C4" s="675"/>
      <c r="D4" s="676"/>
      <c r="E4" s="676"/>
      <c r="F4" s="676"/>
      <c r="G4" s="676"/>
      <c r="H4" s="676"/>
      <c r="I4" s="676"/>
      <c r="J4" s="676"/>
      <c r="K4" s="676"/>
      <c r="L4" s="676"/>
      <c r="M4" s="676"/>
      <c r="N4" s="676"/>
      <c r="O4" s="676"/>
      <c r="P4" s="676"/>
      <c r="Q4" s="676"/>
      <c r="R4" s="676"/>
      <c r="S4" s="579"/>
    </row>
    <row r="5" spans="1:24" s="576" customFormat="1" ht="3" customHeight="1">
      <c r="A5" s="577"/>
      <c r="B5" s="582"/>
      <c r="C5" s="582"/>
      <c r="D5" s="582"/>
      <c r="E5" s="582"/>
      <c r="F5" s="582"/>
      <c r="G5" s="582"/>
      <c r="H5" s="582"/>
      <c r="I5" s="582"/>
      <c r="J5" s="582"/>
      <c r="K5" s="582"/>
      <c r="L5" s="582"/>
      <c r="M5" s="582"/>
      <c r="N5" s="582"/>
      <c r="O5" s="582"/>
      <c r="P5" s="582"/>
      <c r="Q5" s="582"/>
      <c r="R5" s="582"/>
      <c r="S5" s="579"/>
    </row>
    <row r="6" spans="1:24" s="576" customFormat="1" ht="3" customHeight="1">
      <c r="A6" s="577"/>
      <c r="B6" s="578"/>
      <c r="C6" s="578"/>
      <c r="D6" s="578"/>
      <c r="E6" s="578"/>
      <c r="F6" s="578"/>
      <c r="G6" s="578"/>
      <c r="H6" s="578"/>
      <c r="I6" s="578"/>
      <c r="J6" s="578"/>
      <c r="K6" s="578"/>
      <c r="L6" s="578"/>
      <c r="M6" s="578"/>
      <c r="N6" s="578"/>
      <c r="O6" s="578"/>
      <c r="P6" s="578"/>
      <c r="Q6" s="578"/>
      <c r="R6" s="578"/>
      <c r="S6" s="579"/>
    </row>
    <row r="7" spans="1:24" s="576" customFormat="1" ht="8.65" customHeight="1">
      <c r="A7" s="577"/>
      <c r="B7" s="872" t="s">
        <v>195</v>
      </c>
      <c r="C7" s="677" t="s">
        <v>1</v>
      </c>
      <c r="D7" s="871" t="s">
        <v>566</v>
      </c>
      <c r="E7" s="871" t="s">
        <v>567</v>
      </c>
      <c r="F7" s="737" t="s">
        <v>568</v>
      </c>
      <c r="G7" s="871" t="s">
        <v>569</v>
      </c>
      <c r="H7" s="871" t="s">
        <v>570</v>
      </c>
      <c r="I7" s="871" t="s">
        <v>571</v>
      </c>
      <c r="J7" s="871" t="s">
        <v>572</v>
      </c>
      <c r="K7" s="871" t="s">
        <v>573</v>
      </c>
      <c r="L7" s="871" t="s">
        <v>574</v>
      </c>
      <c r="M7" s="871" t="s">
        <v>575</v>
      </c>
      <c r="N7" s="871" t="s">
        <v>576</v>
      </c>
      <c r="O7" s="871" t="s">
        <v>577</v>
      </c>
      <c r="P7" s="871" t="s">
        <v>578</v>
      </c>
      <c r="Q7" s="871" t="s">
        <v>579</v>
      </c>
      <c r="R7" s="871" t="s">
        <v>348</v>
      </c>
      <c r="S7" s="678"/>
      <c r="T7" s="679"/>
      <c r="U7" s="679"/>
      <c r="V7" s="679"/>
      <c r="W7" s="679"/>
      <c r="X7" s="679"/>
    </row>
    <row r="8" spans="1:24" s="576" customFormat="1" ht="8.65" customHeight="1">
      <c r="A8" s="577"/>
      <c r="B8" s="872"/>
      <c r="C8" s="677"/>
      <c r="D8" s="871"/>
      <c r="E8" s="871"/>
      <c r="F8" s="737" t="s">
        <v>580</v>
      </c>
      <c r="G8" s="871"/>
      <c r="H8" s="871"/>
      <c r="I8" s="871"/>
      <c r="J8" s="871"/>
      <c r="K8" s="871"/>
      <c r="L8" s="871"/>
      <c r="M8" s="871"/>
      <c r="N8" s="871"/>
      <c r="O8" s="871"/>
      <c r="P8" s="871"/>
      <c r="Q8" s="871"/>
      <c r="R8" s="871"/>
      <c r="S8" s="678"/>
      <c r="T8" s="679"/>
      <c r="U8" s="679"/>
      <c r="V8" s="679"/>
      <c r="W8" s="679"/>
      <c r="X8" s="679"/>
    </row>
    <row r="9" spans="1:24" s="576" customFormat="1" ht="8.65" customHeight="1">
      <c r="A9" s="577"/>
      <c r="B9" s="872"/>
      <c r="C9" s="677"/>
      <c r="D9" s="871"/>
      <c r="E9" s="871"/>
      <c r="F9" s="737"/>
      <c r="G9" s="871"/>
      <c r="H9" s="871"/>
      <c r="I9" s="871"/>
      <c r="J9" s="871"/>
      <c r="K9" s="871"/>
      <c r="L9" s="871"/>
      <c r="M9" s="871"/>
      <c r="N9" s="871"/>
      <c r="O9" s="871"/>
      <c r="P9" s="871"/>
      <c r="Q9" s="871"/>
      <c r="R9" s="871"/>
      <c r="S9" s="678"/>
      <c r="T9" s="679"/>
      <c r="U9" s="679"/>
      <c r="V9" s="679"/>
      <c r="W9" s="679"/>
      <c r="X9" s="679"/>
    </row>
    <row r="10" spans="1:24" s="576" customFormat="1" ht="8.65" customHeight="1">
      <c r="A10" s="577"/>
      <c r="B10" s="872"/>
      <c r="C10" s="677"/>
      <c r="D10" s="871"/>
      <c r="E10" s="871"/>
      <c r="F10" s="737"/>
      <c r="G10" s="871"/>
      <c r="H10" s="871"/>
      <c r="I10" s="871"/>
      <c r="J10" s="871"/>
      <c r="K10" s="871"/>
      <c r="L10" s="871"/>
      <c r="M10" s="871"/>
      <c r="N10" s="871"/>
      <c r="O10" s="871"/>
      <c r="P10" s="871"/>
      <c r="Q10" s="871"/>
      <c r="R10" s="871"/>
      <c r="S10" s="678"/>
      <c r="T10" s="679"/>
      <c r="U10" s="679"/>
      <c r="V10" s="679"/>
      <c r="W10" s="679"/>
      <c r="X10" s="679"/>
    </row>
    <row r="11" spans="1:24" s="576" customFormat="1" ht="3" customHeight="1">
      <c r="A11" s="577"/>
      <c r="B11" s="582"/>
      <c r="C11" s="582"/>
      <c r="D11" s="582"/>
      <c r="E11" s="582"/>
      <c r="F11" s="582"/>
      <c r="G11" s="582"/>
      <c r="H11" s="582"/>
      <c r="I11" s="582"/>
      <c r="J11" s="582"/>
      <c r="K11" s="582"/>
      <c r="L11" s="582"/>
      <c r="M11" s="582"/>
      <c r="N11" s="582"/>
      <c r="O11" s="582"/>
      <c r="P11" s="582"/>
      <c r="Q11" s="582"/>
      <c r="R11" s="582"/>
      <c r="S11" s="579"/>
    </row>
    <row r="12" spans="1:24" s="576" customFormat="1" ht="3" customHeight="1">
      <c r="A12" s="577"/>
      <c r="B12" s="578"/>
      <c r="C12" s="578"/>
      <c r="D12" s="578"/>
      <c r="E12" s="578"/>
      <c r="F12" s="578"/>
      <c r="G12" s="578"/>
      <c r="H12" s="578"/>
      <c r="I12" s="578"/>
      <c r="J12" s="578"/>
      <c r="K12" s="578"/>
      <c r="L12" s="578"/>
      <c r="M12" s="578"/>
      <c r="N12" s="578"/>
      <c r="O12" s="578"/>
      <c r="P12" s="578"/>
      <c r="Q12" s="578"/>
      <c r="R12" s="578"/>
      <c r="S12" s="579"/>
    </row>
    <row r="13" spans="1:24" s="576" customFormat="1" ht="8.65" customHeight="1">
      <c r="A13" s="577"/>
      <c r="B13" s="680">
        <v>2002</v>
      </c>
      <c r="C13" s="583"/>
      <c r="D13" s="584"/>
      <c r="E13" s="584"/>
      <c r="F13" s="584"/>
      <c r="G13" s="584"/>
      <c r="H13" s="584"/>
      <c r="I13" s="584"/>
      <c r="J13" s="583"/>
      <c r="K13" s="583"/>
      <c r="L13" s="584"/>
      <c r="M13" s="584"/>
      <c r="N13" s="584"/>
      <c r="O13" s="584"/>
      <c r="P13" s="584"/>
      <c r="Q13" s="584"/>
      <c r="R13" s="584"/>
      <c r="S13" s="579"/>
    </row>
    <row r="14" spans="1:24" s="576" customFormat="1" ht="8.65" customHeight="1">
      <c r="A14" s="577"/>
      <c r="B14" s="583" t="s">
        <v>581</v>
      </c>
      <c r="C14" s="681">
        <f t="shared" ref="C14:C21" si="0">SUM(D14:R14)</f>
        <v>3179</v>
      </c>
      <c r="D14" s="682">
        <v>364</v>
      </c>
      <c r="E14" s="682">
        <v>891</v>
      </c>
      <c r="F14" s="682" t="s">
        <v>145</v>
      </c>
      <c r="G14" s="682">
        <v>251</v>
      </c>
      <c r="H14" s="682">
        <v>35</v>
      </c>
      <c r="I14" s="682">
        <v>0</v>
      </c>
      <c r="J14" s="681">
        <v>0</v>
      </c>
      <c r="K14" s="682" t="s">
        <v>145</v>
      </c>
      <c r="L14" s="682">
        <v>134</v>
      </c>
      <c r="M14" s="682">
        <v>205</v>
      </c>
      <c r="N14" s="682">
        <v>482</v>
      </c>
      <c r="O14" s="682">
        <v>14</v>
      </c>
      <c r="P14" s="682">
        <v>45</v>
      </c>
      <c r="Q14" s="682">
        <v>4</v>
      </c>
      <c r="R14" s="682">
        <v>754</v>
      </c>
      <c r="S14" s="579"/>
      <c r="V14" s="683"/>
    </row>
    <row r="15" spans="1:24" s="576" customFormat="1" ht="8.65" customHeight="1">
      <c r="A15" s="577"/>
      <c r="B15" s="583" t="s">
        <v>582</v>
      </c>
      <c r="C15" s="681">
        <f t="shared" si="0"/>
        <v>487</v>
      </c>
      <c r="D15" s="682">
        <v>6</v>
      </c>
      <c r="E15" s="682">
        <v>30</v>
      </c>
      <c r="F15" s="682" t="s">
        <v>145</v>
      </c>
      <c r="G15" s="682">
        <v>44</v>
      </c>
      <c r="H15" s="682">
        <v>38</v>
      </c>
      <c r="I15" s="682">
        <v>162</v>
      </c>
      <c r="J15" s="681">
        <v>10</v>
      </c>
      <c r="K15" s="682" t="s">
        <v>145</v>
      </c>
      <c r="L15" s="682">
        <v>15</v>
      </c>
      <c r="M15" s="682">
        <v>86</v>
      </c>
      <c r="N15" s="682">
        <v>12</v>
      </c>
      <c r="O15" s="682">
        <v>23</v>
      </c>
      <c r="P15" s="682">
        <v>10</v>
      </c>
      <c r="Q15" s="682">
        <v>47</v>
      </c>
      <c r="R15" s="682">
        <v>4</v>
      </c>
      <c r="S15" s="579"/>
      <c r="U15" s="684"/>
      <c r="V15" s="683"/>
    </row>
    <row r="16" spans="1:24" s="576" customFormat="1" ht="8.65" customHeight="1">
      <c r="A16" s="577"/>
      <c r="B16" s="583" t="s">
        <v>583</v>
      </c>
      <c r="C16" s="681">
        <f t="shared" si="0"/>
        <v>288</v>
      </c>
      <c r="D16" s="682">
        <v>6</v>
      </c>
      <c r="E16" s="682">
        <v>8</v>
      </c>
      <c r="F16" s="682" t="s">
        <v>145</v>
      </c>
      <c r="G16" s="682">
        <v>59</v>
      </c>
      <c r="H16" s="682">
        <v>25</v>
      </c>
      <c r="I16" s="682">
        <v>5</v>
      </c>
      <c r="J16" s="681">
        <v>0</v>
      </c>
      <c r="K16" s="682" t="s">
        <v>145</v>
      </c>
      <c r="L16" s="682">
        <v>16</v>
      </c>
      <c r="M16" s="682">
        <v>76</v>
      </c>
      <c r="N16" s="682">
        <v>0</v>
      </c>
      <c r="O16" s="682">
        <v>61</v>
      </c>
      <c r="P16" s="682">
        <v>21</v>
      </c>
      <c r="Q16" s="682">
        <v>6</v>
      </c>
      <c r="R16" s="682">
        <v>5</v>
      </c>
      <c r="S16" s="579"/>
      <c r="U16" s="684"/>
      <c r="V16" s="683"/>
    </row>
    <row r="17" spans="1:22" s="576" customFormat="1" ht="8.65" customHeight="1">
      <c r="A17" s="577"/>
      <c r="B17" s="583" t="s">
        <v>584</v>
      </c>
      <c r="C17" s="681">
        <f t="shared" si="0"/>
        <v>59754</v>
      </c>
      <c r="D17" s="682">
        <v>30</v>
      </c>
      <c r="E17" s="682">
        <v>1541</v>
      </c>
      <c r="F17" s="682" t="s">
        <v>145</v>
      </c>
      <c r="G17" s="682">
        <v>21172</v>
      </c>
      <c r="H17" s="682">
        <v>40</v>
      </c>
      <c r="I17" s="682">
        <v>577</v>
      </c>
      <c r="J17" s="681">
        <v>17</v>
      </c>
      <c r="K17" s="682" t="s">
        <v>145</v>
      </c>
      <c r="L17" s="682">
        <v>243</v>
      </c>
      <c r="M17" s="682">
        <v>35455</v>
      </c>
      <c r="N17" s="682">
        <v>0</v>
      </c>
      <c r="O17" s="682">
        <v>193</v>
      </c>
      <c r="P17" s="682">
        <v>484</v>
      </c>
      <c r="Q17" s="682">
        <v>2</v>
      </c>
      <c r="R17" s="682">
        <v>0</v>
      </c>
      <c r="S17" s="579"/>
      <c r="U17" s="684"/>
      <c r="V17" s="683"/>
    </row>
    <row r="18" spans="1:22" s="576" customFormat="1" ht="8.65" customHeight="1">
      <c r="A18" s="577"/>
      <c r="B18" s="583" t="s">
        <v>585</v>
      </c>
      <c r="C18" s="681">
        <f t="shared" si="0"/>
        <v>1</v>
      </c>
      <c r="D18" s="682">
        <v>0</v>
      </c>
      <c r="E18" s="682">
        <v>0</v>
      </c>
      <c r="F18" s="682" t="s">
        <v>145</v>
      </c>
      <c r="G18" s="682">
        <v>0</v>
      </c>
      <c r="H18" s="682">
        <v>0</v>
      </c>
      <c r="I18" s="682">
        <v>1</v>
      </c>
      <c r="J18" s="681">
        <v>0</v>
      </c>
      <c r="K18" s="682" t="s">
        <v>145</v>
      </c>
      <c r="L18" s="682">
        <v>0</v>
      </c>
      <c r="M18" s="682">
        <v>0</v>
      </c>
      <c r="N18" s="682">
        <v>0</v>
      </c>
      <c r="O18" s="682">
        <v>0</v>
      </c>
      <c r="P18" s="682">
        <v>0</v>
      </c>
      <c r="Q18" s="682">
        <v>0</v>
      </c>
      <c r="R18" s="682">
        <v>0</v>
      </c>
      <c r="S18" s="579"/>
      <c r="U18" s="684"/>
      <c r="V18" s="683"/>
    </row>
    <row r="19" spans="1:22" s="576" customFormat="1" ht="8.65" customHeight="1">
      <c r="A19" s="577"/>
      <c r="B19" s="583" t="s">
        <v>586</v>
      </c>
      <c r="C19" s="681">
        <f t="shared" si="0"/>
        <v>1865</v>
      </c>
      <c r="D19" s="682">
        <v>117</v>
      </c>
      <c r="E19" s="682">
        <v>315</v>
      </c>
      <c r="F19" s="682" t="s">
        <v>145</v>
      </c>
      <c r="G19" s="682">
        <v>260</v>
      </c>
      <c r="H19" s="682">
        <v>151</v>
      </c>
      <c r="I19" s="682">
        <v>8</v>
      </c>
      <c r="J19" s="681">
        <v>0</v>
      </c>
      <c r="K19" s="682" t="s">
        <v>145</v>
      </c>
      <c r="L19" s="682">
        <v>556</v>
      </c>
      <c r="M19" s="682">
        <v>0</v>
      </c>
      <c r="N19" s="682">
        <v>21</v>
      </c>
      <c r="O19" s="682">
        <v>0</v>
      </c>
      <c r="P19" s="682">
        <v>15</v>
      </c>
      <c r="Q19" s="682">
        <v>31</v>
      </c>
      <c r="R19" s="682">
        <v>391</v>
      </c>
      <c r="S19" s="579"/>
      <c r="U19" s="684"/>
      <c r="V19" s="683"/>
    </row>
    <row r="20" spans="1:22" s="576" customFormat="1" ht="8.65" customHeight="1">
      <c r="A20" s="577"/>
      <c r="B20" s="583" t="s">
        <v>587</v>
      </c>
      <c r="C20" s="681">
        <f t="shared" si="0"/>
        <v>268407</v>
      </c>
      <c r="D20" s="682">
        <v>3571</v>
      </c>
      <c r="E20" s="682">
        <v>36592</v>
      </c>
      <c r="F20" s="682" t="s">
        <v>145</v>
      </c>
      <c r="G20" s="682">
        <v>31332</v>
      </c>
      <c r="H20" s="682">
        <v>23463</v>
      </c>
      <c r="I20" s="682">
        <v>38960</v>
      </c>
      <c r="J20" s="681">
        <v>4189</v>
      </c>
      <c r="K20" s="682" t="s">
        <v>145</v>
      </c>
      <c r="L20" s="682">
        <v>13810</v>
      </c>
      <c r="M20" s="682">
        <v>3509</v>
      </c>
      <c r="N20" s="682">
        <v>82481</v>
      </c>
      <c r="O20" s="682">
        <v>5583</v>
      </c>
      <c r="P20" s="682">
        <v>16578</v>
      </c>
      <c r="Q20" s="682">
        <v>4495</v>
      </c>
      <c r="R20" s="682">
        <v>3844</v>
      </c>
      <c r="S20" s="579"/>
      <c r="U20" s="684"/>
      <c r="V20" s="683"/>
    </row>
    <row r="21" spans="1:22" s="576" customFormat="1" ht="8.65" customHeight="1">
      <c r="A21" s="577"/>
      <c r="B21" s="583" t="s">
        <v>588</v>
      </c>
      <c r="C21" s="681">
        <f t="shared" si="0"/>
        <v>49757</v>
      </c>
      <c r="D21" s="682">
        <v>1212</v>
      </c>
      <c r="E21" s="682">
        <v>4013</v>
      </c>
      <c r="F21" s="682" t="s">
        <v>145</v>
      </c>
      <c r="G21" s="682">
        <v>4657</v>
      </c>
      <c r="H21" s="682">
        <v>1794</v>
      </c>
      <c r="I21" s="682">
        <v>2959</v>
      </c>
      <c r="J21" s="681">
        <v>2519</v>
      </c>
      <c r="K21" s="682" t="s">
        <v>145</v>
      </c>
      <c r="L21" s="682">
        <v>2168</v>
      </c>
      <c r="M21" s="682">
        <v>13145</v>
      </c>
      <c r="N21" s="682">
        <v>14208</v>
      </c>
      <c r="O21" s="682">
        <v>354</v>
      </c>
      <c r="P21" s="682">
        <v>1710</v>
      </c>
      <c r="Q21" s="682">
        <v>347</v>
      </c>
      <c r="R21" s="682">
        <v>671</v>
      </c>
      <c r="S21" s="579"/>
      <c r="U21" s="684"/>
      <c r="V21" s="683"/>
    </row>
    <row r="22" spans="1:22" s="576" customFormat="1" ht="8.65" customHeight="1">
      <c r="A22" s="577"/>
      <c r="B22" s="583" t="s">
        <v>589</v>
      </c>
      <c r="C22" s="681"/>
      <c r="D22" s="682"/>
      <c r="E22" s="682"/>
      <c r="F22" s="682"/>
      <c r="G22" s="682"/>
      <c r="H22" s="682"/>
      <c r="I22" s="682"/>
      <c r="J22" s="681"/>
      <c r="K22" s="682"/>
      <c r="L22" s="682"/>
      <c r="M22" s="682"/>
      <c r="N22" s="682"/>
      <c r="O22" s="682"/>
      <c r="P22" s="682"/>
      <c r="Q22" s="682"/>
      <c r="R22" s="682"/>
      <c r="S22" s="579"/>
      <c r="U22" s="684"/>
      <c r="V22" s="683"/>
    </row>
    <row r="23" spans="1:22" s="576" customFormat="1" ht="8.65" customHeight="1">
      <c r="A23" s="577"/>
      <c r="B23" s="583" t="s">
        <v>590</v>
      </c>
      <c r="C23" s="681">
        <f>SUM(D23:R23)</f>
        <v>3893</v>
      </c>
      <c r="D23" s="682">
        <v>71</v>
      </c>
      <c r="E23" s="682">
        <v>183</v>
      </c>
      <c r="F23" s="682" t="s">
        <v>145</v>
      </c>
      <c r="G23" s="682">
        <v>6</v>
      </c>
      <c r="H23" s="682">
        <v>316</v>
      </c>
      <c r="I23" s="682">
        <v>2456</v>
      </c>
      <c r="J23" s="681">
        <v>3</v>
      </c>
      <c r="K23" s="682" t="s">
        <v>145</v>
      </c>
      <c r="L23" s="682">
        <v>14</v>
      </c>
      <c r="M23" s="682">
        <v>0</v>
      </c>
      <c r="N23" s="682">
        <v>1</v>
      </c>
      <c r="O23" s="682">
        <v>35</v>
      </c>
      <c r="P23" s="682">
        <v>23</v>
      </c>
      <c r="Q23" s="682">
        <v>32</v>
      </c>
      <c r="R23" s="682">
        <v>753</v>
      </c>
      <c r="S23" s="579"/>
      <c r="U23" s="684"/>
      <c r="V23" s="683"/>
    </row>
    <row r="24" spans="1:22" s="576" customFormat="1" ht="8.65" customHeight="1">
      <c r="A24" s="577"/>
      <c r="B24" s="583" t="s">
        <v>591</v>
      </c>
      <c r="C24" s="681">
        <f>SUM(D24:R24)</f>
        <v>111670</v>
      </c>
      <c r="D24" s="682">
        <v>3559</v>
      </c>
      <c r="E24" s="682">
        <v>10820</v>
      </c>
      <c r="F24" s="682" t="s">
        <v>145</v>
      </c>
      <c r="G24" s="682">
        <v>32967</v>
      </c>
      <c r="H24" s="682">
        <v>10970</v>
      </c>
      <c r="I24" s="682">
        <v>15046</v>
      </c>
      <c r="J24" s="681">
        <v>2514</v>
      </c>
      <c r="K24" s="682" t="s">
        <v>145</v>
      </c>
      <c r="L24" s="682">
        <v>552</v>
      </c>
      <c r="M24" s="682">
        <v>5845</v>
      </c>
      <c r="N24" s="682">
        <v>7086</v>
      </c>
      <c r="O24" s="682">
        <v>4898</v>
      </c>
      <c r="P24" s="682">
        <v>14354</v>
      </c>
      <c r="Q24" s="682">
        <v>109</v>
      </c>
      <c r="R24" s="682">
        <v>2950</v>
      </c>
      <c r="S24" s="579"/>
      <c r="U24" s="684"/>
      <c r="V24" s="683"/>
    </row>
    <row r="25" spans="1:22" s="576" customFormat="1" ht="8.65" customHeight="1">
      <c r="A25" s="577"/>
      <c r="B25" s="583" t="s">
        <v>592</v>
      </c>
      <c r="C25" s="681">
        <f>SUM(D25:R25)</f>
        <v>67036</v>
      </c>
      <c r="D25" s="682">
        <v>2881</v>
      </c>
      <c r="E25" s="682">
        <v>10277</v>
      </c>
      <c r="F25" s="682" t="s">
        <v>145</v>
      </c>
      <c r="G25" s="682">
        <v>0</v>
      </c>
      <c r="H25" s="682">
        <v>10883</v>
      </c>
      <c r="I25" s="682">
        <v>13035</v>
      </c>
      <c r="J25" s="681">
        <v>2405</v>
      </c>
      <c r="K25" s="682" t="s">
        <v>145</v>
      </c>
      <c r="L25" s="682">
        <v>463</v>
      </c>
      <c r="M25" s="682">
        <v>45</v>
      </c>
      <c r="N25" s="682">
        <v>5182</v>
      </c>
      <c r="O25" s="682">
        <v>4605</v>
      </c>
      <c r="P25" s="682">
        <v>14329</v>
      </c>
      <c r="Q25" s="682">
        <v>1</v>
      </c>
      <c r="R25" s="682">
        <v>2930</v>
      </c>
      <c r="S25" s="579"/>
      <c r="U25" s="684"/>
      <c r="V25" s="683"/>
    </row>
    <row r="26" spans="1:22" s="576" customFormat="1" ht="8.65" customHeight="1">
      <c r="A26" s="577"/>
      <c r="B26" s="583" t="s">
        <v>593</v>
      </c>
      <c r="C26" s="681">
        <f>SUM(D26:R26)</f>
        <v>229</v>
      </c>
      <c r="D26" s="682">
        <v>0</v>
      </c>
      <c r="E26" s="682">
        <v>77</v>
      </c>
      <c r="F26" s="682" t="s">
        <v>145</v>
      </c>
      <c r="G26" s="682">
        <v>4</v>
      </c>
      <c r="H26" s="682">
        <v>2</v>
      </c>
      <c r="I26" s="682">
        <v>0</v>
      </c>
      <c r="J26" s="681">
        <v>0</v>
      </c>
      <c r="K26" s="682" t="s">
        <v>145</v>
      </c>
      <c r="L26" s="682">
        <v>3</v>
      </c>
      <c r="M26" s="682">
        <v>100</v>
      </c>
      <c r="N26" s="682">
        <v>0</v>
      </c>
      <c r="O26" s="682">
        <v>5</v>
      </c>
      <c r="P26" s="682">
        <v>16</v>
      </c>
      <c r="Q26" s="682">
        <v>0</v>
      </c>
      <c r="R26" s="682">
        <v>22</v>
      </c>
      <c r="S26" s="579"/>
      <c r="U26" s="684"/>
      <c r="V26" s="683"/>
    </row>
    <row r="27" spans="1:22" s="576" customFormat="1" ht="8.65" customHeight="1">
      <c r="A27" s="577"/>
      <c r="B27" s="583"/>
      <c r="C27" s="681"/>
      <c r="D27" s="682"/>
      <c r="E27" s="682"/>
      <c r="F27" s="682"/>
      <c r="G27" s="682"/>
      <c r="H27" s="682"/>
      <c r="I27" s="682"/>
      <c r="J27" s="681"/>
      <c r="K27" s="681"/>
      <c r="L27" s="682"/>
      <c r="M27" s="682"/>
      <c r="N27" s="682"/>
      <c r="O27" s="682"/>
      <c r="P27" s="682"/>
      <c r="Q27" s="682"/>
      <c r="R27" s="682"/>
      <c r="S27" s="579"/>
      <c r="U27" s="684"/>
    </row>
    <row r="28" spans="1:22" s="576" customFormat="1" ht="8.25" customHeight="1">
      <c r="A28" s="577"/>
      <c r="B28" s="680">
        <v>2003</v>
      </c>
      <c r="C28" s="685"/>
      <c r="D28" s="682"/>
      <c r="E28" s="682"/>
      <c r="F28" s="682"/>
      <c r="G28" s="682"/>
      <c r="H28" s="682"/>
      <c r="I28" s="682"/>
      <c r="J28" s="685"/>
      <c r="K28" s="685"/>
      <c r="L28" s="682"/>
      <c r="M28" s="682"/>
      <c r="N28" s="682"/>
      <c r="O28" s="682"/>
      <c r="P28" s="682"/>
      <c r="Q28" s="682"/>
      <c r="R28" s="682"/>
      <c r="S28" s="579"/>
      <c r="U28" s="684"/>
    </row>
    <row r="29" spans="1:22" s="576" customFormat="1" ht="8.25" customHeight="1">
      <c r="A29" s="577"/>
      <c r="B29" s="583" t="s">
        <v>581</v>
      </c>
      <c r="C29" s="681">
        <f t="shared" ref="C29:C36" si="1">SUM(D29:R29)</f>
        <v>3338</v>
      </c>
      <c r="D29" s="682">
        <v>105</v>
      </c>
      <c r="E29" s="682">
        <v>64</v>
      </c>
      <c r="F29" s="682" t="s">
        <v>145</v>
      </c>
      <c r="G29" s="682">
        <v>90</v>
      </c>
      <c r="H29" s="682">
        <v>52</v>
      </c>
      <c r="I29" s="682">
        <v>1</v>
      </c>
      <c r="J29" s="681">
        <v>0</v>
      </c>
      <c r="K29" s="682" t="s">
        <v>145</v>
      </c>
      <c r="L29" s="682">
        <v>406</v>
      </c>
      <c r="M29" s="682">
        <v>1201</v>
      </c>
      <c r="N29" s="682">
        <v>822</v>
      </c>
      <c r="O29" s="682">
        <v>8</v>
      </c>
      <c r="P29" s="682">
        <v>267</v>
      </c>
      <c r="Q29" s="682">
        <v>11</v>
      </c>
      <c r="R29" s="682">
        <v>311</v>
      </c>
      <c r="S29" s="579"/>
      <c r="U29" s="684"/>
      <c r="V29" s="683"/>
    </row>
    <row r="30" spans="1:22" s="576" customFormat="1" ht="8.25" customHeight="1">
      <c r="A30" s="577"/>
      <c r="B30" s="583" t="s">
        <v>582</v>
      </c>
      <c r="C30" s="681">
        <f t="shared" si="1"/>
        <v>595</v>
      </c>
      <c r="D30" s="682">
        <v>0</v>
      </c>
      <c r="E30" s="682">
        <v>10</v>
      </c>
      <c r="F30" s="682" t="s">
        <v>145</v>
      </c>
      <c r="G30" s="682">
        <v>114</v>
      </c>
      <c r="H30" s="682">
        <v>61</v>
      </c>
      <c r="I30" s="682">
        <v>131</v>
      </c>
      <c r="J30" s="681">
        <v>3</v>
      </c>
      <c r="K30" s="682" t="s">
        <v>145</v>
      </c>
      <c r="L30" s="682">
        <v>18</v>
      </c>
      <c r="M30" s="682">
        <v>107</v>
      </c>
      <c r="N30" s="682">
        <v>24</v>
      </c>
      <c r="O30" s="682">
        <v>24</v>
      </c>
      <c r="P30" s="682">
        <v>44</v>
      </c>
      <c r="Q30" s="682">
        <v>45</v>
      </c>
      <c r="R30" s="682">
        <v>14</v>
      </c>
      <c r="S30" s="579"/>
      <c r="U30" s="684"/>
      <c r="V30" s="683"/>
    </row>
    <row r="31" spans="1:22" s="576" customFormat="1" ht="8.25" customHeight="1">
      <c r="A31" s="577"/>
      <c r="B31" s="583" t="s">
        <v>583</v>
      </c>
      <c r="C31" s="681">
        <f t="shared" si="1"/>
        <v>206</v>
      </c>
      <c r="D31" s="682">
        <v>16</v>
      </c>
      <c r="E31" s="682">
        <v>9</v>
      </c>
      <c r="F31" s="682" t="s">
        <v>145</v>
      </c>
      <c r="G31" s="682">
        <v>58</v>
      </c>
      <c r="H31" s="682">
        <v>20</v>
      </c>
      <c r="I31" s="682">
        <v>4</v>
      </c>
      <c r="J31" s="681">
        <v>0</v>
      </c>
      <c r="K31" s="682" t="s">
        <v>145</v>
      </c>
      <c r="L31" s="682">
        <v>16</v>
      </c>
      <c r="M31" s="682">
        <v>26</v>
      </c>
      <c r="N31" s="682">
        <v>22</v>
      </c>
      <c r="O31" s="682">
        <v>4</v>
      </c>
      <c r="P31" s="682">
        <v>9</v>
      </c>
      <c r="Q31" s="682">
        <v>5</v>
      </c>
      <c r="R31" s="682">
        <v>17</v>
      </c>
      <c r="S31" s="579"/>
      <c r="U31" s="684"/>
      <c r="V31" s="683"/>
    </row>
    <row r="32" spans="1:22" s="576" customFormat="1" ht="8.25" customHeight="1">
      <c r="A32" s="577"/>
      <c r="B32" s="583" t="s">
        <v>584</v>
      </c>
      <c r="C32" s="681">
        <f t="shared" si="1"/>
        <v>67469</v>
      </c>
      <c r="D32" s="682">
        <v>0</v>
      </c>
      <c r="E32" s="682">
        <v>30838</v>
      </c>
      <c r="F32" s="682" t="s">
        <v>145</v>
      </c>
      <c r="G32" s="686">
        <v>9997</v>
      </c>
      <c r="H32" s="686">
        <v>170</v>
      </c>
      <c r="I32" s="686">
        <v>613</v>
      </c>
      <c r="J32" s="686">
        <v>1005</v>
      </c>
      <c r="K32" s="682" t="s">
        <v>145</v>
      </c>
      <c r="L32" s="682">
        <v>61</v>
      </c>
      <c r="M32" s="682">
        <v>21800</v>
      </c>
      <c r="N32" s="682">
        <v>0</v>
      </c>
      <c r="O32" s="686">
        <v>218</v>
      </c>
      <c r="P32" s="686">
        <v>2760</v>
      </c>
      <c r="Q32" s="686">
        <v>7</v>
      </c>
      <c r="R32" s="682">
        <v>0</v>
      </c>
      <c r="S32" s="579"/>
      <c r="U32" s="684"/>
      <c r="V32" s="683"/>
    </row>
    <row r="33" spans="1:22" s="576" customFormat="1" ht="8.25" customHeight="1">
      <c r="A33" s="577"/>
      <c r="B33" s="583" t="s">
        <v>585</v>
      </c>
      <c r="C33" s="681">
        <f t="shared" si="1"/>
        <v>35</v>
      </c>
      <c r="D33" s="682">
        <v>0</v>
      </c>
      <c r="E33" s="682">
        <v>0</v>
      </c>
      <c r="F33" s="682" t="s">
        <v>145</v>
      </c>
      <c r="G33" s="682">
        <v>0</v>
      </c>
      <c r="H33" s="682">
        <v>1</v>
      </c>
      <c r="I33" s="682">
        <v>25</v>
      </c>
      <c r="J33" s="681">
        <v>0</v>
      </c>
      <c r="K33" s="682" t="s">
        <v>145</v>
      </c>
      <c r="L33" s="682">
        <v>0</v>
      </c>
      <c r="M33" s="682">
        <v>0</v>
      </c>
      <c r="N33" s="682">
        <v>0</v>
      </c>
      <c r="O33" s="682">
        <v>4</v>
      </c>
      <c r="P33" s="682">
        <v>0</v>
      </c>
      <c r="Q33" s="682">
        <v>5</v>
      </c>
      <c r="R33" s="682">
        <v>0</v>
      </c>
      <c r="S33" s="579"/>
      <c r="U33" s="684"/>
      <c r="V33" s="683"/>
    </row>
    <row r="34" spans="1:22" s="576" customFormat="1" ht="8.25" customHeight="1">
      <c r="A34" s="577"/>
      <c r="B34" s="583" t="s">
        <v>586</v>
      </c>
      <c r="C34" s="681">
        <f t="shared" si="1"/>
        <v>1180</v>
      </c>
      <c r="D34" s="682">
        <v>12</v>
      </c>
      <c r="E34" s="682">
        <v>20</v>
      </c>
      <c r="F34" s="682" t="s">
        <v>145</v>
      </c>
      <c r="G34" s="682">
        <v>4</v>
      </c>
      <c r="H34" s="682">
        <v>24</v>
      </c>
      <c r="I34" s="682">
        <v>106</v>
      </c>
      <c r="J34" s="681">
        <v>0</v>
      </c>
      <c r="K34" s="682" t="s">
        <v>145</v>
      </c>
      <c r="L34" s="682">
        <v>484</v>
      </c>
      <c r="M34" s="682">
        <v>17</v>
      </c>
      <c r="N34" s="682">
        <v>237</v>
      </c>
      <c r="O34" s="682">
        <v>4</v>
      </c>
      <c r="P34" s="682">
        <v>85</v>
      </c>
      <c r="Q34" s="682">
        <v>50</v>
      </c>
      <c r="R34" s="682">
        <v>137</v>
      </c>
      <c r="S34" s="579"/>
      <c r="U34" s="684"/>
      <c r="V34" s="683"/>
    </row>
    <row r="35" spans="1:22" s="576" customFormat="1" ht="8.25" customHeight="1">
      <c r="A35" s="577"/>
      <c r="B35" s="583" t="s">
        <v>587</v>
      </c>
      <c r="C35" s="681">
        <f t="shared" si="1"/>
        <v>480420</v>
      </c>
      <c r="D35" s="682">
        <v>5315</v>
      </c>
      <c r="E35" s="682">
        <v>62128</v>
      </c>
      <c r="F35" s="682" t="s">
        <v>145</v>
      </c>
      <c r="G35" s="686">
        <v>17780</v>
      </c>
      <c r="H35" s="686">
        <v>20764</v>
      </c>
      <c r="I35" s="686">
        <v>27480</v>
      </c>
      <c r="J35" s="686">
        <v>11174</v>
      </c>
      <c r="K35" s="682" t="s">
        <v>145</v>
      </c>
      <c r="L35" s="682">
        <v>21274</v>
      </c>
      <c r="M35" s="682">
        <v>22158</v>
      </c>
      <c r="N35" s="682">
        <v>254208</v>
      </c>
      <c r="O35" s="686">
        <v>5640</v>
      </c>
      <c r="P35" s="686">
        <v>17077</v>
      </c>
      <c r="Q35" s="686">
        <v>10517</v>
      </c>
      <c r="R35" s="682">
        <v>4905</v>
      </c>
      <c r="S35" s="579"/>
      <c r="U35" s="684"/>
      <c r="V35" s="683"/>
    </row>
    <row r="36" spans="1:22" s="576" customFormat="1" ht="8.25" customHeight="1">
      <c r="A36" s="577"/>
      <c r="B36" s="583" t="s">
        <v>588</v>
      </c>
      <c r="C36" s="681">
        <f t="shared" si="1"/>
        <v>60901</v>
      </c>
      <c r="D36" s="682">
        <v>4039</v>
      </c>
      <c r="E36" s="682">
        <v>6539</v>
      </c>
      <c r="F36" s="682" t="s">
        <v>145</v>
      </c>
      <c r="G36" s="682">
        <v>5312</v>
      </c>
      <c r="H36" s="682">
        <v>930</v>
      </c>
      <c r="I36" s="682">
        <v>2173</v>
      </c>
      <c r="J36" s="681">
        <v>9572</v>
      </c>
      <c r="K36" s="682" t="s">
        <v>145</v>
      </c>
      <c r="L36" s="682">
        <v>2043</v>
      </c>
      <c r="M36" s="682">
        <v>12594</v>
      </c>
      <c r="N36" s="682">
        <v>10048</v>
      </c>
      <c r="O36" s="682">
        <v>1268</v>
      </c>
      <c r="P36" s="682">
        <v>4483</v>
      </c>
      <c r="Q36" s="682">
        <v>383</v>
      </c>
      <c r="R36" s="682">
        <v>1517</v>
      </c>
      <c r="S36" s="579"/>
      <c r="U36" s="684"/>
      <c r="V36" s="683"/>
    </row>
    <row r="37" spans="1:22" s="576" customFormat="1" ht="8.25" customHeight="1">
      <c r="A37" s="577"/>
      <c r="B37" s="583" t="s">
        <v>589</v>
      </c>
      <c r="C37" s="681"/>
      <c r="D37" s="682"/>
      <c r="E37" s="682"/>
      <c r="F37" s="682"/>
      <c r="G37" s="682"/>
      <c r="H37" s="682"/>
      <c r="I37" s="682"/>
      <c r="J37" s="681"/>
      <c r="K37" s="682"/>
      <c r="L37" s="682"/>
      <c r="M37" s="682"/>
      <c r="N37" s="682"/>
      <c r="O37" s="682"/>
      <c r="P37" s="682"/>
      <c r="Q37" s="682"/>
      <c r="R37" s="682"/>
      <c r="S37" s="579"/>
      <c r="U37" s="684"/>
      <c r="V37" s="683"/>
    </row>
    <row r="38" spans="1:22" s="576" customFormat="1" ht="8.25" customHeight="1">
      <c r="A38" s="577"/>
      <c r="B38" s="583" t="s">
        <v>590</v>
      </c>
      <c r="C38" s="681">
        <f>SUM(D38:R38)</f>
        <v>2042</v>
      </c>
      <c r="D38" s="682">
        <v>23</v>
      </c>
      <c r="E38" s="682">
        <v>127</v>
      </c>
      <c r="F38" s="682" t="s">
        <v>145</v>
      </c>
      <c r="G38" s="681">
        <v>1</v>
      </c>
      <c r="H38" s="681">
        <v>119</v>
      </c>
      <c r="I38" s="681">
        <v>337</v>
      </c>
      <c r="J38" s="681">
        <v>0</v>
      </c>
      <c r="K38" s="682" t="s">
        <v>145</v>
      </c>
      <c r="L38" s="682">
        <v>7</v>
      </c>
      <c r="M38" s="682">
        <v>2</v>
      </c>
      <c r="N38" s="682">
        <v>0</v>
      </c>
      <c r="O38" s="681">
        <v>40</v>
      </c>
      <c r="P38" s="681">
        <v>21</v>
      </c>
      <c r="Q38" s="681">
        <v>29</v>
      </c>
      <c r="R38" s="682">
        <v>1336</v>
      </c>
      <c r="S38" s="579"/>
      <c r="U38" s="684"/>
      <c r="V38" s="683"/>
    </row>
    <row r="39" spans="1:22" s="576" customFormat="1" ht="8.25" customHeight="1">
      <c r="A39" s="577"/>
      <c r="B39" s="583" t="s">
        <v>591</v>
      </c>
      <c r="C39" s="681">
        <f>SUM(D39:R39)</f>
        <v>119154</v>
      </c>
      <c r="D39" s="682">
        <v>5025</v>
      </c>
      <c r="E39" s="682">
        <v>15355</v>
      </c>
      <c r="F39" s="682" t="s">
        <v>145</v>
      </c>
      <c r="G39" s="682">
        <v>17049</v>
      </c>
      <c r="H39" s="682">
        <v>9270</v>
      </c>
      <c r="I39" s="682">
        <v>6806</v>
      </c>
      <c r="J39" s="681">
        <v>8749</v>
      </c>
      <c r="K39" s="682" t="s">
        <v>145</v>
      </c>
      <c r="L39" s="682">
        <v>9282</v>
      </c>
      <c r="M39" s="682">
        <v>10675</v>
      </c>
      <c r="N39" s="682">
        <v>12985</v>
      </c>
      <c r="O39" s="682">
        <v>3749</v>
      </c>
      <c r="P39" s="682">
        <v>12750</v>
      </c>
      <c r="Q39" s="682">
        <v>2981</v>
      </c>
      <c r="R39" s="682">
        <v>4478</v>
      </c>
      <c r="S39" s="579"/>
      <c r="U39" s="684"/>
      <c r="V39" s="683"/>
    </row>
    <row r="40" spans="1:22" s="576" customFormat="1" ht="8.25" customHeight="1">
      <c r="A40" s="577"/>
      <c r="B40" s="583" t="s">
        <v>592</v>
      </c>
      <c r="C40" s="681">
        <f>SUM(D40:R40)</f>
        <v>110001</v>
      </c>
      <c r="D40" s="682">
        <v>2413</v>
      </c>
      <c r="E40" s="682">
        <v>17344</v>
      </c>
      <c r="F40" s="682" t="s">
        <v>145</v>
      </c>
      <c r="G40" s="682">
        <v>0</v>
      </c>
      <c r="H40" s="682">
        <v>10690</v>
      </c>
      <c r="I40" s="682">
        <v>8913</v>
      </c>
      <c r="J40" s="681">
        <v>8812</v>
      </c>
      <c r="K40" s="682" t="s">
        <v>145</v>
      </c>
      <c r="L40" s="682">
        <v>9999</v>
      </c>
      <c r="M40" s="682">
        <v>34</v>
      </c>
      <c r="N40" s="682">
        <v>30928</v>
      </c>
      <c r="O40" s="682">
        <v>3670</v>
      </c>
      <c r="P40" s="682">
        <v>12744</v>
      </c>
      <c r="Q40" s="682">
        <v>114</v>
      </c>
      <c r="R40" s="682">
        <v>4340</v>
      </c>
      <c r="S40" s="579"/>
      <c r="U40" s="684"/>
      <c r="V40" s="683"/>
    </row>
    <row r="41" spans="1:22" s="576" customFormat="1" ht="8.25" customHeight="1">
      <c r="A41" s="577"/>
      <c r="B41" s="583" t="s">
        <v>593</v>
      </c>
      <c r="C41" s="681">
        <f>SUM(D41:R41)</f>
        <v>150</v>
      </c>
      <c r="D41" s="682">
        <v>0</v>
      </c>
      <c r="E41" s="682">
        <v>30</v>
      </c>
      <c r="F41" s="682" t="s">
        <v>145</v>
      </c>
      <c r="G41" s="682">
        <v>0</v>
      </c>
      <c r="H41" s="682">
        <v>6</v>
      </c>
      <c r="I41" s="682">
        <v>0</v>
      </c>
      <c r="J41" s="681">
        <v>28</v>
      </c>
      <c r="K41" s="682" t="s">
        <v>145</v>
      </c>
      <c r="L41" s="682">
        <v>0</v>
      </c>
      <c r="M41" s="682">
        <v>0</v>
      </c>
      <c r="N41" s="682">
        <v>0</v>
      </c>
      <c r="O41" s="682">
        <v>0</v>
      </c>
      <c r="P41" s="682">
        <v>6</v>
      </c>
      <c r="Q41" s="682">
        <v>80</v>
      </c>
      <c r="R41" s="682">
        <v>0</v>
      </c>
      <c r="S41" s="579"/>
      <c r="U41" s="684"/>
      <c r="V41" s="683"/>
    </row>
    <row r="42" spans="1:22" s="576" customFormat="1" ht="5.0999999999999996" customHeight="1">
      <c r="A42" s="577"/>
      <c r="B42" s="583"/>
      <c r="C42" s="681"/>
      <c r="D42" s="682"/>
      <c r="E42" s="682"/>
      <c r="F42" s="682"/>
      <c r="G42" s="682"/>
      <c r="H42" s="682"/>
      <c r="I42" s="682"/>
      <c r="J42" s="681"/>
      <c r="K42" s="681"/>
      <c r="L42" s="682"/>
      <c r="M42" s="682"/>
      <c r="N42" s="682"/>
      <c r="O42" s="682"/>
      <c r="P42" s="682"/>
      <c r="Q42" s="682"/>
      <c r="R42" s="682"/>
      <c r="S42" s="579"/>
      <c r="U42" s="684"/>
      <c r="V42" s="683"/>
    </row>
    <row r="43" spans="1:22" s="576" customFormat="1" ht="8.65" customHeight="1">
      <c r="A43" s="577"/>
      <c r="B43" s="680" t="s">
        <v>43</v>
      </c>
      <c r="C43" s="681"/>
      <c r="D43" s="682"/>
      <c r="E43" s="682"/>
      <c r="F43" s="682"/>
      <c r="G43" s="682"/>
      <c r="H43" s="682"/>
      <c r="I43" s="682"/>
      <c r="J43" s="681"/>
      <c r="K43" s="681"/>
      <c r="L43" s="682"/>
      <c r="M43" s="682"/>
      <c r="N43" s="682"/>
      <c r="O43" s="682"/>
      <c r="P43" s="682"/>
      <c r="Q43" s="682"/>
      <c r="R43" s="682"/>
      <c r="S43" s="579"/>
      <c r="U43" s="684"/>
    </row>
    <row r="44" spans="1:22" s="576" customFormat="1" ht="4.7" customHeight="1">
      <c r="A44" s="587"/>
      <c r="B44" s="687"/>
      <c r="C44" s="688"/>
      <c r="D44" s="689"/>
      <c r="E44" s="689"/>
      <c r="F44" s="689"/>
      <c r="G44" s="689"/>
      <c r="H44" s="689"/>
      <c r="I44" s="689"/>
      <c r="J44" s="688"/>
      <c r="K44" s="688"/>
      <c r="L44" s="689"/>
      <c r="M44" s="689"/>
      <c r="N44" s="689"/>
      <c r="O44" s="689"/>
      <c r="P44" s="689"/>
      <c r="Q44" s="689"/>
      <c r="R44" s="689"/>
      <c r="S44" s="588"/>
      <c r="U44" s="684"/>
    </row>
    <row r="45" spans="1:22" s="576" customFormat="1" ht="4.7" customHeight="1">
      <c r="A45" s="573"/>
      <c r="B45" s="574"/>
      <c r="C45" s="574"/>
      <c r="D45" s="574"/>
      <c r="E45" s="574"/>
      <c r="F45" s="574"/>
      <c r="G45" s="574"/>
      <c r="H45" s="574"/>
      <c r="I45" s="574"/>
      <c r="J45" s="574"/>
      <c r="K45" s="574"/>
      <c r="L45" s="574"/>
      <c r="M45" s="574"/>
      <c r="N45" s="574"/>
      <c r="O45" s="574"/>
      <c r="P45" s="574"/>
      <c r="Q45" s="574"/>
      <c r="R45" s="574"/>
      <c r="S45" s="575"/>
    </row>
    <row r="46" spans="1:22" s="576" customFormat="1" ht="11.1" customHeight="1">
      <c r="A46" s="577"/>
      <c r="B46" s="670" t="s">
        <v>564</v>
      </c>
      <c r="C46" s="675"/>
      <c r="D46" s="675"/>
      <c r="E46" s="580"/>
      <c r="F46" s="580"/>
      <c r="G46" s="580"/>
      <c r="H46" s="580"/>
      <c r="I46" s="580"/>
      <c r="J46" s="580"/>
      <c r="K46" s="580"/>
      <c r="L46" s="580"/>
      <c r="M46" s="580"/>
      <c r="N46" s="580"/>
      <c r="O46" s="580"/>
      <c r="P46" s="580"/>
      <c r="R46" s="812" t="s">
        <v>450</v>
      </c>
      <c r="S46" s="579"/>
    </row>
    <row r="47" spans="1:22" s="576" customFormat="1" ht="11.1" customHeight="1">
      <c r="A47" s="577"/>
      <c r="B47" s="670" t="s">
        <v>565</v>
      </c>
      <c r="C47" s="675"/>
      <c r="D47" s="675"/>
      <c r="E47" s="580"/>
      <c r="F47" s="580"/>
      <c r="G47" s="580"/>
      <c r="H47" s="580"/>
      <c r="I47" s="580"/>
      <c r="J47" s="580"/>
      <c r="K47" s="580"/>
      <c r="L47" s="580"/>
      <c r="M47" s="580"/>
      <c r="N47" s="580"/>
      <c r="O47" s="580"/>
      <c r="P47" s="580"/>
      <c r="Q47" s="580"/>
      <c r="R47" s="580"/>
      <c r="S47" s="579"/>
    </row>
    <row r="48" spans="1:22" s="576" customFormat="1" ht="11.25" customHeight="1">
      <c r="A48" s="577"/>
      <c r="B48" s="670" t="s">
        <v>623</v>
      </c>
      <c r="C48" s="675"/>
      <c r="D48" s="675"/>
      <c r="E48" s="578"/>
      <c r="F48" s="578"/>
      <c r="G48" s="578"/>
      <c r="H48" s="578"/>
      <c r="I48" s="578"/>
      <c r="J48" s="578"/>
      <c r="K48" s="578"/>
      <c r="L48" s="578"/>
      <c r="M48" s="578"/>
      <c r="N48" s="578"/>
      <c r="O48" s="578"/>
      <c r="P48" s="578"/>
      <c r="Q48" s="578"/>
      <c r="R48" s="578"/>
      <c r="S48" s="579"/>
    </row>
    <row r="49" spans="1:24" s="576" customFormat="1" ht="3" customHeight="1">
      <c r="A49" s="577"/>
      <c r="B49" s="582"/>
      <c r="C49" s="582"/>
      <c r="D49" s="582"/>
      <c r="E49" s="582"/>
      <c r="F49" s="582"/>
      <c r="G49" s="582"/>
      <c r="H49" s="582"/>
      <c r="I49" s="582"/>
      <c r="J49" s="582"/>
      <c r="K49" s="582"/>
      <c r="L49" s="582"/>
      <c r="M49" s="582"/>
      <c r="N49" s="582"/>
      <c r="O49" s="582"/>
      <c r="P49" s="582"/>
      <c r="Q49" s="582"/>
      <c r="R49" s="582"/>
      <c r="S49" s="579"/>
    </row>
    <row r="50" spans="1:24" s="576" customFormat="1" ht="3" customHeight="1">
      <c r="A50" s="577"/>
      <c r="B50" s="578"/>
      <c r="C50" s="578"/>
      <c r="D50" s="578"/>
      <c r="E50" s="578"/>
      <c r="F50" s="578"/>
      <c r="G50" s="578"/>
      <c r="H50" s="578"/>
      <c r="I50" s="578"/>
      <c r="J50" s="578"/>
      <c r="K50" s="578"/>
      <c r="L50" s="578"/>
      <c r="M50" s="578"/>
      <c r="N50" s="578"/>
      <c r="O50" s="578"/>
      <c r="P50" s="578"/>
      <c r="Q50" s="578"/>
      <c r="R50" s="578"/>
      <c r="S50" s="579"/>
    </row>
    <row r="51" spans="1:24" s="576" customFormat="1" ht="8.65" customHeight="1">
      <c r="A51" s="577"/>
      <c r="B51" s="872" t="s">
        <v>195</v>
      </c>
      <c r="C51" s="677" t="s">
        <v>1</v>
      </c>
      <c r="D51" s="871" t="s">
        <v>566</v>
      </c>
      <c r="E51" s="871" t="s">
        <v>567</v>
      </c>
      <c r="F51" s="737" t="s">
        <v>568</v>
      </c>
      <c r="G51" s="871" t="s">
        <v>569</v>
      </c>
      <c r="H51" s="871" t="s">
        <v>570</v>
      </c>
      <c r="I51" s="871" t="s">
        <v>571</v>
      </c>
      <c r="J51" s="871" t="s">
        <v>572</v>
      </c>
      <c r="K51" s="871" t="s">
        <v>573</v>
      </c>
      <c r="L51" s="871" t="s">
        <v>574</v>
      </c>
      <c r="M51" s="871" t="s">
        <v>575</v>
      </c>
      <c r="N51" s="871" t="s">
        <v>576</v>
      </c>
      <c r="O51" s="871" t="s">
        <v>577</v>
      </c>
      <c r="P51" s="871" t="s">
        <v>578</v>
      </c>
      <c r="Q51" s="871" t="s">
        <v>579</v>
      </c>
      <c r="R51" s="871" t="s">
        <v>348</v>
      </c>
      <c r="S51" s="678"/>
      <c r="T51" s="679"/>
      <c r="U51" s="679"/>
      <c r="V51" s="679"/>
      <c r="W51" s="679"/>
      <c r="X51" s="679"/>
    </row>
    <row r="52" spans="1:24" s="576" customFormat="1" ht="8.65" customHeight="1">
      <c r="A52" s="577"/>
      <c r="B52" s="872"/>
      <c r="C52" s="677"/>
      <c r="D52" s="871"/>
      <c r="E52" s="871"/>
      <c r="F52" s="737" t="s">
        <v>580</v>
      </c>
      <c r="G52" s="871"/>
      <c r="H52" s="871"/>
      <c r="I52" s="871"/>
      <c r="J52" s="871"/>
      <c r="K52" s="871"/>
      <c r="L52" s="871"/>
      <c r="M52" s="871"/>
      <c r="N52" s="871"/>
      <c r="O52" s="871"/>
      <c r="P52" s="871"/>
      <c r="Q52" s="871"/>
      <c r="R52" s="871"/>
      <c r="S52" s="678"/>
      <c r="T52" s="679"/>
      <c r="U52" s="679"/>
      <c r="V52" s="679"/>
      <c r="W52" s="679"/>
      <c r="X52" s="679"/>
    </row>
    <row r="53" spans="1:24" s="576" customFormat="1" ht="8.65" customHeight="1">
      <c r="A53" s="577"/>
      <c r="B53" s="872"/>
      <c r="C53" s="677"/>
      <c r="D53" s="871"/>
      <c r="E53" s="871"/>
      <c r="F53" s="737"/>
      <c r="G53" s="871"/>
      <c r="H53" s="871"/>
      <c r="I53" s="871"/>
      <c r="J53" s="871"/>
      <c r="K53" s="871"/>
      <c r="L53" s="871"/>
      <c r="M53" s="871"/>
      <c r="N53" s="871"/>
      <c r="O53" s="871"/>
      <c r="P53" s="871"/>
      <c r="Q53" s="871"/>
      <c r="R53" s="871"/>
      <c r="S53" s="678"/>
      <c r="T53" s="679"/>
      <c r="U53" s="679"/>
      <c r="V53" s="679"/>
      <c r="W53" s="679"/>
      <c r="X53" s="679"/>
    </row>
    <row r="54" spans="1:24" s="576" customFormat="1" ht="8.65" customHeight="1">
      <c r="A54" s="577"/>
      <c r="B54" s="872"/>
      <c r="C54" s="677"/>
      <c r="D54" s="871"/>
      <c r="E54" s="871"/>
      <c r="F54" s="737"/>
      <c r="G54" s="871"/>
      <c r="H54" s="871"/>
      <c r="I54" s="871"/>
      <c r="J54" s="871"/>
      <c r="K54" s="871"/>
      <c r="L54" s="871"/>
      <c r="M54" s="871"/>
      <c r="N54" s="871"/>
      <c r="O54" s="871"/>
      <c r="P54" s="871"/>
      <c r="Q54" s="871"/>
      <c r="R54" s="871"/>
      <c r="S54" s="678"/>
      <c r="T54" s="679"/>
      <c r="U54" s="679"/>
      <c r="V54" s="679"/>
      <c r="W54" s="679"/>
      <c r="X54" s="679"/>
    </row>
    <row r="55" spans="1:24" s="576" customFormat="1" ht="3" customHeight="1">
      <c r="A55" s="577"/>
      <c r="B55" s="582"/>
      <c r="C55" s="582"/>
      <c r="D55" s="582"/>
      <c r="E55" s="582"/>
      <c r="F55" s="582"/>
      <c r="G55" s="582"/>
      <c r="H55" s="582"/>
      <c r="I55" s="582"/>
      <c r="J55" s="582"/>
      <c r="K55" s="582"/>
      <c r="L55" s="582"/>
      <c r="M55" s="582"/>
      <c r="N55" s="582"/>
      <c r="O55" s="582"/>
      <c r="P55" s="582"/>
      <c r="Q55" s="582"/>
      <c r="R55" s="582"/>
      <c r="S55" s="579"/>
    </row>
    <row r="56" spans="1:24" s="576" customFormat="1" ht="3" customHeight="1">
      <c r="A56" s="577"/>
      <c r="B56" s="578"/>
      <c r="C56" s="578"/>
      <c r="D56" s="578"/>
      <c r="E56" s="578"/>
      <c r="F56" s="578"/>
      <c r="G56" s="578"/>
      <c r="H56" s="578"/>
      <c r="I56" s="578"/>
      <c r="J56" s="578"/>
      <c r="K56" s="578"/>
      <c r="L56" s="578"/>
      <c r="M56" s="578"/>
      <c r="N56" s="578"/>
      <c r="O56" s="578"/>
      <c r="P56" s="578"/>
      <c r="Q56" s="578"/>
      <c r="R56" s="578"/>
      <c r="S56" s="579"/>
    </row>
    <row r="57" spans="1:24" s="576" customFormat="1" ht="8.65" customHeight="1">
      <c r="A57" s="577"/>
      <c r="B57" s="680">
        <v>2004</v>
      </c>
      <c r="C57" s="583"/>
      <c r="D57" s="584"/>
      <c r="E57" s="584"/>
      <c r="F57" s="584"/>
      <c r="G57" s="584"/>
      <c r="H57" s="584"/>
      <c r="I57" s="584"/>
      <c r="J57" s="583"/>
      <c r="K57" s="583"/>
      <c r="L57" s="584"/>
      <c r="M57" s="584"/>
      <c r="N57" s="584"/>
      <c r="O57" s="584"/>
      <c r="P57" s="584"/>
      <c r="Q57" s="584"/>
      <c r="R57" s="584"/>
      <c r="S57" s="579"/>
    </row>
    <row r="58" spans="1:24" s="576" customFormat="1" ht="8.65" customHeight="1">
      <c r="A58" s="577"/>
      <c r="B58" s="583" t="s">
        <v>581</v>
      </c>
      <c r="C58" s="681">
        <f t="shared" ref="C58:C65" si="2">SUM(D58:R58)</f>
        <v>3364</v>
      </c>
      <c r="D58" s="682">
        <v>529</v>
      </c>
      <c r="E58" s="682">
        <v>736</v>
      </c>
      <c r="F58" s="682" t="s">
        <v>145</v>
      </c>
      <c r="G58" s="682">
        <v>17</v>
      </c>
      <c r="H58" s="682">
        <v>12</v>
      </c>
      <c r="I58" s="682">
        <v>0</v>
      </c>
      <c r="J58" s="681">
        <v>8</v>
      </c>
      <c r="K58" s="682" t="s">
        <v>145</v>
      </c>
      <c r="L58" s="682">
        <v>326</v>
      </c>
      <c r="M58" s="682">
        <v>702</v>
      </c>
      <c r="N58" s="682">
        <v>659</v>
      </c>
      <c r="O58" s="682">
        <v>8</v>
      </c>
      <c r="P58" s="682">
        <v>110</v>
      </c>
      <c r="Q58" s="682">
        <v>4</v>
      </c>
      <c r="R58" s="682">
        <v>253</v>
      </c>
      <c r="S58" s="579"/>
      <c r="V58" s="683"/>
    </row>
    <row r="59" spans="1:24" s="576" customFormat="1" ht="8.65" customHeight="1">
      <c r="A59" s="577"/>
      <c r="B59" s="583" t="s">
        <v>582</v>
      </c>
      <c r="C59" s="681">
        <f t="shared" si="2"/>
        <v>750</v>
      </c>
      <c r="D59" s="682">
        <v>0</v>
      </c>
      <c r="E59" s="682">
        <v>42</v>
      </c>
      <c r="F59" s="682" t="s">
        <v>145</v>
      </c>
      <c r="G59" s="682">
        <v>73</v>
      </c>
      <c r="H59" s="682">
        <v>43</v>
      </c>
      <c r="I59" s="682">
        <v>188</v>
      </c>
      <c r="J59" s="681">
        <v>3</v>
      </c>
      <c r="K59" s="682" t="s">
        <v>145</v>
      </c>
      <c r="L59" s="682">
        <v>21</v>
      </c>
      <c r="M59" s="682">
        <v>293</v>
      </c>
      <c r="N59" s="682">
        <v>6</v>
      </c>
      <c r="O59" s="682">
        <v>27</v>
      </c>
      <c r="P59" s="682">
        <v>21</v>
      </c>
      <c r="Q59" s="682">
        <v>16</v>
      </c>
      <c r="R59" s="682">
        <v>17</v>
      </c>
      <c r="S59" s="579"/>
      <c r="U59" s="684"/>
      <c r="V59" s="683"/>
    </row>
    <row r="60" spans="1:24" s="576" customFormat="1" ht="8.65" customHeight="1">
      <c r="A60" s="577"/>
      <c r="B60" s="583" t="s">
        <v>583</v>
      </c>
      <c r="C60" s="681">
        <f t="shared" si="2"/>
        <v>183</v>
      </c>
      <c r="D60" s="682">
        <v>2</v>
      </c>
      <c r="E60" s="682">
        <v>23</v>
      </c>
      <c r="F60" s="682" t="s">
        <v>145</v>
      </c>
      <c r="G60" s="682">
        <v>29</v>
      </c>
      <c r="H60" s="682">
        <v>16</v>
      </c>
      <c r="I60" s="682">
        <v>5</v>
      </c>
      <c r="J60" s="681">
        <v>21</v>
      </c>
      <c r="K60" s="682" t="s">
        <v>145</v>
      </c>
      <c r="L60" s="682">
        <v>18</v>
      </c>
      <c r="M60" s="682">
        <v>18</v>
      </c>
      <c r="N60" s="682">
        <v>6</v>
      </c>
      <c r="O60" s="682">
        <v>10</v>
      </c>
      <c r="P60" s="682">
        <v>24</v>
      </c>
      <c r="Q60" s="682">
        <v>3</v>
      </c>
      <c r="R60" s="682">
        <v>8</v>
      </c>
      <c r="S60" s="579"/>
      <c r="U60" s="684"/>
      <c r="V60" s="683"/>
    </row>
    <row r="61" spans="1:24" s="576" customFormat="1" ht="8.65" customHeight="1">
      <c r="A61" s="577"/>
      <c r="B61" s="583" t="s">
        <v>584</v>
      </c>
      <c r="C61" s="681">
        <f t="shared" si="2"/>
        <v>87406</v>
      </c>
      <c r="D61" s="682">
        <v>0</v>
      </c>
      <c r="E61" s="682">
        <v>34471</v>
      </c>
      <c r="F61" s="682" t="s">
        <v>145</v>
      </c>
      <c r="G61" s="682">
        <v>8786</v>
      </c>
      <c r="H61" s="682">
        <v>74</v>
      </c>
      <c r="I61" s="682">
        <v>895</v>
      </c>
      <c r="J61" s="681">
        <v>305</v>
      </c>
      <c r="K61" s="682" t="s">
        <v>145</v>
      </c>
      <c r="L61" s="682">
        <v>2892</v>
      </c>
      <c r="M61" s="682">
        <v>27552</v>
      </c>
      <c r="N61" s="682">
        <v>0</v>
      </c>
      <c r="O61" s="682">
        <v>417</v>
      </c>
      <c r="P61" s="682">
        <v>609</v>
      </c>
      <c r="Q61" s="682">
        <v>111</v>
      </c>
      <c r="R61" s="682">
        <v>11294</v>
      </c>
      <c r="S61" s="579"/>
      <c r="U61" s="684"/>
      <c r="V61" s="683"/>
    </row>
    <row r="62" spans="1:24" s="576" customFormat="1" ht="8.65" customHeight="1">
      <c r="A62" s="577"/>
      <c r="B62" s="583" t="s">
        <v>585</v>
      </c>
      <c r="C62" s="681">
        <f t="shared" si="2"/>
        <v>85</v>
      </c>
      <c r="D62" s="682">
        <v>0</v>
      </c>
      <c r="E62" s="682">
        <v>0</v>
      </c>
      <c r="F62" s="682" t="s">
        <v>145</v>
      </c>
      <c r="G62" s="682">
        <v>1</v>
      </c>
      <c r="H62" s="682">
        <v>1</v>
      </c>
      <c r="I62" s="682">
        <v>53</v>
      </c>
      <c r="J62" s="681">
        <v>0</v>
      </c>
      <c r="K62" s="682" t="s">
        <v>145</v>
      </c>
      <c r="L62" s="682">
        <v>0</v>
      </c>
      <c r="M62" s="682">
        <v>0</v>
      </c>
      <c r="N62" s="682">
        <v>0</v>
      </c>
      <c r="O62" s="682">
        <v>21</v>
      </c>
      <c r="P62" s="682">
        <v>0</v>
      </c>
      <c r="Q62" s="682">
        <v>9</v>
      </c>
      <c r="R62" s="682">
        <v>0</v>
      </c>
      <c r="S62" s="579"/>
      <c r="U62" s="684"/>
      <c r="V62" s="683"/>
    </row>
    <row r="63" spans="1:24" s="576" customFormat="1" ht="8.65" customHeight="1">
      <c r="A63" s="577"/>
      <c r="B63" s="583" t="s">
        <v>586</v>
      </c>
      <c r="C63" s="681">
        <f t="shared" si="2"/>
        <v>137</v>
      </c>
      <c r="D63" s="682">
        <v>0</v>
      </c>
      <c r="E63" s="682">
        <v>6</v>
      </c>
      <c r="F63" s="682" t="s">
        <v>145</v>
      </c>
      <c r="G63" s="682">
        <v>3</v>
      </c>
      <c r="H63" s="682">
        <v>0</v>
      </c>
      <c r="I63" s="682">
        <v>0</v>
      </c>
      <c r="J63" s="681">
        <v>0</v>
      </c>
      <c r="K63" s="682" t="s">
        <v>145</v>
      </c>
      <c r="L63" s="682">
        <v>2</v>
      </c>
      <c r="M63" s="682">
        <v>0</v>
      </c>
      <c r="N63" s="682">
        <v>0</v>
      </c>
      <c r="O63" s="682">
        <v>5</v>
      </c>
      <c r="P63" s="682">
        <v>35</v>
      </c>
      <c r="Q63" s="682">
        <v>0</v>
      </c>
      <c r="R63" s="682">
        <v>86</v>
      </c>
      <c r="S63" s="579"/>
      <c r="U63" s="684"/>
      <c r="V63" s="683"/>
    </row>
    <row r="64" spans="1:24" s="576" customFormat="1" ht="8.65" customHeight="1">
      <c r="A64" s="577"/>
      <c r="B64" s="583" t="s">
        <v>587</v>
      </c>
      <c r="C64" s="681">
        <f t="shared" si="2"/>
        <v>661044</v>
      </c>
      <c r="D64" s="682">
        <v>4467</v>
      </c>
      <c r="E64" s="682">
        <v>41339</v>
      </c>
      <c r="F64" s="682" t="s">
        <v>145</v>
      </c>
      <c r="G64" s="682">
        <v>15342</v>
      </c>
      <c r="H64" s="682">
        <v>35247</v>
      </c>
      <c r="I64" s="682">
        <v>153575</v>
      </c>
      <c r="J64" s="681">
        <v>8000</v>
      </c>
      <c r="K64" s="682" t="s">
        <v>145</v>
      </c>
      <c r="L64" s="682">
        <v>30426</v>
      </c>
      <c r="M64" s="682">
        <v>28480</v>
      </c>
      <c r="N64" s="682">
        <v>291955</v>
      </c>
      <c r="O64" s="682">
        <v>15594</v>
      </c>
      <c r="P64" s="682">
        <v>9335</v>
      </c>
      <c r="Q64" s="682">
        <v>10695</v>
      </c>
      <c r="R64" s="682">
        <v>16589</v>
      </c>
      <c r="S64" s="579"/>
      <c r="U64" s="684"/>
      <c r="V64" s="683"/>
    </row>
    <row r="65" spans="1:22" s="576" customFormat="1" ht="8.65" customHeight="1">
      <c r="A65" s="577"/>
      <c r="B65" s="583" t="s">
        <v>588</v>
      </c>
      <c r="C65" s="681">
        <f t="shared" si="2"/>
        <v>120025</v>
      </c>
      <c r="D65" s="682">
        <v>4452</v>
      </c>
      <c r="E65" s="682">
        <v>41162</v>
      </c>
      <c r="F65" s="682" t="s">
        <v>145</v>
      </c>
      <c r="G65" s="682">
        <v>9789</v>
      </c>
      <c r="H65" s="682">
        <v>789</v>
      </c>
      <c r="I65" s="682">
        <v>3214</v>
      </c>
      <c r="J65" s="681">
        <v>5848</v>
      </c>
      <c r="K65" s="682" t="s">
        <v>145</v>
      </c>
      <c r="L65" s="682">
        <v>3287</v>
      </c>
      <c r="M65" s="682">
        <v>37820</v>
      </c>
      <c r="N65" s="682">
        <v>2573</v>
      </c>
      <c r="O65" s="682">
        <v>856</v>
      </c>
      <c r="P65" s="682">
        <v>2383</v>
      </c>
      <c r="Q65" s="682">
        <v>4868</v>
      </c>
      <c r="R65" s="682">
        <v>2984</v>
      </c>
      <c r="S65" s="579"/>
      <c r="U65" s="684"/>
      <c r="V65" s="683"/>
    </row>
    <row r="66" spans="1:22" s="576" customFormat="1" ht="8.65" customHeight="1">
      <c r="A66" s="577"/>
      <c r="B66" s="583" t="s">
        <v>589</v>
      </c>
      <c r="C66" s="681"/>
      <c r="D66" s="682"/>
      <c r="E66" s="682"/>
      <c r="F66" s="682"/>
      <c r="G66" s="682"/>
      <c r="H66" s="682"/>
      <c r="I66" s="682"/>
      <c r="J66" s="681"/>
      <c r="K66" s="682"/>
      <c r="L66" s="682"/>
      <c r="M66" s="682"/>
      <c r="N66" s="682"/>
      <c r="O66" s="682"/>
      <c r="P66" s="682"/>
      <c r="Q66" s="682"/>
      <c r="R66" s="682"/>
      <c r="S66" s="579"/>
      <c r="U66" s="684"/>
      <c r="V66" s="683"/>
    </row>
    <row r="67" spans="1:22" s="576" customFormat="1" ht="8.65" customHeight="1">
      <c r="A67" s="577"/>
      <c r="B67" s="583" t="s">
        <v>590</v>
      </c>
      <c r="C67" s="681">
        <f>SUM(D67:R67)</f>
        <v>521</v>
      </c>
      <c r="D67" s="682">
        <v>15</v>
      </c>
      <c r="E67" s="682">
        <v>1</v>
      </c>
      <c r="F67" s="682" t="s">
        <v>145</v>
      </c>
      <c r="G67" s="682">
        <v>0</v>
      </c>
      <c r="H67" s="682">
        <v>88</v>
      </c>
      <c r="I67" s="682">
        <v>219</v>
      </c>
      <c r="J67" s="681">
        <v>1</v>
      </c>
      <c r="K67" s="682" t="s">
        <v>145</v>
      </c>
      <c r="L67" s="682">
        <v>42</v>
      </c>
      <c r="M67" s="682">
        <v>0</v>
      </c>
      <c r="N67" s="682">
        <v>0</v>
      </c>
      <c r="O67" s="682">
        <v>32</v>
      </c>
      <c r="P67" s="682">
        <v>12</v>
      </c>
      <c r="Q67" s="682">
        <v>52</v>
      </c>
      <c r="R67" s="682">
        <v>59</v>
      </c>
      <c r="S67" s="579"/>
      <c r="U67" s="684"/>
      <c r="V67" s="683"/>
    </row>
    <row r="68" spans="1:22" s="576" customFormat="1" ht="8.65" customHeight="1">
      <c r="A68" s="577"/>
      <c r="B68" s="583" t="s">
        <v>591</v>
      </c>
      <c r="C68" s="681">
        <f>SUM(D68:R68)</f>
        <v>226327</v>
      </c>
      <c r="D68" s="682">
        <v>4467</v>
      </c>
      <c r="E68" s="682">
        <v>15348</v>
      </c>
      <c r="F68" s="682" t="s">
        <v>145</v>
      </c>
      <c r="G68" s="682">
        <v>13247</v>
      </c>
      <c r="H68" s="682">
        <v>20723</v>
      </c>
      <c r="I68" s="682">
        <v>37520</v>
      </c>
      <c r="J68" s="681">
        <v>5218</v>
      </c>
      <c r="K68" s="682" t="s">
        <v>145</v>
      </c>
      <c r="L68" s="682">
        <v>28286</v>
      </c>
      <c r="M68" s="682">
        <v>28883</v>
      </c>
      <c r="N68" s="682">
        <v>29675</v>
      </c>
      <c r="O68" s="682">
        <v>15464</v>
      </c>
      <c r="P68" s="682">
        <v>7417</v>
      </c>
      <c r="Q68" s="682">
        <v>9336</v>
      </c>
      <c r="R68" s="682">
        <v>10743</v>
      </c>
      <c r="S68" s="579"/>
      <c r="U68" s="684"/>
      <c r="V68" s="683"/>
    </row>
    <row r="69" spans="1:22" s="576" customFormat="1" ht="8.65" customHeight="1">
      <c r="A69" s="577"/>
      <c r="B69" s="583" t="s">
        <v>592</v>
      </c>
      <c r="C69" s="681">
        <f>SUM(D69:R69)</f>
        <v>183887</v>
      </c>
      <c r="D69" s="682">
        <v>4467</v>
      </c>
      <c r="E69" s="682">
        <v>24202</v>
      </c>
      <c r="F69" s="682" t="s">
        <v>145</v>
      </c>
      <c r="G69" s="682">
        <v>2034</v>
      </c>
      <c r="H69" s="682">
        <v>20313</v>
      </c>
      <c r="I69" s="682">
        <v>14854</v>
      </c>
      <c r="J69" s="681">
        <v>5164</v>
      </c>
      <c r="K69" s="682" t="s">
        <v>145</v>
      </c>
      <c r="L69" s="682">
        <v>26870</v>
      </c>
      <c r="M69" s="682">
        <v>17527</v>
      </c>
      <c r="N69" s="682">
        <v>28570</v>
      </c>
      <c r="O69" s="682">
        <v>15437</v>
      </c>
      <c r="P69" s="682">
        <v>7408</v>
      </c>
      <c r="Q69" s="682">
        <v>5016</v>
      </c>
      <c r="R69" s="682">
        <v>12025</v>
      </c>
      <c r="S69" s="579"/>
      <c r="U69" s="684"/>
      <c r="V69" s="683"/>
    </row>
    <row r="70" spans="1:22" s="576" customFormat="1" ht="8.65" customHeight="1">
      <c r="A70" s="577"/>
      <c r="B70" s="583" t="s">
        <v>593</v>
      </c>
      <c r="C70" s="681">
        <f>SUM(D70:R70)</f>
        <v>142</v>
      </c>
      <c r="D70" s="682">
        <v>0</v>
      </c>
      <c r="E70" s="682">
        <v>0</v>
      </c>
      <c r="F70" s="682" t="s">
        <v>145</v>
      </c>
      <c r="G70" s="682">
        <v>0</v>
      </c>
      <c r="H70" s="682">
        <v>0</v>
      </c>
      <c r="I70" s="682">
        <v>2</v>
      </c>
      <c r="J70" s="681">
        <v>6</v>
      </c>
      <c r="K70" s="682" t="s">
        <v>145</v>
      </c>
      <c r="L70" s="682">
        <v>0</v>
      </c>
      <c r="M70" s="682">
        <v>15</v>
      </c>
      <c r="N70" s="682">
        <v>3</v>
      </c>
      <c r="O70" s="682">
        <v>86</v>
      </c>
      <c r="P70" s="682">
        <v>0</v>
      </c>
      <c r="Q70" s="682">
        <v>30</v>
      </c>
      <c r="R70" s="682">
        <v>0</v>
      </c>
      <c r="S70" s="579"/>
      <c r="U70" s="684"/>
      <c r="V70" s="683"/>
    </row>
    <row r="71" spans="1:22" s="576" customFormat="1" ht="8.4499999999999993" customHeight="1">
      <c r="A71" s="577"/>
      <c r="B71" s="583"/>
      <c r="C71" s="681"/>
      <c r="D71" s="682"/>
      <c r="E71" s="682"/>
      <c r="F71" s="682"/>
      <c r="G71" s="682"/>
      <c r="H71" s="682"/>
      <c r="I71" s="682"/>
      <c r="J71" s="681"/>
      <c r="K71" s="681"/>
      <c r="L71" s="682"/>
      <c r="M71" s="682"/>
      <c r="N71" s="682"/>
      <c r="O71" s="682"/>
      <c r="P71" s="682"/>
      <c r="Q71" s="682"/>
      <c r="R71" s="682"/>
      <c r="S71" s="579"/>
      <c r="U71" s="684"/>
    </row>
    <row r="72" spans="1:22" s="576" customFormat="1" ht="8.4499999999999993" customHeight="1">
      <c r="A72" s="577"/>
      <c r="B72" s="680">
        <v>2005</v>
      </c>
      <c r="C72" s="583"/>
      <c r="D72" s="584"/>
      <c r="E72" s="584"/>
      <c r="F72" s="584"/>
      <c r="G72" s="584"/>
      <c r="H72" s="584"/>
      <c r="I72" s="584"/>
      <c r="J72" s="583"/>
      <c r="K72" s="583"/>
      <c r="L72" s="584"/>
      <c r="M72" s="584"/>
      <c r="N72" s="584"/>
      <c r="O72" s="584"/>
      <c r="P72" s="584"/>
      <c r="Q72" s="584"/>
      <c r="R72" s="584"/>
      <c r="S72" s="579"/>
    </row>
    <row r="73" spans="1:22" s="576" customFormat="1" ht="8.4499999999999993" customHeight="1">
      <c r="A73" s="577"/>
      <c r="B73" s="583" t="s">
        <v>581</v>
      </c>
      <c r="C73" s="681">
        <f t="shared" ref="C73:C80" si="3">SUM(D73:R73)</f>
        <v>5839</v>
      </c>
      <c r="D73" s="682">
        <v>198</v>
      </c>
      <c r="E73" s="682">
        <v>823</v>
      </c>
      <c r="F73" s="682" t="s">
        <v>145</v>
      </c>
      <c r="G73" s="682">
        <v>64</v>
      </c>
      <c r="H73" s="682">
        <v>147</v>
      </c>
      <c r="I73" s="682">
        <v>63</v>
      </c>
      <c r="J73" s="681">
        <v>203</v>
      </c>
      <c r="K73" s="682" t="s">
        <v>145</v>
      </c>
      <c r="L73" s="682">
        <v>2044</v>
      </c>
      <c r="M73" s="682">
        <v>762</v>
      </c>
      <c r="N73" s="682">
        <v>419</v>
      </c>
      <c r="O73" s="682">
        <v>51</v>
      </c>
      <c r="P73" s="682">
        <v>54</v>
      </c>
      <c r="Q73" s="682">
        <v>72</v>
      </c>
      <c r="R73" s="682">
        <v>939</v>
      </c>
      <c r="S73" s="579"/>
      <c r="V73" s="683"/>
    </row>
    <row r="74" spans="1:22" s="576" customFormat="1" ht="8.4499999999999993" customHeight="1">
      <c r="A74" s="577"/>
      <c r="B74" s="583" t="s">
        <v>582</v>
      </c>
      <c r="C74" s="681">
        <f t="shared" si="3"/>
        <v>1530</v>
      </c>
      <c r="D74" s="682">
        <v>3</v>
      </c>
      <c r="E74" s="682">
        <v>49</v>
      </c>
      <c r="F74" s="682" t="s">
        <v>145</v>
      </c>
      <c r="G74" s="682">
        <v>99</v>
      </c>
      <c r="H74" s="682">
        <v>26</v>
      </c>
      <c r="I74" s="682">
        <v>169</v>
      </c>
      <c r="J74" s="681">
        <v>1</v>
      </c>
      <c r="K74" s="682" t="s">
        <v>145</v>
      </c>
      <c r="L74" s="682">
        <v>11</v>
      </c>
      <c r="M74" s="682">
        <v>1022</v>
      </c>
      <c r="N74" s="682">
        <v>4</v>
      </c>
      <c r="O74" s="682">
        <v>63</v>
      </c>
      <c r="P74" s="682">
        <v>13</v>
      </c>
      <c r="Q74" s="682">
        <v>50</v>
      </c>
      <c r="R74" s="682">
        <v>20</v>
      </c>
      <c r="S74" s="579"/>
      <c r="U74" s="684"/>
      <c r="V74" s="683"/>
    </row>
    <row r="75" spans="1:22" s="576" customFormat="1" ht="8.4499999999999993" customHeight="1">
      <c r="A75" s="577"/>
      <c r="B75" s="583" t="s">
        <v>583</v>
      </c>
      <c r="C75" s="681">
        <f t="shared" si="3"/>
        <v>140</v>
      </c>
      <c r="D75" s="682">
        <v>0</v>
      </c>
      <c r="E75" s="682">
        <v>12</v>
      </c>
      <c r="F75" s="682" t="s">
        <v>145</v>
      </c>
      <c r="G75" s="682">
        <v>33</v>
      </c>
      <c r="H75" s="682">
        <v>6</v>
      </c>
      <c r="I75" s="682">
        <v>0</v>
      </c>
      <c r="J75" s="681">
        <v>4</v>
      </c>
      <c r="K75" s="682" t="s">
        <v>145</v>
      </c>
      <c r="L75" s="682">
        <v>27</v>
      </c>
      <c r="M75" s="682">
        <v>22</v>
      </c>
      <c r="N75" s="682">
        <v>1</v>
      </c>
      <c r="O75" s="682">
        <v>6</v>
      </c>
      <c r="P75" s="682">
        <v>18</v>
      </c>
      <c r="Q75" s="682">
        <v>1</v>
      </c>
      <c r="R75" s="682">
        <v>10</v>
      </c>
      <c r="S75" s="579"/>
      <c r="U75" s="684"/>
      <c r="V75" s="683"/>
    </row>
    <row r="76" spans="1:22" s="576" customFormat="1" ht="8.4499999999999993" customHeight="1">
      <c r="A76" s="577"/>
      <c r="B76" s="583" t="s">
        <v>584</v>
      </c>
      <c r="C76" s="681">
        <f t="shared" si="3"/>
        <v>120002</v>
      </c>
      <c r="D76" s="682">
        <v>2354</v>
      </c>
      <c r="E76" s="682">
        <v>38508</v>
      </c>
      <c r="F76" s="682" t="s">
        <v>145</v>
      </c>
      <c r="G76" s="682">
        <v>9978</v>
      </c>
      <c r="H76" s="682">
        <v>69</v>
      </c>
      <c r="I76" s="682">
        <v>803</v>
      </c>
      <c r="J76" s="681">
        <v>1262</v>
      </c>
      <c r="K76" s="682" t="s">
        <v>145</v>
      </c>
      <c r="L76" s="682">
        <v>4025</v>
      </c>
      <c r="M76" s="682">
        <v>60200</v>
      </c>
      <c r="N76" s="682">
        <v>0</v>
      </c>
      <c r="O76" s="682">
        <v>434</v>
      </c>
      <c r="P76" s="682">
        <v>640</v>
      </c>
      <c r="Q76" s="682">
        <v>126</v>
      </c>
      <c r="R76" s="682">
        <v>1603</v>
      </c>
      <c r="S76" s="579"/>
      <c r="U76" s="684"/>
      <c r="V76" s="683"/>
    </row>
    <row r="77" spans="1:22" s="576" customFormat="1" ht="8.4499999999999993" customHeight="1">
      <c r="A77" s="577"/>
      <c r="B77" s="583" t="s">
        <v>585</v>
      </c>
      <c r="C77" s="681">
        <f t="shared" si="3"/>
        <v>96</v>
      </c>
      <c r="D77" s="682">
        <v>0</v>
      </c>
      <c r="E77" s="682">
        <v>1</v>
      </c>
      <c r="F77" s="682" t="s">
        <v>145</v>
      </c>
      <c r="G77" s="682">
        <v>0</v>
      </c>
      <c r="H77" s="682">
        <v>1</v>
      </c>
      <c r="I77" s="682">
        <v>53</v>
      </c>
      <c r="J77" s="681">
        <v>0</v>
      </c>
      <c r="K77" s="682" t="s">
        <v>145</v>
      </c>
      <c r="L77" s="682">
        <v>0</v>
      </c>
      <c r="M77" s="682">
        <v>0</v>
      </c>
      <c r="N77" s="682">
        <v>0</v>
      </c>
      <c r="O77" s="682">
        <v>22</v>
      </c>
      <c r="P77" s="682">
        <v>0</v>
      </c>
      <c r="Q77" s="682">
        <v>19</v>
      </c>
      <c r="R77" s="682">
        <v>0</v>
      </c>
      <c r="S77" s="579"/>
      <c r="U77" s="684"/>
      <c r="V77" s="683"/>
    </row>
    <row r="78" spans="1:22" s="576" customFormat="1" ht="8.4499999999999993" customHeight="1">
      <c r="A78" s="577"/>
      <c r="B78" s="583" t="s">
        <v>586</v>
      </c>
      <c r="C78" s="681">
        <f t="shared" si="3"/>
        <v>132</v>
      </c>
      <c r="D78" s="682">
        <v>0</v>
      </c>
      <c r="E78" s="682">
        <v>35</v>
      </c>
      <c r="F78" s="682" t="s">
        <v>145</v>
      </c>
      <c r="G78" s="682">
        <v>0</v>
      </c>
      <c r="H78" s="682">
        <v>0</v>
      </c>
      <c r="I78" s="682">
        <v>0</v>
      </c>
      <c r="J78" s="681">
        <v>3</v>
      </c>
      <c r="K78" s="682" t="s">
        <v>145</v>
      </c>
      <c r="L78" s="682">
        <v>0</v>
      </c>
      <c r="M78" s="682">
        <v>28</v>
      </c>
      <c r="N78" s="682">
        <v>0</v>
      </c>
      <c r="O78" s="682">
        <v>1</v>
      </c>
      <c r="P78" s="682">
        <v>0</v>
      </c>
      <c r="Q78" s="682">
        <v>0</v>
      </c>
      <c r="R78" s="682">
        <v>65</v>
      </c>
      <c r="S78" s="579"/>
      <c r="U78" s="684"/>
      <c r="V78" s="683"/>
    </row>
    <row r="79" spans="1:22" s="576" customFormat="1" ht="8.4499999999999993" customHeight="1">
      <c r="A79" s="577"/>
      <c r="B79" s="583" t="s">
        <v>587</v>
      </c>
      <c r="C79" s="681">
        <f t="shared" si="3"/>
        <v>769056</v>
      </c>
      <c r="D79" s="682">
        <v>5231</v>
      </c>
      <c r="E79" s="682">
        <v>46393</v>
      </c>
      <c r="F79" s="682" t="s">
        <v>145</v>
      </c>
      <c r="G79" s="682">
        <v>16547</v>
      </c>
      <c r="H79" s="682">
        <v>31041</v>
      </c>
      <c r="I79" s="682">
        <v>173675</v>
      </c>
      <c r="J79" s="681">
        <v>14426</v>
      </c>
      <c r="K79" s="682" t="s">
        <v>145</v>
      </c>
      <c r="L79" s="682">
        <v>23478</v>
      </c>
      <c r="M79" s="682">
        <v>44964</v>
      </c>
      <c r="N79" s="682">
        <v>346699</v>
      </c>
      <c r="O79" s="682">
        <v>26102</v>
      </c>
      <c r="P79" s="682">
        <v>4074</v>
      </c>
      <c r="Q79" s="682">
        <v>16496</v>
      </c>
      <c r="R79" s="682">
        <v>19930</v>
      </c>
      <c r="S79" s="579"/>
      <c r="U79" s="684"/>
      <c r="V79" s="683"/>
    </row>
    <row r="80" spans="1:22" s="576" customFormat="1" ht="8.4499999999999993" customHeight="1">
      <c r="A80" s="577"/>
      <c r="B80" s="583" t="s">
        <v>588</v>
      </c>
      <c r="C80" s="681">
        <f t="shared" si="3"/>
        <v>143563</v>
      </c>
      <c r="D80" s="682">
        <v>5958</v>
      </c>
      <c r="E80" s="682">
        <v>19929</v>
      </c>
      <c r="F80" s="682" t="s">
        <v>145</v>
      </c>
      <c r="G80" s="682">
        <v>8852</v>
      </c>
      <c r="H80" s="682">
        <v>1024</v>
      </c>
      <c r="I80" s="682">
        <v>2789</v>
      </c>
      <c r="J80" s="681">
        <v>6692</v>
      </c>
      <c r="K80" s="682" t="s">
        <v>145</v>
      </c>
      <c r="L80" s="682">
        <v>4841</v>
      </c>
      <c r="M80" s="682">
        <v>25430</v>
      </c>
      <c r="N80" s="682">
        <v>47065</v>
      </c>
      <c r="O80" s="682">
        <v>2904</v>
      </c>
      <c r="P80" s="682">
        <v>3733</v>
      </c>
      <c r="Q80" s="682">
        <v>8748</v>
      </c>
      <c r="R80" s="682">
        <v>5598</v>
      </c>
      <c r="S80" s="579"/>
      <c r="U80" s="684"/>
      <c r="V80" s="683"/>
    </row>
    <row r="81" spans="1:24" s="576" customFormat="1" ht="8.4499999999999993" customHeight="1">
      <c r="A81" s="577"/>
      <c r="B81" s="583" t="s">
        <v>589</v>
      </c>
      <c r="C81" s="681"/>
      <c r="D81" s="682"/>
      <c r="E81" s="682"/>
      <c r="F81" s="682"/>
      <c r="G81" s="682"/>
      <c r="H81" s="682"/>
      <c r="I81" s="682"/>
      <c r="J81" s="681"/>
      <c r="K81" s="682"/>
      <c r="L81" s="682"/>
      <c r="M81" s="682"/>
      <c r="N81" s="682"/>
      <c r="O81" s="682"/>
      <c r="P81" s="682"/>
      <c r="Q81" s="682"/>
      <c r="R81" s="682"/>
      <c r="S81" s="579"/>
      <c r="U81" s="684"/>
      <c r="V81" s="683"/>
    </row>
    <row r="82" spans="1:24" s="576" customFormat="1" ht="8.4499999999999993" customHeight="1">
      <c r="A82" s="577"/>
      <c r="B82" s="583" t="s">
        <v>590</v>
      </c>
      <c r="C82" s="681">
        <f>SUM(D82:R82)</f>
        <v>320</v>
      </c>
      <c r="D82" s="682">
        <v>0</v>
      </c>
      <c r="E82" s="682">
        <v>6</v>
      </c>
      <c r="F82" s="682" t="s">
        <v>145</v>
      </c>
      <c r="G82" s="682">
        <v>0</v>
      </c>
      <c r="H82" s="682">
        <v>97</v>
      </c>
      <c r="I82" s="682">
        <v>94</v>
      </c>
      <c r="J82" s="681">
        <v>0</v>
      </c>
      <c r="K82" s="682" t="s">
        <v>145</v>
      </c>
      <c r="L82" s="682">
        <v>7</v>
      </c>
      <c r="M82" s="682">
        <v>1</v>
      </c>
      <c r="N82" s="682">
        <v>0</v>
      </c>
      <c r="O82" s="682">
        <v>41</v>
      </c>
      <c r="P82" s="682">
        <v>9</v>
      </c>
      <c r="Q82" s="682">
        <v>4</v>
      </c>
      <c r="R82" s="682">
        <v>61</v>
      </c>
      <c r="S82" s="579"/>
      <c r="U82" s="684"/>
      <c r="V82" s="683"/>
    </row>
    <row r="83" spans="1:24" s="576" customFormat="1" ht="8.4499999999999993" customHeight="1">
      <c r="A83" s="577"/>
      <c r="B83" s="583" t="s">
        <v>591</v>
      </c>
      <c r="C83" s="681">
        <f>SUM(D83:R83)</f>
        <v>377633</v>
      </c>
      <c r="D83" s="682">
        <v>5958</v>
      </c>
      <c r="E83" s="682">
        <v>44569</v>
      </c>
      <c r="F83" s="682" t="s">
        <v>145</v>
      </c>
      <c r="G83" s="682">
        <v>13001</v>
      </c>
      <c r="H83" s="682">
        <v>22617</v>
      </c>
      <c r="I83" s="682">
        <v>70413</v>
      </c>
      <c r="J83" s="681">
        <v>10338</v>
      </c>
      <c r="K83" s="682" t="s">
        <v>145</v>
      </c>
      <c r="L83" s="682">
        <v>21471</v>
      </c>
      <c r="M83" s="682">
        <v>57528</v>
      </c>
      <c r="N83" s="682">
        <v>74758</v>
      </c>
      <c r="O83" s="682">
        <v>26074</v>
      </c>
      <c r="P83" s="682">
        <v>3330</v>
      </c>
      <c r="Q83" s="682">
        <v>14253</v>
      </c>
      <c r="R83" s="682">
        <v>13323</v>
      </c>
      <c r="S83" s="579"/>
      <c r="U83" s="684"/>
      <c r="V83" s="683"/>
    </row>
    <row r="84" spans="1:24" s="576" customFormat="1" ht="8.4499999999999993" customHeight="1">
      <c r="A84" s="577"/>
      <c r="B84" s="583" t="s">
        <v>592</v>
      </c>
      <c r="C84" s="681">
        <f>SUM(D84:R84)</f>
        <v>324512</v>
      </c>
      <c r="D84" s="682">
        <v>5958</v>
      </c>
      <c r="E84" s="682">
        <v>47136</v>
      </c>
      <c r="F84" s="682" t="s">
        <v>145</v>
      </c>
      <c r="G84" s="682">
        <v>4857</v>
      </c>
      <c r="H84" s="682">
        <v>19771</v>
      </c>
      <c r="I84" s="682">
        <v>63819</v>
      </c>
      <c r="J84" s="681">
        <v>11477</v>
      </c>
      <c r="K84" s="682" t="s">
        <v>145</v>
      </c>
      <c r="L84" s="682">
        <v>19212</v>
      </c>
      <c r="M84" s="682">
        <v>57089</v>
      </c>
      <c r="N84" s="682">
        <v>45855</v>
      </c>
      <c r="O84" s="682">
        <v>26074</v>
      </c>
      <c r="P84" s="682">
        <v>3328</v>
      </c>
      <c r="Q84" s="682">
        <v>2510</v>
      </c>
      <c r="R84" s="682">
        <v>17426</v>
      </c>
      <c r="S84" s="579"/>
      <c r="U84" s="684"/>
      <c r="V84" s="683"/>
    </row>
    <row r="85" spans="1:24" s="576" customFormat="1" ht="8.4499999999999993" customHeight="1">
      <c r="A85" s="577"/>
      <c r="B85" s="583" t="s">
        <v>593</v>
      </c>
      <c r="C85" s="681">
        <f>SUM(D85:R85)</f>
        <v>298</v>
      </c>
      <c r="D85" s="682">
        <v>0</v>
      </c>
      <c r="E85" s="682">
        <v>0</v>
      </c>
      <c r="F85" s="682" t="s">
        <v>145</v>
      </c>
      <c r="G85" s="682">
        <v>2</v>
      </c>
      <c r="H85" s="682">
        <v>0</v>
      </c>
      <c r="I85" s="682">
        <v>0</v>
      </c>
      <c r="J85" s="681">
        <v>1</v>
      </c>
      <c r="K85" s="682" t="s">
        <v>145</v>
      </c>
      <c r="L85" s="682">
        <v>4</v>
      </c>
      <c r="M85" s="682">
        <v>220</v>
      </c>
      <c r="N85" s="682">
        <v>0</v>
      </c>
      <c r="O85" s="682">
        <v>7</v>
      </c>
      <c r="P85" s="682">
        <v>20</v>
      </c>
      <c r="Q85" s="682">
        <v>1</v>
      </c>
      <c r="R85" s="682">
        <v>43</v>
      </c>
      <c r="S85" s="579"/>
      <c r="U85" s="684"/>
      <c r="V85" s="683"/>
    </row>
    <row r="86" spans="1:24" s="576" customFormat="1" ht="3.95" customHeight="1">
      <c r="A86" s="577"/>
      <c r="B86" s="583"/>
      <c r="C86" s="681"/>
      <c r="D86" s="682"/>
      <c r="E86" s="682"/>
      <c r="F86" s="682"/>
      <c r="G86" s="682"/>
      <c r="H86" s="682"/>
      <c r="I86" s="682"/>
      <c r="J86" s="681"/>
      <c r="K86" s="681"/>
      <c r="L86" s="682"/>
      <c r="M86" s="682"/>
      <c r="N86" s="682"/>
      <c r="O86" s="682"/>
      <c r="P86" s="682"/>
      <c r="Q86" s="682"/>
      <c r="R86" s="682"/>
      <c r="S86" s="579"/>
      <c r="U86" s="684"/>
    </row>
    <row r="87" spans="1:24" s="576" customFormat="1" ht="8.4499999999999993" customHeight="1">
      <c r="A87" s="577"/>
      <c r="B87" s="680" t="s">
        <v>43</v>
      </c>
      <c r="C87" s="681"/>
      <c r="D87" s="682"/>
      <c r="E87" s="682"/>
      <c r="F87" s="682"/>
      <c r="G87" s="682"/>
      <c r="H87" s="682"/>
      <c r="I87" s="682"/>
      <c r="J87" s="681"/>
      <c r="K87" s="681"/>
      <c r="L87" s="682"/>
      <c r="M87" s="682"/>
      <c r="N87" s="682"/>
      <c r="O87" s="682"/>
      <c r="P87" s="682"/>
      <c r="Q87" s="682"/>
      <c r="R87" s="682"/>
      <c r="S87" s="579"/>
      <c r="U87" s="684"/>
    </row>
    <row r="88" spans="1:24" s="576" customFormat="1" ht="4.7" customHeight="1">
      <c r="A88" s="587"/>
      <c r="B88" s="687"/>
      <c r="C88" s="688"/>
      <c r="D88" s="689"/>
      <c r="E88" s="689"/>
      <c r="F88" s="689"/>
      <c r="G88" s="689"/>
      <c r="H88" s="689"/>
      <c r="I88" s="689"/>
      <c r="J88" s="688"/>
      <c r="K88" s="688"/>
      <c r="L88" s="689"/>
      <c r="M88" s="689"/>
      <c r="N88" s="689"/>
      <c r="O88" s="689"/>
      <c r="P88" s="689"/>
      <c r="Q88" s="689"/>
      <c r="R88" s="689"/>
      <c r="S88" s="588"/>
      <c r="U88" s="684"/>
    </row>
    <row r="89" spans="1:24" s="576" customFormat="1" ht="4.7" customHeight="1">
      <c r="A89" s="573"/>
      <c r="B89" s="574"/>
      <c r="C89" s="574"/>
      <c r="D89" s="574"/>
      <c r="E89" s="574"/>
      <c r="F89" s="574"/>
      <c r="G89" s="574"/>
      <c r="H89" s="574"/>
      <c r="I89" s="574"/>
      <c r="J89" s="574"/>
      <c r="K89" s="574"/>
      <c r="L89" s="574"/>
      <c r="M89" s="574"/>
      <c r="N89" s="574"/>
      <c r="O89" s="574"/>
      <c r="P89" s="574"/>
      <c r="Q89" s="574"/>
      <c r="R89" s="574"/>
      <c r="S89" s="575"/>
    </row>
    <row r="90" spans="1:24" s="576" customFormat="1" ht="11.1" customHeight="1">
      <c r="A90" s="577"/>
      <c r="B90" s="670" t="s">
        <v>564</v>
      </c>
      <c r="C90" s="675"/>
      <c r="D90" s="675"/>
      <c r="E90" s="580"/>
      <c r="F90" s="580"/>
      <c r="G90" s="580"/>
      <c r="H90" s="580"/>
      <c r="I90" s="580"/>
      <c r="J90" s="580"/>
      <c r="K90" s="580"/>
      <c r="L90" s="580"/>
      <c r="M90" s="580"/>
      <c r="N90" s="580"/>
      <c r="O90" s="580"/>
      <c r="P90" s="580"/>
      <c r="Q90" s="292"/>
      <c r="R90" s="812" t="s">
        <v>450</v>
      </c>
      <c r="S90" s="579"/>
    </row>
    <row r="91" spans="1:24" s="576" customFormat="1" ht="11.1" customHeight="1">
      <c r="A91" s="577"/>
      <c r="B91" s="670" t="s">
        <v>565</v>
      </c>
      <c r="C91" s="675"/>
      <c r="D91" s="675"/>
      <c r="E91" s="580"/>
      <c r="F91" s="580"/>
      <c r="G91" s="580"/>
      <c r="H91" s="580"/>
      <c r="I91" s="580"/>
      <c r="J91" s="580"/>
      <c r="K91" s="580"/>
      <c r="L91" s="580"/>
      <c r="M91" s="580"/>
      <c r="N91" s="580"/>
      <c r="O91" s="580"/>
      <c r="P91" s="580"/>
      <c r="Q91" s="580"/>
      <c r="R91" s="580"/>
      <c r="S91" s="579"/>
    </row>
    <row r="92" spans="1:24" s="576" customFormat="1" ht="11.1" customHeight="1">
      <c r="A92" s="577"/>
      <c r="B92" s="670" t="s">
        <v>623</v>
      </c>
      <c r="C92" s="675"/>
      <c r="D92" s="675"/>
      <c r="E92" s="578"/>
      <c r="F92" s="578"/>
      <c r="G92" s="578"/>
      <c r="H92" s="578"/>
      <c r="I92" s="578"/>
      <c r="J92" s="578"/>
      <c r="K92" s="578"/>
      <c r="L92" s="578"/>
      <c r="M92" s="578"/>
      <c r="N92" s="578"/>
      <c r="O92" s="578"/>
      <c r="P92" s="578"/>
      <c r="Q92" s="578"/>
      <c r="R92" s="578"/>
      <c r="S92" s="579"/>
    </row>
    <row r="93" spans="1:24" s="576" customFormat="1" ht="3" customHeight="1">
      <c r="A93" s="577"/>
      <c r="B93" s="582"/>
      <c r="C93" s="582"/>
      <c r="D93" s="582"/>
      <c r="E93" s="582"/>
      <c r="F93" s="582"/>
      <c r="G93" s="582"/>
      <c r="H93" s="582"/>
      <c r="I93" s="582"/>
      <c r="J93" s="582"/>
      <c r="K93" s="582"/>
      <c r="L93" s="582"/>
      <c r="M93" s="582"/>
      <c r="N93" s="582"/>
      <c r="O93" s="582"/>
      <c r="P93" s="582"/>
      <c r="Q93" s="582"/>
      <c r="R93" s="582"/>
      <c r="S93" s="579"/>
    </row>
    <row r="94" spans="1:24" s="576" customFormat="1" ht="3" customHeight="1">
      <c r="A94" s="577"/>
      <c r="B94" s="578"/>
      <c r="C94" s="578"/>
      <c r="D94" s="578"/>
      <c r="E94" s="578"/>
      <c r="F94" s="578"/>
      <c r="G94" s="578"/>
      <c r="H94" s="578"/>
      <c r="I94" s="578"/>
      <c r="J94" s="578"/>
      <c r="K94" s="578"/>
      <c r="L94" s="578"/>
      <c r="M94" s="578"/>
      <c r="N94" s="578"/>
      <c r="O94" s="578"/>
      <c r="P94" s="578"/>
      <c r="Q94" s="578"/>
      <c r="R94" s="578"/>
      <c r="S94" s="579"/>
    </row>
    <row r="95" spans="1:24" s="576" customFormat="1" ht="8.65" customHeight="1">
      <c r="A95" s="577"/>
      <c r="B95" s="872" t="s">
        <v>195</v>
      </c>
      <c r="C95" s="677" t="s">
        <v>1</v>
      </c>
      <c r="D95" s="871" t="s">
        <v>566</v>
      </c>
      <c r="E95" s="871" t="s">
        <v>567</v>
      </c>
      <c r="F95" s="737" t="s">
        <v>568</v>
      </c>
      <c r="G95" s="871" t="s">
        <v>569</v>
      </c>
      <c r="H95" s="871" t="s">
        <v>570</v>
      </c>
      <c r="I95" s="871" t="s">
        <v>571</v>
      </c>
      <c r="J95" s="871" t="s">
        <v>572</v>
      </c>
      <c r="K95" s="871" t="s">
        <v>573</v>
      </c>
      <c r="L95" s="871" t="s">
        <v>574</v>
      </c>
      <c r="M95" s="871" t="s">
        <v>575</v>
      </c>
      <c r="N95" s="871" t="s">
        <v>576</v>
      </c>
      <c r="O95" s="871" t="s">
        <v>577</v>
      </c>
      <c r="P95" s="871" t="s">
        <v>578</v>
      </c>
      <c r="Q95" s="871" t="s">
        <v>579</v>
      </c>
      <c r="R95" s="871" t="s">
        <v>348</v>
      </c>
      <c r="S95" s="678"/>
      <c r="T95" s="679"/>
      <c r="U95" s="679"/>
      <c r="V95" s="679"/>
      <c r="W95" s="679"/>
      <c r="X95" s="679"/>
    </row>
    <row r="96" spans="1:24" s="576" customFormat="1" ht="8.65" customHeight="1">
      <c r="A96" s="577"/>
      <c r="B96" s="872"/>
      <c r="C96" s="677"/>
      <c r="D96" s="871"/>
      <c r="E96" s="871"/>
      <c r="F96" s="737" t="s">
        <v>580</v>
      </c>
      <c r="G96" s="871"/>
      <c r="H96" s="871"/>
      <c r="I96" s="871"/>
      <c r="J96" s="871"/>
      <c r="K96" s="871"/>
      <c r="L96" s="871"/>
      <c r="M96" s="871"/>
      <c r="N96" s="871"/>
      <c r="O96" s="871"/>
      <c r="P96" s="871"/>
      <c r="Q96" s="871"/>
      <c r="R96" s="871"/>
      <c r="S96" s="678"/>
      <c r="T96" s="679"/>
      <c r="U96" s="679"/>
      <c r="V96" s="679"/>
      <c r="W96" s="679"/>
      <c r="X96" s="679"/>
    </row>
    <row r="97" spans="1:24" s="576" customFormat="1" ht="8.65" customHeight="1">
      <c r="A97" s="577"/>
      <c r="B97" s="872"/>
      <c r="C97" s="677"/>
      <c r="D97" s="871"/>
      <c r="E97" s="871"/>
      <c r="F97" s="737"/>
      <c r="G97" s="871"/>
      <c r="H97" s="871"/>
      <c r="I97" s="871"/>
      <c r="J97" s="871"/>
      <c r="K97" s="871"/>
      <c r="L97" s="871"/>
      <c r="M97" s="871"/>
      <c r="N97" s="871"/>
      <c r="O97" s="871"/>
      <c r="P97" s="871"/>
      <c r="Q97" s="871"/>
      <c r="R97" s="871"/>
      <c r="S97" s="678"/>
      <c r="T97" s="679"/>
      <c r="U97" s="679"/>
      <c r="V97" s="679"/>
      <c r="W97" s="679"/>
      <c r="X97" s="679"/>
    </row>
    <row r="98" spans="1:24" s="576" customFormat="1" ht="8.65" customHeight="1">
      <c r="A98" s="577"/>
      <c r="B98" s="872"/>
      <c r="C98" s="677"/>
      <c r="D98" s="871"/>
      <c r="E98" s="871"/>
      <c r="F98" s="737"/>
      <c r="G98" s="871"/>
      <c r="H98" s="871"/>
      <c r="I98" s="871"/>
      <c r="J98" s="871"/>
      <c r="K98" s="871"/>
      <c r="L98" s="871"/>
      <c r="M98" s="871"/>
      <c r="N98" s="871"/>
      <c r="O98" s="871"/>
      <c r="P98" s="871"/>
      <c r="Q98" s="871"/>
      <c r="R98" s="871"/>
      <c r="S98" s="678"/>
      <c r="T98" s="679"/>
      <c r="U98" s="679"/>
      <c r="V98" s="679"/>
      <c r="W98" s="679"/>
      <c r="X98" s="679"/>
    </row>
    <row r="99" spans="1:24" s="576" customFormat="1" ht="3" customHeight="1">
      <c r="A99" s="577"/>
      <c r="B99" s="582"/>
      <c r="C99" s="582"/>
      <c r="D99" s="582"/>
      <c r="E99" s="582"/>
      <c r="F99" s="582"/>
      <c r="G99" s="582"/>
      <c r="H99" s="582"/>
      <c r="I99" s="582"/>
      <c r="J99" s="582"/>
      <c r="K99" s="582"/>
      <c r="L99" s="582"/>
      <c r="M99" s="582"/>
      <c r="N99" s="582"/>
      <c r="O99" s="582"/>
      <c r="P99" s="582"/>
      <c r="Q99" s="582"/>
      <c r="R99" s="582"/>
      <c r="S99" s="579"/>
    </row>
    <row r="100" spans="1:24" s="576" customFormat="1" ht="3" customHeight="1">
      <c r="A100" s="577"/>
      <c r="B100" s="578"/>
      <c r="C100" s="578"/>
      <c r="D100" s="578"/>
      <c r="E100" s="578"/>
      <c r="F100" s="578"/>
      <c r="G100" s="578"/>
      <c r="H100" s="578"/>
      <c r="I100" s="578"/>
      <c r="J100" s="578"/>
      <c r="K100" s="578"/>
      <c r="L100" s="578"/>
      <c r="M100" s="578"/>
      <c r="N100" s="578"/>
      <c r="O100" s="578"/>
      <c r="P100" s="578"/>
      <c r="Q100" s="578"/>
      <c r="R100" s="578"/>
      <c r="S100" s="579"/>
    </row>
    <row r="101" spans="1:24" s="576" customFormat="1" ht="8.65" customHeight="1">
      <c r="A101" s="577"/>
      <c r="B101" s="680">
        <v>2006</v>
      </c>
      <c r="C101" s="583"/>
      <c r="D101" s="584"/>
      <c r="E101" s="584"/>
      <c r="F101" s="584"/>
      <c r="G101" s="584"/>
      <c r="H101" s="584"/>
      <c r="I101" s="584"/>
      <c r="J101" s="583"/>
      <c r="K101" s="583"/>
      <c r="L101" s="584"/>
      <c r="M101" s="584"/>
      <c r="N101" s="584"/>
      <c r="O101" s="584"/>
      <c r="P101" s="584"/>
      <c r="Q101" s="584"/>
      <c r="R101" s="584"/>
      <c r="S101" s="579"/>
    </row>
    <row r="102" spans="1:24" s="576" customFormat="1" ht="8.65" customHeight="1">
      <c r="A102" s="577"/>
      <c r="B102" s="583" t="s">
        <v>581</v>
      </c>
      <c r="C102" s="681">
        <f t="shared" ref="C102:C109" si="4">SUM(D102:R102)</f>
        <v>7945</v>
      </c>
      <c r="D102" s="682">
        <v>165</v>
      </c>
      <c r="E102" s="682">
        <v>331</v>
      </c>
      <c r="F102" s="682" t="s">
        <v>145</v>
      </c>
      <c r="G102" s="682">
        <v>23</v>
      </c>
      <c r="H102" s="682">
        <v>4</v>
      </c>
      <c r="I102" s="682">
        <v>27</v>
      </c>
      <c r="J102" s="681">
        <v>108</v>
      </c>
      <c r="K102" s="681">
        <v>246</v>
      </c>
      <c r="L102" s="682">
        <v>1268</v>
      </c>
      <c r="M102" s="682">
        <v>3171</v>
      </c>
      <c r="N102" s="682">
        <v>925</v>
      </c>
      <c r="O102" s="682">
        <v>164</v>
      </c>
      <c r="P102" s="682">
        <v>20</v>
      </c>
      <c r="Q102" s="584">
        <v>7</v>
      </c>
      <c r="R102" s="584">
        <v>1486</v>
      </c>
      <c r="S102" s="579"/>
      <c r="V102" s="683"/>
    </row>
    <row r="103" spans="1:24" s="576" customFormat="1" ht="8.65" customHeight="1">
      <c r="A103" s="577"/>
      <c r="B103" s="583" t="s">
        <v>582</v>
      </c>
      <c r="C103" s="681">
        <f t="shared" si="4"/>
        <v>739</v>
      </c>
      <c r="D103" s="682">
        <v>1</v>
      </c>
      <c r="E103" s="682">
        <v>51</v>
      </c>
      <c r="F103" s="682" t="s">
        <v>145</v>
      </c>
      <c r="G103" s="682">
        <v>58</v>
      </c>
      <c r="H103" s="682">
        <v>67</v>
      </c>
      <c r="I103" s="682">
        <v>142</v>
      </c>
      <c r="J103" s="681">
        <v>11</v>
      </c>
      <c r="K103" s="681">
        <v>9</v>
      </c>
      <c r="L103" s="682">
        <v>25</v>
      </c>
      <c r="M103" s="682">
        <v>213</v>
      </c>
      <c r="N103" s="682">
        <v>3</v>
      </c>
      <c r="O103" s="682">
        <v>112</v>
      </c>
      <c r="P103" s="682">
        <v>11</v>
      </c>
      <c r="Q103" s="682">
        <v>18</v>
      </c>
      <c r="R103" s="584">
        <v>18</v>
      </c>
      <c r="S103" s="579"/>
      <c r="U103" s="684"/>
      <c r="V103" s="683"/>
    </row>
    <row r="104" spans="1:24" s="576" customFormat="1" ht="8.65" customHeight="1">
      <c r="A104" s="577"/>
      <c r="B104" s="583" t="s">
        <v>583</v>
      </c>
      <c r="C104" s="681">
        <f t="shared" si="4"/>
        <v>149</v>
      </c>
      <c r="D104" s="682">
        <v>0</v>
      </c>
      <c r="E104" s="682">
        <v>6</v>
      </c>
      <c r="F104" s="682" t="s">
        <v>145</v>
      </c>
      <c r="G104" s="682">
        <v>88</v>
      </c>
      <c r="H104" s="682">
        <v>11</v>
      </c>
      <c r="I104" s="682">
        <v>1</v>
      </c>
      <c r="J104" s="681">
        <v>4</v>
      </c>
      <c r="K104" s="681">
        <v>1</v>
      </c>
      <c r="L104" s="682">
        <v>6</v>
      </c>
      <c r="M104" s="682">
        <v>2</v>
      </c>
      <c r="N104" s="682">
        <v>0</v>
      </c>
      <c r="O104" s="682">
        <v>17</v>
      </c>
      <c r="P104" s="682">
        <v>12</v>
      </c>
      <c r="Q104" s="682">
        <v>0</v>
      </c>
      <c r="R104" s="584">
        <v>1</v>
      </c>
      <c r="S104" s="579"/>
      <c r="U104" s="684"/>
      <c r="V104" s="683"/>
    </row>
    <row r="105" spans="1:24" s="576" customFormat="1" ht="8.65" customHeight="1">
      <c r="A105" s="577"/>
      <c r="B105" s="583" t="s">
        <v>584</v>
      </c>
      <c r="C105" s="681">
        <f t="shared" si="4"/>
        <v>112288</v>
      </c>
      <c r="D105" s="682">
        <v>42289</v>
      </c>
      <c r="E105" s="682">
        <v>32145</v>
      </c>
      <c r="F105" s="682" t="s">
        <v>145</v>
      </c>
      <c r="G105" s="682">
        <v>8015</v>
      </c>
      <c r="H105" s="682">
        <v>33</v>
      </c>
      <c r="I105" s="682">
        <v>790</v>
      </c>
      <c r="J105" s="681">
        <v>2326</v>
      </c>
      <c r="K105" s="681">
        <v>378</v>
      </c>
      <c r="L105" s="682">
        <v>1303</v>
      </c>
      <c r="M105" s="682">
        <v>16434</v>
      </c>
      <c r="N105" s="682">
        <v>0</v>
      </c>
      <c r="O105" s="682">
        <v>6284</v>
      </c>
      <c r="P105" s="682">
        <v>1788</v>
      </c>
      <c r="Q105" s="682">
        <v>163</v>
      </c>
      <c r="R105" s="584">
        <v>340</v>
      </c>
      <c r="S105" s="579"/>
      <c r="U105" s="684"/>
      <c r="V105" s="683"/>
    </row>
    <row r="106" spans="1:24" s="576" customFormat="1" ht="8.65" customHeight="1">
      <c r="A106" s="577"/>
      <c r="B106" s="583" t="s">
        <v>585</v>
      </c>
      <c r="C106" s="681">
        <f t="shared" si="4"/>
        <v>74</v>
      </c>
      <c r="D106" s="682">
        <v>0</v>
      </c>
      <c r="E106" s="682">
        <v>0</v>
      </c>
      <c r="F106" s="682" t="s">
        <v>145</v>
      </c>
      <c r="G106" s="682">
        <v>1</v>
      </c>
      <c r="H106" s="682">
        <v>0</v>
      </c>
      <c r="I106" s="682">
        <v>38</v>
      </c>
      <c r="J106" s="681">
        <v>0</v>
      </c>
      <c r="K106" s="681">
        <v>0</v>
      </c>
      <c r="L106" s="682">
        <v>0</v>
      </c>
      <c r="M106" s="682">
        <v>0</v>
      </c>
      <c r="N106" s="682">
        <v>0</v>
      </c>
      <c r="O106" s="682">
        <v>27</v>
      </c>
      <c r="P106" s="682">
        <v>0</v>
      </c>
      <c r="Q106" s="682">
        <v>8</v>
      </c>
      <c r="R106" s="584">
        <v>0</v>
      </c>
      <c r="S106" s="579"/>
      <c r="U106" s="684"/>
      <c r="V106" s="683"/>
    </row>
    <row r="107" spans="1:24" s="576" customFormat="1" ht="8.65" customHeight="1">
      <c r="A107" s="577"/>
      <c r="B107" s="583" t="s">
        <v>586</v>
      </c>
      <c r="C107" s="681">
        <f t="shared" si="4"/>
        <v>112</v>
      </c>
      <c r="D107" s="682">
        <v>3</v>
      </c>
      <c r="E107" s="682">
        <v>12</v>
      </c>
      <c r="F107" s="682" t="s">
        <v>145</v>
      </c>
      <c r="G107" s="682">
        <v>0</v>
      </c>
      <c r="H107" s="682">
        <v>0</v>
      </c>
      <c r="I107" s="682">
        <v>0</v>
      </c>
      <c r="J107" s="681">
        <v>0</v>
      </c>
      <c r="K107" s="681">
        <v>12</v>
      </c>
      <c r="L107" s="682">
        <v>0</v>
      </c>
      <c r="M107" s="682">
        <v>0</v>
      </c>
      <c r="N107" s="682">
        <v>0</v>
      </c>
      <c r="O107" s="682">
        <v>0</v>
      </c>
      <c r="P107" s="682">
        <v>5</v>
      </c>
      <c r="Q107" s="682">
        <v>0</v>
      </c>
      <c r="R107" s="584">
        <v>80</v>
      </c>
      <c r="S107" s="579"/>
      <c r="U107" s="684"/>
      <c r="V107" s="683"/>
    </row>
    <row r="108" spans="1:24" s="576" customFormat="1" ht="8.65" customHeight="1">
      <c r="A108" s="577"/>
      <c r="B108" s="583" t="s">
        <v>587</v>
      </c>
      <c r="C108" s="681">
        <f t="shared" si="4"/>
        <v>630112</v>
      </c>
      <c r="D108" s="682">
        <v>3094</v>
      </c>
      <c r="E108" s="682">
        <v>35537</v>
      </c>
      <c r="F108" s="682" t="s">
        <v>145</v>
      </c>
      <c r="G108" s="682">
        <v>17083</v>
      </c>
      <c r="H108" s="682">
        <v>21822</v>
      </c>
      <c r="I108" s="682">
        <v>145947</v>
      </c>
      <c r="J108" s="681">
        <v>9664</v>
      </c>
      <c r="K108" s="681">
        <v>11215</v>
      </c>
      <c r="L108" s="682">
        <v>13135</v>
      </c>
      <c r="M108" s="682">
        <v>20179</v>
      </c>
      <c r="N108" s="682">
        <v>295971</v>
      </c>
      <c r="O108" s="682">
        <v>23772</v>
      </c>
      <c r="P108" s="682">
        <v>2507</v>
      </c>
      <c r="Q108" s="682">
        <v>14406</v>
      </c>
      <c r="R108" s="584">
        <v>15780</v>
      </c>
      <c r="S108" s="579"/>
      <c r="U108" s="684"/>
      <c r="V108" s="683"/>
    </row>
    <row r="109" spans="1:24" s="576" customFormat="1" ht="8.65" customHeight="1">
      <c r="A109" s="577"/>
      <c r="B109" s="583" t="s">
        <v>588</v>
      </c>
      <c r="C109" s="681">
        <f t="shared" si="4"/>
        <v>109720</v>
      </c>
      <c r="D109" s="682">
        <v>3094</v>
      </c>
      <c r="E109" s="682">
        <v>5034</v>
      </c>
      <c r="F109" s="682" t="s">
        <v>145</v>
      </c>
      <c r="G109" s="682">
        <v>11228</v>
      </c>
      <c r="H109" s="682">
        <v>945</v>
      </c>
      <c r="I109" s="682">
        <v>2814</v>
      </c>
      <c r="J109" s="681">
        <v>3032</v>
      </c>
      <c r="K109" s="681">
        <v>2656</v>
      </c>
      <c r="L109" s="682">
        <v>3841</v>
      </c>
      <c r="M109" s="682">
        <v>28310</v>
      </c>
      <c r="N109" s="682">
        <v>25433</v>
      </c>
      <c r="O109" s="682">
        <v>3218</v>
      </c>
      <c r="P109" s="682">
        <v>5119</v>
      </c>
      <c r="Q109" s="682">
        <v>9359</v>
      </c>
      <c r="R109" s="584">
        <v>5637</v>
      </c>
      <c r="S109" s="579"/>
      <c r="U109" s="684"/>
      <c r="V109" s="683"/>
    </row>
    <row r="110" spans="1:24" s="576" customFormat="1" ht="8.65" customHeight="1">
      <c r="A110" s="577"/>
      <c r="B110" s="583" t="s">
        <v>589</v>
      </c>
      <c r="C110" s="681"/>
      <c r="D110" s="682"/>
      <c r="E110" s="682"/>
      <c r="F110" s="682"/>
      <c r="G110" s="682"/>
      <c r="H110" s="682"/>
      <c r="I110" s="682"/>
      <c r="J110" s="681"/>
      <c r="K110" s="681"/>
      <c r="L110" s="682"/>
      <c r="M110" s="682"/>
      <c r="N110" s="682"/>
      <c r="O110" s="682"/>
      <c r="P110" s="682"/>
      <c r="Q110" s="682"/>
      <c r="R110" s="584"/>
      <c r="S110" s="579"/>
      <c r="U110" s="684"/>
      <c r="V110" s="683"/>
    </row>
    <row r="111" spans="1:24" s="576" customFormat="1" ht="8.65" customHeight="1">
      <c r="A111" s="577"/>
      <c r="B111" s="583" t="s">
        <v>590</v>
      </c>
      <c r="C111" s="681">
        <f>SUM(D111:R111)</f>
        <v>236</v>
      </c>
      <c r="D111" s="682">
        <v>0</v>
      </c>
      <c r="E111" s="682">
        <v>2</v>
      </c>
      <c r="F111" s="682" t="s">
        <v>145</v>
      </c>
      <c r="G111" s="682">
        <v>0</v>
      </c>
      <c r="H111" s="682">
        <v>11</v>
      </c>
      <c r="I111" s="682">
        <v>47</v>
      </c>
      <c r="J111" s="681">
        <v>0</v>
      </c>
      <c r="K111" s="681">
        <v>0</v>
      </c>
      <c r="L111" s="682">
        <v>13</v>
      </c>
      <c r="M111" s="682">
        <v>0</v>
      </c>
      <c r="N111" s="682">
        <v>0</v>
      </c>
      <c r="O111" s="682">
        <v>12</v>
      </c>
      <c r="P111" s="682">
        <v>0</v>
      </c>
      <c r="Q111" s="682">
        <v>7</v>
      </c>
      <c r="R111" s="584">
        <v>144</v>
      </c>
      <c r="S111" s="579"/>
      <c r="U111" s="684"/>
      <c r="V111" s="683"/>
    </row>
    <row r="112" spans="1:24" s="576" customFormat="1" ht="8.65" customHeight="1">
      <c r="A112" s="577"/>
      <c r="B112" s="583" t="s">
        <v>591</v>
      </c>
      <c r="C112" s="681">
        <f>SUM(D112:R112)</f>
        <v>300696</v>
      </c>
      <c r="D112" s="682">
        <v>3094</v>
      </c>
      <c r="E112" s="682">
        <v>34817</v>
      </c>
      <c r="F112" s="682" t="s">
        <v>145</v>
      </c>
      <c r="G112" s="682">
        <v>16962</v>
      </c>
      <c r="H112" s="682">
        <v>20726</v>
      </c>
      <c r="I112" s="682">
        <v>87761</v>
      </c>
      <c r="J112" s="681">
        <v>7974</v>
      </c>
      <c r="K112" s="681">
        <v>8276</v>
      </c>
      <c r="L112" s="682">
        <v>12719</v>
      </c>
      <c r="M112" s="682">
        <v>16725</v>
      </c>
      <c r="N112" s="682">
        <v>37663</v>
      </c>
      <c r="O112" s="682">
        <v>23771</v>
      </c>
      <c r="P112" s="682">
        <v>2454</v>
      </c>
      <c r="Q112" s="682">
        <v>13715</v>
      </c>
      <c r="R112" s="584">
        <v>14039</v>
      </c>
      <c r="S112" s="579"/>
      <c r="U112" s="684"/>
      <c r="V112" s="683"/>
    </row>
    <row r="113" spans="1:22" s="576" customFormat="1" ht="8.65" customHeight="1">
      <c r="A113" s="577"/>
      <c r="B113" s="583" t="s">
        <v>592</v>
      </c>
      <c r="C113" s="681">
        <f>SUM(D113:R113)</f>
        <v>269789</v>
      </c>
      <c r="D113" s="682">
        <v>3094</v>
      </c>
      <c r="E113" s="682">
        <v>34953</v>
      </c>
      <c r="F113" s="682" t="s">
        <v>145</v>
      </c>
      <c r="G113" s="682">
        <v>2687</v>
      </c>
      <c r="H113" s="682">
        <v>20796</v>
      </c>
      <c r="I113" s="682">
        <v>74923</v>
      </c>
      <c r="J113" s="681">
        <v>7438</v>
      </c>
      <c r="K113" s="681">
        <v>5362</v>
      </c>
      <c r="L113" s="682">
        <v>12586</v>
      </c>
      <c r="M113" s="682">
        <v>27552</v>
      </c>
      <c r="N113" s="682">
        <v>27560</v>
      </c>
      <c r="O113" s="682">
        <v>23771</v>
      </c>
      <c r="P113" s="682">
        <v>2454</v>
      </c>
      <c r="Q113" s="682">
        <v>10164</v>
      </c>
      <c r="R113" s="584">
        <v>16449</v>
      </c>
      <c r="S113" s="579"/>
      <c r="U113" s="684"/>
      <c r="V113" s="683"/>
    </row>
    <row r="114" spans="1:22" s="576" customFormat="1" ht="8.65" customHeight="1">
      <c r="A114" s="577"/>
      <c r="B114" s="583" t="s">
        <v>593</v>
      </c>
      <c r="C114" s="681">
        <f>SUM(D114:R114)</f>
        <v>165</v>
      </c>
      <c r="D114" s="682">
        <v>0</v>
      </c>
      <c r="E114" s="682">
        <v>0</v>
      </c>
      <c r="F114" s="682" t="s">
        <v>145</v>
      </c>
      <c r="G114" s="682">
        <v>157</v>
      </c>
      <c r="H114" s="682">
        <v>5</v>
      </c>
      <c r="I114" s="682">
        <v>0</v>
      </c>
      <c r="J114" s="681">
        <v>1</v>
      </c>
      <c r="K114" s="681">
        <v>0</v>
      </c>
      <c r="L114" s="682">
        <v>0</v>
      </c>
      <c r="M114" s="682">
        <v>0</v>
      </c>
      <c r="N114" s="682">
        <v>0</v>
      </c>
      <c r="O114" s="682">
        <v>0</v>
      </c>
      <c r="P114" s="682">
        <v>0</v>
      </c>
      <c r="Q114" s="682">
        <v>0</v>
      </c>
      <c r="R114" s="682">
        <v>2</v>
      </c>
      <c r="S114" s="579"/>
      <c r="U114" s="684"/>
      <c r="V114" s="683"/>
    </row>
    <row r="115" spans="1:22" s="576" customFormat="1" ht="8.65" customHeight="1">
      <c r="A115" s="577"/>
      <c r="B115" s="583"/>
      <c r="C115" s="681"/>
      <c r="D115" s="682"/>
      <c r="E115" s="682"/>
      <c r="F115" s="682"/>
      <c r="G115" s="682"/>
      <c r="H115" s="682"/>
      <c r="I115" s="682"/>
      <c r="J115" s="681"/>
      <c r="K115" s="681"/>
      <c r="L115" s="682"/>
      <c r="M115" s="682"/>
      <c r="N115" s="682"/>
      <c r="O115" s="682"/>
      <c r="P115" s="682"/>
      <c r="Q115" s="682"/>
      <c r="R115" s="682"/>
      <c r="S115" s="579"/>
      <c r="U115" s="684"/>
    </row>
    <row r="116" spans="1:22" s="576" customFormat="1" ht="8.65" customHeight="1">
      <c r="A116" s="577"/>
      <c r="B116" s="680">
        <v>2007</v>
      </c>
      <c r="C116" s="583"/>
      <c r="D116" s="584"/>
      <c r="E116" s="584"/>
      <c r="F116" s="584"/>
      <c r="G116" s="584"/>
      <c r="H116" s="584"/>
      <c r="I116" s="584"/>
      <c r="J116" s="583"/>
      <c r="K116" s="583"/>
      <c r="L116" s="584"/>
      <c r="M116" s="584"/>
      <c r="N116" s="584"/>
      <c r="O116" s="584"/>
      <c r="P116" s="584"/>
      <c r="Q116" s="584"/>
      <c r="R116" s="584"/>
      <c r="S116" s="579"/>
    </row>
    <row r="117" spans="1:22" s="576" customFormat="1" ht="8.65" customHeight="1">
      <c r="A117" s="577"/>
      <c r="B117" s="583" t="s">
        <v>581</v>
      </c>
      <c r="C117" s="681">
        <f t="shared" ref="C117:C122" si="5">SUM(D117:R117)</f>
        <v>6231</v>
      </c>
      <c r="D117" s="682">
        <v>236</v>
      </c>
      <c r="E117" s="682">
        <v>670</v>
      </c>
      <c r="F117" s="682" t="s">
        <v>145</v>
      </c>
      <c r="G117" s="682">
        <v>15</v>
      </c>
      <c r="H117" s="682">
        <v>32</v>
      </c>
      <c r="I117" s="682">
        <v>23</v>
      </c>
      <c r="J117" s="681">
        <v>14</v>
      </c>
      <c r="K117" s="681">
        <v>226</v>
      </c>
      <c r="L117" s="682">
        <v>544</v>
      </c>
      <c r="M117" s="682">
        <v>2358</v>
      </c>
      <c r="N117" s="682">
        <v>814</v>
      </c>
      <c r="O117" s="682">
        <v>154</v>
      </c>
      <c r="P117" s="682">
        <v>4</v>
      </c>
      <c r="Q117" s="584">
        <v>5</v>
      </c>
      <c r="R117" s="584">
        <v>1136</v>
      </c>
      <c r="S117" s="579"/>
      <c r="V117" s="683"/>
    </row>
    <row r="118" spans="1:22" s="576" customFormat="1" ht="8.65" customHeight="1">
      <c r="A118" s="577"/>
      <c r="B118" s="583" t="s">
        <v>594</v>
      </c>
      <c r="C118" s="681">
        <f t="shared" si="5"/>
        <v>577</v>
      </c>
      <c r="D118" s="682">
        <v>0</v>
      </c>
      <c r="E118" s="682">
        <v>80</v>
      </c>
      <c r="F118" s="682" t="s">
        <v>145</v>
      </c>
      <c r="G118" s="682">
        <v>20</v>
      </c>
      <c r="H118" s="682">
        <v>48</v>
      </c>
      <c r="I118" s="682">
        <v>90</v>
      </c>
      <c r="J118" s="681">
        <v>13</v>
      </c>
      <c r="K118" s="681">
        <v>2</v>
      </c>
      <c r="L118" s="682">
        <v>29</v>
      </c>
      <c r="M118" s="682">
        <v>128</v>
      </c>
      <c r="N118" s="682">
        <v>5</v>
      </c>
      <c r="O118" s="682">
        <v>97</v>
      </c>
      <c r="P118" s="682">
        <v>14</v>
      </c>
      <c r="Q118" s="682">
        <v>27</v>
      </c>
      <c r="R118" s="584">
        <v>24</v>
      </c>
      <c r="S118" s="579"/>
      <c r="U118" s="684"/>
      <c r="V118" s="683"/>
    </row>
    <row r="119" spans="1:22" s="576" customFormat="1" ht="8.65" customHeight="1">
      <c r="A119" s="577"/>
      <c r="B119" s="583" t="s">
        <v>583</v>
      </c>
      <c r="C119" s="681">
        <f t="shared" si="5"/>
        <v>158</v>
      </c>
      <c r="D119" s="682">
        <v>0</v>
      </c>
      <c r="E119" s="682">
        <v>15</v>
      </c>
      <c r="F119" s="682" t="s">
        <v>145</v>
      </c>
      <c r="G119" s="682">
        <v>75</v>
      </c>
      <c r="H119" s="682">
        <v>17</v>
      </c>
      <c r="I119" s="682">
        <v>0</v>
      </c>
      <c r="J119" s="681">
        <v>3</v>
      </c>
      <c r="K119" s="681">
        <v>15</v>
      </c>
      <c r="L119" s="682">
        <v>16</v>
      </c>
      <c r="M119" s="682">
        <v>0</v>
      </c>
      <c r="N119" s="682">
        <v>1</v>
      </c>
      <c r="O119" s="682">
        <v>12</v>
      </c>
      <c r="P119" s="682">
        <v>0</v>
      </c>
      <c r="Q119" s="682">
        <v>0</v>
      </c>
      <c r="R119" s="584">
        <v>4</v>
      </c>
      <c r="S119" s="579"/>
      <c r="U119" s="684"/>
      <c r="V119" s="683"/>
    </row>
    <row r="120" spans="1:22" s="576" customFormat="1" ht="8.65" customHeight="1">
      <c r="A120" s="577"/>
      <c r="B120" s="583" t="s">
        <v>584</v>
      </c>
      <c r="C120" s="681">
        <f t="shared" si="5"/>
        <v>74906</v>
      </c>
      <c r="D120" s="682">
        <v>33315</v>
      </c>
      <c r="E120" s="682">
        <v>9691</v>
      </c>
      <c r="F120" s="682" t="s">
        <v>145</v>
      </c>
      <c r="G120" s="682">
        <v>2989</v>
      </c>
      <c r="H120" s="682">
        <v>3725</v>
      </c>
      <c r="I120" s="682">
        <v>349</v>
      </c>
      <c r="J120" s="681">
        <v>11571</v>
      </c>
      <c r="K120" s="681">
        <v>11</v>
      </c>
      <c r="L120" s="682">
        <v>1708</v>
      </c>
      <c r="M120" s="682">
        <v>5664</v>
      </c>
      <c r="N120" s="682">
        <v>0</v>
      </c>
      <c r="O120" s="682">
        <v>2266</v>
      </c>
      <c r="P120" s="682">
        <v>3256</v>
      </c>
      <c r="Q120" s="682">
        <v>75</v>
      </c>
      <c r="R120" s="584">
        <v>286</v>
      </c>
      <c r="S120" s="579"/>
      <c r="U120" s="684"/>
      <c r="V120" s="683"/>
    </row>
    <row r="121" spans="1:22" s="576" customFormat="1" ht="8.65" customHeight="1">
      <c r="A121" s="577"/>
      <c r="B121" s="583" t="s">
        <v>587</v>
      </c>
      <c r="C121" s="681">
        <f t="shared" si="5"/>
        <v>301063</v>
      </c>
      <c r="D121" s="682">
        <v>2880</v>
      </c>
      <c r="E121" s="682">
        <v>14618</v>
      </c>
      <c r="F121" s="682" t="s">
        <v>145</v>
      </c>
      <c r="G121" s="682">
        <v>7950</v>
      </c>
      <c r="H121" s="682">
        <v>47416</v>
      </c>
      <c r="I121" s="682">
        <v>31008</v>
      </c>
      <c r="J121" s="681">
        <v>15390</v>
      </c>
      <c r="K121" s="681">
        <v>2553</v>
      </c>
      <c r="L121" s="682">
        <v>4609</v>
      </c>
      <c r="M121" s="682">
        <v>19477</v>
      </c>
      <c r="N121" s="682">
        <v>108384</v>
      </c>
      <c r="O121" s="682">
        <v>20781</v>
      </c>
      <c r="P121" s="682">
        <v>4021</v>
      </c>
      <c r="Q121" s="682">
        <v>7601</v>
      </c>
      <c r="R121" s="584">
        <v>14375</v>
      </c>
      <c r="S121" s="579"/>
      <c r="U121" s="684"/>
      <c r="V121" s="683"/>
    </row>
    <row r="122" spans="1:22" s="576" customFormat="1" ht="8.65" customHeight="1">
      <c r="A122" s="577"/>
      <c r="B122" s="583" t="s">
        <v>595</v>
      </c>
      <c r="C122" s="681">
        <f t="shared" si="5"/>
        <v>107032</v>
      </c>
      <c r="D122" s="682">
        <v>2880</v>
      </c>
      <c r="E122" s="682">
        <v>6499</v>
      </c>
      <c r="F122" s="682" t="s">
        <v>145</v>
      </c>
      <c r="G122" s="682">
        <v>4270</v>
      </c>
      <c r="H122" s="682">
        <v>736</v>
      </c>
      <c r="I122" s="682">
        <v>1534</v>
      </c>
      <c r="J122" s="681">
        <v>3914</v>
      </c>
      <c r="K122" s="681">
        <v>1394</v>
      </c>
      <c r="L122" s="682">
        <v>3892</v>
      </c>
      <c r="M122" s="682">
        <v>25472</v>
      </c>
      <c r="N122" s="682">
        <v>22453</v>
      </c>
      <c r="O122" s="682">
        <v>11102</v>
      </c>
      <c r="P122" s="682">
        <v>7205</v>
      </c>
      <c r="Q122" s="682">
        <v>6718</v>
      </c>
      <c r="R122" s="584">
        <v>8963</v>
      </c>
      <c r="S122" s="579"/>
      <c r="U122" s="684"/>
      <c r="V122" s="683"/>
    </row>
    <row r="123" spans="1:22" s="576" customFormat="1" ht="8.65" customHeight="1">
      <c r="A123" s="577"/>
      <c r="B123" s="583" t="s">
        <v>589</v>
      </c>
      <c r="C123" s="681"/>
      <c r="D123" s="682"/>
      <c r="E123" s="682"/>
      <c r="F123" s="682"/>
      <c r="G123" s="682"/>
      <c r="H123" s="682"/>
      <c r="I123" s="682"/>
      <c r="J123" s="681"/>
      <c r="K123" s="681"/>
      <c r="L123" s="682"/>
      <c r="M123" s="682"/>
      <c r="N123" s="682"/>
      <c r="O123" s="682"/>
      <c r="P123" s="682"/>
      <c r="Q123" s="682"/>
      <c r="R123" s="584"/>
      <c r="S123" s="579"/>
      <c r="U123" s="684"/>
      <c r="V123" s="683"/>
    </row>
    <row r="124" spans="1:22" s="576" customFormat="1" ht="8.65" customHeight="1">
      <c r="A124" s="577"/>
      <c r="B124" s="583" t="s">
        <v>590</v>
      </c>
      <c r="C124" s="681">
        <f>SUM(D124:R124)</f>
        <v>506</v>
      </c>
      <c r="D124" s="682">
        <v>0</v>
      </c>
      <c r="E124" s="682">
        <v>105</v>
      </c>
      <c r="F124" s="682" t="s">
        <v>145</v>
      </c>
      <c r="G124" s="682">
        <v>0</v>
      </c>
      <c r="H124" s="682">
        <v>84</v>
      </c>
      <c r="I124" s="682">
        <v>124</v>
      </c>
      <c r="J124" s="681">
        <v>5</v>
      </c>
      <c r="K124" s="681">
        <v>5</v>
      </c>
      <c r="L124" s="682">
        <v>1</v>
      </c>
      <c r="M124" s="682">
        <v>2</v>
      </c>
      <c r="N124" s="682">
        <v>0</v>
      </c>
      <c r="O124" s="682">
        <v>36</v>
      </c>
      <c r="P124" s="682">
        <v>12</v>
      </c>
      <c r="Q124" s="682">
        <v>2</v>
      </c>
      <c r="R124" s="584">
        <v>130</v>
      </c>
      <c r="S124" s="579"/>
      <c r="U124" s="684"/>
      <c r="V124" s="683"/>
    </row>
    <row r="125" spans="1:22" s="576" customFormat="1" ht="4.7" customHeight="1">
      <c r="A125" s="577"/>
      <c r="B125" s="583"/>
      <c r="C125" s="681"/>
      <c r="D125" s="682"/>
      <c r="E125" s="682"/>
      <c r="F125" s="682"/>
      <c r="G125" s="682"/>
      <c r="H125" s="682"/>
      <c r="I125" s="682"/>
      <c r="J125" s="681"/>
      <c r="K125" s="681"/>
      <c r="L125" s="682"/>
      <c r="M125" s="682"/>
      <c r="N125" s="682"/>
      <c r="O125" s="682"/>
      <c r="P125" s="682"/>
      <c r="Q125" s="682"/>
      <c r="R125" s="682"/>
      <c r="S125" s="579"/>
      <c r="U125" s="684"/>
    </row>
    <row r="126" spans="1:22" s="576" customFormat="1" ht="8.65" customHeight="1">
      <c r="A126" s="577"/>
      <c r="B126" s="680" t="s">
        <v>43</v>
      </c>
      <c r="C126" s="681"/>
      <c r="D126" s="682"/>
      <c r="E126" s="682"/>
      <c r="F126" s="682"/>
      <c r="G126" s="682"/>
      <c r="H126" s="682"/>
      <c r="I126" s="682"/>
      <c r="J126" s="681"/>
      <c r="K126" s="681"/>
      <c r="L126" s="682"/>
      <c r="M126" s="682"/>
      <c r="N126" s="682"/>
      <c r="O126" s="682"/>
      <c r="P126" s="682"/>
      <c r="Q126" s="682"/>
      <c r="R126" s="682"/>
      <c r="S126" s="579"/>
      <c r="U126" s="684"/>
    </row>
    <row r="127" spans="1:22" s="654" customFormat="1" ht="4.7" customHeight="1">
      <c r="A127" s="587"/>
      <c r="B127" s="687"/>
      <c r="C127" s="688"/>
      <c r="D127" s="689"/>
      <c r="E127" s="689"/>
      <c r="F127" s="689"/>
      <c r="G127" s="689"/>
      <c r="H127" s="689"/>
      <c r="I127" s="689"/>
      <c r="J127" s="688"/>
      <c r="K127" s="688"/>
      <c r="L127" s="689"/>
      <c r="M127" s="689"/>
      <c r="N127" s="689"/>
      <c r="O127" s="689"/>
      <c r="P127" s="689"/>
      <c r="Q127" s="689"/>
      <c r="R127" s="689"/>
      <c r="S127" s="588"/>
      <c r="U127" s="690"/>
    </row>
    <row r="128" spans="1:22" s="645" customFormat="1" ht="4.7" customHeight="1">
      <c r="A128" s="573"/>
      <c r="B128" s="691"/>
      <c r="C128" s="692"/>
      <c r="D128" s="693"/>
      <c r="E128" s="693"/>
      <c r="F128" s="693"/>
      <c r="G128" s="693"/>
      <c r="H128" s="693"/>
      <c r="I128" s="693"/>
      <c r="J128" s="692"/>
      <c r="K128" s="692"/>
      <c r="L128" s="693"/>
      <c r="M128" s="693"/>
      <c r="N128" s="693"/>
      <c r="O128" s="693"/>
      <c r="P128" s="693"/>
      <c r="Q128" s="693"/>
      <c r="R128" s="693"/>
      <c r="S128" s="575"/>
      <c r="U128" s="694"/>
    </row>
    <row r="129" spans="1:24" s="576" customFormat="1" ht="11.1" customHeight="1">
      <c r="A129" s="577"/>
      <c r="B129" s="670" t="s">
        <v>564</v>
      </c>
      <c r="C129" s="675"/>
      <c r="D129" s="675"/>
      <c r="E129" s="580"/>
      <c r="F129" s="580"/>
      <c r="G129" s="580"/>
      <c r="H129" s="580"/>
      <c r="I129" s="580"/>
      <c r="J129" s="580"/>
      <c r="K129" s="580"/>
      <c r="L129" s="580"/>
      <c r="M129" s="580"/>
      <c r="N129" s="580"/>
      <c r="O129" s="580"/>
      <c r="P129" s="580"/>
      <c r="Q129" s="292"/>
      <c r="R129" s="812" t="s">
        <v>450</v>
      </c>
      <c r="S129" s="579"/>
    </row>
    <row r="130" spans="1:24" s="576" customFormat="1" ht="11.1" customHeight="1">
      <c r="A130" s="577"/>
      <c r="B130" s="670" t="s">
        <v>565</v>
      </c>
      <c r="C130" s="675"/>
      <c r="D130" s="675"/>
      <c r="E130" s="580"/>
      <c r="F130" s="580"/>
      <c r="G130" s="580"/>
      <c r="H130" s="580"/>
      <c r="I130" s="580"/>
      <c r="J130" s="580"/>
      <c r="K130" s="580"/>
      <c r="L130" s="580"/>
      <c r="M130" s="580"/>
      <c r="N130" s="580"/>
      <c r="O130" s="580"/>
      <c r="P130" s="580"/>
      <c r="Q130" s="580"/>
      <c r="R130" s="580"/>
      <c r="S130" s="579"/>
    </row>
    <row r="131" spans="1:24" s="576" customFormat="1" ht="11.1" customHeight="1">
      <c r="A131" s="577"/>
      <c r="B131" s="670" t="s">
        <v>623</v>
      </c>
      <c r="C131" s="675"/>
      <c r="D131" s="675"/>
      <c r="E131" s="578"/>
      <c r="F131" s="578"/>
      <c r="G131" s="578"/>
      <c r="H131" s="578"/>
      <c r="I131" s="578"/>
      <c r="J131" s="578"/>
      <c r="K131" s="578"/>
      <c r="L131" s="578"/>
      <c r="M131" s="578"/>
      <c r="N131" s="578"/>
      <c r="O131" s="578"/>
      <c r="P131" s="578"/>
      <c r="Q131" s="578"/>
      <c r="R131" s="578"/>
      <c r="S131" s="579"/>
    </row>
    <row r="132" spans="1:24" s="576" customFormat="1" ht="3" customHeight="1">
      <c r="A132" s="577"/>
      <c r="B132" s="582"/>
      <c r="C132" s="582"/>
      <c r="D132" s="582"/>
      <c r="E132" s="582"/>
      <c r="F132" s="582"/>
      <c r="G132" s="582"/>
      <c r="H132" s="582"/>
      <c r="I132" s="582"/>
      <c r="J132" s="582"/>
      <c r="K132" s="582"/>
      <c r="L132" s="582"/>
      <c r="M132" s="582"/>
      <c r="N132" s="582"/>
      <c r="O132" s="582"/>
      <c r="P132" s="582"/>
      <c r="Q132" s="582"/>
      <c r="R132" s="582"/>
      <c r="S132" s="579"/>
    </row>
    <row r="133" spans="1:24" s="576" customFormat="1" ht="3" customHeight="1">
      <c r="A133" s="577"/>
      <c r="B133" s="578"/>
      <c r="C133" s="578"/>
      <c r="D133" s="578"/>
      <c r="E133" s="578"/>
      <c r="F133" s="578"/>
      <c r="G133" s="578"/>
      <c r="H133" s="578"/>
      <c r="I133" s="578"/>
      <c r="J133" s="578"/>
      <c r="K133" s="578"/>
      <c r="L133" s="578"/>
      <c r="M133" s="578"/>
      <c r="N133" s="578"/>
      <c r="O133" s="578"/>
      <c r="P133" s="578"/>
      <c r="Q133" s="578"/>
      <c r="R133" s="578"/>
      <c r="S133" s="579"/>
    </row>
    <row r="134" spans="1:24" s="576" customFormat="1" ht="8.65" customHeight="1">
      <c r="A134" s="577"/>
      <c r="B134" s="872" t="s">
        <v>195</v>
      </c>
      <c r="C134" s="677" t="s">
        <v>1</v>
      </c>
      <c r="D134" s="871" t="s">
        <v>566</v>
      </c>
      <c r="E134" s="871" t="s">
        <v>567</v>
      </c>
      <c r="F134" s="737" t="s">
        <v>568</v>
      </c>
      <c r="G134" s="871" t="s">
        <v>569</v>
      </c>
      <c r="H134" s="871" t="s">
        <v>570</v>
      </c>
      <c r="I134" s="871" t="s">
        <v>571</v>
      </c>
      <c r="J134" s="871" t="s">
        <v>572</v>
      </c>
      <c r="K134" s="871" t="s">
        <v>573</v>
      </c>
      <c r="L134" s="871" t="s">
        <v>574</v>
      </c>
      <c r="M134" s="871" t="s">
        <v>575</v>
      </c>
      <c r="N134" s="871" t="s">
        <v>576</v>
      </c>
      <c r="O134" s="871" t="s">
        <v>577</v>
      </c>
      <c r="P134" s="871" t="s">
        <v>578</v>
      </c>
      <c r="Q134" s="871" t="s">
        <v>579</v>
      </c>
      <c r="R134" s="871" t="s">
        <v>348</v>
      </c>
      <c r="S134" s="678"/>
      <c r="T134" s="679"/>
      <c r="U134" s="679"/>
      <c r="V134" s="679"/>
      <c r="W134" s="679"/>
      <c r="X134" s="679"/>
    </row>
    <row r="135" spans="1:24" s="576" customFormat="1" ht="8.65" customHeight="1">
      <c r="A135" s="577"/>
      <c r="B135" s="872"/>
      <c r="C135" s="677"/>
      <c r="D135" s="871"/>
      <c r="E135" s="871"/>
      <c r="F135" s="737" t="s">
        <v>580</v>
      </c>
      <c r="G135" s="871"/>
      <c r="H135" s="871"/>
      <c r="I135" s="871"/>
      <c r="J135" s="871"/>
      <c r="K135" s="871"/>
      <c r="L135" s="871"/>
      <c r="M135" s="871"/>
      <c r="N135" s="871"/>
      <c r="O135" s="871"/>
      <c r="P135" s="871"/>
      <c r="Q135" s="871"/>
      <c r="R135" s="871"/>
      <c r="S135" s="678"/>
      <c r="T135" s="679"/>
      <c r="U135" s="679"/>
      <c r="V135" s="679"/>
      <c r="W135" s="679"/>
      <c r="X135" s="679"/>
    </row>
    <row r="136" spans="1:24" s="576" customFormat="1" ht="8.65" customHeight="1">
      <c r="A136" s="577"/>
      <c r="B136" s="872"/>
      <c r="C136" s="677"/>
      <c r="D136" s="871"/>
      <c r="E136" s="871"/>
      <c r="F136" s="737"/>
      <c r="G136" s="871"/>
      <c r="H136" s="871"/>
      <c r="I136" s="871"/>
      <c r="J136" s="871"/>
      <c r="K136" s="871"/>
      <c r="L136" s="871"/>
      <c r="M136" s="871"/>
      <c r="N136" s="871"/>
      <c r="O136" s="871"/>
      <c r="P136" s="871"/>
      <c r="Q136" s="871"/>
      <c r="R136" s="871"/>
      <c r="S136" s="678"/>
      <c r="T136" s="679"/>
      <c r="U136" s="679"/>
      <c r="V136" s="679"/>
      <c r="W136" s="679"/>
      <c r="X136" s="679"/>
    </row>
    <row r="137" spans="1:24" s="576" customFormat="1" ht="8.65" customHeight="1">
      <c r="A137" s="577"/>
      <c r="B137" s="872"/>
      <c r="C137" s="677"/>
      <c r="D137" s="871"/>
      <c r="E137" s="871"/>
      <c r="F137" s="737"/>
      <c r="G137" s="871"/>
      <c r="H137" s="871"/>
      <c r="I137" s="871"/>
      <c r="J137" s="871"/>
      <c r="K137" s="871"/>
      <c r="L137" s="871"/>
      <c r="M137" s="871"/>
      <c r="N137" s="871"/>
      <c r="O137" s="871"/>
      <c r="P137" s="871"/>
      <c r="Q137" s="871"/>
      <c r="R137" s="871"/>
      <c r="S137" s="678"/>
      <c r="T137" s="679"/>
      <c r="U137" s="679"/>
      <c r="V137" s="679"/>
      <c r="W137" s="679"/>
      <c r="X137" s="679"/>
    </row>
    <row r="138" spans="1:24" s="576" customFormat="1" ht="3" customHeight="1">
      <c r="A138" s="577"/>
      <c r="B138" s="582"/>
      <c r="C138" s="582"/>
      <c r="D138" s="582"/>
      <c r="E138" s="582"/>
      <c r="F138" s="582"/>
      <c r="G138" s="582"/>
      <c r="H138" s="582"/>
      <c r="I138" s="582"/>
      <c r="J138" s="582"/>
      <c r="K138" s="582"/>
      <c r="L138" s="582"/>
      <c r="M138" s="582"/>
      <c r="N138" s="582"/>
      <c r="O138" s="582"/>
      <c r="P138" s="582"/>
      <c r="Q138" s="582"/>
      <c r="R138" s="582"/>
      <c r="S138" s="579"/>
    </row>
    <row r="139" spans="1:24" s="576" customFormat="1" ht="3" customHeight="1">
      <c r="A139" s="577"/>
      <c r="B139" s="578"/>
      <c r="C139" s="578"/>
      <c r="D139" s="578"/>
      <c r="E139" s="578"/>
      <c r="F139" s="578"/>
      <c r="G139" s="578"/>
      <c r="H139" s="578"/>
      <c r="I139" s="578"/>
      <c r="J139" s="578"/>
      <c r="K139" s="578"/>
      <c r="L139" s="578"/>
      <c r="M139" s="578"/>
      <c r="N139" s="578"/>
      <c r="O139" s="578"/>
      <c r="P139" s="578"/>
      <c r="Q139" s="578"/>
      <c r="R139" s="578"/>
      <c r="S139" s="579"/>
    </row>
    <row r="140" spans="1:24" s="576" customFormat="1" ht="8.65" customHeight="1">
      <c r="A140" s="577"/>
      <c r="B140" s="680">
        <v>2008</v>
      </c>
      <c r="C140" s="583"/>
      <c r="D140" s="584"/>
      <c r="E140" s="584"/>
      <c r="F140" s="584"/>
      <c r="G140" s="584"/>
      <c r="H140" s="584"/>
      <c r="I140" s="584"/>
      <c r="J140" s="583"/>
      <c r="K140" s="583"/>
      <c r="L140" s="584"/>
      <c r="M140" s="584"/>
      <c r="N140" s="584"/>
      <c r="O140" s="584"/>
      <c r="P140" s="584"/>
      <c r="Q140" s="584"/>
      <c r="R140" s="584"/>
      <c r="S140" s="579"/>
    </row>
    <row r="141" spans="1:24" s="576" customFormat="1" ht="8.65" customHeight="1">
      <c r="A141" s="577"/>
      <c r="B141" s="695" t="s">
        <v>581</v>
      </c>
      <c r="C141" s="681">
        <f t="shared" ref="C141:C146" si="6">SUM(D141:R141)</f>
        <v>3166</v>
      </c>
      <c r="D141" s="682">
        <v>195</v>
      </c>
      <c r="E141" s="682">
        <v>114</v>
      </c>
      <c r="F141" s="682" t="s">
        <v>145</v>
      </c>
      <c r="G141" s="682">
        <v>10</v>
      </c>
      <c r="H141" s="682">
        <v>10</v>
      </c>
      <c r="I141" s="682">
        <v>4</v>
      </c>
      <c r="J141" s="681">
        <v>12</v>
      </c>
      <c r="K141" s="681">
        <v>58</v>
      </c>
      <c r="L141" s="682">
        <v>409</v>
      </c>
      <c r="M141" s="682">
        <v>515</v>
      </c>
      <c r="N141" s="682">
        <v>1077</v>
      </c>
      <c r="O141" s="682">
        <v>77</v>
      </c>
      <c r="P141" s="682">
        <v>6</v>
      </c>
      <c r="Q141" s="584">
        <v>0</v>
      </c>
      <c r="R141" s="584">
        <v>679</v>
      </c>
      <c r="S141" s="579"/>
      <c r="V141" s="683"/>
    </row>
    <row r="142" spans="1:24" s="576" customFormat="1" ht="8.65" customHeight="1">
      <c r="A142" s="577"/>
      <c r="B142" s="695" t="s">
        <v>594</v>
      </c>
      <c r="C142" s="681">
        <f t="shared" si="6"/>
        <v>611</v>
      </c>
      <c r="D142" s="682">
        <v>1</v>
      </c>
      <c r="E142" s="682">
        <v>64</v>
      </c>
      <c r="F142" s="682" t="s">
        <v>145</v>
      </c>
      <c r="G142" s="682">
        <v>37</v>
      </c>
      <c r="H142" s="682">
        <v>30</v>
      </c>
      <c r="I142" s="682">
        <v>63</v>
      </c>
      <c r="J142" s="681">
        <v>16</v>
      </c>
      <c r="K142" s="681">
        <v>2</v>
      </c>
      <c r="L142" s="682">
        <v>129</v>
      </c>
      <c r="M142" s="682">
        <v>175</v>
      </c>
      <c r="N142" s="682">
        <v>7</v>
      </c>
      <c r="O142" s="682">
        <v>50</v>
      </c>
      <c r="P142" s="682">
        <v>18</v>
      </c>
      <c r="Q142" s="682">
        <v>4</v>
      </c>
      <c r="R142" s="584">
        <v>15</v>
      </c>
      <c r="S142" s="579"/>
      <c r="U142" s="684"/>
      <c r="V142" s="683"/>
    </row>
    <row r="143" spans="1:24" s="576" customFormat="1" ht="8.65" customHeight="1">
      <c r="A143" s="577"/>
      <c r="B143" s="695" t="s">
        <v>583</v>
      </c>
      <c r="C143" s="681">
        <f t="shared" si="6"/>
        <v>123</v>
      </c>
      <c r="D143" s="682">
        <v>0</v>
      </c>
      <c r="E143" s="682">
        <v>8</v>
      </c>
      <c r="F143" s="682" t="s">
        <v>145</v>
      </c>
      <c r="G143" s="682">
        <v>48</v>
      </c>
      <c r="H143" s="682">
        <v>18</v>
      </c>
      <c r="I143" s="682">
        <v>1</v>
      </c>
      <c r="J143" s="681">
        <v>14</v>
      </c>
      <c r="K143" s="681">
        <v>11</v>
      </c>
      <c r="L143" s="682">
        <v>12</v>
      </c>
      <c r="M143" s="682">
        <v>0</v>
      </c>
      <c r="N143" s="682">
        <v>2</v>
      </c>
      <c r="O143" s="682">
        <v>2</v>
      </c>
      <c r="P143" s="682">
        <v>5</v>
      </c>
      <c r="Q143" s="682">
        <v>0</v>
      </c>
      <c r="R143" s="584">
        <v>2</v>
      </c>
      <c r="S143" s="579"/>
      <c r="U143" s="684"/>
      <c r="V143" s="683"/>
    </row>
    <row r="144" spans="1:24" s="576" customFormat="1" ht="8.65" customHeight="1">
      <c r="A144" s="577"/>
      <c r="B144" s="695" t="s">
        <v>584</v>
      </c>
      <c r="C144" s="681">
        <f t="shared" si="6"/>
        <v>82913</v>
      </c>
      <c r="D144" s="682">
        <v>117</v>
      </c>
      <c r="E144" s="682">
        <v>8845</v>
      </c>
      <c r="F144" s="682" t="s">
        <v>145</v>
      </c>
      <c r="G144" s="682">
        <v>9977</v>
      </c>
      <c r="H144" s="682">
        <v>8448</v>
      </c>
      <c r="I144" s="682">
        <v>160</v>
      </c>
      <c r="J144" s="681">
        <v>14656</v>
      </c>
      <c r="K144" s="681">
        <v>5</v>
      </c>
      <c r="L144" s="682">
        <v>546</v>
      </c>
      <c r="M144" s="682">
        <v>31637</v>
      </c>
      <c r="N144" s="682">
        <v>13</v>
      </c>
      <c r="O144" s="682">
        <v>2060</v>
      </c>
      <c r="P144" s="682">
        <v>6240</v>
      </c>
      <c r="Q144" s="682">
        <v>30</v>
      </c>
      <c r="R144" s="584">
        <v>179</v>
      </c>
      <c r="S144" s="579"/>
      <c r="U144" s="684"/>
      <c r="V144" s="683"/>
    </row>
    <row r="145" spans="1:22" s="576" customFormat="1" ht="8.65" customHeight="1">
      <c r="A145" s="577"/>
      <c r="B145" s="695" t="s">
        <v>587</v>
      </c>
      <c r="C145" s="681">
        <f t="shared" si="6"/>
        <v>204846</v>
      </c>
      <c r="D145" s="682">
        <v>3350</v>
      </c>
      <c r="E145" s="682">
        <v>17588</v>
      </c>
      <c r="F145" s="682" t="s">
        <v>145</v>
      </c>
      <c r="G145" s="682">
        <v>17094</v>
      </c>
      <c r="H145" s="682">
        <v>43102</v>
      </c>
      <c r="I145" s="682">
        <v>12753</v>
      </c>
      <c r="J145" s="681">
        <v>17341</v>
      </c>
      <c r="K145" s="681">
        <v>740</v>
      </c>
      <c r="L145" s="682">
        <v>6354</v>
      </c>
      <c r="M145" s="682">
        <v>33311</v>
      </c>
      <c r="N145" s="682">
        <v>13427</v>
      </c>
      <c r="O145" s="682">
        <v>14776</v>
      </c>
      <c r="P145" s="682">
        <v>6511</v>
      </c>
      <c r="Q145" s="682">
        <v>9862</v>
      </c>
      <c r="R145" s="584">
        <v>8637</v>
      </c>
      <c r="S145" s="579"/>
      <c r="U145" s="684"/>
      <c r="V145" s="683"/>
    </row>
    <row r="146" spans="1:22" s="576" customFormat="1" ht="8.65" customHeight="1">
      <c r="A146" s="577"/>
      <c r="B146" s="695" t="s">
        <v>595</v>
      </c>
      <c r="C146" s="681">
        <f t="shared" si="6"/>
        <v>144116</v>
      </c>
      <c r="D146" s="682">
        <v>3320</v>
      </c>
      <c r="E146" s="682">
        <v>17529</v>
      </c>
      <c r="F146" s="682" t="s">
        <v>145</v>
      </c>
      <c r="G146" s="682">
        <v>12722</v>
      </c>
      <c r="H146" s="682">
        <v>1206</v>
      </c>
      <c r="I146" s="682">
        <v>1046</v>
      </c>
      <c r="J146" s="681">
        <v>7872</v>
      </c>
      <c r="K146" s="681">
        <v>667</v>
      </c>
      <c r="L146" s="682">
        <v>6008</v>
      </c>
      <c r="M146" s="682">
        <v>49980</v>
      </c>
      <c r="N146" s="682">
        <v>5408</v>
      </c>
      <c r="O146" s="682">
        <v>14500</v>
      </c>
      <c r="P146" s="682">
        <v>5932</v>
      </c>
      <c r="Q146" s="682">
        <v>9889</v>
      </c>
      <c r="R146" s="584">
        <v>8037</v>
      </c>
      <c r="S146" s="579"/>
      <c r="U146" s="684"/>
      <c r="V146" s="683"/>
    </row>
    <row r="147" spans="1:22" s="576" customFormat="1" ht="8.65" customHeight="1">
      <c r="A147" s="577"/>
      <c r="B147" s="695" t="s">
        <v>589</v>
      </c>
      <c r="C147" s="681"/>
      <c r="D147" s="682"/>
      <c r="E147" s="682"/>
      <c r="F147" s="682"/>
      <c r="G147" s="682"/>
      <c r="H147" s="682"/>
      <c r="I147" s="682"/>
      <c r="J147" s="681"/>
      <c r="K147" s="681"/>
      <c r="L147" s="682"/>
      <c r="M147" s="682"/>
      <c r="N147" s="682"/>
      <c r="O147" s="682"/>
      <c r="P147" s="682"/>
      <c r="Q147" s="682"/>
      <c r="R147" s="584"/>
      <c r="S147" s="579"/>
      <c r="U147" s="684"/>
      <c r="V147" s="683"/>
    </row>
    <row r="148" spans="1:22" s="576" customFormat="1" ht="8.65" customHeight="1">
      <c r="A148" s="577"/>
      <c r="B148" s="695" t="s">
        <v>590</v>
      </c>
      <c r="C148" s="681">
        <f>SUM(D148:R148)</f>
        <v>634</v>
      </c>
      <c r="D148" s="682">
        <v>0</v>
      </c>
      <c r="E148" s="682">
        <v>114</v>
      </c>
      <c r="F148" s="682" t="s">
        <v>145</v>
      </c>
      <c r="G148" s="682">
        <v>0</v>
      </c>
      <c r="H148" s="682">
        <v>250</v>
      </c>
      <c r="I148" s="682">
        <v>190</v>
      </c>
      <c r="J148" s="681">
        <v>2</v>
      </c>
      <c r="K148" s="681">
        <v>0</v>
      </c>
      <c r="L148" s="682">
        <v>1</v>
      </c>
      <c r="M148" s="682">
        <v>3</v>
      </c>
      <c r="N148" s="682">
        <v>0</v>
      </c>
      <c r="O148" s="682">
        <v>21</v>
      </c>
      <c r="P148" s="682">
        <v>7</v>
      </c>
      <c r="Q148" s="682">
        <v>12</v>
      </c>
      <c r="R148" s="584">
        <v>34</v>
      </c>
      <c r="S148" s="579"/>
      <c r="U148" s="684"/>
      <c r="V148" s="683"/>
    </row>
    <row r="149" spans="1:22" s="576" customFormat="1" ht="8.65" customHeight="1">
      <c r="A149" s="577"/>
      <c r="B149" s="695"/>
      <c r="C149" s="681"/>
      <c r="D149" s="682"/>
      <c r="E149" s="682"/>
      <c r="F149" s="682"/>
      <c r="G149" s="682"/>
      <c r="H149" s="682"/>
      <c r="I149" s="682"/>
      <c r="J149" s="681"/>
      <c r="K149" s="681"/>
      <c r="L149" s="682"/>
      <c r="M149" s="682"/>
      <c r="N149" s="682"/>
      <c r="O149" s="682"/>
      <c r="P149" s="682"/>
      <c r="Q149" s="682"/>
      <c r="R149" s="682"/>
      <c r="S149" s="579"/>
      <c r="U149" s="684"/>
    </row>
    <row r="150" spans="1:22" s="576" customFormat="1" ht="8.65" customHeight="1">
      <c r="A150" s="577"/>
      <c r="B150" s="680">
        <v>2009</v>
      </c>
      <c r="C150" s="583"/>
      <c r="D150" s="584"/>
      <c r="E150" s="584"/>
      <c r="F150" s="584"/>
      <c r="G150" s="584"/>
      <c r="H150" s="584"/>
      <c r="I150" s="584"/>
      <c r="J150" s="583"/>
      <c r="K150" s="583"/>
      <c r="L150" s="584"/>
      <c r="M150" s="584"/>
      <c r="N150" s="584"/>
      <c r="O150" s="584"/>
      <c r="P150" s="584"/>
      <c r="Q150" s="584"/>
      <c r="R150" s="584"/>
      <c r="S150" s="579"/>
    </row>
    <row r="151" spans="1:22" s="576" customFormat="1" ht="8.65" customHeight="1">
      <c r="A151" s="577"/>
      <c r="B151" s="583" t="s">
        <v>581</v>
      </c>
      <c r="C151" s="681">
        <f t="shared" ref="C151:C156" si="7">SUM(D151:R151)</f>
        <v>3753</v>
      </c>
      <c r="D151" s="682">
        <v>108</v>
      </c>
      <c r="E151" s="682">
        <v>14</v>
      </c>
      <c r="F151" s="682" t="s">
        <v>145</v>
      </c>
      <c r="G151" s="682">
        <v>19</v>
      </c>
      <c r="H151" s="682">
        <v>8</v>
      </c>
      <c r="I151" s="682">
        <v>4</v>
      </c>
      <c r="J151" s="681">
        <v>3</v>
      </c>
      <c r="K151" s="681">
        <v>56</v>
      </c>
      <c r="L151" s="682">
        <v>897</v>
      </c>
      <c r="M151" s="682">
        <v>941</v>
      </c>
      <c r="N151" s="682">
        <v>1076</v>
      </c>
      <c r="O151" s="682">
        <v>24</v>
      </c>
      <c r="P151" s="682">
        <v>3</v>
      </c>
      <c r="Q151" s="584">
        <v>19</v>
      </c>
      <c r="R151" s="584">
        <v>581</v>
      </c>
      <c r="S151" s="579"/>
      <c r="V151" s="683"/>
    </row>
    <row r="152" spans="1:22" s="576" customFormat="1" ht="8.65" customHeight="1">
      <c r="A152" s="577"/>
      <c r="B152" s="695" t="s">
        <v>594</v>
      </c>
      <c r="C152" s="681">
        <f t="shared" si="7"/>
        <v>737</v>
      </c>
      <c r="D152" s="682">
        <v>0</v>
      </c>
      <c r="E152" s="682">
        <v>23</v>
      </c>
      <c r="F152" s="682" t="s">
        <v>145</v>
      </c>
      <c r="G152" s="682">
        <v>27</v>
      </c>
      <c r="H152" s="682">
        <v>28</v>
      </c>
      <c r="I152" s="682">
        <v>75</v>
      </c>
      <c r="J152" s="681">
        <v>5</v>
      </c>
      <c r="K152" s="681">
        <v>0</v>
      </c>
      <c r="L152" s="682">
        <v>195</v>
      </c>
      <c r="M152" s="682">
        <v>262</v>
      </c>
      <c r="N152" s="682">
        <v>9</v>
      </c>
      <c r="O152" s="682">
        <v>70</v>
      </c>
      <c r="P152" s="682">
        <v>21</v>
      </c>
      <c r="Q152" s="682">
        <v>5</v>
      </c>
      <c r="R152" s="584">
        <v>17</v>
      </c>
      <c r="S152" s="579"/>
      <c r="U152" s="684"/>
      <c r="V152" s="683"/>
    </row>
    <row r="153" spans="1:22" s="576" customFormat="1" ht="8.65" customHeight="1">
      <c r="A153" s="577"/>
      <c r="B153" s="583" t="s">
        <v>583</v>
      </c>
      <c r="C153" s="681">
        <f t="shared" si="7"/>
        <v>168</v>
      </c>
      <c r="D153" s="682">
        <v>0</v>
      </c>
      <c r="E153" s="682">
        <v>32</v>
      </c>
      <c r="F153" s="682" t="s">
        <v>145</v>
      </c>
      <c r="G153" s="682">
        <v>71</v>
      </c>
      <c r="H153" s="682">
        <v>8</v>
      </c>
      <c r="I153" s="682">
        <v>3</v>
      </c>
      <c r="J153" s="681">
        <v>2</v>
      </c>
      <c r="K153" s="681">
        <v>16</v>
      </c>
      <c r="L153" s="682">
        <v>7</v>
      </c>
      <c r="M153" s="682">
        <v>7</v>
      </c>
      <c r="N153" s="682">
        <v>3</v>
      </c>
      <c r="O153" s="682">
        <v>1</v>
      </c>
      <c r="P153" s="682">
        <v>0</v>
      </c>
      <c r="Q153" s="682">
        <v>0</v>
      </c>
      <c r="R153" s="584">
        <v>18</v>
      </c>
      <c r="S153" s="579"/>
      <c r="U153" s="684"/>
      <c r="V153" s="683"/>
    </row>
    <row r="154" spans="1:22" s="576" customFormat="1" ht="8.65" customHeight="1">
      <c r="A154" s="577"/>
      <c r="B154" s="583" t="s">
        <v>584</v>
      </c>
      <c r="C154" s="681">
        <f t="shared" si="7"/>
        <v>127916</v>
      </c>
      <c r="D154" s="682">
        <v>4128</v>
      </c>
      <c r="E154" s="682">
        <v>17442</v>
      </c>
      <c r="F154" s="682" t="s">
        <v>145</v>
      </c>
      <c r="G154" s="682">
        <v>15185</v>
      </c>
      <c r="H154" s="682">
        <v>6801</v>
      </c>
      <c r="I154" s="682">
        <v>133</v>
      </c>
      <c r="J154" s="681">
        <v>20212</v>
      </c>
      <c r="K154" s="681">
        <v>22</v>
      </c>
      <c r="L154" s="682">
        <v>2421</v>
      </c>
      <c r="M154" s="682">
        <v>43058</v>
      </c>
      <c r="N154" s="682">
        <v>0</v>
      </c>
      <c r="O154" s="682">
        <v>6070</v>
      </c>
      <c r="P154" s="682">
        <v>11540</v>
      </c>
      <c r="Q154" s="682">
        <v>1</v>
      </c>
      <c r="R154" s="584">
        <v>903</v>
      </c>
      <c r="S154" s="579"/>
      <c r="U154" s="684"/>
      <c r="V154" s="683"/>
    </row>
    <row r="155" spans="1:22" s="576" customFormat="1" ht="8.65" customHeight="1">
      <c r="A155" s="577"/>
      <c r="B155" s="583" t="s">
        <v>587</v>
      </c>
      <c r="C155" s="681">
        <f t="shared" si="7"/>
        <v>230621</v>
      </c>
      <c r="D155" s="682">
        <v>5258</v>
      </c>
      <c r="E155" s="682">
        <v>27930</v>
      </c>
      <c r="F155" s="682" t="s">
        <v>145</v>
      </c>
      <c r="G155" s="682">
        <v>22630</v>
      </c>
      <c r="H155" s="682">
        <v>25354</v>
      </c>
      <c r="I155" s="682">
        <v>12161</v>
      </c>
      <c r="J155" s="681">
        <v>22249</v>
      </c>
      <c r="K155" s="681">
        <v>811</v>
      </c>
      <c r="L155" s="682">
        <v>10607</v>
      </c>
      <c r="M155" s="682">
        <v>46157</v>
      </c>
      <c r="N155" s="682">
        <v>18860</v>
      </c>
      <c r="O155" s="682">
        <v>13968</v>
      </c>
      <c r="P155" s="682">
        <v>11871</v>
      </c>
      <c r="Q155" s="682">
        <v>5685</v>
      </c>
      <c r="R155" s="584">
        <v>7080</v>
      </c>
      <c r="S155" s="579"/>
      <c r="U155" s="684"/>
      <c r="V155" s="683"/>
    </row>
    <row r="156" spans="1:22" s="576" customFormat="1" ht="8.65" customHeight="1">
      <c r="A156" s="577"/>
      <c r="B156" s="583" t="s">
        <v>595</v>
      </c>
      <c r="C156" s="681">
        <f t="shared" si="7"/>
        <v>213693</v>
      </c>
      <c r="D156" s="682">
        <v>5258</v>
      </c>
      <c r="E156" s="682">
        <v>27930</v>
      </c>
      <c r="F156" s="682" t="s">
        <v>145</v>
      </c>
      <c r="G156" s="682">
        <v>18554</v>
      </c>
      <c r="H156" s="682">
        <v>4384</v>
      </c>
      <c r="I156" s="682">
        <v>402</v>
      </c>
      <c r="J156" s="681">
        <v>16179</v>
      </c>
      <c r="K156" s="681">
        <v>809</v>
      </c>
      <c r="L156" s="682">
        <v>10160</v>
      </c>
      <c r="M156" s="682">
        <v>85908</v>
      </c>
      <c r="N156" s="682">
        <v>10987</v>
      </c>
      <c r="O156" s="682">
        <v>8568</v>
      </c>
      <c r="P156" s="682">
        <v>11180</v>
      </c>
      <c r="Q156" s="682">
        <v>5415</v>
      </c>
      <c r="R156" s="584">
        <v>7959</v>
      </c>
      <c r="S156" s="579"/>
      <c r="U156" s="684"/>
      <c r="V156" s="683"/>
    </row>
    <row r="157" spans="1:22" s="576" customFormat="1" ht="8.65" customHeight="1">
      <c r="A157" s="577"/>
      <c r="B157" s="583" t="s">
        <v>589</v>
      </c>
      <c r="C157" s="681"/>
      <c r="D157" s="682"/>
      <c r="E157" s="682"/>
      <c r="F157" s="682"/>
      <c r="G157" s="682"/>
      <c r="H157" s="682"/>
      <c r="I157" s="682"/>
      <c r="J157" s="681"/>
      <c r="K157" s="681"/>
      <c r="L157" s="682"/>
      <c r="M157" s="682"/>
      <c r="N157" s="682"/>
      <c r="O157" s="682"/>
      <c r="P157" s="682"/>
      <c r="Q157" s="682"/>
      <c r="R157" s="584"/>
      <c r="S157" s="579"/>
      <c r="U157" s="684"/>
      <c r="V157" s="683"/>
    </row>
    <row r="158" spans="1:22" s="576" customFormat="1" ht="8.65" customHeight="1">
      <c r="A158" s="577"/>
      <c r="B158" s="583" t="s">
        <v>590</v>
      </c>
      <c r="C158" s="681">
        <f>SUM(D158:R158)</f>
        <v>306</v>
      </c>
      <c r="D158" s="682">
        <v>0</v>
      </c>
      <c r="E158" s="682">
        <v>3</v>
      </c>
      <c r="F158" s="682" t="s">
        <v>145</v>
      </c>
      <c r="G158" s="682">
        <v>0</v>
      </c>
      <c r="H158" s="682">
        <v>68</v>
      </c>
      <c r="I158" s="682">
        <v>102</v>
      </c>
      <c r="J158" s="681">
        <v>24</v>
      </c>
      <c r="K158" s="681">
        <v>0</v>
      </c>
      <c r="L158" s="682">
        <v>5</v>
      </c>
      <c r="M158" s="682">
        <v>1</v>
      </c>
      <c r="N158" s="682">
        <v>2</v>
      </c>
      <c r="O158" s="682">
        <v>38</v>
      </c>
      <c r="P158" s="682">
        <v>7</v>
      </c>
      <c r="Q158" s="682">
        <v>1</v>
      </c>
      <c r="R158" s="584">
        <v>55</v>
      </c>
      <c r="S158" s="579"/>
      <c r="U158" s="684"/>
      <c r="V158" s="683"/>
    </row>
    <row r="159" spans="1:22" s="576" customFormat="1" ht="4.7" customHeight="1">
      <c r="A159" s="577"/>
      <c r="B159" s="583"/>
      <c r="C159" s="681"/>
      <c r="D159" s="682"/>
      <c r="E159" s="682"/>
      <c r="F159" s="682"/>
      <c r="G159" s="682"/>
      <c r="H159" s="682"/>
      <c r="I159" s="682"/>
      <c r="J159" s="681"/>
      <c r="K159" s="681"/>
      <c r="L159" s="682"/>
      <c r="M159" s="682"/>
      <c r="N159" s="682"/>
      <c r="O159" s="682"/>
      <c r="P159" s="682"/>
      <c r="Q159" s="682"/>
      <c r="R159" s="682"/>
      <c r="S159" s="579"/>
      <c r="U159" s="684"/>
    </row>
    <row r="160" spans="1:22" s="576" customFormat="1" ht="8.65" customHeight="1">
      <c r="A160" s="577"/>
      <c r="B160" s="680" t="s">
        <v>43</v>
      </c>
      <c r="C160" s="681"/>
      <c r="D160" s="682"/>
      <c r="E160" s="682"/>
      <c r="F160" s="682"/>
      <c r="G160" s="682"/>
      <c r="H160" s="682"/>
      <c r="I160" s="682"/>
      <c r="J160" s="681"/>
      <c r="K160" s="681"/>
      <c r="L160" s="682"/>
      <c r="M160" s="682"/>
      <c r="N160" s="682"/>
      <c r="O160" s="682"/>
      <c r="P160" s="682"/>
      <c r="Q160" s="682"/>
      <c r="R160" s="682"/>
      <c r="S160" s="579"/>
      <c r="U160" s="684"/>
    </row>
    <row r="161" spans="1:24" s="654" customFormat="1" ht="4.7" customHeight="1">
      <c r="A161" s="587"/>
      <c r="B161" s="687"/>
      <c r="C161" s="688"/>
      <c r="D161" s="689"/>
      <c r="E161" s="689"/>
      <c r="F161" s="689"/>
      <c r="G161" s="689"/>
      <c r="H161" s="689"/>
      <c r="I161" s="689"/>
      <c r="J161" s="688"/>
      <c r="K161" s="688"/>
      <c r="L161" s="689"/>
      <c r="M161" s="689"/>
      <c r="N161" s="689"/>
      <c r="O161" s="689"/>
      <c r="P161" s="689"/>
      <c r="Q161" s="689"/>
      <c r="R161" s="689"/>
      <c r="S161" s="588"/>
      <c r="U161" s="690"/>
    </row>
    <row r="162" spans="1:24" s="645" customFormat="1" ht="4.7" customHeight="1">
      <c r="A162" s="573"/>
      <c r="B162" s="691"/>
      <c r="C162" s="692"/>
      <c r="D162" s="693"/>
      <c r="E162" s="693"/>
      <c r="F162" s="693"/>
      <c r="G162" s="693"/>
      <c r="H162" s="693"/>
      <c r="I162" s="693"/>
      <c r="J162" s="692"/>
      <c r="K162" s="692"/>
      <c r="L162" s="693"/>
      <c r="M162" s="693"/>
      <c r="N162" s="693"/>
      <c r="O162" s="693"/>
      <c r="P162" s="693"/>
      <c r="Q162" s="693"/>
      <c r="R162" s="693"/>
      <c r="S162" s="575"/>
      <c r="U162" s="694"/>
    </row>
    <row r="163" spans="1:24" s="576" customFormat="1" ht="11.1" customHeight="1">
      <c r="A163" s="577"/>
      <c r="B163" s="670" t="s">
        <v>564</v>
      </c>
      <c r="C163" s="675"/>
      <c r="D163" s="675"/>
      <c r="E163" s="580"/>
      <c r="F163" s="580"/>
      <c r="G163" s="580"/>
      <c r="H163" s="580"/>
      <c r="I163" s="580"/>
      <c r="J163" s="580"/>
      <c r="K163" s="580"/>
      <c r="L163" s="580"/>
      <c r="M163" s="580"/>
      <c r="N163" s="580"/>
      <c r="O163" s="580"/>
      <c r="P163" s="580"/>
      <c r="Q163" s="292"/>
      <c r="R163" s="812" t="s">
        <v>450</v>
      </c>
      <c r="S163" s="579"/>
    </row>
    <row r="164" spans="1:24" s="576" customFormat="1" ht="11.1" customHeight="1">
      <c r="A164" s="577"/>
      <c r="B164" s="670" t="s">
        <v>565</v>
      </c>
      <c r="C164" s="675"/>
      <c r="D164" s="675"/>
      <c r="E164" s="580"/>
      <c r="F164" s="580"/>
      <c r="G164" s="580"/>
      <c r="H164" s="580"/>
      <c r="I164" s="580"/>
      <c r="J164" s="580"/>
      <c r="K164" s="580"/>
      <c r="L164" s="580"/>
      <c r="M164" s="580"/>
      <c r="N164" s="580"/>
      <c r="O164" s="580"/>
      <c r="P164" s="580"/>
      <c r="Q164" s="580"/>
      <c r="R164" s="580"/>
      <c r="S164" s="579"/>
    </row>
    <row r="165" spans="1:24" s="576" customFormat="1" ht="11.1" customHeight="1">
      <c r="A165" s="577"/>
      <c r="B165" s="670" t="s">
        <v>623</v>
      </c>
      <c r="C165" s="675"/>
      <c r="D165" s="675"/>
      <c r="E165" s="578"/>
      <c r="F165" s="578"/>
      <c r="G165" s="578"/>
      <c r="H165" s="578"/>
      <c r="I165" s="578"/>
      <c r="J165" s="578"/>
      <c r="K165" s="578"/>
      <c r="L165" s="578"/>
      <c r="M165" s="578"/>
      <c r="N165" s="578"/>
      <c r="O165" s="578"/>
      <c r="P165" s="578"/>
      <c r="Q165" s="578"/>
      <c r="R165" s="578"/>
      <c r="S165" s="579"/>
    </row>
    <row r="166" spans="1:24" s="576" customFormat="1" ht="3" customHeight="1">
      <c r="A166" s="577"/>
      <c r="B166" s="582"/>
      <c r="C166" s="582"/>
      <c r="D166" s="582"/>
      <c r="E166" s="582"/>
      <c r="F166" s="582"/>
      <c r="G166" s="582"/>
      <c r="H166" s="582"/>
      <c r="I166" s="582"/>
      <c r="J166" s="582"/>
      <c r="K166" s="582"/>
      <c r="L166" s="582"/>
      <c r="M166" s="582"/>
      <c r="N166" s="582"/>
      <c r="O166" s="582"/>
      <c r="P166" s="582"/>
      <c r="Q166" s="582"/>
      <c r="R166" s="582"/>
      <c r="S166" s="579"/>
    </row>
    <row r="167" spans="1:24" s="576" customFormat="1" ht="3" customHeight="1">
      <c r="A167" s="577"/>
      <c r="B167" s="578"/>
      <c r="C167" s="578"/>
      <c r="D167" s="578"/>
      <c r="E167" s="578"/>
      <c r="F167" s="578"/>
      <c r="G167" s="578"/>
      <c r="H167" s="578"/>
      <c r="I167" s="578"/>
      <c r="J167" s="578"/>
      <c r="K167" s="578"/>
      <c r="L167" s="578"/>
      <c r="M167" s="578"/>
      <c r="N167" s="578"/>
      <c r="O167" s="578"/>
      <c r="P167" s="578"/>
      <c r="Q167" s="578"/>
      <c r="R167" s="578"/>
      <c r="S167" s="579"/>
    </row>
    <row r="168" spans="1:24" s="576" customFormat="1" ht="8.65" customHeight="1">
      <c r="A168" s="577"/>
      <c r="B168" s="872" t="s">
        <v>195</v>
      </c>
      <c r="C168" s="677" t="s">
        <v>1</v>
      </c>
      <c r="D168" s="871" t="s">
        <v>566</v>
      </c>
      <c r="E168" s="871" t="s">
        <v>567</v>
      </c>
      <c r="F168" s="737" t="s">
        <v>568</v>
      </c>
      <c r="G168" s="871" t="s">
        <v>569</v>
      </c>
      <c r="H168" s="871" t="s">
        <v>570</v>
      </c>
      <c r="I168" s="871" t="s">
        <v>571</v>
      </c>
      <c r="J168" s="871" t="s">
        <v>572</v>
      </c>
      <c r="K168" s="871" t="s">
        <v>573</v>
      </c>
      <c r="L168" s="871" t="s">
        <v>574</v>
      </c>
      <c r="M168" s="871" t="s">
        <v>575</v>
      </c>
      <c r="N168" s="871" t="s">
        <v>576</v>
      </c>
      <c r="O168" s="871" t="s">
        <v>577</v>
      </c>
      <c r="P168" s="871" t="s">
        <v>578</v>
      </c>
      <c r="Q168" s="871" t="s">
        <v>579</v>
      </c>
      <c r="R168" s="871" t="s">
        <v>348</v>
      </c>
      <c r="S168" s="678"/>
      <c r="T168" s="679"/>
      <c r="U168" s="679"/>
      <c r="V168" s="679"/>
      <c r="W168" s="679"/>
      <c r="X168" s="679"/>
    </row>
    <row r="169" spans="1:24" s="576" customFormat="1" ht="8.65" customHeight="1">
      <c r="A169" s="577"/>
      <c r="B169" s="872"/>
      <c r="C169" s="677"/>
      <c r="D169" s="871"/>
      <c r="E169" s="871"/>
      <c r="F169" s="737" t="s">
        <v>580</v>
      </c>
      <c r="G169" s="871"/>
      <c r="H169" s="871"/>
      <c r="I169" s="871"/>
      <c r="J169" s="871"/>
      <c r="K169" s="871"/>
      <c r="L169" s="871"/>
      <c r="M169" s="871"/>
      <c r="N169" s="871"/>
      <c r="O169" s="871"/>
      <c r="P169" s="871"/>
      <c r="Q169" s="871"/>
      <c r="R169" s="871"/>
      <c r="S169" s="678"/>
      <c r="T169" s="679"/>
      <c r="U169" s="679"/>
      <c r="V169" s="679"/>
      <c r="W169" s="679"/>
      <c r="X169" s="679"/>
    </row>
    <row r="170" spans="1:24" s="576" customFormat="1" ht="8.65" customHeight="1">
      <c r="A170" s="577"/>
      <c r="B170" s="872"/>
      <c r="C170" s="677"/>
      <c r="D170" s="871"/>
      <c r="E170" s="871"/>
      <c r="F170" s="737"/>
      <c r="G170" s="871"/>
      <c r="H170" s="871"/>
      <c r="I170" s="871"/>
      <c r="J170" s="871"/>
      <c r="K170" s="871"/>
      <c r="L170" s="871"/>
      <c r="M170" s="871"/>
      <c r="N170" s="871"/>
      <c r="O170" s="871"/>
      <c r="P170" s="871"/>
      <c r="Q170" s="871"/>
      <c r="R170" s="871"/>
      <c r="S170" s="678"/>
      <c r="T170" s="679"/>
      <c r="U170" s="679"/>
      <c r="V170" s="696"/>
      <c r="W170" s="679"/>
      <c r="X170" s="679"/>
    </row>
    <row r="171" spans="1:24" s="576" customFormat="1" ht="8.65" customHeight="1">
      <c r="A171" s="577"/>
      <c r="B171" s="872"/>
      <c r="C171" s="677"/>
      <c r="D171" s="871"/>
      <c r="E171" s="871"/>
      <c r="F171" s="737"/>
      <c r="G171" s="871"/>
      <c r="H171" s="871"/>
      <c r="I171" s="871"/>
      <c r="J171" s="871"/>
      <c r="K171" s="871"/>
      <c r="L171" s="871"/>
      <c r="M171" s="871"/>
      <c r="N171" s="871"/>
      <c r="O171" s="871"/>
      <c r="P171" s="871"/>
      <c r="Q171" s="871"/>
      <c r="R171" s="871"/>
      <c r="S171" s="678"/>
      <c r="T171" s="679"/>
      <c r="U171" s="679"/>
      <c r="V171" s="679"/>
      <c r="W171" s="679"/>
      <c r="X171" s="679"/>
    </row>
    <row r="172" spans="1:24" s="576" customFormat="1" ht="3" customHeight="1">
      <c r="A172" s="577"/>
      <c r="B172" s="582"/>
      <c r="C172" s="582"/>
      <c r="D172" s="582"/>
      <c r="E172" s="582"/>
      <c r="F172" s="582"/>
      <c r="G172" s="582"/>
      <c r="H172" s="582"/>
      <c r="I172" s="582"/>
      <c r="J172" s="582"/>
      <c r="K172" s="582"/>
      <c r="L172" s="582"/>
      <c r="M172" s="582"/>
      <c r="N172" s="582"/>
      <c r="O172" s="582"/>
      <c r="P172" s="582"/>
      <c r="Q172" s="582"/>
      <c r="R172" s="582"/>
      <c r="S172" s="579"/>
    </row>
    <row r="173" spans="1:24" s="576" customFormat="1" ht="3" customHeight="1">
      <c r="A173" s="577"/>
      <c r="B173" s="578"/>
      <c r="C173" s="578"/>
      <c r="D173" s="578"/>
      <c r="E173" s="578"/>
      <c r="F173" s="578"/>
      <c r="G173" s="578"/>
      <c r="H173" s="578"/>
      <c r="I173" s="578"/>
      <c r="J173" s="578"/>
      <c r="K173" s="578"/>
      <c r="L173" s="578"/>
      <c r="M173" s="578"/>
      <c r="N173" s="578"/>
      <c r="O173" s="578"/>
      <c r="P173" s="578"/>
      <c r="Q173" s="578"/>
      <c r="R173" s="578"/>
      <c r="S173" s="579"/>
    </row>
    <row r="174" spans="1:24" s="576" customFormat="1" ht="8.65" customHeight="1">
      <c r="A174" s="577"/>
      <c r="B174" s="680">
        <v>2010</v>
      </c>
      <c r="C174" s="583"/>
      <c r="D174" s="584"/>
      <c r="E174" s="584"/>
      <c r="F174" s="584"/>
      <c r="G174" s="584"/>
      <c r="H174" s="584"/>
      <c r="I174" s="584"/>
      <c r="J174" s="583"/>
      <c r="K174" s="583"/>
      <c r="L174" s="584"/>
      <c r="M174" s="584"/>
      <c r="N174" s="584"/>
      <c r="O174" s="584"/>
      <c r="P174" s="584"/>
      <c r="Q174" s="584"/>
      <c r="R174" s="584"/>
      <c r="S174" s="579"/>
      <c r="V174" s="584"/>
      <c r="W174" s="584">
        <f>SUM(V174+R175)</f>
        <v>605</v>
      </c>
    </row>
    <row r="175" spans="1:24" s="576" customFormat="1" ht="8.65" customHeight="1">
      <c r="A175" s="577"/>
      <c r="B175" s="583" t="s">
        <v>581</v>
      </c>
      <c r="C175" s="681">
        <f t="shared" ref="C175:C180" si="8">SUM(D175:R175)</f>
        <v>4163</v>
      </c>
      <c r="D175" s="682">
        <v>93</v>
      </c>
      <c r="E175" s="682">
        <v>53</v>
      </c>
      <c r="F175" s="682">
        <v>14</v>
      </c>
      <c r="G175" s="682">
        <v>42</v>
      </c>
      <c r="H175" s="682">
        <v>61</v>
      </c>
      <c r="I175" s="682">
        <v>0</v>
      </c>
      <c r="J175" s="681">
        <v>3</v>
      </c>
      <c r="K175" s="681">
        <v>109</v>
      </c>
      <c r="L175" s="682">
        <v>1235</v>
      </c>
      <c r="M175" s="682">
        <v>883</v>
      </c>
      <c r="N175" s="682">
        <v>969</v>
      </c>
      <c r="O175" s="682">
        <v>7</v>
      </c>
      <c r="P175" s="682">
        <v>0</v>
      </c>
      <c r="Q175" s="584">
        <v>89</v>
      </c>
      <c r="R175" s="584">
        <v>605</v>
      </c>
      <c r="S175" s="579"/>
      <c r="V175" s="584"/>
    </row>
    <row r="176" spans="1:24" s="576" customFormat="1" ht="8.65" customHeight="1">
      <c r="A176" s="577"/>
      <c r="B176" s="695" t="s">
        <v>594</v>
      </c>
      <c r="C176" s="681">
        <f t="shared" si="8"/>
        <v>799</v>
      </c>
      <c r="D176" s="682">
        <v>0</v>
      </c>
      <c r="E176" s="682">
        <v>9</v>
      </c>
      <c r="F176" s="682">
        <v>51</v>
      </c>
      <c r="G176" s="682">
        <v>21</v>
      </c>
      <c r="H176" s="682">
        <v>34</v>
      </c>
      <c r="I176" s="682">
        <v>2</v>
      </c>
      <c r="J176" s="681">
        <v>6</v>
      </c>
      <c r="K176" s="681">
        <v>3</v>
      </c>
      <c r="L176" s="682">
        <v>208</v>
      </c>
      <c r="M176" s="682">
        <v>329</v>
      </c>
      <c r="N176" s="682">
        <v>8</v>
      </c>
      <c r="O176" s="682">
        <v>21</v>
      </c>
      <c r="P176" s="682">
        <v>13</v>
      </c>
      <c r="Q176" s="682">
        <v>25</v>
      </c>
      <c r="R176" s="584">
        <v>69</v>
      </c>
      <c r="S176" s="579"/>
      <c r="U176" s="684"/>
      <c r="V176" s="584"/>
    </row>
    <row r="177" spans="1:22" s="576" customFormat="1" ht="8.65" customHeight="1">
      <c r="A177" s="577"/>
      <c r="B177" s="583" t="s">
        <v>583</v>
      </c>
      <c r="C177" s="681">
        <f t="shared" si="8"/>
        <v>190</v>
      </c>
      <c r="D177" s="682">
        <v>1</v>
      </c>
      <c r="E177" s="682">
        <v>19</v>
      </c>
      <c r="F177" s="682">
        <v>5</v>
      </c>
      <c r="G177" s="682">
        <v>27</v>
      </c>
      <c r="H177" s="682">
        <v>5</v>
      </c>
      <c r="I177" s="682">
        <v>0</v>
      </c>
      <c r="J177" s="681">
        <v>34</v>
      </c>
      <c r="K177" s="681">
        <v>24</v>
      </c>
      <c r="L177" s="682">
        <v>37</v>
      </c>
      <c r="M177" s="682">
        <v>2</v>
      </c>
      <c r="N177" s="682">
        <v>21</v>
      </c>
      <c r="O177" s="682">
        <v>1</v>
      </c>
      <c r="P177" s="682">
        <v>0</v>
      </c>
      <c r="Q177" s="682">
        <v>0</v>
      </c>
      <c r="R177" s="584">
        <v>14</v>
      </c>
      <c r="S177" s="579"/>
      <c r="U177" s="684"/>
      <c r="V177" s="584"/>
    </row>
    <row r="178" spans="1:22" s="576" customFormat="1" ht="8.65" customHeight="1">
      <c r="A178" s="577"/>
      <c r="B178" s="583" t="s">
        <v>584</v>
      </c>
      <c r="C178" s="681">
        <f t="shared" si="8"/>
        <v>125963</v>
      </c>
      <c r="D178" s="682">
        <v>3977</v>
      </c>
      <c r="E178" s="682">
        <v>35666</v>
      </c>
      <c r="F178" s="682">
        <v>18382</v>
      </c>
      <c r="G178" s="682">
        <v>2803</v>
      </c>
      <c r="H178" s="682">
        <v>2376</v>
      </c>
      <c r="I178" s="682">
        <v>0</v>
      </c>
      <c r="J178" s="681">
        <v>5100</v>
      </c>
      <c r="K178" s="681">
        <v>35</v>
      </c>
      <c r="L178" s="682">
        <v>7339</v>
      </c>
      <c r="M178" s="682">
        <v>20841</v>
      </c>
      <c r="N178" s="682">
        <v>0</v>
      </c>
      <c r="O178" s="682">
        <v>247</v>
      </c>
      <c r="P178" s="682">
        <v>26900</v>
      </c>
      <c r="Q178" s="682">
        <v>0</v>
      </c>
      <c r="R178" s="584">
        <v>2297</v>
      </c>
      <c r="S178" s="579"/>
      <c r="U178" s="684"/>
      <c r="V178" s="584"/>
    </row>
    <row r="179" spans="1:22" s="576" customFormat="1" ht="8.65" customHeight="1">
      <c r="A179" s="577"/>
      <c r="B179" s="583" t="s">
        <v>596</v>
      </c>
      <c r="C179" s="681">
        <f t="shared" si="8"/>
        <v>226517</v>
      </c>
      <c r="D179" s="682">
        <v>5169</v>
      </c>
      <c r="E179" s="682">
        <v>42185</v>
      </c>
      <c r="F179" s="682">
        <v>18906</v>
      </c>
      <c r="G179" s="682">
        <v>7965</v>
      </c>
      <c r="H179" s="682">
        <v>13162</v>
      </c>
      <c r="I179" s="682">
        <v>9963</v>
      </c>
      <c r="J179" s="681">
        <v>5450</v>
      </c>
      <c r="K179" s="681">
        <v>636</v>
      </c>
      <c r="L179" s="682">
        <v>10037</v>
      </c>
      <c r="M179" s="682">
        <v>23279</v>
      </c>
      <c r="N179" s="682">
        <v>9833</v>
      </c>
      <c r="O179" s="682">
        <v>13428</v>
      </c>
      <c r="P179" s="682">
        <v>27788</v>
      </c>
      <c r="Q179" s="682">
        <v>11067</v>
      </c>
      <c r="R179" s="584">
        <v>27649</v>
      </c>
      <c r="S179" s="579"/>
      <c r="U179" s="684"/>
      <c r="V179" s="584"/>
    </row>
    <row r="180" spans="1:22" s="576" customFormat="1" ht="8.65" customHeight="1">
      <c r="A180" s="577"/>
      <c r="B180" s="583" t="s">
        <v>595</v>
      </c>
      <c r="C180" s="681">
        <f t="shared" si="8"/>
        <v>186628</v>
      </c>
      <c r="D180" s="682">
        <v>5169</v>
      </c>
      <c r="E180" s="682">
        <v>42185</v>
      </c>
      <c r="F180" s="682">
        <v>18906</v>
      </c>
      <c r="G180" s="682">
        <v>4231</v>
      </c>
      <c r="H180" s="682">
        <v>5989</v>
      </c>
      <c r="I180" s="682">
        <v>170</v>
      </c>
      <c r="J180" s="681">
        <v>5384</v>
      </c>
      <c r="K180" s="681">
        <v>632</v>
      </c>
      <c r="L180" s="682">
        <v>9638</v>
      </c>
      <c r="M180" s="682">
        <v>23279</v>
      </c>
      <c r="N180" s="682">
        <v>6478</v>
      </c>
      <c r="O180" s="682">
        <v>13138</v>
      </c>
      <c r="P180" s="682">
        <v>27779</v>
      </c>
      <c r="Q180" s="682">
        <v>11067</v>
      </c>
      <c r="R180" s="584">
        <v>12583</v>
      </c>
      <c r="S180" s="579"/>
      <c r="U180" s="684"/>
      <c r="V180" s="584"/>
    </row>
    <row r="181" spans="1:22" s="576" customFormat="1" ht="8.65" customHeight="1">
      <c r="A181" s="577"/>
      <c r="B181" s="583" t="s">
        <v>597</v>
      </c>
      <c r="C181" s="681"/>
      <c r="D181" s="682"/>
      <c r="E181" s="682"/>
      <c r="F181" s="682"/>
      <c r="G181" s="682"/>
      <c r="H181" s="682"/>
      <c r="I181" s="682"/>
      <c r="J181" s="681"/>
      <c r="K181" s="681"/>
      <c r="L181" s="682"/>
      <c r="M181" s="682"/>
      <c r="N181" s="682"/>
      <c r="O181" s="682"/>
      <c r="P181" s="682"/>
      <c r="Q181" s="682"/>
      <c r="R181" s="584"/>
      <c r="S181" s="579"/>
      <c r="U181" s="684"/>
      <c r="V181" s="584"/>
    </row>
    <row r="182" spans="1:22" s="576" customFormat="1" ht="8.65" customHeight="1">
      <c r="A182" s="577"/>
      <c r="B182" s="583" t="s">
        <v>598</v>
      </c>
      <c r="C182" s="681">
        <f>SUM(D182:R182)</f>
        <v>305</v>
      </c>
      <c r="D182" s="682">
        <v>0</v>
      </c>
      <c r="E182" s="682">
        <v>34</v>
      </c>
      <c r="F182" s="682">
        <v>0</v>
      </c>
      <c r="G182" s="682">
        <v>6</v>
      </c>
      <c r="H182" s="682">
        <v>65</v>
      </c>
      <c r="I182" s="682">
        <v>14</v>
      </c>
      <c r="J182" s="681">
        <v>1</v>
      </c>
      <c r="K182" s="681">
        <v>1</v>
      </c>
      <c r="L182" s="682">
        <v>8</v>
      </c>
      <c r="M182" s="682">
        <v>1</v>
      </c>
      <c r="N182" s="682">
        <v>37</v>
      </c>
      <c r="O182" s="682">
        <v>3</v>
      </c>
      <c r="P182" s="682">
        <v>9</v>
      </c>
      <c r="Q182" s="682">
        <v>2</v>
      </c>
      <c r="R182" s="584">
        <v>124</v>
      </c>
      <c r="S182" s="579"/>
      <c r="U182" s="684"/>
      <c r="V182" s="584"/>
    </row>
    <row r="183" spans="1:22" s="576" customFormat="1" ht="8.65" customHeight="1">
      <c r="A183" s="577"/>
      <c r="B183" s="583"/>
      <c r="C183" s="681"/>
      <c r="D183" s="682"/>
      <c r="E183" s="682"/>
      <c r="F183" s="682"/>
      <c r="G183" s="682"/>
      <c r="H183" s="682"/>
      <c r="I183" s="682"/>
      <c r="J183" s="681"/>
      <c r="K183" s="681"/>
      <c r="L183" s="682"/>
      <c r="M183" s="682"/>
      <c r="N183" s="682"/>
      <c r="O183" s="682"/>
      <c r="P183" s="682"/>
      <c r="Q183" s="682"/>
      <c r="R183" s="682"/>
      <c r="S183" s="579"/>
      <c r="U183" s="684"/>
      <c r="V183" s="682"/>
    </row>
    <row r="184" spans="1:22" s="576" customFormat="1" ht="8.65" customHeight="1">
      <c r="A184" s="577"/>
      <c r="B184" s="680">
        <v>2011</v>
      </c>
      <c r="C184" s="583"/>
      <c r="D184" s="584"/>
      <c r="E184" s="584"/>
      <c r="F184" s="584"/>
      <c r="G184" s="584"/>
      <c r="H184" s="584"/>
      <c r="I184" s="584"/>
      <c r="J184" s="583"/>
      <c r="K184" s="583"/>
      <c r="L184" s="584"/>
      <c r="M184" s="584"/>
      <c r="N184" s="584"/>
      <c r="O184" s="584"/>
      <c r="P184" s="584"/>
      <c r="Q184" s="584"/>
      <c r="R184" s="584"/>
      <c r="S184" s="579"/>
      <c r="U184" s="684"/>
      <c r="V184" s="682"/>
    </row>
    <row r="185" spans="1:22" s="576" customFormat="1" ht="8.65" customHeight="1">
      <c r="A185" s="577"/>
      <c r="B185" s="583" t="s">
        <v>581</v>
      </c>
      <c r="C185" s="681">
        <f t="shared" ref="C185:C190" si="9">SUM(D185:R185)</f>
        <v>5609</v>
      </c>
      <c r="D185" s="682">
        <v>121</v>
      </c>
      <c r="E185" s="682">
        <v>42</v>
      </c>
      <c r="F185" s="682">
        <v>8</v>
      </c>
      <c r="G185" s="682">
        <v>8</v>
      </c>
      <c r="H185" s="682">
        <v>0</v>
      </c>
      <c r="I185" s="682">
        <v>0</v>
      </c>
      <c r="J185" s="681">
        <v>0</v>
      </c>
      <c r="K185" s="681">
        <v>32</v>
      </c>
      <c r="L185" s="682">
        <v>963</v>
      </c>
      <c r="M185" s="682">
        <v>2327</v>
      </c>
      <c r="N185" s="682">
        <v>1355</v>
      </c>
      <c r="O185" s="682">
        <v>25</v>
      </c>
      <c r="P185" s="682">
        <v>0</v>
      </c>
      <c r="Q185" s="584">
        <v>26</v>
      </c>
      <c r="R185" s="584">
        <v>702</v>
      </c>
      <c r="S185" s="579"/>
      <c r="U185" s="684"/>
      <c r="V185" s="682"/>
    </row>
    <row r="186" spans="1:22" s="576" customFormat="1" ht="8.65" customHeight="1">
      <c r="A186" s="577"/>
      <c r="B186" s="695" t="s">
        <v>594</v>
      </c>
      <c r="C186" s="681">
        <f t="shared" si="9"/>
        <v>753</v>
      </c>
      <c r="D186" s="682">
        <v>6</v>
      </c>
      <c r="E186" s="682">
        <v>6</v>
      </c>
      <c r="F186" s="682">
        <v>56</v>
      </c>
      <c r="G186" s="682">
        <v>35</v>
      </c>
      <c r="H186" s="682">
        <v>6</v>
      </c>
      <c r="I186" s="682">
        <v>3</v>
      </c>
      <c r="J186" s="681">
        <v>25</v>
      </c>
      <c r="K186" s="681">
        <v>1</v>
      </c>
      <c r="L186" s="682">
        <v>112</v>
      </c>
      <c r="M186" s="682">
        <v>269</v>
      </c>
      <c r="N186" s="682">
        <v>11</v>
      </c>
      <c r="O186" s="682">
        <v>15</v>
      </c>
      <c r="P186" s="682">
        <v>16</v>
      </c>
      <c r="Q186" s="682">
        <v>123</v>
      </c>
      <c r="R186" s="584">
        <v>69</v>
      </c>
      <c r="S186" s="579"/>
      <c r="U186" s="684"/>
      <c r="V186" s="682"/>
    </row>
    <row r="187" spans="1:22" s="576" customFormat="1" ht="8.65" customHeight="1">
      <c r="A187" s="577"/>
      <c r="B187" s="583" t="s">
        <v>583</v>
      </c>
      <c r="C187" s="681">
        <f t="shared" si="9"/>
        <v>220</v>
      </c>
      <c r="D187" s="682">
        <v>5</v>
      </c>
      <c r="E187" s="682">
        <v>58</v>
      </c>
      <c r="F187" s="682">
        <v>18</v>
      </c>
      <c r="G187" s="682">
        <v>61</v>
      </c>
      <c r="H187" s="682">
        <v>3</v>
      </c>
      <c r="I187" s="682">
        <v>0</v>
      </c>
      <c r="J187" s="681">
        <v>19</v>
      </c>
      <c r="K187" s="681">
        <v>20</v>
      </c>
      <c r="L187" s="682">
        <v>15</v>
      </c>
      <c r="M187" s="682">
        <v>2</v>
      </c>
      <c r="N187" s="682">
        <v>2</v>
      </c>
      <c r="O187" s="682">
        <v>0</v>
      </c>
      <c r="P187" s="682">
        <v>0</v>
      </c>
      <c r="Q187" s="682">
        <v>0</v>
      </c>
      <c r="R187" s="584">
        <v>17</v>
      </c>
      <c r="S187" s="579"/>
      <c r="U187" s="684"/>
      <c r="V187" s="682"/>
    </row>
    <row r="188" spans="1:22" s="576" customFormat="1" ht="8.65" customHeight="1">
      <c r="A188" s="577"/>
      <c r="B188" s="583" t="s">
        <v>584</v>
      </c>
      <c r="C188" s="681">
        <f t="shared" si="9"/>
        <v>165211</v>
      </c>
      <c r="D188" s="682">
        <v>11676</v>
      </c>
      <c r="E188" s="682">
        <v>33069</v>
      </c>
      <c r="F188" s="682">
        <v>34640</v>
      </c>
      <c r="G188" s="682">
        <v>6651</v>
      </c>
      <c r="H188" s="682">
        <v>100</v>
      </c>
      <c r="I188" s="682">
        <v>0</v>
      </c>
      <c r="J188" s="681">
        <v>6077</v>
      </c>
      <c r="K188" s="681">
        <v>5</v>
      </c>
      <c r="L188" s="682">
        <v>2502</v>
      </c>
      <c r="M188" s="682">
        <v>13078</v>
      </c>
      <c r="N188" s="682">
        <v>0</v>
      </c>
      <c r="O188" s="682">
        <v>0</v>
      </c>
      <c r="P188" s="682">
        <v>54327</v>
      </c>
      <c r="Q188" s="682">
        <v>0</v>
      </c>
      <c r="R188" s="584">
        <v>3086</v>
      </c>
      <c r="S188" s="579"/>
      <c r="U188" s="684"/>
      <c r="V188" s="682"/>
    </row>
    <row r="189" spans="1:22" s="576" customFormat="1" ht="8.65" customHeight="1">
      <c r="A189" s="577"/>
      <c r="B189" s="583" t="s">
        <v>587</v>
      </c>
      <c r="C189" s="681">
        <f t="shared" si="9"/>
        <v>286868</v>
      </c>
      <c r="D189" s="682">
        <v>12253</v>
      </c>
      <c r="E189" s="682">
        <v>35785</v>
      </c>
      <c r="F189" s="682">
        <v>34784</v>
      </c>
      <c r="G189" s="682">
        <v>10123</v>
      </c>
      <c r="H189" s="682">
        <v>11545</v>
      </c>
      <c r="I189" s="682">
        <v>6573</v>
      </c>
      <c r="J189" s="681">
        <v>6381</v>
      </c>
      <c r="K189" s="681">
        <v>317</v>
      </c>
      <c r="L189" s="682">
        <v>4660</v>
      </c>
      <c r="M189" s="682">
        <v>18143</v>
      </c>
      <c r="N189" s="682">
        <v>7705</v>
      </c>
      <c r="O189" s="682">
        <v>34105</v>
      </c>
      <c r="P189" s="682">
        <v>55054</v>
      </c>
      <c r="Q189" s="682">
        <v>11727</v>
      </c>
      <c r="R189" s="584">
        <v>37713</v>
      </c>
      <c r="S189" s="579"/>
      <c r="U189" s="684"/>
      <c r="V189" s="682"/>
    </row>
    <row r="190" spans="1:22" s="576" customFormat="1" ht="8.65" customHeight="1">
      <c r="A190" s="577"/>
      <c r="B190" s="583" t="s">
        <v>595</v>
      </c>
      <c r="C190" s="681">
        <f t="shared" si="9"/>
        <v>250833</v>
      </c>
      <c r="D190" s="682">
        <v>12234</v>
      </c>
      <c r="E190" s="682">
        <v>35785</v>
      </c>
      <c r="F190" s="682">
        <v>34937</v>
      </c>
      <c r="G190" s="682">
        <v>7128</v>
      </c>
      <c r="H190" s="682">
        <v>4653</v>
      </c>
      <c r="I190" s="682">
        <v>270</v>
      </c>
      <c r="J190" s="681">
        <v>6399</v>
      </c>
      <c r="K190" s="681">
        <v>310</v>
      </c>
      <c r="L190" s="682">
        <v>4580</v>
      </c>
      <c r="M190" s="682">
        <v>18143</v>
      </c>
      <c r="N190" s="682">
        <v>5256</v>
      </c>
      <c r="O190" s="682">
        <v>34210</v>
      </c>
      <c r="P190" s="682">
        <v>55054</v>
      </c>
      <c r="Q190" s="682">
        <v>11727</v>
      </c>
      <c r="R190" s="584">
        <v>20147</v>
      </c>
      <c r="S190" s="579"/>
      <c r="U190" s="684"/>
      <c r="V190" s="682"/>
    </row>
    <row r="191" spans="1:22" s="576" customFormat="1" ht="8.65" customHeight="1">
      <c r="A191" s="577"/>
      <c r="B191" s="583" t="s">
        <v>589</v>
      </c>
      <c r="C191" s="681"/>
      <c r="D191" s="682"/>
      <c r="E191" s="682"/>
      <c r="F191" s="682"/>
      <c r="G191" s="682"/>
      <c r="H191" s="682"/>
      <c r="I191" s="682"/>
      <c r="J191" s="681"/>
      <c r="K191" s="681"/>
      <c r="L191" s="682"/>
      <c r="M191" s="682"/>
      <c r="N191" s="682"/>
      <c r="O191" s="682"/>
      <c r="P191" s="682"/>
      <c r="Q191" s="682"/>
      <c r="R191" s="584"/>
      <c r="S191" s="579"/>
      <c r="U191" s="684"/>
      <c r="V191" s="682"/>
    </row>
    <row r="192" spans="1:22" s="576" customFormat="1" ht="8.65" customHeight="1">
      <c r="A192" s="577"/>
      <c r="B192" s="583" t="s">
        <v>590</v>
      </c>
      <c r="C192" s="681">
        <f>SUM(D192:R192)</f>
        <v>264</v>
      </c>
      <c r="D192" s="682">
        <v>0</v>
      </c>
      <c r="E192" s="682">
        <v>15</v>
      </c>
      <c r="F192" s="682">
        <v>0</v>
      </c>
      <c r="G192" s="682">
        <v>3</v>
      </c>
      <c r="H192" s="682">
        <v>21</v>
      </c>
      <c r="I192" s="682">
        <v>7</v>
      </c>
      <c r="J192" s="681">
        <v>0</v>
      </c>
      <c r="K192" s="681">
        <v>1</v>
      </c>
      <c r="L192" s="682">
        <v>3</v>
      </c>
      <c r="M192" s="682">
        <v>1</v>
      </c>
      <c r="N192" s="682">
        <v>5</v>
      </c>
      <c r="O192" s="682">
        <v>53</v>
      </c>
      <c r="P192" s="682">
        <v>10</v>
      </c>
      <c r="Q192" s="682">
        <v>0</v>
      </c>
      <c r="R192" s="584">
        <v>145</v>
      </c>
      <c r="S192" s="579"/>
      <c r="U192" s="684"/>
      <c r="V192" s="682"/>
    </row>
    <row r="193" spans="1:22" s="576" customFormat="1" ht="4.7" customHeight="1">
      <c r="A193" s="577"/>
      <c r="B193" s="583"/>
      <c r="C193" s="681"/>
      <c r="D193" s="682"/>
      <c r="E193" s="682"/>
      <c r="F193" s="682"/>
      <c r="G193" s="682"/>
      <c r="H193" s="682"/>
      <c r="I193" s="682"/>
      <c r="J193" s="681"/>
      <c r="K193" s="681"/>
      <c r="L193" s="682"/>
      <c r="M193" s="682"/>
      <c r="N193" s="682"/>
      <c r="O193" s="682"/>
      <c r="P193" s="682"/>
      <c r="Q193" s="682"/>
      <c r="R193" s="584"/>
      <c r="S193" s="579"/>
      <c r="U193" s="684"/>
      <c r="V193" s="682"/>
    </row>
    <row r="194" spans="1:22" s="576" customFormat="1" ht="8.65" customHeight="1">
      <c r="A194" s="577"/>
      <c r="B194" s="680" t="s">
        <v>43</v>
      </c>
      <c r="S194" s="579"/>
      <c r="V194" s="584"/>
    </row>
    <row r="195" spans="1:22" s="576" customFormat="1" ht="3" customHeight="1">
      <c r="A195" s="587"/>
      <c r="B195" s="687"/>
      <c r="C195" s="688"/>
      <c r="D195" s="689"/>
      <c r="E195" s="689"/>
      <c r="F195" s="689"/>
      <c r="G195" s="689"/>
      <c r="H195" s="689"/>
      <c r="I195" s="689"/>
      <c r="J195" s="688"/>
      <c r="K195" s="688"/>
      <c r="L195" s="689"/>
      <c r="M195" s="689"/>
      <c r="N195" s="689"/>
      <c r="O195" s="689"/>
      <c r="P195" s="689"/>
      <c r="Q195" s="689"/>
      <c r="R195" s="689"/>
      <c r="S195" s="588"/>
      <c r="V195" s="584"/>
    </row>
    <row r="196" spans="1:22" s="576" customFormat="1" ht="3" customHeight="1">
      <c r="A196" s="573"/>
      <c r="B196" s="691"/>
      <c r="C196" s="692"/>
      <c r="D196" s="693"/>
      <c r="E196" s="693"/>
      <c r="F196" s="693"/>
      <c r="G196" s="693"/>
      <c r="H196" s="693"/>
      <c r="I196" s="693"/>
      <c r="J196" s="692"/>
      <c r="K196" s="692"/>
      <c r="L196" s="693"/>
      <c r="M196" s="693"/>
      <c r="N196" s="693"/>
      <c r="O196" s="693"/>
      <c r="P196" s="693"/>
      <c r="Q196" s="693"/>
      <c r="R196" s="693"/>
      <c r="S196" s="575"/>
      <c r="V196" s="584"/>
    </row>
    <row r="197" spans="1:22" s="576" customFormat="1" ht="11.1" customHeight="1">
      <c r="A197" s="577"/>
      <c r="B197" s="670" t="s">
        <v>564</v>
      </c>
      <c r="C197" s="675"/>
      <c r="D197" s="675"/>
      <c r="E197" s="580"/>
      <c r="F197" s="580"/>
      <c r="G197" s="580"/>
      <c r="H197" s="580"/>
      <c r="I197" s="580"/>
      <c r="J197" s="580"/>
      <c r="K197" s="580"/>
      <c r="L197" s="580"/>
      <c r="M197" s="580"/>
      <c r="N197" s="580"/>
      <c r="O197" s="580"/>
      <c r="P197" s="580"/>
      <c r="Q197" s="292"/>
      <c r="R197" s="812" t="s">
        <v>450</v>
      </c>
      <c r="S197" s="579"/>
      <c r="V197" s="584"/>
    </row>
    <row r="198" spans="1:22" s="576" customFormat="1" ht="11.1" customHeight="1">
      <c r="A198" s="577"/>
      <c r="B198" s="670" t="s">
        <v>565</v>
      </c>
      <c r="C198" s="675"/>
      <c r="D198" s="675"/>
      <c r="E198" s="580"/>
      <c r="F198" s="580"/>
      <c r="G198" s="580"/>
      <c r="H198" s="580"/>
      <c r="I198" s="580"/>
      <c r="J198" s="580"/>
      <c r="K198" s="580"/>
      <c r="L198" s="580"/>
      <c r="M198" s="580"/>
      <c r="N198" s="580"/>
      <c r="O198" s="580"/>
      <c r="P198" s="580"/>
      <c r="Q198" s="580"/>
      <c r="R198" s="580"/>
      <c r="S198" s="579"/>
      <c r="V198" s="584"/>
    </row>
    <row r="199" spans="1:22" s="576" customFormat="1" ht="11.1" customHeight="1">
      <c r="A199" s="577"/>
      <c r="B199" s="670" t="s">
        <v>623</v>
      </c>
      <c r="C199" s="675"/>
      <c r="D199" s="675"/>
      <c r="E199" s="578"/>
      <c r="F199" s="578"/>
      <c r="G199" s="578"/>
      <c r="H199" s="578"/>
      <c r="I199" s="578"/>
      <c r="J199" s="578"/>
      <c r="K199" s="578"/>
      <c r="L199" s="578"/>
      <c r="M199" s="578"/>
      <c r="N199" s="578"/>
      <c r="O199" s="578"/>
      <c r="P199" s="578"/>
      <c r="Q199" s="578"/>
      <c r="R199" s="578"/>
      <c r="S199" s="579"/>
      <c r="V199" s="584"/>
    </row>
    <row r="200" spans="1:22" s="576" customFormat="1" ht="3" customHeight="1">
      <c r="A200" s="577"/>
      <c r="B200" s="582"/>
      <c r="C200" s="582"/>
      <c r="D200" s="582"/>
      <c r="E200" s="582"/>
      <c r="F200" s="582"/>
      <c r="G200" s="582"/>
      <c r="H200" s="582"/>
      <c r="I200" s="582"/>
      <c r="J200" s="582"/>
      <c r="K200" s="582"/>
      <c r="L200" s="582"/>
      <c r="M200" s="582"/>
      <c r="N200" s="582"/>
      <c r="O200" s="582"/>
      <c r="P200" s="582"/>
      <c r="Q200" s="582"/>
      <c r="R200" s="582"/>
      <c r="S200" s="579"/>
      <c r="V200" s="584"/>
    </row>
    <row r="201" spans="1:22" s="576" customFormat="1" ht="3" customHeight="1">
      <c r="A201" s="577"/>
      <c r="B201" s="578"/>
      <c r="C201" s="578"/>
      <c r="D201" s="578"/>
      <c r="E201" s="578"/>
      <c r="F201" s="578"/>
      <c r="G201" s="578"/>
      <c r="H201" s="578"/>
      <c r="I201" s="578"/>
      <c r="J201" s="578"/>
      <c r="K201" s="578"/>
      <c r="L201" s="578"/>
      <c r="M201" s="578"/>
      <c r="N201" s="578"/>
      <c r="O201" s="578"/>
      <c r="P201" s="578"/>
      <c r="Q201" s="578"/>
      <c r="R201" s="578"/>
      <c r="S201" s="579"/>
      <c r="V201" s="584"/>
    </row>
    <row r="202" spans="1:22" s="576" customFormat="1" ht="8.65" customHeight="1">
      <c r="A202" s="577"/>
      <c r="B202" s="872" t="s">
        <v>195</v>
      </c>
      <c r="C202" s="677" t="s">
        <v>1</v>
      </c>
      <c r="D202" s="871" t="s">
        <v>566</v>
      </c>
      <c r="E202" s="871" t="s">
        <v>567</v>
      </c>
      <c r="F202" s="737" t="s">
        <v>568</v>
      </c>
      <c r="G202" s="871" t="s">
        <v>569</v>
      </c>
      <c r="H202" s="871" t="s">
        <v>570</v>
      </c>
      <c r="I202" s="871" t="s">
        <v>571</v>
      </c>
      <c r="J202" s="871" t="s">
        <v>572</v>
      </c>
      <c r="K202" s="871" t="s">
        <v>573</v>
      </c>
      <c r="L202" s="871" t="s">
        <v>574</v>
      </c>
      <c r="M202" s="871" t="s">
        <v>575</v>
      </c>
      <c r="N202" s="871" t="s">
        <v>576</v>
      </c>
      <c r="O202" s="871" t="s">
        <v>577</v>
      </c>
      <c r="P202" s="871" t="s">
        <v>578</v>
      </c>
      <c r="Q202" s="871" t="s">
        <v>579</v>
      </c>
      <c r="R202" s="871" t="s">
        <v>348</v>
      </c>
      <c r="S202" s="678"/>
      <c r="V202" s="584"/>
    </row>
    <row r="203" spans="1:22" s="576" customFormat="1" ht="8.65" customHeight="1">
      <c r="A203" s="577"/>
      <c r="B203" s="872"/>
      <c r="C203" s="677"/>
      <c r="D203" s="871"/>
      <c r="E203" s="871"/>
      <c r="F203" s="737" t="s">
        <v>580</v>
      </c>
      <c r="G203" s="871"/>
      <c r="H203" s="871"/>
      <c r="I203" s="871"/>
      <c r="J203" s="871"/>
      <c r="K203" s="871"/>
      <c r="L203" s="871"/>
      <c r="M203" s="871"/>
      <c r="N203" s="871"/>
      <c r="O203" s="871"/>
      <c r="P203" s="871"/>
      <c r="Q203" s="871"/>
      <c r="R203" s="871"/>
      <c r="S203" s="678"/>
      <c r="V203" s="584"/>
    </row>
    <row r="204" spans="1:22" s="576" customFormat="1" ht="8.65" customHeight="1">
      <c r="A204" s="577"/>
      <c r="B204" s="872"/>
      <c r="C204" s="677"/>
      <c r="D204" s="871"/>
      <c r="E204" s="871"/>
      <c r="F204" s="737"/>
      <c r="G204" s="871"/>
      <c r="H204" s="871"/>
      <c r="I204" s="871"/>
      <c r="J204" s="871"/>
      <c r="K204" s="871"/>
      <c r="L204" s="871"/>
      <c r="M204" s="871"/>
      <c r="N204" s="871"/>
      <c r="O204" s="871"/>
      <c r="P204" s="871"/>
      <c r="Q204" s="871"/>
      <c r="R204" s="871"/>
      <c r="S204" s="678"/>
      <c r="V204" s="584"/>
    </row>
    <row r="205" spans="1:22" s="576" customFormat="1" ht="8.65" customHeight="1">
      <c r="A205" s="577"/>
      <c r="B205" s="872"/>
      <c r="C205" s="677"/>
      <c r="D205" s="871"/>
      <c r="E205" s="871"/>
      <c r="F205" s="737"/>
      <c r="G205" s="871"/>
      <c r="H205" s="871"/>
      <c r="I205" s="871"/>
      <c r="J205" s="871"/>
      <c r="K205" s="871"/>
      <c r="L205" s="871"/>
      <c r="M205" s="871"/>
      <c r="N205" s="871"/>
      <c r="O205" s="871"/>
      <c r="P205" s="871"/>
      <c r="Q205" s="871"/>
      <c r="R205" s="871"/>
      <c r="S205" s="678"/>
      <c r="V205" s="584"/>
    </row>
    <row r="206" spans="1:22" s="576" customFormat="1" ht="3" customHeight="1">
      <c r="A206" s="577"/>
      <c r="B206" s="582"/>
      <c r="C206" s="582"/>
      <c r="D206" s="582"/>
      <c r="E206" s="582"/>
      <c r="F206" s="582"/>
      <c r="G206" s="582"/>
      <c r="H206" s="582"/>
      <c r="I206" s="582"/>
      <c r="J206" s="582"/>
      <c r="K206" s="582"/>
      <c r="L206" s="582"/>
      <c r="M206" s="582"/>
      <c r="N206" s="582"/>
      <c r="O206" s="582"/>
      <c r="P206" s="582"/>
      <c r="Q206" s="582"/>
      <c r="R206" s="582"/>
      <c r="S206" s="579"/>
      <c r="V206" s="584"/>
    </row>
    <row r="207" spans="1:22" s="576" customFormat="1" ht="3" customHeight="1">
      <c r="A207" s="577"/>
      <c r="B207" s="578"/>
      <c r="C207" s="578"/>
      <c r="D207" s="578"/>
      <c r="E207" s="578"/>
      <c r="F207" s="578"/>
      <c r="G207" s="578"/>
      <c r="H207" s="578"/>
      <c r="I207" s="578"/>
      <c r="J207" s="578"/>
      <c r="K207" s="578"/>
      <c r="L207" s="578"/>
      <c r="M207" s="578"/>
      <c r="N207" s="578"/>
      <c r="O207" s="578"/>
      <c r="P207" s="578"/>
      <c r="Q207" s="578"/>
      <c r="R207" s="578"/>
      <c r="S207" s="579"/>
      <c r="V207" s="584"/>
    </row>
    <row r="208" spans="1:22" s="576" customFormat="1" ht="8.65" customHeight="1">
      <c r="A208" s="577"/>
      <c r="B208" s="680" t="s">
        <v>182</v>
      </c>
      <c r="C208" s="583"/>
      <c r="S208" s="579"/>
      <c r="V208" s="584"/>
    </row>
    <row r="209" spans="1:255" s="576" customFormat="1" ht="8.65" customHeight="1">
      <c r="A209" s="577"/>
      <c r="B209" s="583" t="s">
        <v>581</v>
      </c>
      <c r="C209" s="681">
        <f t="shared" ref="C209:C214" si="10">SUM(D209:R209)</f>
        <v>6068</v>
      </c>
      <c r="D209" s="682">
        <v>212</v>
      </c>
      <c r="E209" s="682">
        <v>60</v>
      </c>
      <c r="F209" s="682">
        <v>16</v>
      </c>
      <c r="G209" s="682">
        <v>11</v>
      </c>
      <c r="H209" s="682">
        <v>0</v>
      </c>
      <c r="I209" s="682">
        <v>0</v>
      </c>
      <c r="J209" s="681">
        <v>0</v>
      </c>
      <c r="K209" s="681">
        <v>53</v>
      </c>
      <c r="L209" s="682">
        <v>601</v>
      </c>
      <c r="M209" s="682">
        <v>1677</v>
      </c>
      <c r="N209" s="682">
        <v>2793</v>
      </c>
      <c r="O209" s="682">
        <v>46</v>
      </c>
      <c r="P209" s="682">
        <v>0</v>
      </c>
      <c r="Q209" s="584">
        <v>97</v>
      </c>
      <c r="R209" s="584">
        <v>502</v>
      </c>
      <c r="S209" s="579"/>
      <c r="V209" s="584"/>
    </row>
    <row r="210" spans="1:255" s="576" customFormat="1" ht="8.65" customHeight="1">
      <c r="A210" s="577"/>
      <c r="B210" s="695" t="s">
        <v>594</v>
      </c>
      <c r="C210" s="681">
        <f t="shared" si="10"/>
        <v>1611</v>
      </c>
      <c r="D210" s="682">
        <v>4</v>
      </c>
      <c r="E210" s="682">
        <v>18</v>
      </c>
      <c r="F210" s="682">
        <v>48</v>
      </c>
      <c r="G210" s="682">
        <v>13</v>
      </c>
      <c r="H210" s="682">
        <v>26</v>
      </c>
      <c r="I210" s="682">
        <v>1</v>
      </c>
      <c r="J210" s="681">
        <v>6</v>
      </c>
      <c r="K210" s="681">
        <v>2</v>
      </c>
      <c r="L210" s="682">
        <v>188</v>
      </c>
      <c r="M210" s="682">
        <v>425</v>
      </c>
      <c r="N210" s="682">
        <v>9</v>
      </c>
      <c r="O210" s="682">
        <v>22</v>
      </c>
      <c r="P210" s="682">
        <v>8</v>
      </c>
      <c r="Q210" s="682">
        <v>718</v>
      </c>
      <c r="R210" s="584">
        <v>123</v>
      </c>
      <c r="S210" s="579"/>
      <c r="U210" s="684"/>
      <c r="V210" s="584"/>
    </row>
    <row r="211" spans="1:255" s="576" customFormat="1" ht="8.65" customHeight="1">
      <c r="A211" s="577"/>
      <c r="B211" s="583" t="s">
        <v>583</v>
      </c>
      <c r="C211" s="681">
        <f t="shared" si="10"/>
        <v>128</v>
      </c>
      <c r="D211" s="682">
        <v>2</v>
      </c>
      <c r="E211" s="682">
        <v>23</v>
      </c>
      <c r="F211" s="682">
        <v>17</v>
      </c>
      <c r="G211" s="682">
        <v>49</v>
      </c>
      <c r="H211" s="682">
        <v>1</v>
      </c>
      <c r="I211" s="682">
        <v>0</v>
      </c>
      <c r="J211" s="681">
        <v>0</v>
      </c>
      <c r="K211" s="681">
        <v>4</v>
      </c>
      <c r="L211" s="682">
        <v>10</v>
      </c>
      <c r="M211" s="682">
        <v>4</v>
      </c>
      <c r="N211" s="682">
        <v>13</v>
      </c>
      <c r="O211" s="682">
        <v>1</v>
      </c>
      <c r="P211" s="682">
        <v>0</v>
      </c>
      <c r="Q211" s="682">
        <v>0</v>
      </c>
      <c r="R211" s="584">
        <v>4</v>
      </c>
      <c r="S211" s="579"/>
      <c r="U211" s="684"/>
      <c r="V211" s="584"/>
    </row>
    <row r="212" spans="1:255" s="576" customFormat="1" ht="8.65" customHeight="1">
      <c r="A212" s="577"/>
      <c r="B212" s="583" t="s">
        <v>584</v>
      </c>
      <c r="C212" s="681">
        <f t="shared" si="10"/>
        <v>165342</v>
      </c>
      <c r="D212" s="682">
        <v>7906</v>
      </c>
      <c r="E212" s="682">
        <v>18722</v>
      </c>
      <c r="F212" s="682">
        <v>39252</v>
      </c>
      <c r="G212" s="682">
        <v>2274</v>
      </c>
      <c r="H212" s="682">
        <v>0</v>
      </c>
      <c r="I212" s="682">
        <v>0</v>
      </c>
      <c r="J212" s="681">
        <v>5125</v>
      </c>
      <c r="K212" s="681">
        <v>9</v>
      </c>
      <c r="L212" s="682">
        <v>7444</v>
      </c>
      <c r="M212" s="682">
        <v>20740</v>
      </c>
      <c r="N212" s="682">
        <v>0</v>
      </c>
      <c r="O212" s="682">
        <v>0</v>
      </c>
      <c r="P212" s="682">
        <v>60231</v>
      </c>
      <c r="Q212" s="682">
        <v>0</v>
      </c>
      <c r="R212" s="584">
        <v>3639</v>
      </c>
      <c r="S212" s="579"/>
      <c r="U212" s="684"/>
      <c r="V212" s="584"/>
    </row>
    <row r="213" spans="1:255" s="576" customFormat="1" ht="8.65" customHeight="1">
      <c r="A213" s="577"/>
      <c r="B213" s="583" t="s">
        <v>587</v>
      </c>
      <c r="C213" s="681">
        <f t="shared" si="10"/>
        <v>323604</v>
      </c>
      <c r="D213" s="682">
        <v>8401</v>
      </c>
      <c r="E213" s="682">
        <v>21498</v>
      </c>
      <c r="F213" s="682">
        <v>40078</v>
      </c>
      <c r="G213" s="682">
        <v>4738</v>
      </c>
      <c r="H213" s="682">
        <v>16830</v>
      </c>
      <c r="I213" s="682">
        <v>5078</v>
      </c>
      <c r="J213" s="681">
        <v>5494</v>
      </c>
      <c r="K213" s="681">
        <v>424</v>
      </c>
      <c r="L213" s="682">
        <v>8242</v>
      </c>
      <c r="M213" s="682">
        <v>26518</v>
      </c>
      <c r="N213" s="682">
        <v>11612</v>
      </c>
      <c r="O213" s="682">
        <v>36337</v>
      </c>
      <c r="P213" s="682">
        <v>62857</v>
      </c>
      <c r="Q213" s="682">
        <v>21275</v>
      </c>
      <c r="R213" s="584">
        <v>54222</v>
      </c>
      <c r="S213" s="579"/>
      <c r="U213" s="684"/>
      <c r="V213" s="584"/>
    </row>
    <row r="214" spans="1:255" s="576" customFormat="1" ht="8.65" customHeight="1">
      <c r="A214" s="577"/>
      <c r="B214" s="583" t="s">
        <v>595</v>
      </c>
      <c r="C214" s="681">
        <f t="shared" si="10"/>
        <v>293429</v>
      </c>
      <c r="D214" s="682">
        <v>8354</v>
      </c>
      <c r="E214" s="682">
        <v>21498</v>
      </c>
      <c r="F214" s="682">
        <v>40109</v>
      </c>
      <c r="G214" s="682">
        <v>3604</v>
      </c>
      <c r="H214" s="682">
        <v>5342</v>
      </c>
      <c r="I214" s="682">
        <v>2420</v>
      </c>
      <c r="J214" s="681">
        <v>5204</v>
      </c>
      <c r="K214" s="681">
        <v>412</v>
      </c>
      <c r="L214" s="682">
        <v>8201</v>
      </c>
      <c r="M214" s="682">
        <v>26512</v>
      </c>
      <c r="N214" s="682">
        <v>9989</v>
      </c>
      <c r="O214" s="682">
        <v>36337</v>
      </c>
      <c r="P214" s="682">
        <v>62857</v>
      </c>
      <c r="Q214" s="682">
        <v>21275</v>
      </c>
      <c r="R214" s="584">
        <v>41315</v>
      </c>
      <c r="S214" s="579"/>
      <c r="U214" s="684"/>
      <c r="V214" s="584"/>
    </row>
    <row r="215" spans="1:255" s="576" customFormat="1" ht="8.65" customHeight="1">
      <c r="A215" s="577"/>
      <c r="B215" s="583" t="s">
        <v>589</v>
      </c>
      <c r="C215" s="681"/>
      <c r="D215" s="682"/>
      <c r="F215" s="682"/>
      <c r="G215" s="682"/>
      <c r="H215" s="682"/>
      <c r="I215" s="682"/>
      <c r="J215" s="681"/>
      <c r="K215" s="681"/>
      <c r="L215" s="682"/>
      <c r="M215" s="682"/>
      <c r="N215" s="682"/>
      <c r="O215" s="682"/>
      <c r="P215" s="682"/>
      <c r="Q215" s="682"/>
      <c r="R215" s="584"/>
      <c r="S215" s="579"/>
      <c r="U215" s="684"/>
      <c r="V215" s="584"/>
    </row>
    <row r="216" spans="1:255" s="576" customFormat="1" ht="8.65" customHeight="1">
      <c r="A216" s="577"/>
      <c r="B216" s="583" t="s">
        <v>590</v>
      </c>
      <c r="C216" s="681">
        <f>SUM(D216:R216)</f>
        <v>251</v>
      </c>
      <c r="D216" s="682">
        <v>0</v>
      </c>
      <c r="E216" s="682">
        <v>39</v>
      </c>
      <c r="F216" s="682">
        <v>0</v>
      </c>
      <c r="G216" s="682">
        <v>2</v>
      </c>
      <c r="H216" s="682">
        <v>18</v>
      </c>
      <c r="I216" s="682">
        <v>10</v>
      </c>
      <c r="J216" s="681">
        <v>0</v>
      </c>
      <c r="K216" s="681">
        <v>1</v>
      </c>
      <c r="L216" s="682">
        <v>1</v>
      </c>
      <c r="M216" s="682">
        <v>1</v>
      </c>
      <c r="N216" s="682">
        <v>0</v>
      </c>
      <c r="O216" s="682">
        <v>83</v>
      </c>
      <c r="P216" s="682">
        <v>2</v>
      </c>
      <c r="Q216" s="682">
        <v>0</v>
      </c>
      <c r="R216" s="584">
        <v>94</v>
      </c>
      <c r="S216" s="579"/>
      <c r="U216" s="684"/>
      <c r="V216" s="584"/>
    </row>
    <row r="217" spans="1:255" s="576" customFormat="1" ht="3" customHeight="1">
      <c r="A217" s="577"/>
      <c r="B217" s="585"/>
      <c r="C217" s="585"/>
      <c r="D217" s="585"/>
      <c r="E217" s="586"/>
      <c r="F217" s="586"/>
      <c r="G217" s="586"/>
      <c r="H217" s="586"/>
      <c r="I217" s="586"/>
      <c r="J217" s="586"/>
      <c r="K217" s="586"/>
      <c r="L217" s="586"/>
      <c r="M217" s="586"/>
      <c r="N217" s="586"/>
      <c r="O217" s="586"/>
      <c r="P217" s="586"/>
      <c r="Q217" s="586"/>
      <c r="R217" s="586"/>
      <c r="S217" s="579"/>
      <c r="U217" s="684"/>
    </row>
    <row r="218" spans="1:255" s="576" customFormat="1" ht="3" customHeight="1">
      <c r="A218" s="577"/>
      <c r="B218" s="738"/>
      <c r="C218" s="738"/>
      <c r="D218" s="738"/>
      <c r="E218" s="584"/>
      <c r="F218" s="584"/>
      <c r="G218" s="584"/>
      <c r="H218" s="584"/>
      <c r="I218" s="584"/>
      <c r="J218" s="584"/>
      <c r="K218" s="584"/>
      <c r="L218" s="584"/>
      <c r="M218" s="584"/>
      <c r="N218" s="584"/>
      <c r="O218" s="584"/>
      <c r="P218" s="584"/>
      <c r="Q218" s="584"/>
      <c r="R218" s="584"/>
      <c r="S218" s="579"/>
      <c r="U218" s="684"/>
    </row>
    <row r="219" spans="1:255" s="576" customFormat="1" ht="8.65" customHeight="1">
      <c r="A219" s="697"/>
      <c r="B219" s="673" t="s">
        <v>556</v>
      </c>
      <c r="C219" s="673"/>
      <c r="D219" s="673"/>
      <c r="E219" s="673"/>
      <c r="F219" s="673"/>
      <c r="G219" s="673"/>
      <c r="H219" s="673"/>
      <c r="I219" s="673"/>
      <c r="J219" s="673"/>
      <c r="K219" s="673"/>
      <c r="L219" s="673"/>
      <c r="M219" s="673"/>
      <c r="N219" s="673"/>
      <c r="O219" s="673"/>
      <c r="P219" s="673"/>
      <c r="Q219" s="673"/>
      <c r="R219" s="673"/>
      <c r="S219" s="698"/>
      <c r="T219" s="673"/>
      <c r="U219" s="673"/>
      <c r="V219" s="673"/>
      <c r="W219" s="673"/>
      <c r="X219" s="673"/>
      <c r="Y219" s="673"/>
      <c r="Z219" s="673"/>
      <c r="AA219" s="673"/>
      <c r="AB219" s="673"/>
      <c r="AC219" s="673"/>
      <c r="AD219" s="673"/>
      <c r="AE219" s="673"/>
      <c r="AF219" s="673"/>
      <c r="AG219" s="673"/>
      <c r="AH219" s="673"/>
      <c r="AI219" s="673"/>
      <c r="AJ219" s="673"/>
      <c r="AK219" s="673"/>
      <c r="AL219" s="673"/>
      <c r="AM219" s="673"/>
      <c r="AN219" s="673"/>
      <c r="AO219" s="673"/>
      <c r="AP219" s="673"/>
      <c r="AQ219" s="673"/>
      <c r="AR219" s="673"/>
      <c r="AS219" s="673"/>
      <c r="AT219" s="673"/>
      <c r="AU219" s="673"/>
      <c r="AV219" s="673"/>
      <c r="AW219" s="673"/>
      <c r="AX219" s="673"/>
      <c r="AY219" s="673"/>
      <c r="AZ219" s="673"/>
      <c r="BA219" s="673"/>
      <c r="BB219" s="673"/>
      <c r="BC219" s="673"/>
      <c r="BD219" s="673"/>
      <c r="BE219" s="673"/>
      <c r="BF219" s="673"/>
      <c r="BG219" s="673"/>
      <c r="BH219" s="673"/>
      <c r="BI219" s="673"/>
      <c r="BJ219" s="673"/>
      <c r="BK219" s="673"/>
      <c r="BL219" s="673"/>
      <c r="BM219" s="673"/>
      <c r="BN219" s="673"/>
      <c r="BO219" s="673"/>
      <c r="BP219" s="673"/>
      <c r="BQ219" s="673"/>
      <c r="BR219" s="673"/>
      <c r="BS219" s="673"/>
      <c r="BT219" s="673"/>
      <c r="BU219" s="673"/>
      <c r="BV219" s="673"/>
      <c r="BW219" s="673"/>
      <c r="BX219" s="673"/>
      <c r="BY219" s="673"/>
      <c r="BZ219" s="673"/>
      <c r="CA219" s="673"/>
      <c r="CB219" s="673"/>
      <c r="CC219" s="673"/>
      <c r="CD219" s="673"/>
      <c r="CE219" s="673"/>
      <c r="CF219" s="673"/>
      <c r="CG219" s="673"/>
      <c r="CH219" s="673"/>
      <c r="CI219" s="673"/>
      <c r="CJ219" s="673"/>
      <c r="CK219" s="673"/>
      <c r="CL219" s="673"/>
      <c r="CM219" s="673"/>
      <c r="CN219" s="673"/>
      <c r="CO219" s="673"/>
      <c r="CP219" s="673"/>
      <c r="CQ219" s="673"/>
      <c r="CR219" s="673"/>
      <c r="CS219" s="673"/>
      <c r="CT219" s="673"/>
      <c r="CU219" s="673"/>
      <c r="CV219" s="673"/>
      <c r="CW219" s="673"/>
      <c r="CX219" s="673"/>
      <c r="CY219" s="673"/>
      <c r="CZ219" s="673"/>
      <c r="DA219" s="673"/>
      <c r="DB219" s="673"/>
      <c r="DC219" s="673"/>
      <c r="DD219" s="673"/>
      <c r="DE219" s="673"/>
      <c r="DF219" s="673"/>
      <c r="DG219" s="673"/>
      <c r="DH219" s="673"/>
      <c r="DI219" s="673"/>
      <c r="DJ219" s="673"/>
      <c r="DK219" s="673"/>
      <c r="DL219" s="673"/>
      <c r="DM219" s="673"/>
      <c r="DN219" s="673"/>
      <c r="DO219" s="673"/>
      <c r="DP219" s="673"/>
      <c r="DQ219" s="673"/>
      <c r="DR219" s="673"/>
      <c r="DS219" s="673"/>
      <c r="DT219" s="673"/>
      <c r="DU219" s="673"/>
      <c r="DV219" s="673"/>
      <c r="DW219" s="673"/>
      <c r="DX219" s="673"/>
      <c r="DY219" s="673"/>
      <c r="DZ219" s="673"/>
      <c r="EA219" s="673"/>
      <c r="EB219" s="673"/>
      <c r="EC219" s="673"/>
      <c r="ED219" s="673"/>
      <c r="EE219" s="673"/>
      <c r="EF219" s="673"/>
      <c r="EG219" s="673"/>
      <c r="EH219" s="673"/>
      <c r="EI219" s="673"/>
      <c r="EJ219" s="673"/>
      <c r="EK219" s="673"/>
      <c r="EL219" s="673"/>
      <c r="EM219" s="673"/>
      <c r="EN219" s="673"/>
      <c r="EO219" s="673"/>
      <c r="EP219" s="673"/>
      <c r="EQ219" s="673"/>
      <c r="ER219" s="673"/>
      <c r="ES219" s="673"/>
      <c r="ET219" s="673"/>
      <c r="EU219" s="673"/>
      <c r="EV219" s="673"/>
      <c r="EW219" s="673"/>
      <c r="EX219" s="673"/>
      <c r="EY219" s="673"/>
      <c r="EZ219" s="673"/>
      <c r="FA219" s="673"/>
      <c r="FB219" s="673"/>
      <c r="FC219" s="673"/>
      <c r="FD219" s="673"/>
      <c r="FE219" s="673"/>
      <c r="FF219" s="673"/>
      <c r="FG219" s="673"/>
      <c r="FH219" s="673"/>
      <c r="FI219" s="673"/>
      <c r="FJ219" s="673"/>
      <c r="FK219" s="673"/>
      <c r="FL219" s="673"/>
      <c r="FM219" s="673"/>
      <c r="FN219" s="673"/>
      <c r="FO219" s="673"/>
      <c r="FP219" s="673"/>
      <c r="FQ219" s="673"/>
      <c r="FR219" s="673"/>
      <c r="FS219" s="673"/>
      <c r="FT219" s="673"/>
      <c r="FU219" s="673"/>
      <c r="FV219" s="673"/>
      <c r="FW219" s="673"/>
      <c r="FX219" s="673"/>
      <c r="FY219" s="673"/>
      <c r="FZ219" s="673"/>
      <c r="GA219" s="673"/>
      <c r="GB219" s="673"/>
      <c r="GC219" s="673"/>
      <c r="GD219" s="673"/>
      <c r="GE219" s="673"/>
      <c r="GF219" s="673"/>
      <c r="GG219" s="673"/>
      <c r="GH219" s="673"/>
      <c r="GI219" s="673"/>
      <c r="GJ219" s="673"/>
      <c r="GK219" s="673"/>
      <c r="GL219" s="673"/>
      <c r="GM219" s="673"/>
      <c r="GN219" s="673"/>
      <c r="GO219" s="673"/>
      <c r="GP219" s="673"/>
      <c r="GQ219" s="673"/>
      <c r="GR219" s="673"/>
      <c r="GS219" s="673"/>
      <c r="GT219" s="673"/>
      <c r="GU219" s="673"/>
      <c r="GV219" s="673"/>
      <c r="GW219" s="673"/>
      <c r="GX219" s="673"/>
      <c r="GY219" s="673"/>
      <c r="GZ219" s="673"/>
      <c r="HA219" s="673"/>
      <c r="HB219" s="673"/>
      <c r="HC219" s="673"/>
      <c r="HD219" s="673"/>
      <c r="HE219" s="673"/>
      <c r="HF219" s="673"/>
      <c r="HG219" s="673"/>
      <c r="HH219" s="673"/>
      <c r="HI219" s="673"/>
      <c r="HJ219" s="673"/>
      <c r="HK219" s="673"/>
      <c r="HL219" s="673"/>
      <c r="HM219" s="673"/>
      <c r="HN219" s="673"/>
      <c r="HO219" s="673"/>
      <c r="HP219" s="673"/>
      <c r="HQ219" s="673"/>
      <c r="HR219" s="673"/>
      <c r="HS219" s="673"/>
      <c r="HT219" s="673"/>
      <c r="HU219" s="673"/>
      <c r="HV219" s="673"/>
      <c r="HW219" s="673"/>
      <c r="HX219" s="673"/>
      <c r="HY219" s="673"/>
      <c r="HZ219" s="673"/>
      <c r="IA219" s="673"/>
      <c r="IB219" s="673"/>
      <c r="IC219" s="673"/>
      <c r="ID219" s="673"/>
      <c r="IE219" s="673"/>
      <c r="IF219" s="673"/>
      <c r="IG219" s="673"/>
      <c r="IH219" s="673"/>
      <c r="II219" s="673"/>
      <c r="IJ219" s="673"/>
      <c r="IK219" s="673"/>
      <c r="IL219" s="673"/>
      <c r="IM219" s="673"/>
      <c r="IN219" s="673"/>
      <c r="IO219" s="673"/>
      <c r="IP219" s="673"/>
      <c r="IQ219" s="673"/>
      <c r="IR219" s="673"/>
      <c r="IS219" s="673"/>
      <c r="IT219" s="673"/>
      <c r="IU219" s="673"/>
    </row>
    <row r="220" spans="1:255" s="576" customFormat="1" ht="8.65" customHeight="1">
      <c r="A220" s="697"/>
      <c r="B220" s="673" t="s">
        <v>599</v>
      </c>
      <c r="C220" s="673"/>
      <c r="D220" s="673"/>
      <c r="E220" s="673"/>
      <c r="F220" s="673"/>
      <c r="G220" s="673"/>
      <c r="H220" s="673"/>
      <c r="I220" s="673"/>
      <c r="J220" s="673"/>
      <c r="K220" s="673"/>
      <c r="L220" s="673"/>
      <c r="M220" s="673"/>
      <c r="N220" s="673"/>
      <c r="O220" s="673"/>
      <c r="P220" s="673"/>
      <c r="Q220" s="673"/>
      <c r="R220" s="673"/>
      <c r="S220" s="698"/>
      <c r="T220" s="673"/>
      <c r="U220" s="673"/>
      <c r="V220" s="673"/>
      <c r="W220" s="673"/>
      <c r="X220" s="673"/>
      <c r="Y220" s="673"/>
      <c r="Z220" s="673"/>
      <c r="AA220" s="673"/>
      <c r="AB220" s="673"/>
      <c r="AC220" s="673"/>
      <c r="AD220" s="673"/>
      <c r="AE220" s="673"/>
      <c r="AF220" s="673"/>
      <c r="AG220" s="673"/>
      <c r="AH220" s="673"/>
      <c r="AI220" s="673"/>
      <c r="AJ220" s="673"/>
      <c r="AK220" s="673"/>
      <c r="AL220" s="673"/>
      <c r="AM220" s="673"/>
      <c r="AN220" s="673"/>
      <c r="AO220" s="673"/>
      <c r="AP220" s="673"/>
      <c r="AQ220" s="673"/>
      <c r="AR220" s="673"/>
      <c r="AS220" s="673"/>
      <c r="AT220" s="673"/>
      <c r="AU220" s="673"/>
      <c r="AV220" s="673"/>
      <c r="AW220" s="673"/>
      <c r="AX220" s="673"/>
      <c r="AY220" s="673"/>
      <c r="AZ220" s="673"/>
      <c r="BA220" s="673"/>
      <c r="BB220" s="673"/>
      <c r="BC220" s="673"/>
      <c r="BD220" s="673"/>
      <c r="BE220" s="673"/>
      <c r="BF220" s="673"/>
      <c r="BG220" s="673"/>
      <c r="BH220" s="673"/>
      <c r="BI220" s="673"/>
      <c r="BJ220" s="673"/>
      <c r="BK220" s="673"/>
      <c r="BL220" s="673"/>
      <c r="BM220" s="673"/>
      <c r="BN220" s="673"/>
      <c r="BO220" s="673"/>
      <c r="BP220" s="673"/>
      <c r="BQ220" s="673"/>
      <c r="BR220" s="673"/>
      <c r="BS220" s="673"/>
      <c r="BT220" s="673"/>
      <c r="BU220" s="673"/>
      <c r="BV220" s="673"/>
      <c r="BW220" s="673"/>
      <c r="BX220" s="673"/>
      <c r="BY220" s="673"/>
      <c r="BZ220" s="673"/>
      <c r="CA220" s="673"/>
      <c r="CB220" s="673"/>
      <c r="CC220" s="673"/>
      <c r="CD220" s="673"/>
      <c r="CE220" s="673"/>
      <c r="CF220" s="673"/>
      <c r="CG220" s="673"/>
      <c r="CH220" s="673"/>
      <c r="CI220" s="673"/>
      <c r="CJ220" s="673"/>
      <c r="CK220" s="673"/>
      <c r="CL220" s="673"/>
      <c r="CM220" s="673"/>
      <c r="CN220" s="673"/>
      <c r="CO220" s="673"/>
      <c r="CP220" s="673"/>
      <c r="CQ220" s="673"/>
      <c r="CR220" s="673"/>
      <c r="CS220" s="673"/>
      <c r="CT220" s="673"/>
      <c r="CU220" s="673"/>
      <c r="CV220" s="673"/>
      <c r="CW220" s="673"/>
      <c r="CX220" s="673"/>
      <c r="CY220" s="673"/>
      <c r="CZ220" s="673"/>
      <c r="DA220" s="673"/>
      <c r="DB220" s="673"/>
      <c r="DC220" s="673"/>
      <c r="DD220" s="673"/>
      <c r="DE220" s="673"/>
      <c r="DF220" s="673"/>
      <c r="DG220" s="673"/>
      <c r="DH220" s="673"/>
      <c r="DI220" s="673"/>
      <c r="DJ220" s="673"/>
      <c r="DK220" s="673"/>
      <c r="DL220" s="673"/>
      <c r="DM220" s="673"/>
      <c r="DN220" s="673"/>
      <c r="DO220" s="673"/>
      <c r="DP220" s="673"/>
      <c r="DQ220" s="673"/>
      <c r="DR220" s="673"/>
      <c r="DS220" s="673"/>
      <c r="DT220" s="673"/>
      <c r="DU220" s="673"/>
      <c r="DV220" s="673"/>
      <c r="DW220" s="673"/>
      <c r="DX220" s="673"/>
      <c r="DY220" s="673"/>
      <c r="DZ220" s="673"/>
      <c r="EA220" s="673"/>
      <c r="EB220" s="673"/>
      <c r="EC220" s="673"/>
      <c r="ED220" s="673"/>
      <c r="EE220" s="673"/>
      <c r="EF220" s="673"/>
      <c r="EG220" s="673"/>
      <c r="EH220" s="673"/>
      <c r="EI220" s="673"/>
      <c r="EJ220" s="673"/>
      <c r="EK220" s="673"/>
      <c r="EL220" s="673"/>
      <c r="EM220" s="673"/>
      <c r="EN220" s="673"/>
      <c r="EO220" s="673"/>
      <c r="EP220" s="673"/>
      <c r="EQ220" s="673"/>
      <c r="ER220" s="673"/>
      <c r="ES220" s="673"/>
      <c r="ET220" s="673"/>
      <c r="EU220" s="673"/>
      <c r="EV220" s="673"/>
      <c r="EW220" s="673"/>
      <c r="EX220" s="673"/>
      <c r="EY220" s="673"/>
      <c r="EZ220" s="673"/>
      <c r="FA220" s="673"/>
      <c r="FB220" s="673"/>
      <c r="FC220" s="673"/>
      <c r="FD220" s="673"/>
      <c r="FE220" s="673"/>
      <c r="FF220" s="673"/>
      <c r="FG220" s="673"/>
      <c r="FH220" s="673"/>
      <c r="FI220" s="673"/>
      <c r="FJ220" s="673"/>
      <c r="FK220" s="673"/>
      <c r="FL220" s="673"/>
      <c r="FM220" s="673"/>
      <c r="FN220" s="673"/>
      <c r="FO220" s="673"/>
      <c r="FP220" s="673"/>
      <c r="FQ220" s="673"/>
      <c r="FR220" s="673"/>
      <c r="FS220" s="673"/>
      <c r="FT220" s="673"/>
      <c r="FU220" s="673"/>
      <c r="FV220" s="673"/>
      <c r="FW220" s="673"/>
      <c r="FX220" s="673"/>
      <c r="FY220" s="673"/>
      <c r="FZ220" s="673"/>
      <c r="GA220" s="673"/>
      <c r="GB220" s="673"/>
      <c r="GC220" s="673"/>
      <c r="GD220" s="673"/>
      <c r="GE220" s="673"/>
      <c r="GF220" s="673"/>
      <c r="GG220" s="673"/>
      <c r="GH220" s="673"/>
      <c r="GI220" s="673"/>
      <c r="GJ220" s="673"/>
      <c r="GK220" s="673"/>
      <c r="GL220" s="673"/>
      <c r="GM220" s="673"/>
      <c r="GN220" s="673"/>
      <c r="GO220" s="673"/>
      <c r="GP220" s="673"/>
      <c r="GQ220" s="673"/>
      <c r="GR220" s="673"/>
      <c r="GS220" s="673"/>
      <c r="GT220" s="673"/>
      <c r="GU220" s="673"/>
      <c r="GV220" s="673"/>
      <c r="GW220" s="673"/>
      <c r="GX220" s="673"/>
      <c r="GY220" s="673"/>
      <c r="GZ220" s="673"/>
      <c r="HA220" s="673"/>
      <c r="HB220" s="673"/>
      <c r="HC220" s="673"/>
      <c r="HD220" s="673"/>
      <c r="HE220" s="673"/>
      <c r="HF220" s="673"/>
      <c r="HG220" s="673"/>
      <c r="HH220" s="673"/>
      <c r="HI220" s="673"/>
      <c r="HJ220" s="673"/>
      <c r="HK220" s="673"/>
      <c r="HL220" s="673"/>
      <c r="HM220" s="673"/>
      <c r="HN220" s="673"/>
      <c r="HO220" s="673"/>
      <c r="HP220" s="673"/>
      <c r="HQ220" s="673"/>
      <c r="HR220" s="673"/>
      <c r="HS220" s="673"/>
      <c r="HT220" s="673"/>
      <c r="HU220" s="673"/>
      <c r="HV220" s="673"/>
      <c r="HW220" s="673"/>
      <c r="HX220" s="673"/>
      <c r="HY220" s="673"/>
      <c r="HZ220" s="673"/>
      <c r="IA220" s="673"/>
      <c r="IB220" s="673"/>
      <c r="IC220" s="673"/>
      <c r="ID220" s="673"/>
      <c r="IE220" s="673"/>
      <c r="IF220" s="673"/>
      <c r="IG220" s="673"/>
      <c r="IH220" s="673"/>
      <c r="II220" s="673"/>
      <c r="IJ220" s="673"/>
      <c r="IK220" s="673"/>
      <c r="IL220" s="673"/>
      <c r="IM220" s="673"/>
      <c r="IN220" s="673"/>
      <c r="IO220" s="673"/>
      <c r="IP220" s="673"/>
      <c r="IQ220" s="673"/>
      <c r="IR220" s="673"/>
      <c r="IS220" s="673"/>
      <c r="IT220" s="673"/>
      <c r="IU220" s="673"/>
    </row>
    <row r="221" spans="1:255" s="576" customFormat="1" ht="8.65" customHeight="1">
      <c r="A221" s="697"/>
      <c r="B221" s="673" t="s">
        <v>600</v>
      </c>
      <c r="C221" s="673"/>
      <c r="D221" s="673"/>
      <c r="E221" s="673"/>
      <c r="F221" s="673"/>
      <c r="G221" s="673"/>
      <c r="H221" s="673"/>
      <c r="I221" s="673"/>
      <c r="J221" s="673"/>
      <c r="K221" s="673"/>
      <c r="L221" s="673"/>
      <c r="M221" s="673"/>
      <c r="N221" s="673"/>
      <c r="O221" s="673"/>
      <c r="P221" s="673"/>
      <c r="Q221" s="673"/>
      <c r="R221" s="673"/>
      <c r="S221" s="698"/>
      <c r="T221" s="673"/>
      <c r="U221" s="673"/>
      <c r="V221" s="673"/>
      <c r="W221" s="673"/>
      <c r="X221" s="673"/>
      <c r="Y221" s="673"/>
      <c r="Z221" s="673"/>
      <c r="AA221" s="673"/>
      <c r="AB221" s="673"/>
      <c r="AC221" s="673"/>
      <c r="AD221" s="673"/>
      <c r="AE221" s="673"/>
      <c r="AF221" s="673"/>
      <c r="AG221" s="673"/>
      <c r="AH221" s="673"/>
      <c r="AI221" s="673"/>
      <c r="AJ221" s="673"/>
      <c r="AK221" s="673"/>
      <c r="AL221" s="673"/>
      <c r="AM221" s="673"/>
      <c r="AN221" s="673"/>
      <c r="AO221" s="673"/>
      <c r="AP221" s="673"/>
      <c r="AQ221" s="673"/>
      <c r="AR221" s="673"/>
      <c r="AS221" s="673"/>
      <c r="AT221" s="673"/>
      <c r="AU221" s="673"/>
      <c r="AV221" s="673"/>
      <c r="AW221" s="673"/>
      <c r="AX221" s="673"/>
      <c r="AY221" s="673"/>
      <c r="AZ221" s="673"/>
      <c r="BA221" s="673"/>
      <c r="BB221" s="673"/>
      <c r="BC221" s="673"/>
      <c r="BD221" s="673"/>
      <c r="BE221" s="673"/>
      <c r="BF221" s="673"/>
      <c r="BG221" s="673"/>
      <c r="BH221" s="673"/>
      <c r="BI221" s="673"/>
      <c r="BJ221" s="673"/>
      <c r="BK221" s="673"/>
      <c r="BL221" s="673"/>
      <c r="BM221" s="673"/>
      <c r="BN221" s="673"/>
      <c r="BO221" s="673"/>
      <c r="BP221" s="673"/>
      <c r="BQ221" s="673"/>
      <c r="BR221" s="673"/>
      <c r="BS221" s="673"/>
      <c r="BT221" s="673"/>
      <c r="BU221" s="673"/>
      <c r="BV221" s="673"/>
      <c r="BW221" s="673"/>
      <c r="BX221" s="673"/>
      <c r="BY221" s="673"/>
      <c r="BZ221" s="673"/>
      <c r="CA221" s="673"/>
      <c r="CB221" s="673"/>
      <c r="CC221" s="673"/>
      <c r="CD221" s="673"/>
      <c r="CE221" s="673"/>
      <c r="CF221" s="673"/>
      <c r="CG221" s="673"/>
      <c r="CH221" s="673"/>
      <c r="CI221" s="673"/>
      <c r="CJ221" s="673"/>
      <c r="CK221" s="673"/>
      <c r="CL221" s="673"/>
      <c r="CM221" s="673"/>
      <c r="CN221" s="673"/>
      <c r="CO221" s="673"/>
      <c r="CP221" s="673"/>
      <c r="CQ221" s="673"/>
      <c r="CR221" s="673"/>
      <c r="CS221" s="673"/>
      <c r="CT221" s="673"/>
      <c r="CU221" s="673"/>
      <c r="CV221" s="673"/>
      <c r="CW221" s="673"/>
      <c r="CX221" s="673"/>
      <c r="CY221" s="673"/>
      <c r="CZ221" s="673"/>
      <c r="DA221" s="673"/>
      <c r="DB221" s="673"/>
      <c r="DC221" s="673"/>
      <c r="DD221" s="673"/>
      <c r="DE221" s="673"/>
      <c r="DF221" s="673"/>
      <c r="DG221" s="673"/>
      <c r="DH221" s="673"/>
      <c r="DI221" s="673"/>
      <c r="DJ221" s="673"/>
      <c r="DK221" s="673"/>
      <c r="DL221" s="673"/>
      <c r="DM221" s="673"/>
      <c r="DN221" s="673"/>
      <c r="DO221" s="673"/>
      <c r="DP221" s="673"/>
      <c r="DQ221" s="673"/>
      <c r="DR221" s="673"/>
      <c r="DS221" s="673"/>
      <c r="DT221" s="673"/>
      <c r="DU221" s="673"/>
      <c r="DV221" s="673"/>
      <c r="DW221" s="673"/>
      <c r="DX221" s="673"/>
      <c r="DY221" s="673"/>
      <c r="DZ221" s="673"/>
      <c r="EA221" s="673"/>
      <c r="EB221" s="673"/>
      <c r="EC221" s="673"/>
      <c r="ED221" s="673"/>
      <c r="EE221" s="673"/>
      <c r="EF221" s="673"/>
      <c r="EG221" s="673"/>
      <c r="EH221" s="673"/>
      <c r="EI221" s="673"/>
      <c r="EJ221" s="673"/>
      <c r="EK221" s="673"/>
      <c r="EL221" s="673"/>
      <c r="EM221" s="673"/>
      <c r="EN221" s="673"/>
      <c r="EO221" s="673"/>
      <c r="EP221" s="673"/>
      <c r="EQ221" s="673"/>
      <c r="ER221" s="673"/>
      <c r="ES221" s="673"/>
      <c r="ET221" s="673"/>
      <c r="EU221" s="673"/>
      <c r="EV221" s="673"/>
      <c r="EW221" s="673"/>
      <c r="EX221" s="673"/>
      <c r="EY221" s="673"/>
      <c r="EZ221" s="673"/>
      <c r="FA221" s="673"/>
      <c r="FB221" s="673"/>
      <c r="FC221" s="673"/>
      <c r="FD221" s="673"/>
      <c r="FE221" s="673"/>
      <c r="FF221" s="673"/>
      <c r="FG221" s="673"/>
      <c r="FH221" s="673"/>
      <c r="FI221" s="673"/>
      <c r="FJ221" s="673"/>
      <c r="FK221" s="673"/>
      <c r="FL221" s="673"/>
      <c r="FM221" s="673"/>
      <c r="FN221" s="673"/>
      <c r="FO221" s="673"/>
      <c r="FP221" s="673"/>
      <c r="FQ221" s="673"/>
      <c r="FR221" s="673"/>
      <c r="FS221" s="673"/>
      <c r="FT221" s="673"/>
      <c r="FU221" s="673"/>
      <c r="FV221" s="673"/>
      <c r="FW221" s="673"/>
      <c r="FX221" s="673"/>
      <c r="FY221" s="673"/>
      <c r="FZ221" s="673"/>
      <c r="GA221" s="673"/>
      <c r="GB221" s="673"/>
      <c r="GC221" s="673"/>
      <c r="GD221" s="673"/>
      <c r="GE221" s="673"/>
      <c r="GF221" s="673"/>
      <c r="GG221" s="673"/>
      <c r="GH221" s="673"/>
      <c r="GI221" s="673"/>
      <c r="GJ221" s="673"/>
      <c r="GK221" s="673"/>
      <c r="GL221" s="673"/>
      <c r="GM221" s="673"/>
      <c r="GN221" s="673"/>
      <c r="GO221" s="673"/>
      <c r="GP221" s="673"/>
      <c r="GQ221" s="673"/>
      <c r="GR221" s="673"/>
      <c r="GS221" s="673"/>
      <c r="GT221" s="673"/>
      <c r="GU221" s="673"/>
      <c r="GV221" s="673"/>
      <c r="GW221" s="673"/>
      <c r="GX221" s="673"/>
      <c r="GY221" s="673"/>
      <c r="GZ221" s="673"/>
      <c r="HA221" s="673"/>
      <c r="HB221" s="673"/>
      <c r="HC221" s="673"/>
      <c r="HD221" s="673"/>
      <c r="HE221" s="673"/>
      <c r="HF221" s="673"/>
      <c r="HG221" s="673"/>
      <c r="HH221" s="673"/>
      <c r="HI221" s="673"/>
      <c r="HJ221" s="673"/>
      <c r="HK221" s="673"/>
      <c r="HL221" s="673"/>
      <c r="HM221" s="673"/>
      <c r="HN221" s="673"/>
      <c r="HO221" s="673"/>
      <c r="HP221" s="673"/>
      <c r="HQ221" s="673"/>
      <c r="HR221" s="673"/>
      <c r="HS221" s="673"/>
      <c r="HT221" s="673"/>
      <c r="HU221" s="673"/>
      <c r="HV221" s="673"/>
      <c r="HW221" s="673"/>
      <c r="HX221" s="673"/>
      <c r="HY221" s="673"/>
      <c r="HZ221" s="673"/>
      <c r="IA221" s="673"/>
      <c r="IB221" s="673"/>
      <c r="IC221" s="673"/>
      <c r="ID221" s="673"/>
      <c r="IE221" s="673"/>
      <c r="IF221" s="673"/>
      <c r="IG221" s="673"/>
      <c r="IH221" s="673"/>
      <c r="II221" s="673"/>
      <c r="IJ221" s="673"/>
      <c r="IK221" s="673"/>
      <c r="IL221" s="673"/>
      <c r="IM221" s="673"/>
      <c r="IN221" s="673"/>
      <c r="IO221" s="673"/>
      <c r="IP221" s="673"/>
      <c r="IQ221" s="673"/>
      <c r="IR221" s="673"/>
      <c r="IS221" s="673"/>
      <c r="IT221" s="673"/>
      <c r="IU221" s="673"/>
    </row>
    <row r="222" spans="1:255" s="576" customFormat="1" ht="8.65" customHeight="1">
      <c r="A222" s="697"/>
      <c r="B222" s="673" t="s">
        <v>601</v>
      </c>
      <c r="C222" s="673"/>
      <c r="D222" s="673"/>
      <c r="E222" s="673"/>
      <c r="F222" s="673"/>
      <c r="G222" s="673"/>
      <c r="H222" s="673"/>
      <c r="I222" s="673"/>
      <c r="J222" s="673"/>
      <c r="K222" s="673"/>
      <c r="L222" s="673"/>
      <c r="M222" s="673"/>
      <c r="N222" s="673"/>
      <c r="O222" s="673"/>
      <c r="P222" s="673"/>
      <c r="Q222" s="673"/>
      <c r="R222" s="673"/>
      <c r="S222" s="698"/>
      <c r="T222" s="673"/>
      <c r="U222" s="673"/>
      <c r="V222" s="673"/>
      <c r="W222" s="673"/>
      <c r="X222" s="673"/>
      <c r="Y222" s="673"/>
      <c r="Z222" s="673"/>
      <c r="AA222" s="673"/>
      <c r="AB222" s="673"/>
      <c r="AC222" s="673"/>
      <c r="AD222" s="673"/>
      <c r="AE222" s="673"/>
      <c r="AF222" s="673"/>
      <c r="AG222" s="673"/>
      <c r="AH222" s="673"/>
      <c r="AI222" s="673"/>
      <c r="AJ222" s="673"/>
      <c r="AK222" s="673"/>
      <c r="AL222" s="673"/>
      <c r="AM222" s="673"/>
      <c r="AN222" s="673"/>
      <c r="AO222" s="673"/>
      <c r="AP222" s="673"/>
      <c r="AQ222" s="673"/>
      <c r="AR222" s="673"/>
      <c r="AS222" s="673"/>
      <c r="AT222" s="673"/>
      <c r="AU222" s="673"/>
      <c r="AV222" s="673"/>
      <c r="AW222" s="673"/>
      <c r="AX222" s="673"/>
      <c r="AY222" s="673"/>
      <c r="AZ222" s="673"/>
      <c r="BA222" s="673"/>
      <c r="BB222" s="673"/>
      <c r="BC222" s="673"/>
      <c r="BD222" s="673"/>
      <c r="BE222" s="673"/>
      <c r="BF222" s="673"/>
      <c r="BG222" s="673"/>
      <c r="BH222" s="673"/>
      <c r="BI222" s="673"/>
      <c r="BJ222" s="673"/>
      <c r="BK222" s="673"/>
      <c r="BL222" s="673"/>
      <c r="BM222" s="673"/>
      <c r="BN222" s="673"/>
      <c r="BO222" s="673"/>
      <c r="BP222" s="673"/>
      <c r="BQ222" s="673"/>
      <c r="BR222" s="673"/>
      <c r="BS222" s="673"/>
      <c r="BT222" s="673"/>
      <c r="BU222" s="673"/>
      <c r="BV222" s="673"/>
      <c r="BW222" s="673"/>
      <c r="BX222" s="673"/>
      <c r="BY222" s="673"/>
      <c r="BZ222" s="673"/>
      <c r="CA222" s="673"/>
      <c r="CB222" s="673"/>
      <c r="CC222" s="673"/>
      <c r="CD222" s="673"/>
      <c r="CE222" s="673"/>
      <c r="CF222" s="673"/>
      <c r="CG222" s="673"/>
      <c r="CH222" s="673"/>
      <c r="CI222" s="673"/>
      <c r="CJ222" s="673"/>
      <c r="CK222" s="673"/>
      <c r="CL222" s="673"/>
      <c r="CM222" s="673"/>
      <c r="CN222" s="673"/>
      <c r="CO222" s="673"/>
      <c r="CP222" s="673"/>
      <c r="CQ222" s="673"/>
      <c r="CR222" s="673"/>
      <c r="CS222" s="673"/>
      <c r="CT222" s="673"/>
      <c r="CU222" s="673"/>
      <c r="CV222" s="673"/>
      <c r="CW222" s="673"/>
      <c r="CX222" s="673"/>
      <c r="CY222" s="673"/>
      <c r="CZ222" s="673"/>
      <c r="DA222" s="673"/>
      <c r="DB222" s="673"/>
      <c r="DC222" s="673"/>
      <c r="DD222" s="673"/>
      <c r="DE222" s="673"/>
      <c r="DF222" s="673"/>
      <c r="DG222" s="673"/>
      <c r="DH222" s="673"/>
      <c r="DI222" s="673"/>
      <c r="DJ222" s="673"/>
      <c r="DK222" s="673"/>
      <c r="DL222" s="673"/>
      <c r="DM222" s="673"/>
      <c r="DN222" s="673"/>
      <c r="DO222" s="673"/>
      <c r="DP222" s="673"/>
      <c r="DQ222" s="673"/>
      <c r="DR222" s="673"/>
      <c r="DS222" s="673"/>
      <c r="DT222" s="673"/>
      <c r="DU222" s="673"/>
      <c r="DV222" s="673"/>
      <c r="DW222" s="673"/>
      <c r="DX222" s="673"/>
      <c r="DY222" s="673"/>
      <c r="DZ222" s="673"/>
      <c r="EA222" s="673"/>
      <c r="EB222" s="673"/>
      <c r="EC222" s="673"/>
      <c r="ED222" s="673"/>
      <c r="EE222" s="673"/>
      <c r="EF222" s="673"/>
      <c r="EG222" s="673"/>
      <c r="EH222" s="673"/>
      <c r="EI222" s="673"/>
      <c r="EJ222" s="673"/>
      <c r="EK222" s="673"/>
      <c r="EL222" s="673"/>
      <c r="EM222" s="673"/>
      <c r="EN222" s="673"/>
      <c r="EO222" s="673"/>
      <c r="EP222" s="673"/>
      <c r="EQ222" s="673"/>
      <c r="ER222" s="673"/>
      <c r="ES222" s="673"/>
      <c r="ET222" s="673"/>
      <c r="EU222" s="673"/>
      <c r="EV222" s="673"/>
      <c r="EW222" s="673"/>
      <c r="EX222" s="673"/>
      <c r="EY222" s="673"/>
      <c r="EZ222" s="673"/>
      <c r="FA222" s="673"/>
      <c r="FB222" s="673"/>
      <c r="FC222" s="673"/>
      <c r="FD222" s="673"/>
      <c r="FE222" s="673"/>
      <c r="FF222" s="673"/>
      <c r="FG222" s="673"/>
      <c r="FH222" s="673"/>
      <c r="FI222" s="673"/>
      <c r="FJ222" s="673"/>
      <c r="FK222" s="673"/>
      <c r="FL222" s="673"/>
      <c r="FM222" s="673"/>
      <c r="FN222" s="673"/>
      <c r="FO222" s="673"/>
      <c r="FP222" s="673"/>
      <c r="FQ222" s="673"/>
      <c r="FR222" s="673"/>
      <c r="FS222" s="673"/>
      <c r="FT222" s="673"/>
      <c r="FU222" s="673"/>
      <c r="FV222" s="673"/>
      <c r="FW222" s="673"/>
      <c r="FX222" s="673"/>
      <c r="FY222" s="673"/>
      <c r="FZ222" s="673"/>
      <c r="GA222" s="673"/>
      <c r="GB222" s="673"/>
      <c r="GC222" s="673"/>
      <c r="GD222" s="673"/>
      <c r="GE222" s="673"/>
      <c r="GF222" s="673"/>
      <c r="GG222" s="673"/>
      <c r="GH222" s="673"/>
      <c r="GI222" s="673"/>
      <c r="GJ222" s="673"/>
      <c r="GK222" s="673"/>
      <c r="GL222" s="673"/>
      <c r="GM222" s="673"/>
      <c r="GN222" s="673"/>
      <c r="GO222" s="673"/>
      <c r="GP222" s="673"/>
      <c r="GQ222" s="673"/>
      <c r="GR222" s="673"/>
      <c r="GS222" s="673"/>
      <c r="GT222" s="673"/>
      <c r="GU222" s="673"/>
      <c r="GV222" s="673"/>
      <c r="GW222" s="673"/>
      <c r="GX222" s="673"/>
      <c r="GY222" s="673"/>
      <c r="GZ222" s="673"/>
      <c r="HA222" s="673"/>
      <c r="HB222" s="673"/>
      <c r="HC222" s="673"/>
      <c r="HD222" s="673"/>
      <c r="HE222" s="673"/>
      <c r="HF222" s="673"/>
      <c r="HG222" s="673"/>
      <c r="HH222" s="673"/>
      <c r="HI222" s="673"/>
      <c r="HJ222" s="673"/>
      <c r="HK222" s="673"/>
      <c r="HL222" s="673"/>
      <c r="HM222" s="673"/>
      <c r="HN222" s="673"/>
      <c r="HO222" s="673"/>
      <c r="HP222" s="673"/>
      <c r="HQ222" s="673"/>
      <c r="HR222" s="673"/>
      <c r="HS222" s="673"/>
      <c r="HT222" s="673"/>
      <c r="HU222" s="673"/>
      <c r="HV222" s="673"/>
      <c r="HW222" s="673"/>
      <c r="HX222" s="673"/>
      <c r="HY222" s="673"/>
      <c r="HZ222" s="673"/>
      <c r="IA222" s="673"/>
      <c r="IB222" s="673"/>
      <c r="IC222" s="673"/>
      <c r="ID222" s="673"/>
      <c r="IE222" s="673"/>
      <c r="IF222" s="673"/>
      <c r="IG222" s="673"/>
      <c r="IH222" s="673"/>
      <c r="II222" s="673"/>
      <c r="IJ222" s="673"/>
      <c r="IK222" s="673"/>
      <c r="IL222" s="673"/>
      <c r="IM222" s="673"/>
      <c r="IN222" s="673"/>
      <c r="IO222" s="673"/>
      <c r="IP222" s="673"/>
      <c r="IQ222" s="673"/>
      <c r="IR222" s="673"/>
      <c r="IS222" s="673"/>
      <c r="IT222" s="673"/>
      <c r="IU222" s="673"/>
    </row>
    <row r="223" spans="1:255" s="576" customFormat="1" ht="8.65" customHeight="1">
      <c r="A223" s="697"/>
      <c r="B223" s="673" t="s">
        <v>602</v>
      </c>
      <c r="C223" s="673"/>
      <c r="D223" s="673"/>
      <c r="E223" s="673"/>
      <c r="F223" s="673"/>
      <c r="G223" s="673"/>
      <c r="H223" s="673"/>
      <c r="I223" s="673"/>
      <c r="J223" s="673"/>
      <c r="K223" s="673"/>
      <c r="L223" s="673"/>
      <c r="M223" s="673"/>
      <c r="N223" s="673"/>
      <c r="O223" s="673"/>
      <c r="P223" s="673"/>
      <c r="Q223" s="673"/>
      <c r="R223" s="673"/>
      <c r="S223" s="698"/>
      <c r="T223" s="673"/>
      <c r="U223" s="673"/>
      <c r="V223" s="673"/>
      <c r="W223" s="673"/>
      <c r="X223" s="673"/>
      <c r="Y223" s="673"/>
      <c r="Z223" s="673"/>
      <c r="AA223" s="673"/>
      <c r="AB223" s="673"/>
      <c r="AC223" s="673"/>
      <c r="AD223" s="673"/>
      <c r="AE223" s="673"/>
      <c r="AF223" s="673"/>
      <c r="AG223" s="673"/>
      <c r="AH223" s="673"/>
      <c r="AI223" s="673"/>
      <c r="AJ223" s="673"/>
      <c r="AK223" s="673"/>
      <c r="AL223" s="673"/>
      <c r="AM223" s="673"/>
      <c r="AN223" s="673"/>
      <c r="AO223" s="673"/>
      <c r="AP223" s="673"/>
      <c r="AQ223" s="673"/>
      <c r="AR223" s="673"/>
      <c r="AS223" s="673"/>
      <c r="AT223" s="673"/>
      <c r="AU223" s="673"/>
      <c r="AV223" s="673"/>
      <c r="AW223" s="673"/>
      <c r="AX223" s="673"/>
      <c r="AY223" s="673"/>
      <c r="AZ223" s="673"/>
      <c r="BA223" s="673"/>
      <c r="BB223" s="673"/>
      <c r="BC223" s="673"/>
      <c r="BD223" s="673"/>
      <c r="BE223" s="673"/>
      <c r="BF223" s="673"/>
      <c r="BG223" s="673"/>
      <c r="BH223" s="673"/>
      <c r="BI223" s="673"/>
      <c r="BJ223" s="673"/>
      <c r="BK223" s="673"/>
      <c r="BL223" s="673"/>
      <c r="BM223" s="673"/>
      <c r="BN223" s="673"/>
      <c r="BO223" s="673"/>
      <c r="BP223" s="673"/>
      <c r="BQ223" s="673"/>
      <c r="BR223" s="673"/>
      <c r="BS223" s="673"/>
      <c r="BT223" s="673"/>
      <c r="BU223" s="673"/>
      <c r="BV223" s="673"/>
      <c r="BW223" s="673"/>
      <c r="BX223" s="673"/>
      <c r="BY223" s="673"/>
      <c r="BZ223" s="673"/>
      <c r="CA223" s="673"/>
      <c r="CB223" s="673"/>
      <c r="CC223" s="673"/>
      <c r="CD223" s="673"/>
      <c r="CE223" s="673"/>
      <c r="CF223" s="673"/>
      <c r="CG223" s="673"/>
      <c r="CH223" s="673"/>
      <c r="CI223" s="673"/>
      <c r="CJ223" s="673"/>
      <c r="CK223" s="673"/>
      <c r="CL223" s="673"/>
      <c r="CM223" s="673"/>
      <c r="CN223" s="673"/>
      <c r="CO223" s="673"/>
      <c r="CP223" s="673"/>
      <c r="CQ223" s="673"/>
      <c r="CR223" s="673"/>
      <c r="CS223" s="673"/>
      <c r="CT223" s="673"/>
      <c r="CU223" s="673"/>
      <c r="CV223" s="673"/>
      <c r="CW223" s="673"/>
      <c r="CX223" s="673"/>
      <c r="CY223" s="673"/>
      <c r="CZ223" s="673"/>
      <c r="DA223" s="673"/>
      <c r="DB223" s="673"/>
      <c r="DC223" s="673"/>
      <c r="DD223" s="673"/>
      <c r="DE223" s="673"/>
      <c r="DF223" s="673"/>
      <c r="DG223" s="673"/>
      <c r="DH223" s="673"/>
      <c r="DI223" s="673"/>
      <c r="DJ223" s="673"/>
      <c r="DK223" s="673"/>
      <c r="DL223" s="673"/>
      <c r="DM223" s="673"/>
      <c r="DN223" s="673"/>
      <c r="DO223" s="673"/>
      <c r="DP223" s="673"/>
      <c r="DQ223" s="673"/>
      <c r="DR223" s="673"/>
      <c r="DS223" s="673"/>
      <c r="DT223" s="673"/>
      <c r="DU223" s="673"/>
      <c r="DV223" s="673"/>
      <c r="DW223" s="673"/>
      <c r="DX223" s="673"/>
      <c r="DY223" s="673"/>
      <c r="DZ223" s="673"/>
      <c r="EA223" s="673"/>
      <c r="EB223" s="673"/>
      <c r="EC223" s="673"/>
      <c r="ED223" s="673"/>
      <c r="EE223" s="673"/>
      <c r="EF223" s="673"/>
      <c r="EG223" s="673"/>
      <c r="EH223" s="673"/>
      <c r="EI223" s="673"/>
      <c r="EJ223" s="673"/>
      <c r="EK223" s="673"/>
      <c r="EL223" s="673"/>
      <c r="EM223" s="673"/>
      <c r="EN223" s="673"/>
      <c r="EO223" s="673"/>
      <c r="EP223" s="673"/>
      <c r="EQ223" s="673"/>
      <c r="ER223" s="673"/>
      <c r="ES223" s="673"/>
      <c r="ET223" s="673"/>
      <c r="EU223" s="673"/>
      <c r="EV223" s="673"/>
      <c r="EW223" s="673"/>
      <c r="EX223" s="673"/>
      <c r="EY223" s="673"/>
      <c r="EZ223" s="673"/>
      <c r="FA223" s="673"/>
      <c r="FB223" s="673"/>
      <c r="FC223" s="673"/>
      <c r="FD223" s="673"/>
      <c r="FE223" s="673"/>
      <c r="FF223" s="673"/>
      <c r="FG223" s="673"/>
      <c r="FH223" s="673"/>
      <c r="FI223" s="673"/>
      <c r="FJ223" s="673"/>
      <c r="FK223" s="673"/>
      <c r="FL223" s="673"/>
      <c r="FM223" s="673"/>
      <c r="FN223" s="673"/>
      <c r="FO223" s="673"/>
      <c r="FP223" s="673"/>
      <c r="FQ223" s="673"/>
      <c r="FR223" s="673"/>
      <c r="FS223" s="673"/>
      <c r="FT223" s="673"/>
      <c r="FU223" s="673"/>
      <c r="FV223" s="673"/>
      <c r="FW223" s="673"/>
      <c r="FX223" s="673"/>
      <c r="FY223" s="673"/>
      <c r="FZ223" s="673"/>
      <c r="GA223" s="673"/>
      <c r="GB223" s="673"/>
      <c r="GC223" s="673"/>
      <c r="GD223" s="673"/>
      <c r="GE223" s="673"/>
      <c r="GF223" s="673"/>
      <c r="GG223" s="673"/>
      <c r="GH223" s="673"/>
      <c r="GI223" s="673"/>
      <c r="GJ223" s="673"/>
      <c r="GK223" s="673"/>
      <c r="GL223" s="673"/>
      <c r="GM223" s="673"/>
      <c r="GN223" s="673"/>
      <c r="GO223" s="673"/>
      <c r="GP223" s="673"/>
      <c r="GQ223" s="673"/>
      <c r="GR223" s="673"/>
      <c r="GS223" s="673"/>
      <c r="GT223" s="673"/>
      <c r="GU223" s="673"/>
      <c r="GV223" s="673"/>
      <c r="GW223" s="673"/>
      <c r="GX223" s="673"/>
      <c r="GY223" s="673"/>
      <c r="GZ223" s="673"/>
      <c r="HA223" s="673"/>
      <c r="HB223" s="673"/>
      <c r="HC223" s="673"/>
      <c r="HD223" s="673"/>
      <c r="HE223" s="673"/>
      <c r="HF223" s="673"/>
      <c r="HG223" s="673"/>
      <c r="HH223" s="673"/>
      <c r="HI223" s="673"/>
      <c r="HJ223" s="673"/>
      <c r="HK223" s="673"/>
      <c r="HL223" s="673"/>
      <c r="HM223" s="673"/>
      <c r="HN223" s="673"/>
      <c r="HO223" s="673"/>
      <c r="HP223" s="673"/>
      <c r="HQ223" s="673"/>
      <c r="HR223" s="673"/>
      <c r="HS223" s="673"/>
      <c r="HT223" s="673"/>
      <c r="HU223" s="673"/>
      <c r="HV223" s="673"/>
      <c r="HW223" s="673"/>
      <c r="HX223" s="673"/>
      <c r="HY223" s="673"/>
      <c r="HZ223" s="673"/>
      <c r="IA223" s="673"/>
      <c r="IB223" s="673"/>
      <c r="IC223" s="673"/>
      <c r="ID223" s="673"/>
      <c r="IE223" s="673"/>
      <c r="IF223" s="673"/>
      <c r="IG223" s="673"/>
      <c r="IH223" s="673"/>
      <c r="II223" s="673"/>
      <c r="IJ223" s="673"/>
      <c r="IK223" s="673"/>
      <c r="IL223" s="673"/>
      <c r="IM223" s="673"/>
      <c r="IN223" s="673"/>
      <c r="IO223" s="673"/>
      <c r="IP223" s="673"/>
      <c r="IQ223" s="673"/>
      <c r="IR223" s="673"/>
      <c r="IS223" s="673"/>
      <c r="IT223" s="673"/>
      <c r="IU223" s="673"/>
    </row>
    <row r="224" spans="1:255" s="576" customFormat="1" ht="8.65" customHeight="1">
      <c r="A224" s="577"/>
      <c r="B224" s="673" t="s">
        <v>624</v>
      </c>
      <c r="C224" s="699"/>
      <c r="D224" s="699"/>
      <c r="E224" s="578"/>
      <c r="F224" s="578"/>
      <c r="G224" s="578"/>
      <c r="H224" s="578"/>
      <c r="I224" s="578"/>
      <c r="J224" s="578"/>
      <c r="K224" s="578"/>
      <c r="L224" s="578"/>
      <c r="M224" s="578"/>
      <c r="N224" s="578"/>
      <c r="O224" s="578"/>
      <c r="P224" s="578"/>
      <c r="Q224" s="578"/>
      <c r="R224" s="578"/>
      <c r="S224" s="579"/>
    </row>
    <row r="225" spans="1:20" s="576" customFormat="1" ht="4.7" customHeight="1">
      <c r="A225" s="587"/>
      <c r="B225" s="585"/>
      <c r="C225" s="585"/>
      <c r="D225" s="585"/>
      <c r="E225" s="646"/>
      <c r="F225" s="646"/>
      <c r="G225" s="646"/>
      <c r="H225" s="646"/>
      <c r="I225" s="646"/>
      <c r="J225" s="646"/>
      <c r="K225" s="646"/>
      <c r="L225" s="646"/>
      <c r="M225" s="646"/>
      <c r="N225" s="646"/>
      <c r="O225" s="646"/>
      <c r="P225" s="646"/>
      <c r="Q225" s="646"/>
      <c r="R225" s="646"/>
      <c r="S225" s="588"/>
    </row>
    <row r="226" spans="1:20" hidden="1">
      <c r="T226" s="674" t="s">
        <v>2</v>
      </c>
    </row>
    <row r="227" spans="1:20" ht="12.75" hidden="1" customHeight="1"/>
    <row r="228" spans="1:20" hidden="1">
      <c r="B228" s="673"/>
    </row>
    <row r="229" spans="1:20" hidden="1">
      <c r="B229" s="673"/>
    </row>
  </sheetData>
  <sheetProtection sheet="1" objects="1" scenarios="1"/>
  <mergeCells count="90">
    <mergeCell ref="M7:M10"/>
    <mergeCell ref="N7:N10"/>
    <mergeCell ref="O7:O10"/>
    <mergeCell ref="B7:B10"/>
    <mergeCell ref="D7:D10"/>
    <mergeCell ref="E7:E10"/>
    <mergeCell ref="G7:G10"/>
    <mergeCell ref="H7:H10"/>
    <mergeCell ref="I7:I10"/>
    <mergeCell ref="I51:I54"/>
    <mergeCell ref="J51:J54"/>
    <mergeCell ref="J7:J10"/>
    <mergeCell ref="K7:K10"/>
    <mergeCell ref="L7:L10"/>
    <mergeCell ref="B51:B54"/>
    <mergeCell ref="D51:D54"/>
    <mergeCell ref="E51:E54"/>
    <mergeCell ref="G51:G54"/>
    <mergeCell ref="H51:H54"/>
    <mergeCell ref="O51:O54"/>
    <mergeCell ref="P51:P54"/>
    <mergeCell ref="P7:P10"/>
    <mergeCell ref="Q7:Q10"/>
    <mergeCell ref="R7:R10"/>
    <mergeCell ref="P95:P98"/>
    <mergeCell ref="Q95:Q98"/>
    <mergeCell ref="Q51:Q54"/>
    <mergeCell ref="R51:R54"/>
    <mergeCell ref="B95:B98"/>
    <mergeCell ref="D95:D98"/>
    <mergeCell ref="E95:E98"/>
    <mergeCell ref="G95:G98"/>
    <mergeCell ref="H95:H98"/>
    <mergeCell ref="I95:I98"/>
    <mergeCell ref="J95:J98"/>
    <mergeCell ref="K95:K98"/>
    <mergeCell ref="K51:K54"/>
    <mergeCell ref="L51:L54"/>
    <mergeCell ref="M51:M54"/>
    <mergeCell ref="N51:N54"/>
    <mergeCell ref="Q134:Q137"/>
    <mergeCell ref="R134:R137"/>
    <mergeCell ref="R95:R98"/>
    <mergeCell ref="B134:B137"/>
    <mergeCell ref="D134:D137"/>
    <mergeCell ref="E134:E137"/>
    <mergeCell ref="G134:G137"/>
    <mergeCell ref="H134:H137"/>
    <mergeCell ref="I134:I137"/>
    <mergeCell ref="J134:J137"/>
    <mergeCell ref="K134:K137"/>
    <mergeCell ref="L134:L137"/>
    <mergeCell ref="L95:L98"/>
    <mergeCell ref="M95:M98"/>
    <mergeCell ref="N95:N98"/>
    <mergeCell ref="O95:O98"/>
    <mergeCell ref="I168:I171"/>
    <mergeCell ref="M134:M137"/>
    <mergeCell ref="N134:N137"/>
    <mergeCell ref="O134:O137"/>
    <mergeCell ref="P134:P137"/>
    <mergeCell ref="P168:P171"/>
    <mergeCell ref="B168:B171"/>
    <mergeCell ref="D168:D171"/>
    <mergeCell ref="E168:E171"/>
    <mergeCell ref="G168:G171"/>
    <mergeCell ref="H168:H171"/>
    <mergeCell ref="Q168:Q171"/>
    <mergeCell ref="R168:R171"/>
    <mergeCell ref="J168:J171"/>
    <mergeCell ref="K168:K171"/>
    <mergeCell ref="L168:L171"/>
    <mergeCell ref="M168:M171"/>
    <mergeCell ref="N168:N171"/>
    <mergeCell ref="O168:O171"/>
    <mergeCell ref="B202:B205"/>
    <mergeCell ref="D202:D205"/>
    <mergeCell ref="E202:E205"/>
    <mergeCell ref="G202:G205"/>
    <mergeCell ref="H202:H205"/>
    <mergeCell ref="I202:I205"/>
    <mergeCell ref="J202:J205"/>
    <mergeCell ref="K202:K205"/>
    <mergeCell ref="L202:L205"/>
    <mergeCell ref="M202:M205"/>
    <mergeCell ref="N202:N205"/>
    <mergeCell ref="O202:O205"/>
    <mergeCell ref="P202:P205"/>
    <mergeCell ref="Q202:Q205"/>
    <mergeCell ref="R202:R205"/>
  </mergeCells>
  <hyperlinks>
    <hyperlink ref="R2" location="Índice!A1" display="Índice!A1"/>
  </hyperlinks>
  <printOptions horizontalCentered="1" verticalCentered="1"/>
  <pageMargins left="1.8897637795275593" right="1.9291338582677167" top="2.1653543307086616" bottom="1.5748031496062993" header="0.39370078740157483" footer="0.39370078740157483"/>
  <pageSetup orientation="landscape" r:id="rId1"/>
  <headerFooter>
    <oddHeader>&amp;L&amp;K000080INEGI. Anuario estadístico y geográfico de los Estados Unidos Mexicanos 2013. 2014.</oddHeader>
  </headerFooter>
  <rowBreaks count="5" manualBreakCount="5">
    <brk id="44" max="18" man="1"/>
    <brk id="88" max="18" man="1"/>
    <brk id="127" max="18" man="1"/>
    <brk id="161" max="18" man="1"/>
    <brk id="195" max="18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4"/>
  <dimension ref="A1:Y138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52" customWidth="1"/>
    <col min="2" max="2" width="29.42578125" style="52" customWidth="1"/>
    <col min="3" max="3" width="8.85546875" style="52" customWidth="1"/>
    <col min="4" max="4" width="9.28515625" style="52" customWidth="1"/>
    <col min="5" max="9" width="8.85546875" style="52" customWidth="1"/>
    <col min="10" max="11" width="0.85546875" style="52" customWidth="1"/>
    <col min="12" max="12" width="29.5703125" style="52" customWidth="1"/>
    <col min="13" max="14" width="10.42578125" style="52" customWidth="1"/>
    <col min="15" max="15" width="10" style="52" customWidth="1"/>
    <col min="16" max="18" width="10.42578125" style="52" customWidth="1"/>
    <col min="19" max="20" width="0.85546875" style="52" customWidth="1"/>
    <col min="21" max="16384" width="10.5703125" style="52" hidden="1"/>
  </cols>
  <sheetData>
    <row r="1" spans="1:25" s="4" customFormat="1" ht="4.7" customHeight="1">
      <c r="A1" s="1"/>
      <c r="B1" s="2"/>
      <c r="C1" s="2"/>
      <c r="D1" s="2"/>
      <c r="E1" s="2"/>
      <c r="F1" s="2"/>
      <c r="G1" s="2"/>
      <c r="H1" s="2"/>
      <c r="I1" s="2"/>
      <c r="J1" s="3"/>
      <c r="K1" s="1"/>
      <c r="L1" s="2"/>
      <c r="M1" s="2"/>
      <c r="N1" s="2"/>
      <c r="O1" s="2"/>
      <c r="P1" s="2"/>
      <c r="Q1" s="2"/>
      <c r="R1" s="2"/>
      <c r="S1" s="3"/>
    </row>
    <row r="2" spans="1:25" s="8" customFormat="1" ht="11.1" customHeight="1">
      <c r="A2" s="5"/>
      <c r="B2" s="6" t="s">
        <v>183</v>
      </c>
      <c r="C2" s="7"/>
      <c r="D2" s="7"/>
      <c r="E2" s="7"/>
      <c r="F2" s="7"/>
      <c r="G2" s="7"/>
      <c r="I2" s="740" t="s">
        <v>170</v>
      </c>
      <c r="J2" s="9"/>
      <c r="K2" s="5"/>
      <c r="L2" s="6" t="s">
        <v>183</v>
      </c>
      <c r="M2" s="7"/>
      <c r="N2" s="7"/>
      <c r="O2" s="7"/>
      <c r="P2" s="156"/>
      <c r="Q2" s="156"/>
      <c r="R2" s="740" t="s">
        <v>170</v>
      </c>
      <c r="S2" s="9"/>
    </row>
    <row r="3" spans="1:25" s="8" customFormat="1" ht="11.1" customHeight="1">
      <c r="A3" s="5"/>
      <c r="B3" s="6" t="s">
        <v>179</v>
      </c>
      <c r="C3" s="10"/>
      <c r="D3" s="7"/>
      <c r="E3" s="7"/>
      <c r="F3" s="7"/>
      <c r="G3" s="7"/>
      <c r="H3" s="10"/>
      <c r="I3" s="243" t="s">
        <v>119</v>
      </c>
      <c r="J3" s="9"/>
      <c r="K3" s="5"/>
      <c r="L3" s="6" t="s">
        <v>179</v>
      </c>
      <c r="M3" s="10"/>
      <c r="N3" s="10"/>
      <c r="O3" s="10"/>
      <c r="P3" s="10"/>
      <c r="Q3" s="10"/>
      <c r="R3" s="243" t="s">
        <v>191</v>
      </c>
      <c r="S3" s="9"/>
    </row>
    <row r="4" spans="1:25" s="4" customFormat="1" ht="11.1" customHeight="1">
      <c r="A4" s="11"/>
      <c r="B4" s="12" t="s">
        <v>169</v>
      </c>
      <c r="C4" s="13"/>
      <c r="D4" s="13"/>
      <c r="E4" s="13"/>
      <c r="F4" s="13"/>
      <c r="G4" s="13"/>
      <c r="H4" s="13"/>
      <c r="I4" s="13"/>
      <c r="J4" s="14"/>
      <c r="K4" s="11"/>
      <c r="L4" s="12" t="s">
        <v>169</v>
      </c>
      <c r="M4" s="13"/>
      <c r="N4" s="13"/>
      <c r="O4" s="13"/>
      <c r="P4" s="13"/>
      <c r="Q4" s="13"/>
      <c r="R4" s="13"/>
      <c r="S4" s="14"/>
    </row>
    <row r="5" spans="1:25" s="4" customFormat="1" ht="3" customHeight="1">
      <c r="A5" s="11"/>
      <c r="B5" s="15"/>
      <c r="C5" s="16"/>
      <c r="D5" s="16"/>
      <c r="E5" s="16"/>
      <c r="F5" s="16"/>
      <c r="G5" s="16"/>
      <c r="H5" s="16"/>
      <c r="I5" s="16"/>
      <c r="J5" s="14"/>
      <c r="K5" s="11"/>
      <c r="L5" s="15"/>
      <c r="M5" s="16"/>
      <c r="N5" s="16"/>
      <c r="O5" s="16"/>
      <c r="P5" s="16"/>
      <c r="Q5" s="16"/>
      <c r="R5" s="16"/>
      <c r="S5" s="14"/>
    </row>
    <row r="6" spans="1:25" s="4" customFormat="1" ht="3" customHeight="1">
      <c r="A6" s="11"/>
      <c r="B6" s="17"/>
      <c r="C6" s="18"/>
      <c r="D6" s="18"/>
      <c r="E6" s="18"/>
      <c r="F6" s="18"/>
      <c r="G6" s="18"/>
      <c r="H6" s="18"/>
      <c r="I6" s="18"/>
      <c r="J6" s="14"/>
      <c r="K6" s="11"/>
      <c r="L6" s="17"/>
      <c r="M6" s="18"/>
      <c r="N6" s="18"/>
      <c r="O6" s="18"/>
      <c r="P6" s="18"/>
      <c r="Q6" s="18"/>
      <c r="R6" s="18"/>
      <c r="S6" s="14"/>
    </row>
    <row r="7" spans="1:25" s="4" customFormat="1" ht="9.9499999999999993" customHeight="1">
      <c r="A7" s="11"/>
      <c r="B7" s="19" t="s">
        <v>3</v>
      </c>
      <c r="C7" s="20" t="s">
        <v>4</v>
      </c>
      <c r="D7" s="20" t="s">
        <v>5</v>
      </c>
      <c r="E7" s="20" t="s">
        <v>6</v>
      </c>
      <c r="F7" s="20" t="s">
        <v>7</v>
      </c>
      <c r="G7" s="20" t="s">
        <v>8</v>
      </c>
      <c r="H7" s="20" t="s">
        <v>9</v>
      </c>
      <c r="I7" s="21">
        <v>2006</v>
      </c>
      <c r="J7" s="14"/>
      <c r="K7" s="11"/>
      <c r="L7" s="19" t="s">
        <v>3</v>
      </c>
      <c r="M7" s="21">
        <v>2007</v>
      </c>
      <c r="N7" s="21">
        <v>2008</v>
      </c>
      <c r="O7" s="22">
        <v>2009</v>
      </c>
      <c r="P7" s="21">
        <v>2010</v>
      </c>
      <c r="Q7" s="21">
        <v>2011</v>
      </c>
      <c r="R7" s="21" t="s">
        <v>182</v>
      </c>
      <c r="S7" s="14"/>
    </row>
    <row r="8" spans="1:25" s="4" customFormat="1" ht="3" customHeight="1">
      <c r="A8" s="11"/>
      <c r="B8" s="23"/>
      <c r="C8" s="16"/>
      <c r="D8" s="16"/>
      <c r="E8" s="16"/>
      <c r="F8" s="16"/>
      <c r="G8" s="16"/>
      <c r="H8" s="16"/>
      <c r="I8" s="16"/>
      <c r="J8" s="14"/>
      <c r="K8" s="11"/>
      <c r="L8" s="23"/>
      <c r="M8" s="16"/>
      <c r="N8" s="16"/>
      <c r="O8" s="24"/>
      <c r="P8" s="16"/>
      <c r="Q8" s="16"/>
      <c r="R8" s="16"/>
      <c r="S8" s="14"/>
    </row>
    <row r="9" spans="1:25" s="4" customFormat="1" ht="3" customHeight="1">
      <c r="A9" s="11"/>
      <c r="B9" s="25"/>
      <c r="C9" s="26"/>
      <c r="D9" s="26"/>
      <c r="E9" s="26"/>
      <c r="F9" s="26"/>
      <c r="G9" s="26"/>
      <c r="H9" s="26"/>
      <c r="I9" s="26"/>
      <c r="J9" s="14"/>
      <c r="K9" s="11"/>
      <c r="L9" s="25"/>
      <c r="M9" s="26"/>
      <c r="N9" s="26"/>
      <c r="O9" s="27"/>
      <c r="P9" s="26"/>
      <c r="Q9" s="26"/>
      <c r="R9" s="26"/>
      <c r="S9" s="14"/>
    </row>
    <row r="10" spans="1:25" s="4" customFormat="1" ht="8.25" customHeight="1">
      <c r="A10" s="11"/>
      <c r="B10" s="28" t="s">
        <v>10</v>
      </c>
      <c r="C10" s="13">
        <f t="shared" ref="C10:P10" si="0">SUM(C11:C42,C55:C87,C100:C133)</f>
        <v>166120.73636000001</v>
      </c>
      <c r="D10" s="13">
        <f t="shared" si="0"/>
        <v>158779.73299900006</v>
      </c>
      <c r="E10" s="13">
        <f t="shared" si="0"/>
        <v>161045.97852499998</v>
      </c>
      <c r="F10" s="13">
        <f t="shared" si="0"/>
        <v>164766.43855000002</v>
      </c>
      <c r="G10" s="13">
        <f t="shared" si="0"/>
        <v>187998.55465199999</v>
      </c>
      <c r="H10" s="13">
        <f t="shared" si="0"/>
        <v>214232.95116899998</v>
      </c>
      <c r="I10" s="13">
        <f t="shared" si="0"/>
        <v>249925.13857599997</v>
      </c>
      <c r="J10" s="14"/>
      <c r="K10" s="11"/>
      <c r="L10" s="28" t="s">
        <v>10</v>
      </c>
      <c r="M10" s="13">
        <f t="shared" si="0"/>
        <v>271875.30693799991</v>
      </c>
      <c r="N10" s="13">
        <f t="shared" si="0"/>
        <v>291342.59033600002</v>
      </c>
      <c r="O10" s="13">
        <f t="shared" si="0"/>
        <v>229703.55018399999</v>
      </c>
      <c r="P10" s="13">
        <f t="shared" si="0"/>
        <v>298473.14532499993</v>
      </c>
      <c r="Q10" s="13">
        <f t="shared" ref="Q10" si="1">SUM(Q11:Q42,Q55:Q87,Q100:Q133)</f>
        <v>349375.04573499999</v>
      </c>
      <c r="R10" s="13">
        <f>SUM(R11:R42,R55:R87,R100:R133)</f>
        <v>370705.78389299993</v>
      </c>
      <c r="S10" s="14"/>
      <c r="T10" s="13"/>
      <c r="U10" s="13"/>
      <c r="V10" s="13"/>
      <c r="W10" s="13"/>
      <c r="X10" s="13"/>
      <c r="Y10" s="13"/>
    </row>
    <row r="11" spans="1:25" s="4" customFormat="1" ht="8.25" customHeight="1">
      <c r="A11" s="11"/>
      <c r="B11" s="29" t="s">
        <v>11</v>
      </c>
      <c r="C11" s="30">
        <v>407.44546400000002</v>
      </c>
      <c r="D11" s="30">
        <v>414.11238400000002</v>
      </c>
      <c r="E11" s="30">
        <v>352.78603800000002</v>
      </c>
      <c r="F11" s="30">
        <v>476.326257</v>
      </c>
      <c r="G11" s="30">
        <v>549.14524200000005</v>
      </c>
      <c r="H11" s="30">
        <v>521.834971</v>
      </c>
      <c r="I11" s="30">
        <v>659.08200099999999</v>
      </c>
      <c r="J11" s="14"/>
      <c r="K11" s="11"/>
      <c r="L11" s="29" t="s">
        <v>11</v>
      </c>
      <c r="M11" s="30">
        <v>480.07559900000001</v>
      </c>
      <c r="N11" s="30">
        <v>315.64228900000001</v>
      </c>
      <c r="O11" s="31">
        <v>399.70554399999997</v>
      </c>
      <c r="P11" s="30">
        <v>543.56762000000003</v>
      </c>
      <c r="Q11" s="30">
        <v>634.83363099999997</v>
      </c>
      <c r="R11" s="30">
        <v>754.68480699999998</v>
      </c>
      <c r="S11" s="14"/>
      <c r="T11" s="13"/>
      <c r="U11" s="13"/>
      <c r="V11" s="13"/>
      <c r="W11" s="13"/>
      <c r="X11" s="13"/>
      <c r="Y11" s="13"/>
    </row>
    <row r="12" spans="1:25" s="4" customFormat="1" ht="8.25" customHeight="1">
      <c r="A12" s="11"/>
      <c r="B12" s="29" t="s">
        <v>12</v>
      </c>
      <c r="C12" s="30">
        <v>205.04396700000001</v>
      </c>
      <c r="D12" s="30">
        <v>214.36716799999999</v>
      </c>
      <c r="E12" s="30">
        <v>204.564887</v>
      </c>
      <c r="F12" s="30">
        <v>172.781226</v>
      </c>
      <c r="G12" s="30">
        <v>226.66144800000001</v>
      </c>
      <c r="H12" s="30">
        <v>310.746396</v>
      </c>
      <c r="I12" s="30">
        <v>351.48756500000002</v>
      </c>
      <c r="J12" s="14"/>
      <c r="K12" s="11"/>
      <c r="L12" s="29" t="s">
        <v>12</v>
      </c>
      <c r="M12" s="30">
        <v>431.82493899999997</v>
      </c>
      <c r="N12" s="30">
        <v>536.32241799999997</v>
      </c>
      <c r="O12" s="31">
        <v>468.29805399999998</v>
      </c>
      <c r="P12" s="30">
        <v>635.65368799999999</v>
      </c>
      <c r="Q12" s="30">
        <v>957.71737700000006</v>
      </c>
      <c r="R12" s="30">
        <v>1240.9617209999999</v>
      </c>
      <c r="S12" s="14"/>
      <c r="U12" s="13"/>
      <c r="V12" s="13"/>
    </row>
    <row r="13" spans="1:25" s="4" customFormat="1" ht="8.25" customHeight="1">
      <c r="A13" s="11"/>
      <c r="B13" s="29" t="s">
        <v>13</v>
      </c>
      <c r="C13" s="30">
        <v>633.28284699999995</v>
      </c>
      <c r="D13" s="30">
        <v>566.83202800000004</v>
      </c>
      <c r="E13" s="30">
        <v>503.688446</v>
      </c>
      <c r="F13" s="30">
        <v>555.57439099999999</v>
      </c>
      <c r="G13" s="30">
        <v>565.06737399999997</v>
      </c>
      <c r="H13" s="30">
        <v>564.27142700000002</v>
      </c>
      <c r="I13" s="30">
        <v>589.99350000000004</v>
      </c>
      <c r="J13" s="14"/>
      <c r="K13" s="11"/>
      <c r="L13" s="29" t="s">
        <v>13</v>
      </c>
      <c r="M13" s="30">
        <v>692.80793200000005</v>
      </c>
      <c r="N13" s="30">
        <v>648.91181200000005</v>
      </c>
      <c r="O13" s="31">
        <v>673.32617700000003</v>
      </c>
      <c r="P13" s="30">
        <v>661.15353700000003</v>
      </c>
      <c r="Q13" s="30">
        <v>934.58631300000002</v>
      </c>
      <c r="R13" s="30">
        <v>837.50643600000001</v>
      </c>
      <c r="S13" s="14"/>
      <c r="U13" s="13"/>
      <c r="V13" s="13"/>
    </row>
    <row r="14" spans="1:25" s="4" customFormat="1" ht="8.25" customHeight="1">
      <c r="A14" s="11"/>
      <c r="B14" s="29" t="s">
        <v>14</v>
      </c>
      <c r="C14" s="30">
        <v>80.997603999999995</v>
      </c>
      <c r="D14" s="30">
        <v>78.932801999999995</v>
      </c>
      <c r="E14" s="30">
        <v>106.937495</v>
      </c>
      <c r="F14" s="30">
        <v>116.50615500000001</v>
      </c>
      <c r="G14" s="30">
        <v>109.13046900000001</v>
      </c>
      <c r="H14" s="30">
        <v>107.282588</v>
      </c>
      <c r="I14" s="30">
        <v>117.32213299999999</v>
      </c>
      <c r="J14" s="14"/>
      <c r="K14" s="11"/>
      <c r="L14" s="29" t="s">
        <v>14</v>
      </c>
      <c r="M14" s="30">
        <v>130.35539499999999</v>
      </c>
      <c r="N14" s="30">
        <v>176.51336499999999</v>
      </c>
      <c r="O14" s="31">
        <v>162.949691</v>
      </c>
      <c r="P14" s="30">
        <v>188.60338999999999</v>
      </c>
      <c r="Q14" s="30">
        <v>220.41290799999999</v>
      </c>
      <c r="R14" s="30">
        <v>229.00940900000001</v>
      </c>
      <c r="S14" s="14"/>
      <c r="U14" s="13"/>
      <c r="V14" s="13"/>
    </row>
    <row r="15" spans="1:25" s="4" customFormat="1" ht="8.25" customHeight="1">
      <c r="A15" s="11"/>
      <c r="B15" s="29" t="s">
        <v>15</v>
      </c>
      <c r="C15" s="30">
        <v>9.5563140000000004</v>
      </c>
      <c r="D15" s="30">
        <v>7.7511999999999999</v>
      </c>
      <c r="E15" s="30">
        <v>4.7235560000000003</v>
      </c>
      <c r="F15" s="30">
        <v>4.2471620000000003</v>
      </c>
      <c r="G15" s="30">
        <v>5.7594099999999999</v>
      </c>
      <c r="H15" s="30">
        <v>11.630438</v>
      </c>
      <c r="I15" s="30">
        <v>11.666957999999999</v>
      </c>
      <c r="J15" s="14"/>
      <c r="K15" s="11"/>
      <c r="L15" s="29" t="s">
        <v>15</v>
      </c>
      <c r="M15" s="30">
        <v>16.706714000000002</v>
      </c>
      <c r="N15" s="30">
        <v>24.069305</v>
      </c>
      <c r="O15" s="31">
        <v>22.098989</v>
      </c>
      <c r="P15" s="30">
        <v>25.141036</v>
      </c>
      <c r="Q15" s="30">
        <v>33.046557</v>
      </c>
      <c r="R15" s="30">
        <v>25.552762000000001</v>
      </c>
      <c r="S15" s="14"/>
      <c r="U15" s="13"/>
      <c r="V15" s="13"/>
    </row>
    <row r="16" spans="1:25" s="4" customFormat="1" ht="8.25" customHeight="1">
      <c r="A16" s="11"/>
      <c r="B16" s="29" t="s">
        <v>16</v>
      </c>
      <c r="C16" s="30">
        <v>52.498747999999999</v>
      </c>
      <c r="D16" s="30">
        <v>51.600748000000003</v>
      </c>
      <c r="E16" s="30">
        <v>49.490867999999999</v>
      </c>
      <c r="F16" s="30">
        <v>43.850701000000001</v>
      </c>
      <c r="G16" s="30">
        <v>43.503405999999998</v>
      </c>
      <c r="H16" s="30">
        <v>46.803610999999997</v>
      </c>
      <c r="I16" s="30">
        <v>76.296865999999994</v>
      </c>
      <c r="J16" s="14"/>
      <c r="K16" s="11"/>
      <c r="L16" s="29" t="s">
        <v>16</v>
      </c>
      <c r="M16" s="30">
        <v>58.126618999999998</v>
      </c>
      <c r="N16" s="30">
        <v>58.423543000000002</v>
      </c>
      <c r="O16" s="31">
        <v>53.426110000000001</v>
      </c>
      <c r="P16" s="30">
        <v>55.618271</v>
      </c>
      <c r="Q16" s="30">
        <v>53.710169</v>
      </c>
      <c r="R16" s="30">
        <v>58.253993000000001</v>
      </c>
      <c r="S16" s="14"/>
      <c r="U16" s="13"/>
      <c r="V16" s="13"/>
    </row>
    <row r="17" spans="1:22" s="4" customFormat="1" ht="8.25" customHeight="1">
      <c r="A17" s="11"/>
      <c r="B17" s="29" t="s">
        <v>17</v>
      </c>
      <c r="C17" s="30">
        <v>2149.0881060000002</v>
      </c>
      <c r="D17" s="30">
        <v>2329.6127200000001</v>
      </c>
      <c r="E17" s="30">
        <v>2242.8877809999999</v>
      </c>
      <c r="F17" s="30">
        <v>2613.296378</v>
      </c>
      <c r="G17" s="30">
        <v>2996.706275</v>
      </c>
      <c r="H17" s="30">
        <v>3121.9140809999999</v>
      </c>
      <c r="I17" s="30">
        <v>3478.755827</v>
      </c>
      <c r="J17" s="14"/>
      <c r="K17" s="11"/>
      <c r="L17" s="29" t="s">
        <v>17</v>
      </c>
      <c r="M17" s="30">
        <v>3557.8257659999999</v>
      </c>
      <c r="N17" s="30">
        <v>3868.9903519999998</v>
      </c>
      <c r="O17" s="31">
        <v>3694.3989470000001</v>
      </c>
      <c r="P17" s="30">
        <v>4380.8675970000004</v>
      </c>
      <c r="Q17" s="30">
        <v>4992.3594659999999</v>
      </c>
      <c r="R17" s="30">
        <v>4968.5257620000002</v>
      </c>
      <c r="S17" s="14"/>
      <c r="U17" s="13"/>
      <c r="V17" s="13"/>
    </row>
    <row r="18" spans="1:22" s="4" customFormat="1" ht="8.25" customHeight="1">
      <c r="A18" s="11"/>
      <c r="B18" s="29" t="s">
        <v>18</v>
      </c>
      <c r="C18" s="30">
        <v>772.33910300000002</v>
      </c>
      <c r="D18" s="30">
        <v>777.53539000000001</v>
      </c>
      <c r="E18" s="30">
        <v>784.24786900000004</v>
      </c>
      <c r="F18" s="30">
        <v>1056.8165280000001</v>
      </c>
      <c r="G18" s="30">
        <v>1238.7142940000001</v>
      </c>
      <c r="H18" s="30">
        <v>1474.3055300000001</v>
      </c>
      <c r="I18" s="30">
        <v>1600.0188820000001</v>
      </c>
      <c r="J18" s="14"/>
      <c r="K18" s="11"/>
      <c r="L18" s="29" t="s">
        <v>18</v>
      </c>
      <c r="M18" s="30">
        <v>2061.7931119999998</v>
      </c>
      <c r="N18" s="30">
        <v>2027.7051550000001</v>
      </c>
      <c r="O18" s="31">
        <v>2207.0145240000002</v>
      </c>
      <c r="P18" s="30">
        <v>2383.5616620000001</v>
      </c>
      <c r="Q18" s="30">
        <v>2686.6500489999999</v>
      </c>
      <c r="R18" s="30">
        <v>3071.5076779999999</v>
      </c>
      <c r="S18" s="14"/>
      <c r="U18" s="13"/>
      <c r="V18" s="13"/>
    </row>
    <row r="19" spans="1:22" s="4" customFormat="1" ht="8.25" customHeight="1">
      <c r="A19" s="11"/>
      <c r="B19" s="29" t="s">
        <v>19</v>
      </c>
      <c r="C19" s="32">
        <v>698.49784799999998</v>
      </c>
      <c r="D19" s="32">
        <v>277.46440200000001</v>
      </c>
      <c r="E19" s="30">
        <v>223.55109899999999</v>
      </c>
      <c r="F19" s="30">
        <v>215.17885200000001</v>
      </c>
      <c r="G19" s="30">
        <v>238.312972</v>
      </c>
      <c r="H19" s="30">
        <v>272.85923600000001</v>
      </c>
      <c r="I19" s="30">
        <v>347.717983</v>
      </c>
      <c r="J19" s="14"/>
      <c r="K19" s="11"/>
      <c r="L19" s="29" t="s">
        <v>19</v>
      </c>
      <c r="M19" s="30">
        <v>383.24401499999999</v>
      </c>
      <c r="N19" s="30">
        <v>383.010018</v>
      </c>
      <c r="O19" s="31">
        <v>402.857347</v>
      </c>
      <c r="P19" s="30">
        <v>431.111332</v>
      </c>
      <c r="Q19" s="30">
        <v>748.75207</v>
      </c>
      <c r="R19" s="30">
        <v>801.64943200000005</v>
      </c>
      <c r="S19" s="14"/>
      <c r="U19" s="13"/>
      <c r="V19" s="13"/>
    </row>
    <row r="20" spans="1:22" s="4" customFormat="1" ht="8.25" customHeight="1">
      <c r="A20" s="11"/>
      <c r="B20" s="29" t="s">
        <v>20</v>
      </c>
      <c r="C20" s="30">
        <v>80.649073000000001</v>
      </c>
      <c r="D20" s="30">
        <v>82.295765000000003</v>
      </c>
      <c r="E20" s="30">
        <v>92.049338000000006</v>
      </c>
      <c r="F20" s="30">
        <v>108.47167899999999</v>
      </c>
      <c r="G20" s="30">
        <v>57.770774000000003</v>
      </c>
      <c r="H20" s="30">
        <v>81.536586</v>
      </c>
      <c r="I20" s="30">
        <v>121.772457</v>
      </c>
      <c r="J20" s="14"/>
      <c r="K20" s="11"/>
      <c r="L20" s="29" t="s">
        <v>20</v>
      </c>
      <c r="M20" s="30">
        <v>225.937397</v>
      </c>
      <c r="N20" s="30">
        <v>619.37705600000004</v>
      </c>
      <c r="O20" s="31">
        <v>368.25698</v>
      </c>
      <c r="P20" s="30">
        <v>247.48415700000001</v>
      </c>
      <c r="Q20" s="30">
        <v>342.403256</v>
      </c>
      <c r="R20" s="30">
        <v>439.55758700000001</v>
      </c>
      <c r="S20" s="14"/>
      <c r="U20" s="13"/>
      <c r="V20" s="13"/>
    </row>
    <row r="21" spans="1:22" s="4" customFormat="1" ht="8.25" customHeight="1">
      <c r="A21" s="11"/>
      <c r="B21" s="29" t="s">
        <v>21</v>
      </c>
      <c r="C21" s="30">
        <v>23.568000000000001</v>
      </c>
      <c r="D21" s="30">
        <v>27.399000000000001</v>
      </c>
      <c r="E21" s="30">
        <v>26.599</v>
      </c>
      <c r="F21" s="30">
        <v>31.545000000000002</v>
      </c>
      <c r="G21" s="30">
        <v>44.518000000000001</v>
      </c>
      <c r="H21" s="30">
        <v>50.991</v>
      </c>
      <c r="I21" s="30">
        <v>44.482999999999997</v>
      </c>
      <c r="J21" s="14"/>
      <c r="K21" s="11"/>
      <c r="L21" s="29" t="s">
        <v>21</v>
      </c>
      <c r="M21" s="30">
        <v>75.131</v>
      </c>
      <c r="N21" s="30">
        <v>116.664</v>
      </c>
      <c r="O21" s="30">
        <v>99.869968</v>
      </c>
      <c r="P21" s="30">
        <v>103.259608</v>
      </c>
      <c r="Q21" s="30">
        <v>138.86663300000001</v>
      </c>
      <c r="R21" s="30">
        <v>146.83598000000001</v>
      </c>
      <c r="S21" s="14"/>
      <c r="U21" s="13"/>
      <c r="V21" s="13"/>
    </row>
    <row r="22" spans="1:22" s="4" customFormat="1" ht="8.25" customHeight="1">
      <c r="A22" s="11"/>
      <c r="B22" s="29" t="s">
        <v>22</v>
      </c>
      <c r="C22" s="30">
        <v>73.823594999999997</v>
      </c>
      <c r="D22" s="30">
        <v>61.895860999999996</v>
      </c>
      <c r="E22" s="30">
        <v>55.622500000000002</v>
      </c>
      <c r="F22" s="30">
        <v>59.872819999999997</v>
      </c>
      <c r="G22" s="30">
        <v>77.244929999999997</v>
      </c>
      <c r="H22" s="30">
        <v>71.449140999999997</v>
      </c>
      <c r="I22" s="30">
        <v>79.191623000000007</v>
      </c>
      <c r="J22" s="14"/>
      <c r="K22" s="11"/>
      <c r="L22" s="29" t="s">
        <v>22</v>
      </c>
      <c r="M22" s="30">
        <v>90.264478999999994</v>
      </c>
      <c r="N22" s="30">
        <v>114.231889</v>
      </c>
      <c r="O22" s="31">
        <v>100.66076</v>
      </c>
      <c r="P22" s="30">
        <v>106.17561499999999</v>
      </c>
      <c r="Q22" s="30">
        <v>123.64321700000001</v>
      </c>
      <c r="R22" s="30">
        <v>138.95823899999999</v>
      </c>
      <c r="S22" s="14"/>
      <c r="U22" s="13"/>
      <c r="V22" s="13"/>
    </row>
    <row r="23" spans="1:22" s="4" customFormat="1" ht="8.25" customHeight="1">
      <c r="A23" s="11"/>
      <c r="B23" s="29" t="s">
        <v>23</v>
      </c>
      <c r="C23" s="32">
        <v>43.404162999999997</v>
      </c>
      <c r="D23" s="32">
        <v>43.444436000000003</v>
      </c>
      <c r="E23" s="32">
        <v>49.106945000000003</v>
      </c>
      <c r="F23" s="32">
        <v>56.777901</v>
      </c>
      <c r="G23" s="32">
        <v>60.203377000000003</v>
      </c>
      <c r="H23" s="32">
        <v>62.273187999999998</v>
      </c>
      <c r="I23" s="32">
        <v>78.070125000000004</v>
      </c>
      <c r="J23" s="14"/>
      <c r="K23" s="11"/>
      <c r="L23" s="29" t="s">
        <v>23</v>
      </c>
      <c r="M23" s="32">
        <v>69.936920000000001</v>
      </c>
      <c r="N23" s="32">
        <v>77.349473000000003</v>
      </c>
      <c r="O23" s="33">
        <v>83.929940000000002</v>
      </c>
      <c r="P23" s="32">
        <v>89.290953999999999</v>
      </c>
      <c r="Q23" s="32">
        <v>92.930942999999999</v>
      </c>
      <c r="R23" s="32">
        <v>98.592191</v>
      </c>
      <c r="S23" s="14"/>
      <c r="U23" s="13"/>
      <c r="V23" s="13"/>
    </row>
    <row r="24" spans="1:22" s="4" customFormat="1" ht="8.25" customHeight="1">
      <c r="A24" s="11"/>
      <c r="B24" s="29" t="s">
        <v>24</v>
      </c>
      <c r="C24" s="30">
        <v>26.127594999999999</v>
      </c>
      <c r="D24" s="30">
        <v>25.899923999999999</v>
      </c>
      <c r="E24" s="30">
        <v>19.778565</v>
      </c>
      <c r="F24" s="30">
        <v>19.177399999999999</v>
      </c>
      <c r="G24" s="30">
        <v>26.644625999999999</v>
      </c>
      <c r="H24" s="30">
        <v>23.453797999999999</v>
      </c>
      <c r="I24" s="30">
        <v>24.691596000000001</v>
      </c>
      <c r="J24" s="14"/>
      <c r="K24" s="11"/>
      <c r="L24" s="29" t="s">
        <v>24</v>
      </c>
      <c r="M24" s="30">
        <v>34.932251000000001</v>
      </c>
      <c r="N24" s="30">
        <v>30.468624999999999</v>
      </c>
      <c r="O24" s="31">
        <v>23.287267</v>
      </c>
      <c r="P24" s="30">
        <v>30.688026000000001</v>
      </c>
      <c r="Q24" s="30">
        <v>33.559097000000001</v>
      </c>
      <c r="R24" s="30">
        <v>31.451225000000001</v>
      </c>
      <c r="S24" s="14"/>
      <c r="U24" s="13"/>
      <c r="V24" s="13"/>
    </row>
    <row r="25" spans="1:22" s="4" customFormat="1" ht="8.25" customHeight="1">
      <c r="A25" s="11"/>
      <c r="B25" s="29" t="s">
        <v>25</v>
      </c>
      <c r="C25" s="30">
        <v>49.593896000000001</v>
      </c>
      <c r="D25" s="30">
        <v>40.788184999999999</v>
      </c>
      <c r="E25" s="30">
        <v>40.217593000000001</v>
      </c>
      <c r="F25" s="30">
        <v>61.229365000000001</v>
      </c>
      <c r="G25" s="30">
        <v>65.268687999999997</v>
      </c>
      <c r="H25" s="30">
        <v>80.731392999999997</v>
      </c>
      <c r="I25" s="30">
        <v>91.54495</v>
      </c>
      <c r="J25" s="14"/>
      <c r="K25" s="11"/>
      <c r="L25" s="29" t="s">
        <v>25</v>
      </c>
      <c r="M25" s="30">
        <v>115.778795</v>
      </c>
      <c r="N25" s="30">
        <v>184.84606600000001</v>
      </c>
      <c r="O25" s="31">
        <v>127.209188</v>
      </c>
      <c r="P25" s="30">
        <v>134.04937699999999</v>
      </c>
      <c r="Q25" s="30">
        <v>202.214584</v>
      </c>
      <c r="R25" s="30">
        <v>247.51336499999999</v>
      </c>
      <c r="S25" s="14"/>
      <c r="U25" s="13"/>
      <c r="V25" s="13"/>
    </row>
    <row r="26" spans="1:22" s="4" customFormat="1" ht="8.25" customHeight="1">
      <c r="A26" s="11"/>
      <c r="B26" s="29" t="s">
        <v>26</v>
      </c>
      <c r="C26" s="30">
        <v>105.10704</v>
      </c>
      <c r="D26" s="30">
        <v>105.56835599999999</v>
      </c>
      <c r="E26" s="30">
        <v>105.800811</v>
      </c>
      <c r="F26" s="30">
        <v>91.155742000000004</v>
      </c>
      <c r="G26" s="30">
        <v>105.59845300000001</v>
      </c>
      <c r="H26" s="30">
        <v>101.79867900000001</v>
      </c>
      <c r="I26" s="30">
        <v>130.81954300000001</v>
      </c>
      <c r="J26" s="14"/>
      <c r="K26" s="11"/>
      <c r="L26" s="29" t="s">
        <v>26</v>
      </c>
      <c r="M26" s="30">
        <v>132.09608399999999</v>
      </c>
      <c r="N26" s="30">
        <v>135.92965899999999</v>
      </c>
      <c r="O26" s="31">
        <v>79.850903000000002</v>
      </c>
      <c r="P26" s="30">
        <v>93.205010000000001</v>
      </c>
      <c r="Q26" s="30">
        <v>108.575636</v>
      </c>
      <c r="R26" s="30">
        <v>115.001113</v>
      </c>
      <c r="S26" s="14"/>
      <c r="U26" s="13"/>
      <c r="V26" s="13"/>
    </row>
    <row r="27" spans="1:22" s="4" customFormat="1" ht="8.25" customHeight="1">
      <c r="A27" s="11"/>
      <c r="B27" s="29" t="s">
        <v>27</v>
      </c>
      <c r="C27" s="30">
        <v>279.63736699999998</v>
      </c>
      <c r="D27" s="30">
        <v>274.23202700000002</v>
      </c>
      <c r="E27" s="30">
        <v>353.35252700000001</v>
      </c>
      <c r="F27" s="30">
        <v>289.62262700000002</v>
      </c>
      <c r="G27" s="30">
        <v>356.48157400000002</v>
      </c>
      <c r="H27" s="30">
        <v>557.71491400000002</v>
      </c>
      <c r="I27" s="30">
        <v>786.74816999999996</v>
      </c>
      <c r="J27" s="14"/>
      <c r="K27" s="11"/>
      <c r="L27" s="29" t="s">
        <v>27</v>
      </c>
      <c r="M27" s="30">
        <v>591.40205600000002</v>
      </c>
      <c r="N27" s="30">
        <v>964.990816</v>
      </c>
      <c r="O27" s="31">
        <v>1076.3802639999999</v>
      </c>
      <c r="P27" s="30">
        <v>1270.3522399999999</v>
      </c>
      <c r="Q27" s="30">
        <v>1842.7426190000001</v>
      </c>
      <c r="R27" s="30">
        <v>1444.4008879999999</v>
      </c>
      <c r="S27" s="14"/>
      <c r="U27" s="13"/>
      <c r="V27" s="13"/>
    </row>
    <row r="28" spans="1:22" s="4" customFormat="1" ht="8.25" customHeight="1">
      <c r="A28" s="11"/>
      <c r="B28" s="29" t="s">
        <v>28</v>
      </c>
      <c r="C28" s="32">
        <v>52.216853</v>
      </c>
      <c r="D28" s="32">
        <v>51.134580999999997</v>
      </c>
      <c r="E28" s="32">
        <v>72.341751000000002</v>
      </c>
      <c r="F28" s="32">
        <v>96.916988000000003</v>
      </c>
      <c r="G28" s="32">
        <v>108.468744</v>
      </c>
      <c r="H28" s="32">
        <v>129.72059899999999</v>
      </c>
      <c r="I28" s="32">
        <v>156.46869599999999</v>
      </c>
      <c r="J28" s="14"/>
      <c r="K28" s="11"/>
      <c r="L28" s="29" t="s">
        <v>28</v>
      </c>
      <c r="M28" s="32">
        <v>185.55597299999999</v>
      </c>
      <c r="N28" s="32">
        <v>263.65718199999998</v>
      </c>
      <c r="O28" s="33">
        <v>412.57816000000003</v>
      </c>
      <c r="P28" s="32">
        <v>530.68570699999998</v>
      </c>
      <c r="Q28" s="32">
        <v>631.28902500000004</v>
      </c>
      <c r="R28" s="32">
        <v>626.76200300000005</v>
      </c>
      <c r="S28" s="14"/>
      <c r="U28" s="13"/>
      <c r="V28" s="13"/>
    </row>
    <row r="29" spans="1:22" s="4" customFormat="1" ht="8.25" customHeight="1">
      <c r="A29" s="11"/>
      <c r="B29" s="29" t="s">
        <v>29</v>
      </c>
      <c r="C29" s="30">
        <v>248.87997300000001</v>
      </c>
      <c r="D29" s="30">
        <v>272.50159000000002</v>
      </c>
      <c r="E29" s="30">
        <v>297.17779000000002</v>
      </c>
      <c r="F29" s="30">
        <v>350.27367500000003</v>
      </c>
      <c r="G29" s="30">
        <v>377.44172200000003</v>
      </c>
      <c r="H29" s="30">
        <v>450.95786199999998</v>
      </c>
      <c r="I29" s="30">
        <v>595.35657500000002</v>
      </c>
      <c r="J29" s="14"/>
      <c r="K29" s="11"/>
      <c r="L29" s="29" t="s">
        <v>29</v>
      </c>
      <c r="M29" s="30">
        <v>731.36665700000003</v>
      </c>
      <c r="N29" s="30">
        <v>874.21118100000001</v>
      </c>
      <c r="O29" s="31">
        <v>897.04445799999996</v>
      </c>
      <c r="P29" s="30">
        <v>1072.8435030000001</v>
      </c>
      <c r="Q29" s="30">
        <v>1284.306765</v>
      </c>
      <c r="R29" s="30">
        <v>1369.711409</v>
      </c>
      <c r="S29" s="14"/>
      <c r="U29" s="13"/>
      <c r="V29" s="13"/>
    </row>
    <row r="30" spans="1:22" s="4" customFormat="1" ht="8.25" customHeight="1">
      <c r="A30" s="11"/>
      <c r="B30" s="29" t="s">
        <v>30</v>
      </c>
      <c r="C30" s="30">
        <v>342.77412700000002</v>
      </c>
      <c r="D30" s="30">
        <v>294.39977199999998</v>
      </c>
      <c r="E30" s="30">
        <v>326.80589099999997</v>
      </c>
      <c r="F30" s="30">
        <v>348.75719199999997</v>
      </c>
      <c r="G30" s="30">
        <v>433.11386499999998</v>
      </c>
      <c r="H30" s="30">
        <v>554.17674299999999</v>
      </c>
      <c r="I30" s="30">
        <v>574.058764</v>
      </c>
      <c r="J30" s="14"/>
      <c r="K30" s="11"/>
      <c r="L30" s="29" t="s">
        <v>30</v>
      </c>
      <c r="M30" s="30">
        <v>664.32349599999998</v>
      </c>
      <c r="N30" s="30">
        <v>786.77451799999994</v>
      </c>
      <c r="O30" s="31">
        <v>759.03103099999998</v>
      </c>
      <c r="P30" s="30">
        <v>885.68378099999995</v>
      </c>
      <c r="Q30" s="30">
        <v>1069.898293</v>
      </c>
      <c r="R30" s="30">
        <v>1009.626591</v>
      </c>
      <c r="S30" s="14"/>
      <c r="U30" s="13"/>
      <c r="V30" s="13"/>
    </row>
    <row r="31" spans="1:22" s="4" customFormat="1" ht="8.25" customHeight="1">
      <c r="A31" s="11"/>
      <c r="B31" s="29" t="s">
        <v>31</v>
      </c>
      <c r="C31" s="30">
        <v>267.15326499999998</v>
      </c>
      <c r="D31" s="30">
        <v>352.87933099999998</v>
      </c>
      <c r="E31" s="30">
        <v>312.39202899999998</v>
      </c>
      <c r="F31" s="30">
        <v>373.30007499999999</v>
      </c>
      <c r="G31" s="30">
        <v>467.06164100000001</v>
      </c>
      <c r="H31" s="30">
        <v>563.46096199999999</v>
      </c>
      <c r="I31" s="30">
        <v>618.50629000000004</v>
      </c>
      <c r="J31" s="14"/>
      <c r="K31" s="11"/>
      <c r="L31" s="29" t="s">
        <v>31</v>
      </c>
      <c r="M31" s="30">
        <v>657.37293299999999</v>
      </c>
      <c r="N31" s="30">
        <v>693.417734</v>
      </c>
      <c r="O31" s="31">
        <v>696.50486599999999</v>
      </c>
      <c r="P31" s="30">
        <v>747.45550900000001</v>
      </c>
      <c r="Q31" s="30">
        <v>821.29549699999995</v>
      </c>
      <c r="R31" s="30">
        <v>854.16810699999996</v>
      </c>
      <c r="S31" s="14"/>
      <c r="U31" s="13"/>
      <c r="V31" s="13"/>
    </row>
    <row r="32" spans="1:22" s="4" customFormat="1" ht="8.25" customHeight="1">
      <c r="A32" s="11"/>
      <c r="B32" s="29" t="s">
        <v>32</v>
      </c>
      <c r="C32" s="30">
        <v>1541.5499440000001</v>
      </c>
      <c r="D32" s="30">
        <v>1663.172879</v>
      </c>
      <c r="E32" s="30">
        <v>1923.6290859999999</v>
      </c>
      <c r="F32" s="30">
        <v>1978.034226</v>
      </c>
      <c r="G32" s="30">
        <v>2115.584871</v>
      </c>
      <c r="H32" s="30">
        <v>2441.0537220000001</v>
      </c>
      <c r="I32" s="30">
        <v>2851.2244919999998</v>
      </c>
      <c r="J32" s="14"/>
      <c r="K32" s="11"/>
      <c r="L32" s="29" t="s">
        <v>32</v>
      </c>
      <c r="M32" s="30">
        <v>2918.7322170000002</v>
      </c>
      <c r="N32" s="30">
        <v>2908.0043070000002</v>
      </c>
      <c r="O32" s="31">
        <v>2792.986985</v>
      </c>
      <c r="P32" s="30">
        <v>3040.8233749999999</v>
      </c>
      <c r="Q32" s="30">
        <v>3294.7456750000001</v>
      </c>
      <c r="R32" s="30">
        <v>3426.1006819999998</v>
      </c>
      <c r="S32" s="14"/>
      <c r="U32" s="13"/>
      <c r="V32" s="13"/>
    </row>
    <row r="33" spans="1:22" s="4" customFormat="1" ht="8.25" customHeight="1">
      <c r="A33" s="11"/>
      <c r="B33" s="29" t="s">
        <v>33</v>
      </c>
      <c r="C33" s="30">
        <v>21.897680999999999</v>
      </c>
      <c r="D33" s="30">
        <v>34.054710999999998</v>
      </c>
      <c r="E33" s="30">
        <v>40.115869000000004</v>
      </c>
      <c r="F33" s="30">
        <v>36.227105000000002</v>
      </c>
      <c r="G33" s="30">
        <v>30.815961999999999</v>
      </c>
      <c r="H33" s="30">
        <v>54.471722</v>
      </c>
      <c r="I33" s="30">
        <v>93.040937999999997</v>
      </c>
      <c r="J33" s="14"/>
      <c r="K33" s="11"/>
      <c r="L33" s="29" t="s">
        <v>33</v>
      </c>
      <c r="M33" s="30">
        <v>90.529965000000004</v>
      </c>
      <c r="N33" s="30">
        <v>147.20567600000001</v>
      </c>
      <c r="O33" s="31">
        <v>151.96964700000001</v>
      </c>
      <c r="P33" s="30">
        <v>159.184237</v>
      </c>
      <c r="Q33" s="30">
        <v>167.04269400000001</v>
      </c>
      <c r="R33" s="30">
        <v>227.32673600000001</v>
      </c>
      <c r="S33" s="14"/>
      <c r="U33" s="13"/>
      <c r="V33" s="13"/>
    </row>
    <row r="34" spans="1:22" s="4" customFormat="1" ht="8.25" customHeight="1">
      <c r="A34" s="11"/>
      <c r="B34" s="29" t="s">
        <v>34</v>
      </c>
      <c r="C34" s="30">
        <v>89.891514999999998</v>
      </c>
      <c r="D34" s="30">
        <v>62.594093000000001</v>
      </c>
      <c r="E34" s="30">
        <v>58.324561000000003</v>
      </c>
      <c r="F34" s="30">
        <v>51.162858999999997</v>
      </c>
      <c r="G34" s="30">
        <v>41.912225999999997</v>
      </c>
      <c r="H34" s="30">
        <v>24.817955999999999</v>
      </c>
      <c r="I34" s="30">
        <v>176.489576</v>
      </c>
      <c r="J34" s="14"/>
      <c r="K34" s="11"/>
      <c r="L34" s="29" t="s">
        <v>34</v>
      </c>
      <c r="M34" s="30">
        <v>331.82089500000001</v>
      </c>
      <c r="N34" s="30">
        <v>326.79568399999999</v>
      </c>
      <c r="O34" s="31">
        <v>270.71588300000002</v>
      </c>
      <c r="P34" s="30">
        <v>291.39381800000001</v>
      </c>
      <c r="Q34" s="30">
        <v>300.04872899999998</v>
      </c>
      <c r="R34" s="30">
        <v>317.437882</v>
      </c>
      <c r="S34" s="14"/>
      <c r="U34" s="13"/>
      <c r="V34" s="13"/>
    </row>
    <row r="35" spans="1:22" s="4" customFormat="1" ht="8.25" customHeight="1">
      <c r="A35" s="11"/>
      <c r="B35" s="29" t="s">
        <v>35</v>
      </c>
      <c r="C35" s="30">
        <v>354.76388800000001</v>
      </c>
      <c r="D35" s="30">
        <v>300.54866700000002</v>
      </c>
      <c r="E35" s="30">
        <v>262.344672</v>
      </c>
      <c r="F35" s="30">
        <v>286.63178199999999</v>
      </c>
      <c r="G35" s="30">
        <v>360.539492</v>
      </c>
      <c r="H35" s="30">
        <v>400.487953</v>
      </c>
      <c r="I35" s="30">
        <v>429.36981300000002</v>
      </c>
      <c r="J35" s="14"/>
      <c r="K35" s="11"/>
      <c r="L35" s="29" t="s">
        <v>35</v>
      </c>
      <c r="M35" s="30">
        <v>468.29140799999999</v>
      </c>
      <c r="N35" s="30">
        <v>664.35483699999997</v>
      </c>
      <c r="O35" s="31">
        <v>452.85556000000003</v>
      </c>
      <c r="P35" s="30">
        <v>528.05482300000006</v>
      </c>
      <c r="Q35" s="30">
        <v>630.05276100000003</v>
      </c>
      <c r="R35" s="30">
        <v>796.67022699999995</v>
      </c>
      <c r="S35" s="14"/>
      <c r="U35" s="13"/>
      <c r="V35" s="13"/>
    </row>
    <row r="36" spans="1:22" s="4" customFormat="1" ht="8.25" customHeight="1">
      <c r="A36" s="11"/>
      <c r="B36" s="29" t="s">
        <v>36</v>
      </c>
      <c r="C36" s="30">
        <v>263.066101</v>
      </c>
      <c r="D36" s="30">
        <v>183.154572</v>
      </c>
      <c r="E36" s="30">
        <v>168.64094499999999</v>
      </c>
      <c r="F36" s="30">
        <v>252.30098899999999</v>
      </c>
      <c r="G36" s="30">
        <v>600.43965300000002</v>
      </c>
      <c r="H36" s="30">
        <v>875.453891</v>
      </c>
      <c r="I36" s="30">
        <v>973.53342099999998</v>
      </c>
      <c r="J36" s="14"/>
      <c r="K36" s="11"/>
      <c r="L36" s="29" t="s">
        <v>36</v>
      </c>
      <c r="M36" s="30">
        <v>1353.4746259999999</v>
      </c>
      <c r="N36" s="30">
        <v>1382.067577</v>
      </c>
      <c r="O36" s="31">
        <v>1066.617058</v>
      </c>
      <c r="P36" s="30">
        <v>1935.490364</v>
      </c>
      <c r="Q36" s="30">
        <v>3468.2762269999998</v>
      </c>
      <c r="R36" s="30">
        <v>4192.9482850000004</v>
      </c>
      <c r="S36" s="14"/>
      <c r="U36" s="13"/>
      <c r="V36" s="13"/>
    </row>
    <row r="37" spans="1:22" s="4" customFormat="1" ht="8.25" customHeight="1">
      <c r="A37" s="11"/>
      <c r="B37" s="29" t="s">
        <v>37</v>
      </c>
      <c r="C37" s="30">
        <v>15739.298187</v>
      </c>
      <c r="D37" s="30">
        <v>12966.809203000001</v>
      </c>
      <c r="E37" s="30">
        <v>14594.689017000001</v>
      </c>
      <c r="F37" s="30">
        <v>18347.499861</v>
      </c>
      <c r="G37" s="30">
        <v>23281.758349</v>
      </c>
      <c r="H37" s="30">
        <v>31886.09114</v>
      </c>
      <c r="I37" s="30">
        <v>38639.540807999998</v>
      </c>
      <c r="J37" s="14"/>
      <c r="K37" s="11"/>
      <c r="L37" s="29" t="s">
        <v>37</v>
      </c>
      <c r="M37" s="30">
        <v>42597.333449999998</v>
      </c>
      <c r="N37" s="30">
        <v>50165.033610999999</v>
      </c>
      <c r="O37" s="31">
        <v>30422.042421999999</v>
      </c>
      <c r="P37" s="30">
        <v>41082.491213000001</v>
      </c>
      <c r="Q37" s="30">
        <v>55642.640825000002</v>
      </c>
      <c r="R37" s="30">
        <v>52100.321086000004</v>
      </c>
      <c r="S37" s="14"/>
      <c r="U37" s="13"/>
      <c r="V37" s="13"/>
    </row>
    <row r="38" spans="1:22" s="4" customFormat="1" ht="8.25" customHeight="1">
      <c r="A38" s="11"/>
      <c r="B38" s="29" t="s">
        <v>38</v>
      </c>
      <c r="C38" s="30">
        <v>440.502814</v>
      </c>
      <c r="D38" s="30">
        <v>385.75214999999997</v>
      </c>
      <c r="E38" s="30">
        <v>397.53342199999997</v>
      </c>
      <c r="F38" s="30">
        <v>383.979129</v>
      </c>
      <c r="G38" s="30">
        <v>451.55274500000002</v>
      </c>
      <c r="H38" s="30">
        <v>552.89741700000002</v>
      </c>
      <c r="I38" s="30">
        <v>684.28558699999996</v>
      </c>
      <c r="J38" s="14"/>
      <c r="K38" s="11"/>
      <c r="L38" s="29" t="s">
        <v>38</v>
      </c>
      <c r="M38" s="30">
        <v>765.53315499999997</v>
      </c>
      <c r="N38" s="30">
        <v>984.22248400000001</v>
      </c>
      <c r="O38" s="31">
        <v>606.40534400000001</v>
      </c>
      <c r="P38" s="30">
        <v>826.63138400000003</v>
      </c>
      <c r="Q38" s="30">
        <v>988.72421899999995</v>
      </c>
      <c r="R38" s="30">
        <v>1101.806904</v>
      </c>
      <c r="S38" s="14"/>
      <c r="U38" s="13"/>
      <c r="V38" s="13"/>
    </row>
    <row r="39" spans="1:22" s="4" customFormat="1" ht="8.25" customHeight="1">
      <c r="A39" s="11"/>
      <c r="B39" s="29" t="s">
        <v>39</v>
      </c>
      <c r="C39" s="30">
        <v>1188.2251960000001</v>
      </c>
      <c r="D39" s="30">
        <v>1053.671069</v>
      </c>
      <c r="E39" s="30">
        <v>1065.669885</v>
      </c>
      <c r="F39" s="30">
        <v>1266.8837349999999</v>
      </c>
      <c r="G39" s="30">
        <v>1420.6205050000001</v>
      </c>
      <c r="H39" s="30">
        <v>1566.927631</v>
      </c>
      <c r="I39" s="30">
        <v>1616.3678640000001</v>
      </c>
      <c r="J39" s="14"/>
      <c r="K39" s="11"/>
      <c r="L39" s="29" t="s">
        <v>39</v>
      </c>
      <c r="M39" s="30">
        <v>1882.3394370000001</v>
      </c>
      <c r="N39" s="30">
        <v>1907.3097290000001</v>
      </c>
      <c r="O39" s="31">
        <v>1668.8307070000001</v>
      </c>
      <c r="P39" s="30">
        <v>2060.8620519999999</v>
      </c>
      <c r="Q39" s="30">
        <v>2451.0470049999999</v>
      </c>
      <c r="R39" s="30">
        <v>2635.6848679999998</v>
      </c>
      <c r="S39" s="14"/>
      <c r="U39" s="13"/>
      <c r="V39" s="13"/>
    </row>
    <row r="40" spans="1:22" s="4" customFormat="1" ht="8.25" customHeight="1">
      <c r="A40" s="11"/>
      <c r="B40" s="29" t="s">
        <v>40</v>
      </c>
      <c r="C40" s="30">
        <v>673.00275699999997</v>
      </c>
      <c r="D40" s="30">
        <v>886.712626</v>
      </c>
      <c r="E40" s="30">
        <v>968.54885200000001</v>
      </c>
      <c r="F40" s="30">
        <v>1033.0111549999999</v>
      </c>
      <c r="G40" s="30">
        <v>1265.5696399999999</v>
      </c>
      <c r="H40" s="30">
        <v>1257.256245</v>
      </c>
      <c r="I40" s="30">
        <v>1224.7906359999999</v>
      </c>
      <c r="J40" s="14"/>
      <c r="K40" s="11"/>
      <c r="L40" s="29" t="s">
        <v>40</v>
      </c>
      <c r="M40" s="30">
        <v>1311.489235</v>
      </c>
      <c r="N40" s="30">
        <v>1304.6121659999999</v>
      </c>
      <c r="O40" s="31">
        <v>1268.431392</v>
      </c>
      <c r="P40" s="30">
        <v>1458.436436</v>
      </c>
      <c r="Q40" s="30">
        <v>1773.91462</v>
      </c>
      <c r="R40" s="30">
        <v>1873.5027580000001</v>
      </c>
      <c r="S40" s="14"/>
      <c r="U40" s="13"/>
      <c r="V40" s="13"/>
    </row>
    <row r="41" spans="1:22" s="4" customFormat="1" ht="8.25" customHeight="1">
      <c r="A41" s="11"/>
      <c r="B41" s="29" t="s">
        <v>41</v>
      </c>
      <c r="C41" s="7">
        <v>96.694513999999998</v>
      </c>
      <c r="D41" s="7">
        <v>104.75656499999999</v>
      </c>
      <c r="E41" s="7">
        <v>35.493625999999999</v>
      </c>
      <c r="F41" s="7">
        <v>12.797872999999999</v>
      </c>
      <c r="G41" s="7">
        <v>12.495568</v>
      </c>
      <c r="H41" s="7">
        <v>20.362801999999999</v>
      </c>
      <c r="I41" s="7">
        <v>70.313873000000001</v>
      </c>
      <c r="J41" s="14"/>
      <c r="K41" s="11"/>
      <c r="L41" s="29" t="s">
        <v>41</v>
      </c>
      <c r="M41" s="7">
        <v>114.235046</v>
      </c>
      <c r="N41" s="7">
        <v>617.20473100000004</v>
      </c>
      <c r="O41" s="31">
        <v>292.59581700000001</v>
      </c>
      <c r="P41" s="7">
        <v>291.40694200000002</v>
      </c>
      <c r="Q41" s="7">
        <v>181.58971299999999</v>
      </c>
      <c r="R41" s="7">
        <v>568.86891900000001</v>
      </c>
      <c r="S41" s="14"/>
      <c r="U41" s="13"/>
      <c r="V41" s="13"/>
    </row>
    <row r="42" spans="1:22" s="4" customFormat="1" ht="8.25" customHeight="1">
      <c r="A42" s="11"/>
      <c r="B42" s="29" t="s">
        <v>42</v>
      </c>
      <c r="C42" s="30">
        <v>519.58439199999998</v>
      </c>
      <c r="D42" s="30">
        <v>579.67527700000005</v>
      </c>
      <c r="E42" s="30">
        <v>486.518281</v>
      </c>
      <c r="F42" s="30">
        <v>415.50122800000003</v>
      </c>
      <c r="G42" s="30">
        <v>472.24647900000002</v>
      </c>
      <c r="H42" s="30">
        <v>565.795117</v>
      </c>
      <c r="I42" s="30">
        <v>575.09792500000003</v>
      </c>
      <c r="J42" s="14"/>
      <c r="K42" s="11"/>
      <c r="L42" s="29" t="s">
        <v>42</v>
      </c>
      <c r="M42" s="30">
        <v>571.61287300000004</v>
      </c>
      <c r="N42" s="30">
        <v>546.66180999999995</v>
      </c>
      <c r="O42" s="31">
        <v>503.61895199999998</v>
      </c>
      <c r="P42" s="30">
        <v>563.68868699999996</v>
      </c>
      <c r="Q42" s="30">
        <v>599.19013299999995</v>
      </c>
      <c r="R42" s="30">
        <v>655.57805099999996</v>
      </c>
      <c r="S42" s="14"/>
      <c r="U42" s="13"/>
      <c r="V42" s="13"/>
    </row>
    <row r="43" spans="1:22" s="4" customFormat="1" ht="3.95" customHeight="1">
      <c r="A43" s="11"/>
      <c r="B43" s="29"/>
      <c r="C43" s="30"/>
      <c r="D43" s="30"/>
      <c r="E43" s="30"/>
      <c r="F43" s="30"/>
      <c r="G43" s="30"/>
      <c r="H43" s="30"/>
      <c r="I43" s="30"/>
      <c r="J43" s="14"/>
      <c r="K43" s="11"/>
      <c r="L43" s="29"/>
      <c r="M43" s="30"/>
      <c r="N43" s="30"/>
      <c r="O43" s="30"/>
      <c r="P43" s="30"/>
      <c r="Q43" s="30"/>
      <c r="R43" s="30"/>
      <c r="S43" s="14"/>
      <c r="U43" s="13"/>
      <c r="V43" s="13"/>
    </row>
    <row r="44" spans="1:22" s="4" customFormat="1" ht="8.25" customHeight="1">
      <c r="A44" s="11"/>
      <c r="B44" s="34" t="s">
        <v>43</v>
      </c>
      <c r="C44" s="35"/>
      <c r="D44" s="36"/>
      <c r="E44" s="36"/>
      <c r="F44" s="36"/>
      <c r="G44" s="36"/>
      <c r="H44" s="36"/>
      <c r="I44" s="36"/>
      <c r="J44" s="14"/>
      <c r="K44" s="11"/>
      <c r="L44" s="34" t="s">
        <v>43</v>
      </c>
      <c r="M44" s="36"/>
      <c r="N44" s="36"/>
      <c r="O44" s="36"/>
      <c r="P44" s="36"/>
      <c r="Q44" s="36"/>
      <c r="R44" s="36"/>
      <c r="S44" s="14"/>
      <c r="U44" s="13"/>
      <c r="V44" s="13"/>
    </row>
    <row r="45" spans="1:22" s="4" customFormat="1" ht="4.7" customHeight="1">
      <c r="A45" s="37"/>
      <c r="B45" s="38"/>
      <c r="C45" s="39"/>
      <c r="D45" s="40"/>
      <c r="E45" s="40"/>
      <c r="F45" s="40"/>
      <c r="G45" s="40"/>
      <c r="H45" s="40"/>
      <c r="I45" s="40"/>
      <c r="J45" s="41"/>
      <c r="K45" s="37"/>
      <c r="L45" s="38"/>
      <c r="M45" s="40"/>
      <c r="N45" s="40"/>
      <c r="O45" s="40"/>
      <c r="P45" s="40"/>
      <c r="Q45" s="40"/>
      <c r="R45" s="40"/>
      <c r="S45" s="41"/>
      <c r="U45" s="13"/>
      <c r="V45" s="13"/>
    </row>
    <row r="46" spans="1:22" s="4" customFormat="1" ht="4.7" customHeight="1">
      <c r="A46" s="1"/>
      <c r="B46" s="42"/>
      <c r="C46" s="43"/>
      <c r="D46" s="44"/>
      <c r="E46" s="44"/>
      <c r="F46" s="44"/>
      <c r="G46" s="44"/>
      <c r="H46" s="44"/>
      <c r="I46" s="44"/>
      <c r="J46" s="3"/>
      <c r="K46" s="1"/>
      <c r="L46" s="42"/>
      <c r="M46" s="44"/>
      <c r="N46" s="44"/>
      <c r="O46" s="44"/>
      <c r="P46" s="44"/>
      <c r="Q46" s="44"/>
      <c r="R46" s="44"/>
      <c r="S46" s="3"/>
      <c r="U46" s="13"/>
      <c r="V46" s="13"/>
    </row>
    <row r="47" spans="1:22" s="8" customFormat="1" ht="9.9499999999999993" customHeight="1">
      <c r="A47" s="5"/>
      <c r="B47" s="6" t="s">
        <v>183</v>
      </c>
      <c r="C47" s="7"/>
      <c r="D47" s="7"/>
      <c r="E47" s="7"/>
      <c r="F47" s="7"/>
      <c r="G47" s="7"/>
      <c r="I47" s="245" t="s">
        <v>170</v>
      </c>
      <c r="J47" s="9"/>
      <c r="K47" s="5"/>
      <c r="L47" s="6" t="s">
        <v>183</v>
      </c>
      <c r="M47" s="7"/>
      <c r="N47" s="7"/>
      <c r="O47" s="7"/>
      <c r="P47" s="7"/>
      <c r="Q47" s="7"/>
      <c r="R47" s="245" t="s">
        <v>170</v>
      </c>
      <c r="S47" s="9"/>
      <c r="U47" s="13"/>
      <c r="V47" s="13"/>
    </row>
    <row r="48" spans="1:22" s="8" customFormat="1" ht="9.9499999999999993" customHeight="1">
      <c r="A48" s="5"/>
      <c r="B48" s="6" t="s">
        <v>179</v>
      </c>
      <c r="C48" s="10"/>
      <c r="D48" s="7"/>
      <c r="E48" s="7"/>
      <c r="F48" s="7"/>
      <c r="G48" s="7"/>
      <c r="H48" s="10"/>
      <c r="I48" s="243" t="s">
        <v>133</v>
      </c>
      <c r="J48" s="9"/>
      <c r="K48" s="5"/>
      <c r="L48" s="6" t="s">
        <v>179</v>
      </c>
      <c r="M48" s="10"/>
      <c r="N48" s="10"/>
      <c r="O48" s="10"/>
      <c r="P48" s="10"/>
      <c r="Q48" s="10"/>
      <c r="R48" s="243" t="s">
        <v>192</v>
      </c>
      <c r="S48" s="9"/>
      <c r="U48" s="13"/>
      <c r="V48" s="13"/>
    </row>
    <row r="49" spans="1:22" s="4" customFormat="1" ht="9.9499999999999993" customHeight="1">
      <c r="A49" s="11"/>
      <c r="B49" s="12" t="s">
        <v>169</v>
      </c>
      <c r="C49" s="18"/>
      <c r="D49" s="18"/>
      <c r="E49" s="18"/>
      <c r="F49" s="18"/>
      <c r="G49" s="18"/>
      <c r="H49" s="18"/>
      <c r="I49" s="18"/>
      <c r="J49" s="14"/>
      <c r="K49" s="11"/>
      <c r="L49" s="12" t="s">
        <v>169</v>
      </c>
      <c r="M49" s="18"/>
      <c r="N49" s="18"/>
      <c r="O49" s="18"/>
      <c r="P49" s="18"/>
      <c r="Q49" s="18"/>
      <c r="R49" s="18"/>
      <c r="S49" s="14"/>
      <c r="U49" s="13"/>
      <c r="V49" s="13"/>
    </row>
    <row r="50" spans="1:22" s="4" customFormat="1" ht="3" customHeight="1">
      <c r="A50" s="11"/>
      <c r="B50" s="15"/>
      <c r="C50" s="16"/>
      <c r="D50" s="16"/>
      <c r="E50" s="16"/>
      <c r="F50" s="16"/>
      <c r="G50" s="16"/>
      <c r="H50" s="16"/>
      <c r="I50" s="16"/>
      <c r="J50" s="14"/>
      <c r="K50" s="11"/>
      <c r="L50" s="15"/>
      <c r="M50" s="16"/>
      <c r="N50" s="16"/>
      <c r="O50" s="16"/>
      <c r="P50" s="16"/>
      <c r="Q50" s="16"/>
      <c r="R50" s="16"/>
      <c r="S50" s="14"/>
      <c r="U50" s="13"/>
      <c r="V50" s="13"/>
    </row>
    <row r="51" spans="1:22" s="4" customFormat="1" ht="3" customHeight="1">
      <c r="A51" s="11"/>
      <c r="B51" s="17"/>
      <c r="C51" s="18"/>
      <c r="D51" s="18"/>
      <c r="E51" s="18"/>
      <c r="F51" s="18"/>
      <c r="G51" s="18"/>
      <c r="H51" s="18"/>
      <c r="I51" s="18"/>
      <c r="J51" s="14"/>
      <c r="K51" s="11"/>
      <c r="L51" s="17"/>
      <c r="M51" s="18"/>
      <c r="N51" s="18"/>
      <c r="O51" s="18"/>
      <c r="P51" s="18"/>
      <c r="Q51" s="18"/>
      <c r="R51" s="18"/>
      <c r="S51" s="14"/>
      <c r="U51" s="13"/>
      <c r="V51" s="13"/>
    </row>
    <row r="52" spans="1:22" s="4" customFormat="1" ht="9.9499999999999993" customHeight="1">
      <c r="A52" s="11"/>
      <c r="B52" s="19" t="s">
        <v>3</v>
      </c>
      <c r="C52" s="20" t="s">
        <v>4</v>
      </c>
      <c r="D52" s="20" t="s">
        <v>5</v>
      </c>
      <c r="E52" s="20" t="s">
        <v>6</v>
      </c>
      <c r="F52" s="20" t="s">
        <v>7</v>
      </c>
      <c r="G52" s="20" t="s">
        <v>8</v>
      </c>
      <c r="H52" s="20" t="s">
        <v>9</v>
      </c>
      <c r="I52" s="21">
        <v>2006</v>
      </c>
      <c r="J52" s="14"/>
      <c r="K52" s="11"/>
      <c r="L52" s="19" t="s">
        <v>3</v>
      </c>
      <c r="M52" s="21">
        <v>2007</v>
      </c>
      <c r="N52" s="21">
        <v>2008</v>
      </c>
      <c r="O52" s="21">
        <v>2009</v>
      </c>
      <c r="P52" s="4">
        <v>2010</v>
      </c>
      <c r="Q52" s="21">
        <v>2011</v>
      </c>
      <c r="R52" s="21" t="s">
        <v>182</v>
      </c>
      <c r="S52" s="14"/>
      <c r="U52" s="13"/>
      <c r="V52" s="13"/>
    </row>
    <row r="53" spans="1:22" s="4" customFormat="1" ht="3" customHeight="1">
      <c r="A53" s="11"/>
      <c r="B53" s="23"/>
      <c r="C53" s="16"/>
      <c r="D53" s="16"/>
      <c r="E53" s="16"/>
      <c r="F53" s="16"/>
      <c r="G53" s="16"/>
      <c r="H53" s="16"/>
      <c r="I53" s="16"/>
      <c r="J53" s="14"/>
      <c r="K53" s="11"/>
      <c r="L53" s="23"/>
      <c r="M53" s="16"/>
      <c r="N53" s="16"/>
      <c r="O53" s="16"/>
      <c r="P53" s="15"/>
      <c r="Q53" s="15"/>
      <c r="R53" s="15"/>
      <c r="S53" s="14"/>
      <c r="U53" s="13"/>
      <c r="V53" s="13"/>
    </row>
    <row r="54" spans="1:22" s="4" customFormat="1" ht="3" customHeight="1">
      <c r="A54" s="11"/>
      <c r="B54" s="25"/>
      <c r="C54" s="18"/>
      <c r="D54" s="18"/>
      <c r="E54" s="18"/>
      <c r="F54" s="18"/>
      <c r="G54" s="18"/>
      <c r="H54" s="18"/>
      <c r="I54" s="18"/>
      <c r="J54" s="14"/>
      <c r="K54" s="11"/>
      <c r="L54" s="25"/>
      <c r="M54" s="18"/>
      <c r="N54" s="18"/>
      <c r="O54" s="18"/>
      <c r="S54" s="14"/>
      <c r="U54" s="13"/>
      <c r="V54" s="13"/>
    </row>
    <row r="55" spans="1:22" s="4" customFormat="1" ht="8.25" customHeight="1">
      <c r="A55" s="11"/>
      <c r="B55" s="29" t="s">
        <v>44</v>
      </c>
      <c r="C55" s="30">
        <v>376.287442</v>
      </c>
      <c r="D55" s="30">
        <v>475.88917300000003</v>
      </c>
      <c r="E55" s="30">
        <v>634.530664</v>
      </c>
      <c r="F55" s="30">
        <v>498.46258499999999</v>
      </c>
      <c r="G55" s="30">
        <v>536.22895400000004</v>
      </c>
      <c r="H55" s="30">
        <v>676.492121</v>
      </c>
      <c r="I55" s="30">
        <v>917.50674300000003</v>
      </c>
      <c r="J55" s="14"/>
      <c r="K55" s="11"/>
      <c r="L55" s="29" t="s">
        <v>44</v>
      </c>
      <c r="M55" s="30">
        <v>1253.0093139999999</v>
      </c>
      <c r="N55" s="30">
        <v>1484.6940790000001</v>
      </c>
      <c r="O55" s="30">
        <v>1785.165074</v>
      </c>
      <c r="P55" s="30">
        <v>1776.6480509999999</v>
      </c>
      <c r="Q55" s="30">
        <v>2036.4580249999999</v>
      </c>
      <c r="R55" s="30">
        <v>2281.138606</v>
      </c>
      <c r="S55" s="14"/>
      <c r="U55" s="13"/>
      <c r="V55" s="13"/>
    </row>
    <row r="56" spans="1:22" s="4" customFormat="1" ht="8.25" customHeight="1">
      <c r="A56" s="11"/>
      <c r="B56" s="29" t="s">
        <v>45</v>
      </c>
      <c r="C56" s="30">
        <v>496.20745099999999</v>
      </c>
      <c r="D56" s="30">
        <v>462.07492400000001</v>
      </c>
      <c r="E56" s="30">
        <v>504.385696</v>
      </c>
      <c r="F56" s="30">
        <v>426.41186599999997</v>
      </c>
      <c r="G56" s="30">
        <v>391.94990300000001</v>
      </c>
      <c r="H56" s="30">
        <v>421.66045500000001</v>
      </c>
      <c r="I56" s="30">
        <v>505.21193899999997</v>
      </c>
      <c r="J56" s="14"/>
      <c r="K56" s="11"/>
      <c r="L56" s="29" t="s">
        <v>45</v>
      </c>
      <c r="M56" s="30">
        <v>555.88741800000003</v>
      </c>
      <c r="N56" s="30">
        <v>676.23592299999996</v>
      </c>
      <c r="O56" s="30">
        <v>613.93789100000004</v>
      </c>
      <c r="P56" s="30">
        <v>601.83991500000002</v>
      </c>
      <c r="Q56" s="30">
        <v>750.45928000000004</v>
      </c>
      <c r="R56" s="30">
        <v>763.77909599999998</v>
      </c>
      <c r="S56" s="14"/>
      <c r="U56" s="13"/>
      <c r="V56" s="13"/>
    </row>
    <row r="57" spans="1:22" s="4" customFormat="1" ht="8.25" customHeight="1">
      <c r="A57" s="11"/>
      <c r="B57" s="29" t="s">
        <v>46</v>
      </c>
      <c r="C57" s="30">
        <v>40.145685</v>
      </c>
      <c r="D57" s="30">
        <v>38.712069999999997</v>
      </c>
      <c r="E57" s="30">
        <v>43.734938999999997</v>
      </c>
      <c r="F57" s="30">
        <v>64.132056000000006</v>
      </c>
      <c r="G57" s="30">
        <v>64.270037000000002</v>
      </c>
      <c r="H57" s="30">
        <v>68.581821000000005</v>
      </c>
      <c r="I57" s="30">
        <v>70.257254000000003</v>
      </c>
      <c r="J57" s="14"/>
      <c r="K57" s="11"/>
      <c r="L57" s="29" t="s">
        <v>46</v>
      </c>
      <c r="M57" s="30">
        <v>97.341937000000001</v>
      </c>
      <c r="N57" s="30">
        <v>122.401985</v>
      </c>
      <c r="O57" s="30">
        <v>109.833595</v>
      </c>
      <c r="P57" s="30">
        <v>142.04594900000001</v>
      </c>
      <c r="Q57" s="30">
        <v>158.88657799999999</v>
      </c>
      <c r="R57" s="30">
        <v>205.501958</v>
      </c>
      <c r="S57" s="14"/>
      <c r="U57" s="13"/>
      <c r="V57" s="13"/>
    </row>
    <row r="58" spans="1:22" s="4" customFormat="1" ht="8.25" customHeight="1">
      <c r="A58" s="11"/>
      <c r="B58" s="29" t="s">
        <v>47</v>
      </c>
      <c r="C58" s="30">
        <v>19.907578999999998</v>
      </c>
      <c r="D58" s="30">
        <v>29.095279999999999</v>
      </c>
      <c r="E58" s="30">
        <v>31.209007</v>
      </c>
      <c r="F58" s="30">
        <v>39.608750000000001</v>
      </c>
      <c r="G58" s="30">
        <v>31.845165000000001</v>
      </c>
      <c r="H58" s="30">
        <v>37.258921999999998</v>
      </c>
      <c r="I58" s="30">
        <v>97.531896000000003</v>
      </c>
      <c r="J58" s="14"/>
      <c r="K58" s="11"/>
      <c r="L58" s="29" t="s">
        <v>47</v>
      </c>
      <c r="M58" s="30">
        <v>110.802746</v>
      </c>
      <c r="N58" s="30">
        <v>102.321031</v>
      </c>
      <c r="O58" s="30">
        <v>80.386021</v>
      </c>
      <c r="P58" s="30">
        <v>101.765913</v>
      </c>
      <c r="Q58" s="30">
        <v>112.06120199999999</v>
      </c>
      <c r="R58" s="30">
        <v>109.500938</v>
      </c>
      <c r="S58" s="14"/>
      <c r="U58" s="13"/>
      <c r="V58" s="13"/>
    </row>
    <row r="59" spans="1:22" s="4" customFormat="1" ht="8.25" customHeight="1">
      <c r="A59" s="11"/>
      <c r="B59" s="29" t="s">
        <v>48</v>
      </c>
      <c r="C59" s="30">
        <v>434.421671</v>
      </c>
      <c r="D59" s="30">
        <v>342.46589499999999</v>
      </c>
      <c r="E59" s="30">
        <v>324.54294800000002</v>
      </c>
      <c r="F59" s="30">
        <v>290.97115400000001</v>
      </c>
      <c r="G59" s="30">
        <v>496.11122799999998</v>
      </c>
      <c r="H59" s="30">
        <v>562.68875300000002</v>
      </c>
      <c r="I59" s="30">
        <v>500.10525999999999</v>
      </c>
      <c r="J59" s="14"/>
      <c r="K59" s="11"/>
      <c r="L59" s="29" t="s">
        <v>48</v>
      </c>
      <c r="M59" s="30">
        <v>465.72131899999999</v>
      </c>
      <c r="N59" s="30">
        <v>309.548518</v>
      </c>
      <c r="O59" s="30">
        <v>275.24719700000003</v>
      </c>
      <c r="P59" s="30">
        <v>270.18743499999999</v>
      </c>
      <c r="Q59" s="30">
        <v>229.493899</v>
      </c>
      <c r="R59" s="30">
        <v>207.14695900000001</v>
      </c>
      <c r="S59" s="14"/>
      <c r="U59" s="13"/>
      <c r="V59" s="13"/>
    </row>
    <row r="60" spans="1:22" s="4" customFormat="1" ht="8.25" customHeight="1">
      <c r="A60" s="11"/>
      <c r="B60" s="29" t="s">
        <v>49</v>
      </c>
      <c r="C60" s="30">
        <v>346.45383700000002</v>
      </c>
      <c r="D60" s="30">
        <v>329.78308900000002</v>
      </c>
      <c r="E60" s="30">
        <v>329.88160099999999</v>
      </c>
      <c r="F60" s="30">
        <v>385.07518499999998</v>
      </c>
      <c r="G60" s="30">
        <v>434.52813500000002</v>
      </c>
      <c r="H60" s="30">
        <v>530.91686800000002</v>
      </c>
      <c r="I60" s="30">
        <v>632.83051399999999</v>
      </c>
      <c r="J60" s="14"/>
      <c r="K60" s="11"/>
      <c r="L60" s="29" t="s">
        <v>49</v>
      </c>
      <c r="M60" s="30">
        <v>691.88012700000002</v>
      </c>
      <c r="N60" s="30">
        <v>697.037823</v>
      </c>
      <c r="O60" s="30">
        <v>601.46757200000002</v>
      </c>
      <c r="P60" s="30">
        <v>786.73432100000002</v>
      </c>
      <c r="Q60" s="30">
        <v>987.14733100000001</v>
      </c>
      <c r="R60" s="30">
        <v>977.21142399999997</v>
      </c>
      <c r="S60" s="14"/>
      <c r="U60" s="13"/>
      <c r="V60" s="13"/>
    </row>
    <row r="61" spans="1:22" s="4" customFormat="1" ht="8.25" customHeight="1">
      <c r="A61" s="11"/>
      <c r="B61" s="29" t="s">
        <v>50</v>
      </c>
      <c r="C61" s="30">
        <v>3089.3980529999999</v>
      </c>
      <c r="D61" s="30">
        <v>2940.3621699999999</v>
      </c>
      <c r="E61" s="30">
        <v>2888.3501329999999</v>
      </c>
      <c r="F61" s="30">
        <v>3208.2445579999999</v>
      </c>
      <c r="G61" s="30">
        <v>3974.3777909999999</v>
      </c>
      <c r="H61" s="30">
        <v>4580.2442520000004</v>
      </c>
      <c r="I61" s="30">
        <v>4985.5612899999996</v>
      </c>
      <c r="J61" s="14"/>
      <c r="K61" s="11"/>
      <c r="L61" s="29" t="s">
        <v>50</v>
      </c>
      <c r="M61" s="30">
        <v>5302.5321480000002</v>
      </c>
      <c r="N61" s="30">
        <v>5369.5142999999998</v>
      </c>
      <c r="O61" s="30">
        <v>4623.9568250000002</v>
      </c>
      <c r="P61" s="30">
        <v>5697.1186340000004</v>
      </c>
      <c r="Q61" s="30">
        <v>6616.9226749999998</v>
      </c>
      <c r="R61" s="30">
        <v>7521.0348940000003</v>
      </c>
      <c r="S61" s="14"/>
      <c r="U61" s="13"/>
      <c r="V61" s="13"/>
    </row>
    <row r="62" spans="1:22" s="4" customFormat="1" ht="8.25" customHeight="1">
      <c r="A62" s="11"/>
      <c r="B62" s="29" t="s">
        <v>51</v>
      </c>
      <c r="C62" s="32">
        <v>828.24343499999998</v>
      </c>
      <c r="D62" s="32">
        <v>650.58447000000001</v>
      </c>
      <c r="E62" s="30">
        <v>689.10742900000002</v>
      </c>
      <c r="F62" s="30">
        <v>754.17465600000003</v>
      </c>
      <c r="G62" s="30">
        <v>932.93217500000003</v>
      </c>
      <c r="H62" s="30">
        <v>1108.1024950000001</v>
      </c>
      <c r="I62" s="30">
        <v>1187.9180490000001</v>
      </c>
      <c r="J62" s="14"/>
      <c r="K62" s="11"/>
      <c r="L62" s="29" t="s">
        <v>51</v>
      </c>
      <c r="M62" s="30">
        <v>1413.513897</v>
      </c>
      <c r="N62" s="30">
        <v>1469.7046439999999</v>
      </c>
      <c r="O62" s="30">
        <v>1156.0518039999999</v>
      </c>
      <c r="P62" s="30">
        <v>1668.9276600000001</v>
      </c>
      <c r="Q62" s="30">
        <v>2163.0837780000002</v>
      </c>
      <c r="R62" s="30">
        <v>2418.1066089999999</v>
      </c>
      <c r="S62" s="14"/>
      <c r="U62" s="13"/>
      <c r="V62" s="13"/>
    </row>
    <row r="63" spans="1:22" s="4" customFormat="1" ht="8.25" customHeight="1">
      <c r="A63" s="11"/>
      <c r="B63" s="29" t="s">
        <v>52</v>
      </c>
      <c r="C63" s="30">
        <v>279.23446999999999</v>
      </c>
      <c r="D63" s="30">
        <v>255.254696</v>
      </c>
      <c r="E63" s="30">
        <v>220.36658800000001</v>
      </c>
      <c r="F63" s="30">
        <v>241.43498099999999</v>
      </c>
      <c r="G63" s="30">
        <v>234.20134999999999</v>
      </c>
      <c r="H63" s="30">
        <v>287.76550200000003</v>
      </c>
      <c r="I63" s="30">
        <v>292.42017900000002</v>
      </c>
      <c r="J63" s="14"/>
      <c r="K63" s="11"/>
      <c r="L63" s="29" t="s">
        <v>52</v>
      </c>
      <c r="M63" s="30">
        <v>277.68481700000001</v>
      </c>
      <c r="N63" s="30">
        <v>227.53063900000001</v>
      </c>
      <c r="O63" s="30">
        <v>219.175287</v>
      </c>
      <c r="P63" s="30">
        <v>283.926421</v>
      </c>
      <c r="Q63" s="30">
        <v>343.226271</v>
      </c>
      <c r="R63" s="30">
        <v>384.66547400000002</v>
      </c>
      <c r="S63" s="14"/>
      <c r="U63" s="13"/>
      <c r="V63" s="13"/>
    </row>
    <row r="64" spans="1:22" s="4" customFormat="1" ht="8.25" customHeight="1">
      <c r="A64" s="11"/>
      <c r="B64" s="29" t="s">
        <v>53</v>
      </c>
      <c r="C64" s="32">
        <v>378.74838999999997</v>
      </c>
      <c r="D64" s="32">
        <v>222.40862799999999</v>
      </c>
      <c r="E64" s="32">
        <v>183.68383399999999</v>
      </c>
      <c r="F64" s="32">
        <v>195.070121</v>
      </c>
      <c r="G64" s="30">
        <v>224.278584</v>
      </c>
      <c r="H64" s="32">
        <v>237.16973899999999</v>
      </c>
      <c r="I64" s="32">
        <v>255.243358</v>
      </c>
      <c r="J64" s="14"/>
      <c r="K64" s="11"/>
      <c r="L64" s="29" t="s">
        <v>53</v>
      </c>
      <c r="M64" s="32">
        <v>287.31996400000003</v>
      </c>
      <c r="N64" s="32">
        <v>286.24515600000001</v>
      </c>
      <c r="O64" s="32">
        <v>195.27498700000001</v>
      </c>
      <c r="P64" s="32">
        <v>195.13518300000001</v>
      </c>
      <c r="Q64" s="32">
        <v>233.25748899999999</v>
      </c>
      <c r="R64" s="32">
        <v>345.65939800000001</v>
      </c>
      <c r="S64" s="14"/>
      <c r="U64" s="13"/>
      <c r="V64" s="13"/>
    </row>
    <row r="65" spans="1:22" s="4" customFormat="1" ht="8.25" customHeight="1">
      <c r="A65" s="11"/>
      <c r="B65" s="29" t="s">
        <v>54</v>
      </c>
      <c r="C65" s="30">
        <v>3.2598389999999999</v>
      </c>
      <c r="D65" s="30">
        <v>2.7469389999999998</v>
      </c>
      <c r="E65" s="30">
        <v>1.084103</v>
      </c>
      <c r="F65" s="30">
        <v>0.97584000000000004</v>
      </c>
      <c r="G65" s="30">
        <v>0.68245199999999995</v>
      </c>
      <c r="H65" s="30">
        <v>1.9278550000000001</v>
      </c>
      <c r="I65" s="30">
        <v>1.4984900000000001</v>
      </c>
      <c r="J65" s="14"/>
      <c r="K65" s="11"/>
      <c r="L65" s="29" t="s">
        <v>54</v>
      </c>
      <c r="M65" s="30">
        <v>0.95568200000000003</v>
      </c>
      <c r="N65" s="30">
        <v>0.71214299999999997</v>
      </c>
      <c r="O65" s="30">
        <v>0.48071000000000003</v>
      </c>
      <c r="P65" s="30">
        <v>0.52425900000000003</v>
      </c>
      <c r="Q65" s="30">
        <v>1.368595</v>
      </c>
      <c r="R65" s="30">
        <v>1.4996830000000001</v>
      </c>
      <c r="S65" s="14"/>
      <c r="U65" s="13"/>
      <c r="V65" s="13"/>
    </row>
    <row r="66" spans="1:22" s="4" customFormat="1" ht="8.25" customHeight="1">
      <c r="A66" s="11"/>
      <c r="B66" s="29" t="s">
        <v>55</v>
      </c>
      <c r="C66" s="32">
        <v>539.45159699999999</v>
      </c>
      <c r="D66" s="32">
        <v>389.055723</v>
      </c>
      <c r="E66" s="32">
        <v>358.569298</v>
      </c>
      <c r="F66" s="32">
        <v>331.30625099999997</v>
      </c>
      <c r="G66" s="32">
        <v>381.23530499999998</v>
      </c>
      <c r="H66" s="32">
        <v>408.24174199999999</v>
      </c>
      <c r="I66" s="32">
        <v>467.51368300000001</v>
      </c>
      <c r="J66" s="14"/>
      <c r="K66" s="11"/>
      <c r="L66" s="29" t="s">
        <v>55</v>
      </c>
      <c r="M66" s="32">
        <v>421.86453899999998</v>
      </c>
      <c r="N66" s="32">
        <v>388.11179700000002</v>
      </c>
      <c r="O66" s="32">
        <v>295.02615500000002</v>
      </c>
      <c r="P66" s="32">
        <v>288.15952600000003</v>
      </c>
      <c r="Q66" s="32">
        <v>299.22683999999998</v>
      </c>
      <c r="R66" s="32">
        <v>343.13588199999998</v>
      </c>
      <c r="S66" s="14"/>
      <c r="U66" s="13"/>
      <c r="V66" s="13"/>
    </row>
    <row r="67" spans="1:22" s="4" customFormat="1" ht="8.25" customHeight="1">
      <c r="A67" s="11"/>
      <c r="B67" s="29" t="s">
        <v>56</v>
      </c>
      <c r="C67" s="30">
        <v>5.5483229999999999</v>
      </c>
      <c r="D67" s="30">
        <v>5.3265719999999996</v>
      </c>
      <c r="E67" s="30">
        <v>3.494796</v>
      </c>
      <c r="F67" s="30">
        <v>6.8407030000000004</v>
      </c>
      <c r="G67" s="30">
        <v>16.927917000000001</v>
      </c>
      <c r="H67" s="30">
        <v>20.862818000000001</v>
      </c>
      <c r="I67" s="30">
        <v>20.402687</v>
      </c>
      <c r="J67" s="14"/>
      <c r="K67" s="11"/>
      <c r="L67" s="29" t="s">
        <v>56</v>
      </c>
      <c r="M67" s="30">
        <v>9.4506770000000007</v>
      </c>
      <c r="N67" s="30">
        <v>0.41138200000000003</v>
      </c>
      <c r="O67" s="30">
        <v>0.73042399999999996</v>
      </c>
      <c r="P67" s="30">
        <v>0.67116100000000001</v>
      </c>
      <c r="Q67" s="30">
        <v>0.81749499999999997</v>
      </c>
      <c r="R67" s="30">
        <v>0.92041799999999996</v>
      </c>
      <c r="S67" s="14"/>
      <c r="U67" s="13"/>
      <c r="V67" s="13"/>
    </row>
    <row r="68" spans="1:22" s="4" customFormat="1" ht="8.25" customHeight="1">
      <c r="A68" s="11"/>
      <c r="B68" s="29" t="s">
        <v>57</v>
      </c>
      <c r="C68" s="30">
        <v>2.7870460000000001</v>
      </c>
      <c r="D68" s="30">
        <v>2.3746659999999999</v>
      </c>
      <c r="E68" s="30">
        <v>1.945724</v>
      </c>
      <c r="F68" s="30">
        <v>3.1996159999999998</v>
      </c>
      <c r="G68" s="30">
        <v>4.8111579999999998</v>
      </c>
      <c r="H68" s="30">
        <v>3.8582100000000001</v>
      </c>
      <c r="I68" s="30">
        <v>3.8703080000000001</v>
      </c>
      <c r="J68" s="14"/>
      <c r="K68" s="11"/>
      <c r="L68" s="29" t="s">
        <v>57</v>
      </c>
      <c r="M68" s="30">
        <v>3.2657470000000002</v>
      </c>
      <c r="N68" s="30">
        <v>5.9990810000000003</v>
      </c>
      <c r="O68" s="30">
        <v>7.7883550000000001</v>
      </c>
      <c r="P68" s="30">
        <v>11.543172</v>
      </c>
      <c r="Q68" s="30">
        <v>13.355755</v>
      </c>
      <c r="R68" s="30">
        <v>10.903897000000001</v>
      </c>
      <c r="S68" s="14"/>
      <c r="U68" s="13"/>
      <c r="V68" s="13"/>
    </row>
    <row r="69" spans="1:22" s="4" customFormat="1" ht="8.25" customHeight="1">
      <c r="A69" s="11"/>
      <c r="B69" s="29" t="s">
        <v>58</v>
      </c>
      <c r="C69" s="30">
        <v>44.879012000000003</v>
      </c>
      <c r="D69" s="30">
        <v>27.695732</v>
      </c>
      <c r="E69" s="30">
        <v>25.902429999999999</v>
      </c>
      <c r="F69" s="30">
        <v>24.729208</v>
      </c>
      <c r="G69" s="30">
        <v>25.869886999999999</v>
      </c>
      <c r="H69" s="30">
        <v>25.351747</v>
      </c>
      <c r="I69" s="30">
        <v>30.385137</v>
      </c>
      <c r="J69" s="14"/>
      <c r="K69" s="11"/>
      <c r="L69" s="29" t="s">
        <v>58</v>
      </c>
      <c r="M69" s="30">
        <v>42.082365000000003</v>
      </c>
      <c r="N69" s="30">
        <v>58.046931000000001</v>
      </c>
      <c r="O69" s="30">
        <v>28.613828000000002</v>
      </c>
      <c r="P69" s="30">
        <v>56.866683000000002</v>
      </c>
      <c r="Q69" s="30">
        <v>79.432218000000006</v>
      </c>
      <c r="R69" s="30">
        <v>73.031814999999995</v>
      </c>
      <c r="S69" s="14"/>
      <c r="U69" s="13"/>
      <c r="V69" s="13"/>
    </row>
    <row r="70" spans="1:22" s="4" customFormat="1" ht="8.25" customHeight="1">
      <c r="A70" s="11"/>
      <c r="B70" s="29" t="s">
        <v>59</v>
      </c>
      <c r="C70" s="30">
        <v>974.18497000000002</v>
      </c>
      <c r="D70" s="30">
        <v>953.88668600000005</v>
      </c>
      <c r="E70" s="30">
        <v>948.44456500000001</v>
      </c>
      <c r="F70" s="30">
        <v>961.41256999999996</v>
      </c>
      <c r="G70" s="30">
        <v>1068.4694750000001</v>
      </c>
      <c r="H70" s="30">
        <v>1274.2809540000001</v>
      </c>
      <c r="I70" s="30">
        <v>1370.705835</v>
      </c>
      <c r="J70" s="14"/>
      <c r="K70" s="11"/>
      <c r="L70" s="29" t="s">
        <v>59</v>
      </c>
      <c r="M70" s="30">
        <v>1351.625198</v>
      </c>
      <c r="N70" s="30">
        <v>1394.560794</v>
      </c>
      <c r="O70" s="30">
        <v>1274.705684</v>
      </c>
      <c r="P70" s="30">
        <v>1463.874241</v>
      </c>
      <c r="Q70" s="30">
        <v>1585.481661</v>
      </c>
      <c r="R70" s="30">
        <v>1445.5083850000001</v>
      </c>
      <c r="S70" s="14"/>
      <c r="U70" s="13"/>
      <c r="V70" s="13"/>
    </row>
    <row r="71" spans="1:22" s="4" customFormat="1" ht="8.25" customHeight="1">
      <c r="A71" s="11"/>
      <c r="B71" s="29" t="s">
        <v>60</v>
      </c>
      <c r="C71" s="32">
        <v>323.57387899999998</v>
      </c>
      <c r="D71" s="32">
        <v>297.94690000000003</v>
      </c>
      <c r="E71" s="32">
        <v>299.478883</v>
      </c>
      <c r="F71" s="32">
        <v>293.57696800000002</v>
      </c>
      <c r="G71" s="32">
        <v>315.06335100000001</v>
      </c>
      <c r="H71" s="32">
        <v>415.21234700000002</v>
      </c>
      <c r="I71" s="32">
        <v>461.70538599999998</v>
      </c>
      <c r="J71" s="14"/>
      <c r="K71" s="11"/>
      <c r="L71" s="29" t="s">
        <v>60</v>
      </c>
      <c r="M71" s="32">
        <v>527.10078399999998</v>
      </c>
      <c r="N71" s="32">
        <v>492.16386599999998</v>
      </c>
      <c r="O71" s="32">
        <v>362.443534</v>
      </c>
      <c r="P71" s="32">
        <v>439.02142900000001</v>
      </c>
      <c r="Q71" s="32">
        <v>454.14951300000001</v>
      </c>
      <c r="R71" s="32">
        <v>444.28350499999999</v>
      </c>
      <c r="S71" s="14"/>
      <c r="U71" s="13"/>
      <c r="V71" s="13"/>
    </row>
    <row r="72" spans="1:22" s="4" customFormat="1" ht="8.25" customHeight="1">
      <c r="A72" s="11"/>
      <c r="B72" s="29" t="s">
        <v>61</v>
      </c>
      <c r="C72" s="30">
        <v>4.4255999999999997E-2</v>
      </c>
      <c r="D72" s="30">
        <v>1.5348000000000001E-2</v>
      </c>
      <c r="E72" s="30">
        <v>1.2884E-2</v>
      </c>
      <c r="F72" s="30">
        <v>2.3733000000000001E-2</v>
      </c>
      <c r="G72" s="30">
        <v>6.7558999999999994E-2</v>
      </c>
      <c r="H72" s="30">
        <v>3.0127999999999999E-2</v>
      </c>
      <c r="I72" s="30">
        <v>3.2638E-2</v>
      </c>
      <c r="J72" s="14"/>
      <c r="K72" s="11"/>
      <c r="L72" s="29" t="s">
        <v>61</v>
      </c>
      <c r="M72" s="30">
        <v>0.16372999999999999</v>
      </c>
      <c r="N72" s="30">
        <v>6.6364999999999993E-2</v>
      </c>
      <c r="O72" s="30">
        <v>9.4413999999999998E-2</v>
      </c>
      <c r="P72" s="30">
        <v>4.607E-2</v>
      </c>
      <c r="Q72" s="30">
        <v>8.0300999999999997E-2</v>
      </c>
      <c r="R72" s="30">
        <v>7.6026999999999997E-2</v>
      </c>
      <c r="S72" s="14"/>
      <c r="U72" s="13"/>
      <c r="V72" s="13"/>
    </row>
    <row r="73" spans="1:22" s="4" customFormat="1" ht="8.25" customHeight="1">
      <c r="A73" s="11"/>
      <c r="B73" s="29" t="s">
        <v>62</v>
      </c>
      <c r="C73" s="30">
        <v>78.588429000000005</v>
      </c>
      <c r="D73" s="30">
        <v>59.667366000000001</v>
      </c>
      <c r="E73" s="30">
        <v>46.422044</v>
      </c>
      <c r="F73" s="30">
        <v>50.987023999999998</v>
      </c>
      <c r="G73" s="30">
        <v>52.004663000000001</v>
      </c>
      <c r="H73" s="30">
        <v>58.970292000000001</v>
      </c>
      <c r="I73" s="30">
        <v>61.331178999999999</v>
      </c>
      <c r="J73" s="14"/>
      <c r="K73" s="11"/>
      <c r="L73" s="29" t="s">
        <v>62</v>
      </c>
      <c r="M73" s="30">
        <v>50.658585000000002</v>
      </c>
      <c r="N73" s="30">
        <v>42.501461999999997</v>
      </c>
      <c r="O73" s="30">
        <v>30.610637000000001</v>
      </c>
      <c r="P73" s="30">
        <v>36.555926999999997</v>
      </c>
      <c r="Q73" s="30">
        <v>44.279846999999997</v>
      </c>
      <c r="R73" s="30">
        <v>49.831138000000003</v>
      </c>
      <c r="S73" s="14"/>
      <c r="U73" s="13"/>
      <c r="V73" s="13"/>
    </row>
    <row r="74" spans="1:22" s="4" customFormat="1" ht="8.25" customHeight="1">
      <c r="A74" s="11"/>
      <c r="B74" s="29" t="s">
        <v>63</v>
      </c>
      <c r="C74" s="30">
        <v>378.752972</v>
      </c>
      <c r="D74" s="30">
        <v>280.53495099999998</v>
      </c>
      <c r="E74" s="30">
        <v>252.493808</v>
      </c>
      <c r="F74" s="30">
        <v>190.547134</v>
      </c>
      <c r="G74" s="30">
        <v>217.35670200000001</v>
      </c>
      <c r="H74" s="30">
        <v>224.01244399999999</v>
      </c>
      <c r="I74" s="30">
        <v>173.79777100000001</v>
      </c>
      <c r="J74" s="14"/>
      <c r="K74" s="11"/>
      <c r="L74" s="29" t="s">
        <v>63</v>
      </c>
      <c r="M74" s="30">
        <v>212.717411</v>
      </c>
      <c r="N74" s="30">
        <v>217.491671</v>
      </c>
      <c r="O74" s="30">
        <v>166.58469099999999</v>
      </c>
      <c r="P74" s="30">
        <v>252.92866799999999</v>
      </c>
      <c r="Q74" s="30">
        <v>388.30185999999998</v>
      </c>
      <c r="R74" s="30">
        <v>416.83026799999999</v>
      </c>
      <c r="S74" s="14"/>
      <c r="U74" s="13"/>
      <c r="V74" s="13"/>
    </row>
    <row r="75" spans="1:22" s="4" customFormat="1" ht="8.25" customHeight="1">
      <c r="A75" s="11"/>
      <c r="B75" s="29" t="s">
        <v>64</v>
      </c>
      <c r="C75" s="30">
        <v>3.104139</v>
      </c>
      <c r="D75" s="30">
        <v>2.7055210000000001</v>
      </c>
      <c r="E75" s="30">
        <v>1.392301</v>
      </c>
      <c r="F75" s="30">
        <v>1.539344</v>
      </c>
      <c r="G75" s="30">
        <v>1.5701149999999999</v>
      </c>
      <c r="H75" s="30">
        <v>0.68263499999999999</v>
      </c>
      <c r="I75" s="30">
        <v>0.35674800000000001</v>
      </c>
      <c r="J75" s="14"/>
      <c r="K75" s="11"/>
      <c r="L75" s="29" t="s">
        <v>64</v>
      </c>
      <c r="M75" s="30">
        <v>0.71649399999999996</v>
      </c>
      <c r="N75" s="30">
        <v>0.467775</v>
      </c>
      <c r="O75" s="30">
        <v>0.70672500000000005</v>
      </c>
      <c r="P75" s="30">
        <v>0.95517300000000005</v>
      </c>
      <c r="Q75" s="30">
        <v>0.90905899999999995</v>
      </c>
      <c r="R75" s="30">
        <v>1.491449</v>
      </c>
      <c r="S75" s="14"/>
      <c r="U75" s="13"/>
      <c r="V75" s="13"/>
    </row>
    <row r="76" spans="1:22" s="4" customFormat="1" ht="8.25" customHeight="1">
      <c r="A76" s="11"/>
      <c r="B76" s="29" t="s">
        <v>65</v>
      </c>
      <c r="C76" s="30">
        <v>554.22526700000003</v>
      </c>
      <c r="D76" s="30">
        <v>437.17241100000001</v>
      </c>
      <c r="E76" s="30">
        <v>394.20528400000001</v>
      </c>
      <c r="F76" s="30">
        <v>387.42315300000001</v>
      </c>
      <c r="G76" s="30">
        <v>413.29397399999999</v>
      </c>
      <c r="H76" s="30">
        <v>382.894318</v>
      </c>
      <c r="I76" s="30">
        <v>371.70639199999999</v>
      </c>
      <c r="J76" s="14"/>
      <c r="K76" s="11"/>
      <c r="L76" s="29" t="s">
        <v>65</v>
      </c>
      <c r="M76" s="30">
        <v>340.17066199999999</v>
      </c>
      <c r="N76" s="30">
        <v>309.58387499999998</v>
      </c>
      <c r="O76" s="30">
        <v>243.92828700000001</v>
      </c>
      <c r="P76" s="30">
        <v>296.08840400000003</v>
      </c>
      <c r="Q76" s="30">
        <v>319.35497800000002</v>
      </c>
      <c r="R76" s="30">
        <v>329.11695300000002</v>
      </c>
      <c r="S76" s="14"/>
      <c r="U76" s="13"/>
      <c r="V76" s="13"/>
    </row>
    <row r="77" spans="1:22" s="4" customFormat="1" ht="8.25" customHeight="1">
      <c r="A77" s="11"/>
      <c r="B77" s="29" t="s">
        <v>66</v>
      </c>
      <c r="C77" s="30">
        <v>319.30267900000001</v>
      </c>
      <c r="D77" s="30">
        <v>298.92780800000003</v>
      </c>
      <c r="E77" s="30">
        <v>325.34554000000003</v>
      </c>
      <c r="F77" s="30">
        <v>273.198712</v>
      </c>
      <c r="G77" s="30">
        <v>310.03786700000001</v>
      </c>
      <c r="H77" s="30">
        <v>314.55798900000002</v>
      </c>
      <c r="I77" s="30">
        <v>170.83861400000001</v>
      </c>
      <c r="J77" s="14"/>
      <c r="K77" s="11"/>
      <c r="L77" s="29" t="s">
        <v>66</v>
      </c>
      <c r="M77" s="30">
        <v>183.247129</v>
      </c>
      <c r="N77" s="30">
        <v>169.57588100000001</v>
      </c>
      <c r="O77" s="30">
        <v>139.40587500000001</v>
      </c>
      <c r="P77" s="30">
        <v>167.26116999999999</v>
      </c>
      <c r="Q77" s="30">
        <v>204.903131</v>
      </c>
      <c r="R77" s="30">
        <v>200.27209500000001</v>
      </c>
      <c r="S77" s="14"/>
      <c r="U77" s="13"/>
      <c r="V77" s="13"/>
    </row>
    <row r="78" spans="1:22" s="4" customFormat="1" ht="8.25" customHeight="1">
      <c r="A78" s="11"/>
      <c r="B78" s="29" t="s">
        <v>67</v>
      </c>
      <c r="C78" s="30">
        <v>147.84511699999999</v>
      </c>
      <c r="D78" s="30">
        <v>158.33048700000001</v>
      </c>
      <c r="E78" s="30">
        <v>168.87171499999999</v>
      </c>
      <c r="F78" s="30">
        <v>179.79583500000001</v>
      </c>
      <c r="G78" s="30">
        <v>177.55464699999999</v>
      </c>
      <c r="H78" s="30">
        <v>211.85430600000001</v>
      </c>
      <c r="I78" s="30">
        <v>213.490973</v>
      </c>
      <c r="J78" s="14"/>
      <c r="K78" s="11"/>
      <c r="L78" s="29" t="s">
        <v>67</v>
      </c>
      <c r="M78" s="30">
        <v>201.988495</v>
      </c>
      <c r="N78" s="30">
        <v>214.75652400000001</v>
      </c>
      <c r="O78" s="30">
        <v>160.22615999999999</v>
      </c>
      <c r="P78" s="30">
        <v>218.290626</v>
      </c>
      <c r="Q78" s="30">
        <v>227.48832300000001</v>
      </c>
      <c r="R78" s="30">
        <v>230.48057499999999</v>
      </c>
      <c r="S78" s="14"/>
      <c r="U78" s="13"/>
      <c r="V78" s="13"/>
    </row>
    <row r="79" spans="1:22" s="4" customFormat="1" ht="8.25" customHeight="1">
      <c r="A79" s="11"/>
      <c r="B79" s="29" t="s">
        <v>68</v>
      </c>
      <c r="C79" s="30"/>
      <c r="D79" s="30"/>
      <c r="E79" s="30"/>
      <c r="F79" s="30"/>
      <c r="G79" s="30"/>
      <c r="H79" s="30"/>
      <c r="I79" s="30"/>
      <c r="J79" s="14"/>
      <c r="K79" s="11"/>
      <c r="L79" s="29" t="s">
        <v>68</v>
      </c>
      <c r="S79" s="14"/>
      <c r="U79" s="13"/>
      <c r="V79" s="13"/>
    </row>
    <row r="80" spans="1:22" s="4" customFormat="1" ht="8.25" customHeight="1">
      <c r="A80" s="11"/>
      <c r="B80" s="29" t="s">
        <v>69</v>
      </c>
      <c r="C80" s="30">
        <v>71.444417000000001</v>
      </c>
      <c r="D80" s="30">
        <v>56.693019</v>
      </c>
      <c r="E80" s="30">
        <v>63.025835000000001</v>
      </c>
      <c r="F80" s="30">
        <v>57.051962000000003</v>
      </c>
      <c r="G80" s="30">
        <v>54.720694000000002</v>
      </c>
      <c r="H80" s="30">
        <v>55.563653000000002</v>
      </c>
      <c r="I80" s="30">
        <v>59.504204999999999</v>
      </c>
      <c r="J80" s="14"/>
      <c r="K80" s="11"/>
      <c r="L80" s="29" t="s">
        <v>69</v>
      </c>
      <c r="M80" s="30">
        <v>62.636192000000001</v>
      </c>
      <c r="N80" s="30">
        <v>48.039473999999998</v>
      </c>
      <c r="O80" s="30">
        <v>31.856466000000001</v>
      </c>
      <c r="P80" s="30">
        <v>35.465336999999998</v>
      </c>
      <c r="Q80" s="30">
        <v>35.835566</v>
      </c>
      <c r="R80" s="30">
        <v>36.380366000000002</v>
      </c>
      <c r="S80" s="14"/>
      <c r="U80" s="13"/>
      <c r="V80" s="13"/>
    </row>
    <row r="81" spans="1:22" s="4" customFormat="1" ht="8.25" customHeight="1">
      <c r="A81" s="11"/>
      <c r="B81" s="29" t="s">
        <v>70</v>
      </c>
      <c r="C81" s="30">
        <v>199.65972300000001</v>
      </c>
      <c r="D81" s="30">
        <v>118.57037099999999</v>
      </c>
      <c r="E81" s="30">
        <v>156.82832200000001</v>
      </c>
      <c r="F81" s="30">
        <v>158.582854</v>
      </c>
      <c r="G81" s="30">
        <v>125.076651</v>
      </c>
      <c r="H81" s="30">
        <v>133.49080499999999</v>
      </c>
      <c r="I81" s="30">
        <v>106.861373</v>
      </c>
      <c r="J81" s="14"/>
      <c r="K81" s="11"/>
      <c r="L81" s="29" t="s">
        <v>70</v>
      </c>
      <c r="M81" s="30">
        <v>160.222544</v>
      </c>
      <c r="N81" s="30">
        <v>105.02127900000001</v>
      </c>
      <c r="O81" s="30">
        <v>73.096474000000001</v>
      </c>
      <c r="P81" s="30">
        <v>93.180967999999993</v>
      </c>
      <c r="Q81" s="30">
        <v>95.979326999999998</v>
      </c>
      <c r="R81" s="30">
        <v>104.41198199999999</v>
      </c>
      <c r="S81" s="14"/>
      <c r="U81" s="13"/>
      <c r="V81" s="13"/>
    </row>
    <row r="82" spans="1:22" s="4" customFormat="1" ht="8.25" customHeight="1">
      <c r="A82" s="11"/>
      <c r="B82" s="29" t="s">
        <v>71</v>
      </c>
      <c r="C82" s="30">
        <v>90.784608000000006</v>
      </c>
      <c r="D82" s="30">
        <v>83.766625000000005</v>
      </c>
      <c r="E82" s="30">
        <v>95.102800000000002</v>
      </c>
      <c r="F82" s="30">
        <v>103.164709</v>
      </c>
      <c r="G82" s="30">
        <v>101.347247</v>
      </c>
      <c r="H82" s="30">
        <v>110.720513</v>
      </c>
      <c r="I82" s="30">
        <v>142.67429799999999</v>
      </c>
      <c r="J82" s="14"/>
      <c r="K82" s="11"/>
      <c r="L82" s="29" t="s">
        <v>71</v>
      </c>
      <c r="M82" s="30">
        <v>189.78106199999999</v>
      </c>
      <c r="N82" s="30">
        <v>180.22881899999999</v>
      </c>
      <c r="O82" s="30">
        <v>114.902755</v>
      </c>
      <c r="P82" s="30">
        <v>150.57905099999999</v>
      </c>
      <c r="Q82" s="30">
        <v>170.84671</v>
      </c>
      <c r="R82" s="30">
        <v>209.37875199999999</v>
      </c>
      <c r="S82" s="14"/>
      <c r="U82" s="13"/>
      <c r="V82" s="13"/>
    </row>
    <row r="83" spans="1:22" s="4" customFormat="1" ht="8.25" customHeight="1">
      <c r="A83" s="11"/>
      <c r="B83" s="29" t="s">
        <v>72</v>
      </c>
      <c r="C83" s="30">
        <v>100.677223</v>
      </c>
      <c r="D83" s="30">
        <v>102.888988</v>
      </c>
      <c r="E83" s="30">
        <v>93.913006999999993</v>
      </c>
      <c r="F83" s="30">
        <v>90.275138999999996</v>
      </c>
      <c r="G83" s="30">
        <v>89.485743999999997</v>
      </c>
      <c r="H83" s="30">
        <v>92.520027999999996</v>
      </c>
      <c r="I83" s="30">
        <v>110.152654</v>
      </c>
      <c r="J83" s="14"/>
      <c r="K83" s="11"/>
      <c r="L83" s="29" t="s">
        <v>72</v>
      </c>
      <c r="M83" s="30">
        <v>85.047237999999993</v>
      </c>
      <c r="N83" s="30">
        <v>59.721518000000003</v>
      </c>
      <c r="O83" s="30">
        <v>36.860857000000003</v>
      </c>
      <c r="P83" s="30">
        <v>34.293467</v>
      </c>
      <c r="Q83" s="30">
        <v>33.645780000000002</v>
      </c>
      <c r="R83" s="30">
        <v>43.044181999999999</v>
      </c>
      <c r="S83" s="14"/>
      <c r="U83" s="13"/>
      <c r="V83" s="13"/>
    </row>
    <row r="84" spans="1:22" s="4" customFormat="1" ht="8.25" customHeight="1">
      <c r="A84" s="11"/>
      <c r="B84" s="29" t="s">
        <v>73</v>
      </c>
      <c r="C84" s="30">
        <v>3258.957163</v>
      </c>
      <c r="D84" s="30">
        <v>3286.1499789999998</v>
      </c>
      <c r="E84" s="30">
        <v>3166.7895480000002</v>
      </c>
      <c r="F84" s="30">
        <v>2999.8792039999998</v>
      </c>
      <c r="G84" s="30">
        <v>2789.2183100000002</v>
      </c>
      <c r="H84" s="30">
        <v>2588.7947589999999</v>
      </c>
      <c r="I84" s="30">
        <v>2428.5477150000002</v>
      </c>
      <c r="J84" s="14"/>
      <c r="K84" s="11"/>
      <c r="L84" s="29" t="s">
        <v>73</v>
      </c>
      <c r="M84" s="30">
        <v>1993.626872</v>
      </c>
      <c r="N84" s="30">
        <v>1850.5142920000001</v>
      </c>
      <c r="O84" s="30">
        <v>1547.2884489999999</v>
      </c>
      <c r="P84" s="30">
        <v>1692.9623449999999</v>
      </c>
      <c r="Q84" s="30">
        <v>1728.4629170000001</v>
      </c>
      <c r="R84" s="30">
        <v>1625.952812</v>
      </c>
      <c r="S84" s="14"/>
      <c r="U84" s="13"/>
      <c r="V84" s="13"/>
    </row>
    <row r="85" spans="1:22" s="4" customFormat="1" ht="8.25" customHeight="1">
      <c r="A85" s="11"/>
      <c r="B85" s="29" t="s">
        <v>74</v>
      </c>
      <c r="C85" s="45">
        <v>5175.1088470000004</v>
      </c>
      <c r="D85" s="45">
        <v>4547.7376539999996</v>
      </c>
      <c r="E85" s="45">
        <v>4461.1441999999997</v>
      </c>
      <c r="F85" s="45">
        <v>4191.6926800000001</v>
      </c>
      <c r="G85" s="45">
        <v>4546.442704</v>
      </c>
      <c r="H85" s="45">
        <v>4574.5449850000005</v>
      </c>
      <c r="I85" s="45">
        <v>3764.434835</v>
      </c>
      <c r="J85" s="14"/>
      <c r="K85" s="11"/>
      <c r="L85" s="29" t="s">
        <v>74</v>
      </c>
      <c r="M85" s="30">
        <v>3022.0275040000001</v>
      </c>
      <c r="N85" s="45">
        <v>2926.2592850000001</v>
      </c>
      <c r="O85" s="45">
        <v>2455.3775420000002</v>
      </c>
      <c r="P85" s="30">
        <v>2551.1427570000001</v>
      </c>
      <c r="Q85" s="30">
        <v>2781.4000919999999</v>
      </c>
      <c r="R85" s="30">
        <v>2685.776476</v>
      </c>
      <c r="S85" s="14"/>
      <c r="U85" s="13"/>
      <c r="V85" s="13"/>
    </row>
    <row r="86" spans="1:22" s="4" customFormat="1" ht="8.25" customHeight="1">
      <c r="A86" s="11"/>
      <c r="B86" s="29" t="s">
        <v>75</v>
      </c>
      <c r="C86" s="46">
        <v>917.57712900000001</v>
      </c>
      <c r="D86" s="46">
        <v>737.86584200000004</v>
      </c>
      <c r="E86" s="46">
        <v>885.31777199999999</v>
      </c>
      <c r="F86" s="46">
        <v>823.57938200000001</v>
      </c>
      <c r="G86" s="46">
        <v>807.33175600000004</v>
      </c>
      <c r="H86" s="46">
        <v>806.59689800000001</v>
      </c>
      <c r="I86" s="46">
        <v>847.53619900000001</v>
      </c>
      <c r="J86" s="14"/>
      <c r="K86" s="11"/>
      <c r="L86" s="29" t="s">
        <v>75</v>
      </c>
      <c r="M86" s="45">
        <v>815.30488200000002</v>
      </c>
      <c r="N86" s="46">
        <v>738.40459799999996</v>
      </c>
      <c r="O86" s="46">
        <v>663.74052300000005</v>
      </c>
      <c r="P86" s="45">
        <v>735.79996900000003</v>
      </c>
      <c r="Q86" s="45">
        <v>811.18549099999996</v>
      </c>
      <c r="R86" s="45">
        <v>809.82247700000005</v>
      </c>
      <c r="S86" s="14"/>
      <c r="U86" s="13"/>
      <c r="V86" s="13"/>
    </row>
    <row r="87" spans="1:22" s="4" customFormat="1" ht="8.25" customHeight="1">
      <c r="A87" s="11"/>
      <c r="B87" s="29" t="s">
        <v>171</v>
      </c>
      <c r="C87" s="46">
        <v>405.101741</v>
      </c>
      <c r="D87" s="46">
        <v>356.67928000000001</v>
      </c>
      <c r="E87" s="46">
        <v>328.68045599999999</v>
      </c>
      <c r="F87" s="46">
        <v>318.54303499999997</v>
      </c>
      <c r="G87" s="46">
        <v>289.64477099999999</v>
      </c>
      <c r="H87" s="46">
        <v>301.45612499999999</v>
      </c>
      <c r="I87" s="46">
        <v>321.988857</v>
      </c>
      <c r="J87" s="14"/>
      <c r="K87" s="11"/>
      <c r="L87" s="29" t="s">
        <v>171</v>
      </c>
      <c r="M87" s="46">
        <v>341.21202399999999</v>
      </c>
      <c r="N87" s="46">
        <v>318.24652500000002</v>
      </c>
      <c r="O87" s="46">
        <v>306.02814799999999</v>
      </c>
      <c r="P87" s="46">
        <v>384.90202099999999</v>
      </c>
      <c r="Q87" s="46">
        <v>468.78280599999999</v>
      </c>
      <c r="R87" s="46">
        <v>592.95914100000005</v>
      </c>
      <c r="S87" s="14"/>
      <c r="U87" s="13"/>
      <c r="V87" s="13"/>
    </row>
    <row r="88" spans="1:22" s="4" customFormat="1" ht="3.95" customHeight="1">
      <c r="A88" s="11"/>
      <c r="B88" s="29"/>
      <c r="C88" s="47"/>
      <c r="D88" s="47"/>
      <c r="E88" s="47"/>
      <c r="F88" s="47"/>
      <c r="G88" s="47"/>
      <c r="H88" s="47"/>
      <c r="I88" s="47"/>
      <c r="J88" s="14"/>
      <c r="K88" s="11"/>
      <c r="L88" s="29"/>
      <c r="M88" s="47"/>
      <c r="N88" s="47"/>
      <c r="O88" s="47"/>
      <c r="P88" s="47"/>
      <c r="Q88" s="47"/>
      <c r="R88" s="47"/>
      <c r="S88" s="14"/>
      <c r="U88" s="13"/>
      <c r="V88" s="13"/>
    </row>
    <row r="89" spans="1:22" s="4" customFormat="1" ht="8.25" customHeight="1">
      <c r="A89" s="11"/>
      <c r="B89" s="34" t="s">
        <v>43</v>
      </c>
      <c r="C89" s="35"/>
      <c r="D89" s="36"/>
      <c r="E89" s="36"/>
      <c r="F89" s="36"/>
      <c r="G89" s="36"/>
      <c r="H89" s="36"/>
      <c r="I89" s="36"/>
      <c r="J89" s="14"/>
      <c r="K89" s="11"/>
      <c r="L89" s="34" t="s">
        <v>43</v>
      </c>
      <c r="M89" s="36"/>
      <c r="N89" s="36"/>
      <c r="O89" s="36"/>
      <c r="P89" s="36"/>
      <c r="Q89" s="36"/>
      <c r="R89" s="36"/>
      <c r="S89" s="14"/>
      <c r="U89" s="13"/>
      <c r="V89" s="13"/>
    </row>
    <row r="90" spans="1:22" s="4" customFormat="1" ht="4.7" customHeight="1">
      <c r="A90" s="37"/>
      <c r="B90" s="38"/>
      <c r="C90" s="39"/>
      <c r="D90" s="40"/>
      <c r="E90" s="40"/>
      <c r="F90" s="40"/>
      <c r="G90" s="40"/>
      <c r="H90" s="40"/>
      <c r="I90" s="40"/>
      <c r="J90" s="41"/>
      <c r="K90" s="37"/>
      <c r="L90" s="38"/>
      <c r="M90" s="40"/>
      <c r="N90" s="40"/>
      <c r="O90" s="40"/>
      <c r="P90" s="40"/>
      <c r="Q90" s="40"/>
      <c r="R90" s="40"/>
      <c r="S90" s="41"/>
      <c r="U90" s="13"/>
      <c r="V90" s="13"/>
    </row>
    <row r="91" spans="1:22" s="4" customFormat="1" ht="4.7" customHeight="1">
      <c r="A91" s="1"/>
      <c r="B91" s="42"/>
      <c r="C91" s="43"/>
      <c r="D91" s="44"/>
      <c r="E91" s="44"/>
      <c r="F91" s="44"/>
      <c r="G91" s="44"/>
      <c r="H91" s="44"/>
      <c r="I91" s="44"/>
      <c r="J91" s="3"/>
      <c r="K91" s="1"/>
      <c r="L91" s="42"/>
      <c r="M91" s="44"/>
      <c r="N91" s="44"/>
      <c r="O91" s="44"/>
      <c r="P91" s="44"/>
      <c r="Q91" s="44"/>
      <c r="R91" s="44"/>
      <c r="S91" s="3"/>
      <c r="U91" s="13"/>
      <c r="V91" s="13"/>
    </row>
    <row r="92" spans="1:22" s="8" customFormat="1" ht="9.9499999999999993" customHeight="1">
      <c r="A92" s="5"/>
      <c r="B92" s="6" t="s">
        <v>183</v>
      </c>
      <c r="C92" s="7"/>
      <c r="D92" s="7"/>
      <c r="E92" s="7"/>
      <c r="F92" s="7"/>
      <c r="G92" s="7"/>
      <c r="I92" s="245" t="s">
        <v>170</v>
      </c>
      <c r="J92" s="9"/>
      <c r="K92" s="5"/>
      <c r="L92" s="6" t="s">
        <v>183</v>
      </c>
      <c r="M92" s="7"/>
      <c r="N92" s="7"/>
      <c r="O92" s="7"/>
      <c r="P92" s="7"/>
      <c r="Q92" s="7"/>
      <c r="R92" s="245" t="s">
        <v>170</v>
      </c>
      <c r="S92" s="9"/>
      <c r="U92" s="13"/>
      <c r="V92" s="13"/>
    </row>
    <row r="93" spans="1:22" s="8" customFormat="1" ht="9.9499999999999993" customHeight="1">
      <c r="A93" s="5"/>
      <c r="B93" s="6" t="s">
        <v>179</v>
      </c>
      <c r="C93" s="10"/>
      <c r="D93" s="7"/>
      <c r="E93" s="7"/>
      <c r="F93" s="7"/>
      <c r="G93" s="7"/>
      <c r="H93" s="10"/>
      <c r="I93" s="243" t="s">
        <v>190</v>
      </c>
      <c r="J93" s="9"/>
      <c r="K93" s="5"/>
      <c r="L93" s="6" t="s">
        <v>179</v>
      </c>
      <c r="M93" s="10"/>
      <c r="N93" s="10"/>
      <c r="O93" s="10"/>
      <c r="P93" s="10"/>
      <c r="Q93" s="10"/>
      <c r="R93" s="243" t="s">
        <v>193</v>
      </c>
      <c r="S93" s="9"/>
      <c r="U93" s="13"/>
      <c r="V93" s="13"/>
    </row>
    <row r="94" spans="1:22" s="4" customFormat="1" ht="9.9499999999999993" customHeight="1">
      <c r="A94" s="11"/>
      <c r="B94" s="12" t="s">
        <v>169</v>
      </c>
      <c r="C94" s="18"/>
      <c r="D94" s="18"/>
      <c r="E94" s="18"/>
      <c r="F94" s="18"/>
      <c r="G94" s="18"/>
      <c r="H94" s="18"/>
      <c r="I94" s="18"/>
      <c r="J94" s="14"/>
      <c r="K94" s="11"/>
      <c r="L94" s="12" t="s">
        <v>169</v>
      </c>
      <c r="M94" s="18"/>
      <c r="N94" s="18"/>
      <c r="O94" s="18"/>
      <c r="P94" s="18"/>
      <c r="Q94" s="18"/>
      <c r="R94" s="18"/>
      <c r="S94" s="14"/>
      <c r="U94" s="13"/>
      <c r="V94" s="13"/>
    </row>
    <row r="95" spans="1:22" s="4" customFormat="1" ht="3" customHeight="1">
      <c r="A95" s="11"/>
      <c r="B95" s="15"/>
      <c r="C95" s="16"/>
      <c r="D95" s="16"/>
      <c r="E95" s="16"/>
      <c r="F95" s="16"/>
      <c r="G95" s="16"/>
      <c r="H95" s="16"/>
      <c r="I95" s="16"/>
      <c r="J95" s="14"/>
      <c r="K95" s="11"/>
      <c r="L95" s="15"/>
      <c r="M95" s="16"/>
      <c r="N95" s="16"/>
      <c r="O95" s="16"/>
      <c r="P95" s="16"/>
      <c r="Q95" s="16"/>
      <c r="R95" s="16"/>
      <c r="S95" s="14"/>
      <c r="U95" s="13"/>
      <c r="V95" s="13"/>
    </row>
    <row r="96" spans="1:22" s="4" customFormat="1" ht="3" customHeight="1">
      <c r="A96" s="11"/>
      <c r="B96" s="17"/>
      <c r="C96" s="18"/>
      <c r="D96" s="18"/>
      <c r="E96" s="18"/>
      <c r="F96" s="18"/>
      <c r="G96" s="18"/>
      <c r="H96" s="18"/>
      <c r="I96" s="18"/>
      <c r="J96" s="14"/>
      <c r="K96" s="11"/>
      <c r="L96" s="17"/>
      <c r="M96" s="18"/>
      <c r="N96" s="18"/>
      <c r="O96" s="18"/>
      <c r="P96" s="18"/>
      <c r="Q96" s="18"/>
      <c r="R96" s="18"/>
      <c r="S96" s="14"/>
      <c r="U96" s="13"/>
      <c r="V96" s="13"/>
    </row>
    <row r="97" spans="1:22" s="4" customFormat="1" ht="9" customHeight="1">
      <c r="A97" s="11"/>
      <c r="B97" s="19" t="s">
        <v>3</v>
      </c>
      <c r="C97" s="20" t="s">
        <v>4</v>
      </c>
      <c r="D97" s="20" t="s">
        <v>5</v>
      </c>
      <c r="E97" s="20" t="s">
        <v>6</v>
      </c>
      <c r="F97" s="20" t="s">
        <v>7</v>
      </c>
      <c r="G97" s="20" t="s">
        <v>8</v>
      </c>
      <c r="H97" s="20" t="s">
        <v>9</v>
      </c>
      <c r="I97" s="21">
        <v>2006</v>
      </c>
      <c r="J97" s="14"/>
      <c r="K97" s="11"/>
      <c r="L97" s="19" t="s">
        <v>3</v>
      </c>
      <c r="M97" s="21">
        <v>2007</v>
      </c>
      <c r="N97" s="21">
        <v>2008</v>
      </c>
      <c r="O97" s="21">
        <v>2009</v>
      </c>
      <c r="P97" s="21">
        <v>2010</v>
      </c>
      <c r="Q97" s="21">
        <v>2011</v>
      </c>
      <c r="R97" s="21" t="s">
        <v>182</v>
      </c>
      <c r="S97" s="14"/>
      <c r="U97" s="13"/>
      <c r="V97" s="13"/>
    </row>
    <row r="98" spans="1:22" s="4" customFormat="1" ht="3" customHeight="1">
      <c r="A98" s="11"/>
      <c r="B98" s="23"/>
      <c r="C98" s="16"/>
      <c r="D98" s="16"/>
      <c r="E98" s="16"/>
      <c r="F98" s="16"/>
      <c r="G98" s="16"/>
      <c r="H98" s="16"/>
      <c r="I98" s="16"/>
      <c r="J98" s="14"/>
      <c r="K98" s="11"/>
      <c r="L98" s="23"/>
      <c r="M98" s="16"/>
      <c r="N98" s="16"/>
      <c r="O98" s="16"/>
      <c r="P98" s="16"/>
      <c r="Q98" s="16"/>
      <c r="R98" s="16"/>
      <c r="S98" s="14"/>
      <c r="U98" s="13"/>
      <c r="V98" s="13"/>
    </row>
    <row r="99" spans="1:22" s="4" customFormat="1" ht="3" customHeight="1">
      <c r="A99" s="11"/>
      <c r="B99" s="25"/>
      <c r="C99" s="18"/>
      <c r="D99" s="18"/>
      <c r="E99" s="18"/>
      <c r="F99" s="18"/>
      <c r="G99" s="18"/>
      <c r="H99" s="18"/>
      <c r="I99" s="18"/>
      <c r="J99" s="14"/>
      <c r="K99" s="11"/>
      <c r="L99" s="25"/>
      <c r="M99" s="18"/>
      <c r="N99" s="18"/>
      <c r="O99" s="18"/>
      <c r="P99" s="18"/>
      <c r="Q99" s="18"/>
      <c r="R99" s="18"/>
      <c r="S99" s="14"/>
      <c r="U99" s="13"/>
      <c r="V99" s="13"/>
    </row>
    <row r="100" spans="1:22" s="4" customFormat="1" ht="8.25" customHeight="1">
      <c r="A100" s="11"/>
      <c r="B100" s="29" t="s">
        <v>76</v>
      </c>
      <c r="C100" s="46">
        <v>57.085532999999998</v>
      </c>
      <c r="D100" s="46">
        <v>63.004530000000003</v>
      </c>
      <c r="E100" s="46">
        <v>60.362192999999998</v>
      </c>
      <c r="F100" s="46">
        <v>57.114004999999999</v>
      </c>
      <c r="G100" s="46">
        <v>65.762602000000001</v>
      </c>
      <c r="H100" s="46">
        <v>57.569932000000001</v>
      </c>
      <c r="I100" s="46">
        <v>53.023124000000003</v>
      </c>
      <c r="J100" s="14"/>
      <c r="K100" s="11"/>
      <c r="L100" s="29" t="s">
        <v>76</v>
      </c>
      <c r="M100" s="46">
        <v>47.701137000000003</v>
      </c>
      <c r="N100" s="46">
        <v>61.738135999999997</v>
      </c>
      <c r="O100" s="46">
        <v>55.115757000000002</v>
      </c>
      <c r="P100" s="46">
        <v>66.775165999999999</v>
      </c>
      <c r="Q100" s="46">
        <v>77.154186999999993</v>
      </c>
      <c r="R100" s="46">
        <v>89.999469000000005</v>
      </c>
      <c r="S100" s="14"/>
      <c r="U100" s="13"/>
      <c r="V100" s="13"/>
    </row>
    <row r="101" spans="1:22" s="4" customFormat="1" ht="8.25" customHeight="1">
      <c r="A101" s="11"/>
      <c r="B101" s="29" t="s">
        <v>77</v>
      </c>
      <c r="C101" s="46">
        <v>5.4656370000000001</v>
      </c>
      <c r="D101" s="46">
        <v>4.9062099999999997</v>
      </c>
      <c r="E101" s="46">
        <v>4.0335270000000003</v>
      </c>
      <c r="F101" s="46">
        <v>2.9300440000000001</v>
      </c>
      <c r="G101" s="46">
        <v>3.0010699999999999</v>
      </c>
      <c r="H101" s="46">
        <v>2.0985309999999999</v>
      </c>
      <c r="I101" s="46">
        <v>0.97905600000000004</v>
      </c>
      <c r="J101" s="14"/>
      <c r="K101" s="11"/>
      <c r="L101" s="29" t="s">
        <v>77</v>
      </c>
      <c r="M101" s="46">
        <v>0.96160599999999996</v>
      </c>
      <c r="N101" s="46">
        <v>1.2372780000000001</v>
      </c>
      <c r="O101" s="46">
        <v>1.430369</v>
      </c>
      <c r="P101" s="46">
        <v>1.2131400000000001</v>
      </c>
      <c r="Q101" s="46">
        <v>2.3433730000000002</v>
      </c>
      <c r="R101" s="46">
        <v>2.0040290000000001</v>
      </c>
      <c r="S101" s="14"/>
      <c r="U101" s="13"/>
      <c r="V101" s="13"/>
    </row>
    <row r="102" spans="1:22" s="4" customFormat="1" ht="8.25" customHeight="1">
      <c r="A102" s="11"/>
      <c r="B102" s="29" t="s">
        <v>78</v>
      </c>
      <c r="C102" s="46">
        <v>3.582001</v>
      </c>
      <c r="D102" s="46">
        <v>4.6228059999999997</v>
      </c>
      <c r="E102" s="46">
        <v>4.2053529999999997</v>
      </c>
      <c r="F102" s="46">
        <v>3.0501100000000001</v>
      </c>
      <c r="G102" s="46">
        <v>3.3346079999999998</v>
      </c>
      <c r="H102" s="46">
        <v>4.5173810000000003</v>
      </c>
      <c r="I102" s="46">
        <v>4.442488</v>
      </c>
      <c r="J102" s="14"/>
      <c r="K102" s="11"/>
      <c r="L102" s="29" t="s">
        <v>78</v>
      </c>
      <c r="M102" s="46">
        <v>4.7292160000000001</v>
      </c>
      <c r="N102" s="46">
        <v>5.1739189999999997</v>
      </c>
      <c r="O102" s="46">
        <v>5.416836</v>
      </c>
      <c r="P102" s="46">
        <v>6.2870350000000004</v>
      </c>
      <c r="Q102" s="46">
        <v>7.4206149999999997</v>
      </c>
      <c r="R102" s="46">
        <v>3.9484170000000001</v>
      </c>
      <c r="S102" s="14"/>
      <c r="U102" s="13"/>
      <c r="V102" s="13"/>
    </row>
    <row r="103" spans="1:22" s="4" customFormat="1" ht="8.25" customHeight="1">
      <c r="A103" s="11"/>
      <c r="B103" s="29" t="s">
        <v>79</v>
      </c>
      <c r="C103" s="46">
        <v>326.77837699999998</v>
      </c>
      <c r="D103" s="46">
        <v>388.371579</v>
      </c>
      <c r="E103" s="46">
        <v>345.36023699999998</v>
      </c>
      <c r="F103" s="46">
        <v>389.66703699999999</v>
      </c>
      <c r="G103" s="46">
        <v>457.84250100000003</v>
      </c>
      <c r="H103" s="46">
        <v>544.92440599999998</v>
      </c>
      <c r="I103" s="46">
        <v>614.29469200000005</v>
      </c>
      <c r="J103" s="14"/>
      <c r="K103" s="11"/>
      <c r="L103" s="29" t="s">
        <v>79</v>
      </c>
      <c r="M103" s="46">
        <v>558.11699399999998</v>
      </c>
      <c r="N103" s="46">
        <v>512.572046</v>
      </c>
      <c r="O103" s="46">
        <v>392.355705</v>
      </c>
      <c r="P103" s="46">
        <v>484.37945400000001</v>
      </c>
      <c r="Q103" s="46">
        <v>540.08135500000003</v>
      </c>
      <c r="R103" s="46">
        <v>574.75601800000004</v>
      </c>
      <c r="S103" s="14"/>
      <c r="U103" s="13"/>
      <c r="V103" s="13"/>
    </row>
    <row r="104" spans="1:22" s="4" customFormat="1" ht="8.25" customHeight="1">
      <c r="A104" s="11"/>
      <c r="B104" s="29" t="s">
        <v>80</v>
      </c>
      <c r="C104" s="46">
        <v>564.31244700000002</v>
      </c>
      <c r="D104" s="46">
        <v>566.60637299999996</v>
      </c>
      <c r="E104" s="46">
        <v>556.45988199999999</v>
      </c>
      <c r="F104" s="46">
        <v>578.744146</v>
      </c>
      <c r="G104" s="46">
        <v>673.57255599999996</v>
      </c>
      <c r="H104" s="46">
        <v>776.97394299999996</v>
      </c>
      <c r="I104" s="46">
        <v>913.37830799999995</v>
      </c>
      <c r="J104" s="14"/>
      <c r="K104" s="11"/>
      <c r="L104" s="29" t="s">
        <v>80</v>
      </c>
      <c r="M104" s="46">
        <v>940.19515000000001</v>
      </c>
      <c r="N104" s="46">
        <v>987.86105699999996</v>
      </c>
      <c r="O104" s="46">
        <v>780.76237400000002</v>
      </c>
      <c r="P104" s="46">
        <v>907.87563899999998</v>
      </c>
      <c r="Q104" s="46">
        <v>950.40762500000005</v>
      </c>
      <c r="R104" s="46">
        <v>1093.0274179999999</v>
      </c>
      <c r="S104" s="14"/>
      <c r="U104" s="13"/>
      <c r="V104" s="13"/>
    </row>
    <row r="105" spans="1:22" s="4" customFormat="1" ht="8.25" customHeight="1">
      <c r="A105" s="11"/>
      <c r="B105" s="29" t="s">
        <v>81</v>
      </c>
      <c r="C105" s="46">
        <v>1039.599475</v>
      </c>
      <c r="D105" s="46">
        <v>961.742572</v>
      </c>
      <c r="E105" s="46">
        <v>1006.650255</v>
      </c>
      <c r="F105" s="46">
        <v>969.01400799999999</v>
      </c>
      <c r="G105" s="46">
        <v>1101.0455810000001</v>
      </c>
      <c r="H105" s="46">
        <v>1244.874139</v>
      </c>
      <c r="I105" s="46">
        <v>1323.1243959999999</v>
      </c>
      <c r="J105" s="14"/>
      <c r="K105" s="11"/>
      <c r="L105" s="29" t="s">
        <v>81</v>
      </c>
      <c r="M105" s="46">
        <v>1350.573063</v>
      </c>
      <c r="N105" s="46">
        <v>1395.4830790000001</v>
      </c>
      <c r="O105" s="46">
        <v>1169.7445929999999</v>
      </c>
      <c r="P105" s="46">
        <v>1471.63471</v>
      </c>
      <c r="Q105" s="46">
        <v>1479.7470020000001</v>
      </c>
      <c r="R105" s="46">
        <v>1569.006625</v>
      </c>
      <c r="S105" s="14"/>
      <c r="U105" s="13"/>
      <c r="V105" s="13"/>
    </row>
    <row r="106" spans="1:22" s="4" customFormat="1" ht="8.25" customHeight="1">
      <c r="A106" s="11"/>
      <c r="B106" s="29" t="s">
        <v>82</v>
      </c>
      <c r="C106" s="48">
        <v>930.77816800000005</v>
      </c>
      <c r="D106" s="48">
        <v>810.22236599999997</v>
      </c>
      <c r="E106" s="46">
        <v>1003.727294</v>
      </c>
      <c r="F106" s="46">
        <v>1082.245103</v>
      </c>
      <c r="G106" s="46">
        <v>1474.991307</v>
      </c>
      <c r="H106" s="46">
        <v>1728.891963</v>
      </c>
      <c r="I106" s="46">
        <v>3064.0969660000001</v>
      </c>
      <c r="J106" s="14"/>
      <c r="K106" s="11"/>
      <c r="L106" s="29" t="s">
        <v>82</v>
      </c>
      <c r="M106" s="46">
        <v>3824.928559</v>
      </c>
      <c r="N106" s="46">
        <v>5262.751765</v>
      </c>
      <c r="O106" s="46">
        <v>6198.1435879999999</v>
      </c>
      <c r="P106" s="46">
        <v>9214.9242389999999</v>
      </c>
      <c r="Q106" s="46">
        <v>13313.843143</v>
      </c>
      <c r="R106" s="46">
        <v>13217.373527</v>
      </c>
      <c r="S106" s="14"/>
      <c r="U106" s="13"/>
      <c r="V106" s="13"/>
    </row>
    <row r="107" spans="1:22" s="4" customFormat="1" ht="8.25" customHeight="1">
      <c r="A107" s="11"/>
      <c r="B107" s="29" t="s">
        <v>83</v>
      </c>
      <c r="C107" s="46">
        <v>1487.183745</v>
      </c>
      <c r="D107" s="46">
        <v>1007.550494</v>
      </c>
      <c r="E107" s="46">
        <v>1342.652</v>
      </c>
      <c r="F107" s="46">
        <v>1613.65499</v>
      </c>
      <c r="G107" s="46">
        <v>2571.7267240000001</v>
      </c>
      <c r="H107" s="46">
        <v>2837.2019770000002</v>
      </c>
      <c r="I107" s="46">
        <v>3044.270078</v>
      </c>
      <c r="J107" s="14"/>
      <c r="K107" s="11"/>
      <c r="L107" s="29" t="s">
        <v>83</v>
      </c>
      <c r="M107" s="46">
        <v>3667.714868</v>
      </c>
      <c r="N107" s="46">
        <v>4838.0001730000004</v>
      </c>
      <c r="O107" s="46">
        <v>2186.6519149999999</v>
      </c>
      <c r="P107" s="46">
        <v>3587.6691449999998</v>
      </c>
      <c r="Q107" s="46">
        <v>4266.8099179999999</v>
      </c>
      <c r="R107" s="46">
        <v>3326.3775150000001</v>
      </c>
      <c r="S107" s="14"/>
      <c r="U107" s="13"/>
      <c r="V107" s="13"/>
    </row>
    <row r="108" spans="1:22" s="4" customFormat="1" ht="8.25" customHeight="1">
      <c r="A108" s="11"/>
      <c r="B108" s="29" t="s">
        <v>84</v>
      </c>
      <c r="C108" s="48">
        <v>2385.4772069999999</v>
      </c>
      <c r="D108" s="48">
        <v>2296.5704879999998</v>
      </c>
      <c r="E108" s="48">
        <v>2306.0060229999999</v>
      </c>
      <c r="F108" s="48">
        <v>2221.7497629999998</v>
      </c>
      <c r="G108" s="46">
        <v>2762.0854920000002</v>
      </c>
      <c r="H108" s="48">
        <v>3214.3296310000001</v>
      </c>
      <c r="I108" s="48">
        <v>3833.085102</v>
      </c>
      <c r="J108" s="14"/>
      <c r="K108" s="11"/>
      <c r="L108" s="29" t="s">
        <v>84</v>
      </c>
      <c r="M108" s="48">
        <v>3996.7684159999999</v>
      </c>
      <c r="N108" s="48">
        <v>4451.0992820000001</v>
      </c>
      <c r="O108" s="48">
        <v>3368.655111</v>
      </c>
      <c r="P108" s="48">
        <v>3704.3822639999999</v>
      </c>
      <c r="Q108" s="48">
        <v>4544.9793600000003</v>
      </c>
      <c r="R108" s="48">
        <v>5352.8858559999999</v>
      </c>
      <c r="S108" s="14"/>
      <c r="U108" s="13"/>
      <c r="V108" s="13"/>
    </row>
    <row r="109" spans="1:22" s="4" customFormat="1" ht="8.25" customHeight="1">
      <c r="A109" s="11"/>
      <c r="B109" s="29" t="s">
        <v>85</v>
      </c>
      <c r="C109" s="46">
        <v>804.74827600000003</v>
      </c>
      <c r="D109" s="46">
        <v>793.33813999999995</v>
      </c>
      <c r="E109" s="46">
        <v>532.13748799999996</v>
      </c>
      <c r="F109" s="46">
        <v>496.32876299999998</v>
      </c>
      <c r="G109" s="46">
        <v>791.61640699999998</v>
      </c>
      <c r="H109" s="46">
        <v>1184.815218</v>
      </c>
      <c r="I109" s="46">
        <v>2007.3918020000001</v>
      </c>
      <c r="J109" s="14"/>
      <c r="K109" s="11"/>
      <c r="L109" s="29" t="s">
        <v>85</v>
      </c>
      <c r="M109" s="46">
        <v>2357.7941649999998</v>
      </c>
      <c r="N109" s="46">
        <v>2132.3310320000001</v>
      </c>
      <c r="O109" s="46">
        <v>1370.419447</v>
      </c>
      <c r="P109" s="46">
        <v>2049.9971860000001</v>
      </c>
      <c r="Q109" s="46">
        <v>2941.3644640000002</v>
      </c>
      <c r="R109" s="46">
        <v>2793.544148</v>
      </c>
      <c r="S109" s="14"/>
      <c r="U109" s="13"/>
      <c r="V109" s="13"/>
    </row>
    <row r="110" spans="1:22" s="4" customFormat="1" ht="8.25" customHeight="1">
      <c r="A110" s="11"/>
      <c r="B110" s="29" t="s">
        <v>86</v>
      </c>
      <c r="C110" s="48">
        <v>7.315849</v>
      </c>
      <c r="D110" s="48">
        <v>8.4565269999999995</v>
      </c>
      <c r="E110" s="48">
        <v>14.601908</v>
      </c>
      <c r="F110" s="48">
        <v>39.871949000000001</v>
      </c>
      <c r="G110" s="48">
        <v>47.259388000000001</v>
      </c>
      <c r="H110" s="48">
        <v>64.962083000000007</v>
      </c>
      <c r="I110" s="48">
        <v>60.098728999999999</v>
      </c>
      <c r="J110" s="14"/>
      <c r="K110" s="11"/>
      <c r="L110" s="29" t="s">
        <v>86</v>
      </c>
      <c r="M110" s="48">
        <v>82.126499999999993</v>
      </c>
      <c r="N110" s="48">
        <v>85.957448999999997</v>
      </c>
      <c r="O110" s="48">
        <v>59.406747000000003</v>
      </c>
      <c r="P110" s="48">
        <v>27.375049000000001</v>
      </c>
      <c r="Q110" s="48">
        <v>34.895771000000003</v>
      </c>
      <c r="R110" s="48">
        <v>24.939288000000001</v>
      </c>
      <c r="S110" s="14"/>
      <c r="U110" s="13"/>
      <c r="V110" s="13"/>
    </row>
    <row r="111" spans="1:22" s="4" customFormat="1" ht="8.25" customHeight="1">
      <c r="A111" s="11"/>
      <c r="B111" s="29" t="s">
        <v>87</v>
      </c>
      <c r="C111" s="46">
        <v>563.16833699999995</v>
      </c>
      <c r="D111" s="46">
        <v>527.05146999999999</v>
      </c>
      <c r="E111" s="46">
        <v>716.76320999999996</v>
      </c>
      <c r="F111" s="46">
        <v>613.67428600000005</v>
      </c>
      <c r="G111" s="46">
        <v>709.87217899999996</v>
      </c>
      <c r="H111" s="46">
        <v>870.41984200000002</v>
      </c>
      <c r="I111" s="46">
        <v>1074.39933</v>
      </c>
      <c r="J111" s="14"/>
      <c r="K111" s="11"/>
      <c r="L111" s="29" t="s">
        <v>87</v>
      </c>
      <c r="M111" s="46">
        <v>1243.766081</v>
      </c>
      <c r="N111" s="46">
        <v>1306.778712</v>
      </c>
      <c r="O111" s="46">
        <v>945.70823499999995</v>
      </c>
      <c r="P111" s="46">
        <v>1166.4166250000001</v>
      </c>
      <c r="Q111" s="46">
        <v>1343.7634860000001</v>
      </c>
      <c r="R111" s="46">
        <v>1284.9632489999999</v>
      </c>
      <c r="S111" s="14"/>
      <c r="U111" s="13"/>
      <c r="V111" s="13"/>
    </row>
    <row r="112" spans="1:22" s="4" customFormat="1" ht="8.25" customHeight="1">
      <c r="A112" s="11"/>
      <c r="B112" s="29" t="s">
        <v>88</v>
      </c>
      <c r="C112" s="46">
        <v>12.349176</v>
      </c>
      <c r="D112" s="46">
        <v>11.407942</v>
      </c>
      <c r="E112" s="46">
        <v>6.6427019999999999</v>
      </c>
      <c r="F112" s="46">
        <v>8.2849679999999992</v>
      </c>
      <c r="G112" s="46">
        <v>11.334417</v>
      </c>
      <c r="H112" s="46">
        <v>24.065608999999998</v>
      </c>
      <c r="I112" s="46">
        <v>38.555467999999998</v>
      </c>
      <c r="J112" s="14"/>
      <c r="K112" s="11"/>
      <c r="L112" s="29" t="s">
        <v>88</v>
      </c>
      <c r="M112" s="46">
        <v>128.48089200000001</v>
      </c>
      <c r="N112" s="46">
        <v>200.439199</v>
      </c>
      <c r="O112" s="46">
        <v>283.04978999999997</v>
      </c>
      <c r="P112" s="46">
        <v>252.80399299999999</v>
      </c>
      <c r="Q112" s="46">
        <v>326.11954600000001</v>
      </c>
      <c r="R112" s="46">
        <v>227.274981</v>
      </c>
      <c r="S112" s="14"/>
      <c r="U112" s="13"/>
      <c r="V112" s="13"/>
    </row>
    <row r="113" spans="1:22" s="4" customFormat="1" ht="8.25" customHeight="1">
      <c r="A113" s="11"/>
      <c r="B113" s="29" t="s">
        <v>89</v>
      </c>
      <c r="C113" s="46">
        <v>154.99556000000001</v>
      </c>
      <c r="D113" s="46">
        <v>178.018102</v>
      </c>
      <c r="E113" s="46">
        <v>172.287634</v>
      </c>
      <c r="F113" s="46">
        <v>191.651295</v>
      </c>
      <c r="G113" s="46">
        <v>242.54447099999999</v>
      </c>
      <c r="H113" s="46">
        <v>319.88477699999999</v>
      </c>
      <c r="I113" s="46">
        <v>587.439843</v>
      </c>
      <c r="J113" s="14"/>
      <c r="K113" s="11"/>
      <c r="L113" s="29" t="s">
        <v>89</v>
      </c>
      <c r="M113" s="46">
        <v>776.33510999999999</v>
      </c>
      <c r="N113" s="46">
        <v>453.58649700000001</v>
      </c>
      <c r="O113" s="46">
        <v>403.69002699999999</v>
      </c>
      <c r="P113" s="46">
        <v>482.77264700000001</v>
      </c>
      <c r="Q113" s="46">
        <v>494.83569899999998</v>
      </c>
      <c r="R113" s="46">
        <v>419.05228299999999</v>
      </c>
      <c r="S113" s="14"/>
      <c r="U113" s="13"/>
      <c r="V113" s="13"/>
    </row>
    <row r="114" spans="1:22" s="4" customFormat="1" ht="8.25" customHeight="1">
      <c r="A114" s="11"/>
      <c r="B114" s="29" t="s">
        <v>90</v>
      </c>
      <c r="C114" s="46">
        <v>1.465946</v>
      </c>
      <c r="D114" s="46">
        <v>1.613618</v>
      </c>
      <c r="E114" s="46">
        <v>1.0396749999999999</v>
      </c>
      <c r="F114" s="46">
        <v>0.94558200000000003</v>
      </c>
      <c r="G114" s="46">
        <v>1.499139</v>
      </c>
      <c r="H114" s="46">
        <v>9.3048459999999995</v>
      </c>
      <c r="I114" s="46">
        <v>19.744744000000001</v>
      </c>
      <c r="J114" s="14"/>
      <c r="K114" s="11"/>
      <c r="L114" s="29" t="s">
        <v>90</v>
      </c>
      <c r="M114" s="46">
        <v>37.024582000000002</v>
      </c>
      <c r="N114" s="46">
        <v>63.955705999999999</v>
      </c>
      <c r="O114" s="46">
        <v>38.755419000000003</v>
      </c>
      <c r="P114" s="46">
        <v>37.195725000000003</v>
      </c>
      <c r="Q114" s="46">
        <v>39.006396000000002</v>
      </c>
      <c r="R114" s="46">
        <v>25.868147</v>
      </c>
      <c r="S114" s="14"/>
      <c r="U114" s="13"/>
      <c r="V114" s="13"/>
    </row>
    <row r="115" spans="1:22" s="4" customFormat="1" ht="8.25" customHeight="1">
      <c r="A115" s="11"/>
      <c r="B115" s="29" t="s">
        <v>91</v>
      </c>
      <c r="C115" s="48">
        <v>17.111878000000001</v>
      </c>
      <c r="D115" s="48">
        <v>15.253159999999999</v>
      </c>
      <c r="E115" s="48">
        <v>20.942705</v>
      </c>
      <c r="F115" s="48">
        <v>45.523296000000002</v>
      </c>
      <c r="G115" s="48">
        <v>26.579725</v>
      </c>
      <c r="H115" s="48">
        <v>34.259979000000001</v>
      </c>
      <c r="I115" s="48">
        <v>38.326579000000002</v>
      </c>
      <c r="J115" s="14"/>
      <c r="K115" s="11"/>
      <c r="L115" s="29" t="s">
        <v>91</v>
      </c>
      <c r="M115" s="48">
        <v>92.663179</v>
      </c>
      <c r="N115" s="48">
        <v>74.558679999999995</v>
      </c>
      <c r="O115" s="48">
        <v>60.595382000000001</v>
      </c>
      <c r="P115" s="48">
        <v>70.981800000000007</v>
      </c>
      <c r="Q115" s="48">
        <v>73.098754</v>
      </c>
      <c r="R115" s="48">
        <v>75.438523000000004</v>
      </c>
      <c r="S115" s="14"/>
      <c r="U115" s="13"/>
      <c r="V115" s="13"/>
    </row>
    <row r="116" spans="1:22" s="4" customFormat="1" ht="8.25" customHeight="1">
      <c r="A116" s="11"/>
      <c r="B116" s="29" t="s">
        <v>92</v>
      </c>
      <c r="C116" s="46">
        <v>370.45049399999999</v>
      </c>
      <c r="D116" s="46">
        <v>770.98844599999995</v>
      </c>
      <c r="E116" s="46">
        <v>654.70682299999999</v>
      </c>
      <c r="F116" s="46">
        <v>311.07011399999999</v>
      </c>
      <c r="G116" s="46">
        <v>333.42980399999999</v>
      </c>
      <c r="H116" s="46">
        <v>440.75850400000002</v>
      </c>
      <c r="I116" s="46">
        <v>451.12667599999997</v>
      </c>
      <c r="J116" s="14"/>
      <c r="K116" s="11"/>
      <c r="L116" s="29" t="s">
        <v>92</v>
      </c>
      <c r="M116" s="46">
        <v>518.71618999999998</v>
      </c>
      <c r="N116" s="46">
        <v>602.68244400000003</v>
      </c>
      <c r="O116" s="46">
        <v>465.52035100000001</v>
      </c>
      <c r="P116" s="46">
        <v>749.02463799999998</v>
      </c>
      <c r="Q116" s="46">
        <v>1041.84906</v>
      </c>
      <c r="R116" s="46">
        <v>1135.5617749999999</v>
      </c>
      <c r="S116" s="14"/>
      <c r="U116" s="13"/>
      <c r="V116" s="13"/>
    </row>
    <row r="117" spans="1:22" s="4" customFormat="1" ht="8.25" customHeight="1">
      <c r="A117" s="11"/>
      <c r="B117" s="29" t="s">
        <v>93</v>
      </c>
      <c r="C117" s="46">
        <v>1210.364116</v>
      </c>
      <c r="D117" s="46">
        <v>1338.0158120000001</v>
      </c>
      <c r="E117" s="46">
        <v>1406.482031</v>
      </c>
      <c r="F117" s="46">
        <v>1262.85825</v>
      </c>
      <c r="G117" s="46">
        <v>1599.504173</v>
      </c>
      <c r="H117" s="46">
        <v>1889.5474710000001</v>
      </c>
      <c r="I117" s="46">
        <v>2112.8346929999998</v>
      </c>
      <c r="J117" s="14"/>
      <c r="K117" s="11"/>
      <c r="L117" s="29" t="s">
        <v>93</v>
      </c>
      <c r="M117" s="46">
        <v>2172.0764869999998</v>
      </c>
      <c r="N117" s="46">
        <v>1953.4818290000001</v>
      </c>
      <c r="O117" s="46">
        <v>1458.1385230000001</v>
      </c>
      <c r="P117" s="46">
        <v>1611.9114199999999</v>
      </c>
      <c r="Q117" s="46">
        <v>1725.0636420000001</v>
      </c>
      <c r="R117" s="46">
        <v>1911.070318</v>
      </c>
      <c r="S117" s="14"/>
      <c r="U117" s="13"/>
      <c r="V117" s="13"/>
    </row>
    <row r="118" spans="1:22" s="4" customFormat="1" ht="8.25" customHeight="1">
      <c r="A118" s="11"/>
      <c r="B118" s="29" t="s">
        <v>94</v>
      </c>
      <c r="C118" s="46">
        <v>22201.20779</v>
      </c>
      <c r="D118" s="46">
        <v>23680.489653000001</v>
      </c>
      <c r="E118" s="46">
        <v>23881.819246999999</v>
      </c>
      <c r="F118" s="46">
        <v>25519.843453000001</v>
      </c>
      <c r="G118" s="46">
        <v>29046.508461000001</v>
      </c>
      <c r="H118" s="46">
        <v>28976.610923</v>
      </c>
      <c r="I118" s="46">
        <v>32653.490247999998</v>
      </c>
      <c r="J118" s="14"/>
      <c r="K118" s="11"/>
      <c r="L118" s="29" t="s">
        <v>94</v>
      </c>
      <c r="M118" s="46">
        <v>33882.297314000003</v>
      </c>
      <c r="N118" s="46">
        <v>33673.981180000002</v>
      </c>
      <c r="O118" s="46">
        <v>29173.372085999999</v>
      </c>
      <c r="P118" s="46">
        <v>41650.314648</v>
      </c>
      <c r="Q118" s="46">
        <v>48310.689210999997</v>
      </c>
      <c r="R118" s="46">
        <v>53774.524032000001</v>
      </c>
      <c r="S118" s="14"/>
      <c r="U118" s="13"/>
      <c r="V118" s="13"/>
    </row>
    <row r="119" spans="1:22" s="4" customFormat="1" ht="8.25" customHeight="1">
      <c r="A119" s="11"/>
      <c r="B119" s="29" t="s">
        <v>95</v>
      </c>
      <c r="C119" s="46">
        <v>47520.513966999999</v>
      </c>
      <c r="D119" s="46">
        <v>43276.820351000002</v>
      </c>
      <c r="E119" s="46">
        <v>42325.902763999999</v>
      </c>
      <c r="F119" s="46">
        <v>40863.611380000002</v>
      </c>
      <c r="G119" s="46">
        <v>46428.75374</v>
      </c>
      <c r="H119" s="46">
        <v>52095.939768999997</v>
      </c>
      <c r="I119" s="46">
        <v>61687.122212000002</v>
      </c>
      <c r="J119" s="14"/>
      <c r="K119" s="11"/>
      <c r="L119" s="29" t="s">
        <v>95</v>
      </c>
      <c r="M119" s="46">
        <v>70295.352765999996</v>
      </c>
      <c r="N119" s="46">
        <v>75214.769534999999</v>
      </c>
      <c r="O119" s="46">
        <v>60188.378613000001</v>
      </c>
      <c r="P119" s="46">
        <v>71455.407082999998</v>
      </c>
      <c r="Q119" s="46">
        <v>70644.757807000002</v>
      </c>
      <c r="R119" s="46">
        <v>74874.490323000005</v>
      </c>
      <c r="S119" s="14"/>
      <c r="U119" s="13"/>
      <c r="V119" s="13"/>
    </row>
    <row r="120" spans="1:22" s="4" customFormat="1" ht="8.25" customHeight="1">
      <c r="A120" s="11"/>
      <c r="B120" s="29" t="s">
        <v>96</v>
      </c>
      <c r="C120" s="46">
        <v>572.33570799999995</v>
      </c>
      <c r="D120" s="46">
        <v>531.51962100000003</v>
      </c>
      <c r="E120" s="46">
        <v>490.23942699999998</v>
      </c>
      <c r="F120" s="46">
        <v>237.11914899999999</v>
      </c>
      <c r="G120" s="46">
        <v>498.04344500000002</v>
      </c>
      <c r="H120" s="46">
        <v>584.94257800000003</v>
      </c>
      <c r="I120" s="46">
        <v>828.87466800000004</v>
      </c>
      <c r="J120" s="14"/>
      <c r="K120" s="11"/>
      <c r="L120" s="29" t="s">
        <v>96</v>
      </c>
      <c r="M120" s="46">
        <v>1193.706034</v>
      </c>
      <c r="N120" s="46">
        <v>1353.7584850000001</v>
      </c>
      <c r="O120" s="46">
        <v>589.48024699999996</v>
      </c>
      <c r="P120" s="46">
        <v>526.01788399999998</v>
      </c>
      <c r="Q120" s="46">
        <v>1504.147733</v>
      </c>
      <c r="R120" s="46">
        <v>2189.8835399999998</v>
      </c>
      <c r="S120" s="14"/>
      <c r="U120" s="13"/>
      <c r="V120" s="13"/>
    </row>
    <row r="121" spans="1:22" s="4" customFormat="1" ht="8.25" customHeight="1">
      <c r="A121" s="11"/>
      <c r="B121" s="29" t="s">
        <v>97</v>
      </c>
      <c r="C121" s="46">
        <v>28157.913342</v>
      </c>
      <c r="D121" s="46">
        <v>27918.355571</v>
      </c>
      <c r="E121" s="46">
        <v>27887.53901</v>
      </c>
      <c r="F121" s="46">
        <v>27284.868416000001</v>
      </c>
      <c r="G121" s="46">
        <v>28562.579843</v>
      </c>
      <c r="H121" s="46">
        <v>32092.445273000001</v>
      </c>
      <c r="I121" s="46">
        <v>39494.903227000003</v>
      </c>
      <c r="J121" s="14"/>
      <c r="K121" s="11"/>
      <c r="L121" s="29" t="s">
        <v>97</v>
      </c>
      <c r="M121" s="46">
        <v>41898.719373</v>
      </c>
      <c r="N121" s="46">
        <v>42821.614909999997</v>
      </c>
      <c r="O121" s="46">
        <v>33755.792627000003</v>
      </c>
      <c r="P121" s="46">
        <v>51739.276160000001</v>
      </c>
      <c r="Q121" s="46">
        <v>62900.757962999996</v>
      </c>
      <c r="R121" s="46">
        <v>70272.843804000004</v>
      </c>
      <c r="S121" s="14"/>
      <c r="U121" s="13"/>
      <c r="V121" s="13"/>
    </row>
    <row r="122" spans="1:22" s="4" customFormat="1" ht="8.25" customHeight="1">
      <c r="A122" s="11"/>
      <c r="B122" s="29" t="s">
        <v>98</v>
      </c>
      <c r="C122" s="46">
        <v>299.17030499999998</v>
      </c>
      <c r="D122" s="46">
        <v>384.03222799999998</v>
      </c>
      <c r="E122" s="46">
        <v>400.290075</v>
      </c>
      <c r="F122" s="46">
        <v>225.406533</v>
      </c>
      <c r="G122" s="46">
        <v>146.20171500000001</v>
      </c>
      <c r="H122" s="46">
        <v>292.243988</v>
      </c>
      <c r="I122" s="46">
        <v>379.67355500000002</v>
      </c>
      <c r="J122" s="14"/>
      <c r="K122" s="11"/>
      <c r="L122" s="29" t="s">
        <v>98</v>
      </c>
      <c r="M122" s="46">
        <v>683.30941900000005</v>
      </c>
      <c r="N122" s="46">
        <v>719.15959899999996</v>
      </c>
      <c r="O122" s="46">
        <v>438.48269699999997</v>
      </c>
      <c r="P122" s="46">
        <v>590.60315200000002</v>
      </c>
      <c r="Q122" s="46">
        <v>579.02630199999999</v>
      </c>
      <c r="R122" s="46">
        <v>564.11132999999995</v>
      </c>
      <c r="S122" s="14"/>
      <c r="U122" s="13"/>
      <c r="V122" s="13"/>
    </row>
    <row r="123" spans="1:22" s="4" customFormat="1" ht="8.25" customHeight="1">
      <c r="A123" s="11"/>
      <c r="B123" s="29" t="s">
        <v>99</v>
      </c>
      <c r="C123" s="46">
        <v>64.121440000000007</v>
      </c>
      <c r="D123" s="46">
        <v>8.3950180000000003</v>
      </c>
      <c r="E123" s="46">
        <v>33.477004999999998</v>
      </c>
      <c r="F123" s="46">
        <v>109.282849</v>
      </c>
      <c r="G123" s="46">
        <v>81.165121999999997</v>
      </c>
      <c r="H123" s="46">
        <v>117.769175</v>
      </c>
      <c r="I123" s="46">
        <v>185.525339</v>
      </c>
      <c r="J123" s="14"/>
      <c r="K123" s="11"/>
      <c r="L123" s="29" t="s">
        <v>99</v>
      </c>
      <c r="M123" s="46">
        <v>157.48837700000001</v>
      </c>
      <c r="N123" s="46">
        <v>128.26565600000001</v>
      </c>
      <c r="O123" s="46">
        <v>51.772902999999999</v>
      </c>
      <c r="P123" s="46">
        <v>107.51373700000001</v>
      </c>
      <c r="Q123" s="46">
        <v>79.176624000000004</v>
      </c>
      <c r="R123" s="46">
        <v>72.782218999999998</v>
      </c>
      <c r="S123" s="14"/>
      <c r="U123" s="13"/>
      <c r="V123" s="13"/>
    </row>
    <row r="124" spans="1:22" s="4" customFormat="1" ht="8.25" customHeight="1">
      <c r="A124" s="11"/>
      <c r="B124" s="29" t="s">
        <v>100</v>
      </c>
      <c r="C124" s="46">
        <v>4449.2093590000004</v>
      </c>
      <c r="D124" s="46">
        <v>5026.3637360000002</v>
      </c>
      <c r="E124" s="46">
        <v>5246.7822290000004</v>
      </c>
      <c r="F124" s="46">
        <v>5602.7791889999999</v>
      </c>
      <c r="G124" s="46">
        <v>6176.6686749999999</v>
      </c>
      <c r="H124" s="46">
        <v>7708.5734650000004</v>
      </c>
      <c r="I124" s="46">
        <v>8661.1185619999997</v>
      </c>
      <c r="J124" s="14"/>
      <c r="K124" s="11"/>
      <c r="L124" s="29" t="s">
        <v>100</v>
      </c>
      <c r="M124" s="46">
        <v>8667.336104</v>
      </c>
      <c r="N124" s="46">
        <v>9315.6389139999992</v>
      </c>
      <c r="O124" s="46">
        <v>8498.9150150000005</v>
      </c>
      <c r="P124" s="46">
        <v>10143.122701</v>
      </c>
      <c r="Q124" s="46">
        <v>10882.340747</v>
      </c>
      <c r="R124" s="46">
        <v>11731.709580999999</v>
      </c>
      <c r="S124" s="14"/>
      <c r="U124" s="13"/>
      <c r="V124" s="13"/>
    </row>
    <row r="125" spans="1:22" s="4" customFormat="1" ht="8.25" customHeight="1">
      <c r="A125" s="11"/>
      <c r="B125" s="29" t="s">
        <v>101</v>
      </c>
      <c r="C125" s="46">
        <v>88.658809000000005</v>
      </c>
      <c r="D125" s="46">
        <v>126.612055</v>
      </c>
      <c r="E125" s="46">
        <v>112.53753399999999</v>
      </c>
      <c r="F125" s="46">
        <v>137.13717500000001</v>
      </c>
      <c r="G125" s="46">
        <v>203.65532999999999</v>
      </c>
      <c r="H125" s="46">
        <v>121.745079</v>
      </c>
      <c r="I125" s="46">
        <v>182.54081199999999</v>
      </c>
      <c r="J125" s="14"/>
      <c r="K125" s="11"/>
      <c r="L125" s="29" t="s">
        <v>101</v>
      </c>
      <c r="M125" s="46">
        <v>214.90883199999999</v>
      </c>
      <c r="N125" s="46">
        <v>133.60000500000001</v>
      </c>
      <c r="O125" s="46">
        <v>140.51452599999999</v>
      </c>
      <c r="P125" s="46">
        <v>140.277263</v>
      </c>
      <c r="Q125" s="46">
        <v>131.08991399999999</v>
      </c>
      <c r="R125" s="46">
        <v>121.322762</v>
      </c>
      <c r="S125" s="14"/>
      <c r="U125" s="13"/>
      <c r="V125" s="13"/>
    </row>
    <row r="126" spans="1:22" s="4" customFormat="1" ht="8.25" customHeight="1">
      <c r="A126" s="11"/>
      <c r="B126" s="29" t="s">
        <v>102</v>
      </c>
      <c r="C126" s="46">
        <v>91.293800000000005</v>
      </c>
      <c r="D126" s="46">
        <v>76.425563999999994</v>
      </c>
      <c r="E126" s="46">
        <v>41.195036999999999</v>
      </c>
      <c r="F126" s="46">
        <v>50.122737999999998</v>
      </c>
      <c r="G126" s="46">
        <v>48.851897000000001</v>
      </c>
      <c r="H126" s="46">
        <v>57.630961999999997</v>
      </c>
      <c r="I126" s="46">
        <v>61.768169</v>
      </c>
      <c r="J126" s="14"/>
      <c r="K126" s="11"/>
      <c r="L126" s="29" t="s">
        <v>102</v>
      </c>
      <c r="M126" s="46">
        <v>54.278472000000001</v>
      </c>
      <c r="N126" s="46">
        <v>64.203001999999998</v>
      </c>
      <c r="O126" s="46">
        <v>55.229188000000001</v>
      </c>
      <c r="P126" s="46">
        <v>53.253467000000001</v>
      </c>
      <c r="Q126" s="46">
        <v>64.376362999999998</v>
      </c>
      <c r="R126" s="46">
        <v>68.865301000000002</v>
      </c>
      <c r="S126" s="14"/>
      <c r="U126" s="13"/>
      <c r="V126" s="13"/>
    </row>
    <row r="127" spans="1:22" s="4" customFormat="1" ht="8.25" customHeight="1">
      <c r="A127" s="11"/>
      <c r="B127" s="29" t="s">
        <v>103</v>
      </c>
      <c r="C127" s="46">
        <v>11.032515</v>
      </c>
      <c r="D127" s="46">
        <v>22.167618999999998</v>
      </c>
      <c r="E127" s="46">
        <v>17.747335</v>
      </c>
      <c r="F127" s="46">
        <v>14.225107</v>
      </c>
      <c r="G127" s="46">
        <v>16.012656</v>
      </c>
      <c r="H127" s="46">
        <v>17.011769999999999</v>
      </c>
      <c r="I127" s="46">
        <v>17.511399000000001</v>
      </c>
      <c r="J127" s="14"/>
      <c r="K127" s="11"/>
      <c r="L127" s="29" t="s">
        <v>103</v>
      </c>
      <c r="M127" s="46">
        <v>17.589741</v>
      </c>
      <c r="N127" s="46">
        <v>20.777999999999999</v>
      </c>
      <c r="O127" s="46">
        <v>22.368662</v>
      </c>
      <c r="P127" s="46">
        <v>25.225034999999998</v>
      </c>
      <c r="Q127" s="46">
        <v>24.181868000000001</v>
      </c>
      <c r="R127" s="46">
        <v>41.735306000000001</v>
      </c>
      <c r="S127" s="14"/>
      <c r="U127" s="13"/>
      <c r="V127" s="13"/>
    </row>
    <row r="128" spans="1:22" s="4" customFormat="1" ht="8.25" customHeight="1">
      <c r="A128" s="11"/>
      <c r="B128" s="29" t="s">
        <v>104</v>
      </c>
      <c r="C128" s="46"/>
      <c r="D128" s="46"/>
      <c r="E128" s="46"/>
      <c r="F128" s="46"/>
      <c r="G128" s="46"/>
      <c r="H128" s="46"/>
      <c r="I128" s="46"/>
      <c r="J128" s="14"/>
      <c r="K128" s="11"/>
      <c r="L128" s="29" t="s">
        <v>104</v>
      </c>
      <c r="M128" s="46"/>
      <c r="S128" s="14"/>
      <c r="U128" s="13"/>
      <c r="V128" s="13"/>
    </row>
    <row r="129" spans="1:22" s="4" customFormat="1" ht="8.25" customHeight="1">
      <c r="A129" s="11"/>
      <c r="B129" s="29" t="s">
        <v>105</v>
      </c>
      <c r="C129" s="7">
        <v>4042.471</v>
      </c>
      <c r="D129" s="7">
        <v>4155.7436299999999</v>
      </c>
      <c r="E129" s="7">
        <v>4298.7711769999996</v>
      </c>
      <c r="F129" s="7">
        <v>4769.7618839999996</v>
      </c>
      <c r="G129" s="7">
        <v>5151.3578710000002</v>
      </c>
      <c r="H129" s="7">
        <v>5725.2046069999997</v>
      </c>
      <c r="I129" s="7">
        <v>5889.8054410000004</v>
      </c>
      <c r="J129" s="14"/>
      <c r="K129" s="11"/>
      <c r="L129" s="29" t="s">
        <v>105</v>
      </c>
      <c r="M129" s="46">
        <v>5731.874632</v>
      </c>
      <c r="N129" s="7">
        <v>5293.3664699999999</v>
      </c>
      <c r="O129" s="7">
        <v>4098.4439169999996</v>
      </c>
      <c r="P129" s="7">
        <v>5416.5447549999999</v>
      </c>
      <c r="Q129" s="7">
        <v>5995.9813000000004</v>
      </c>
      <c r="R129" s="7">
        <v>7339.3764440000004</v>
      </c>
      <c r="S129" s="14"/>
      <c r="U129" s="13"/>
      <c r="V129" s="13"/>
    </row>
    <row r="130" spans="1:22" s="4" customFormat="1" ht="8.25" customHeight="1">
      <c r="A130" s="11"/>
      <c r="B130" s="29" t="s">
        <v>106</v>
      </c>
      <c r="C130" s="30">
        <v>746.16893500000003</v>
      </c>
      <c r="D130" s="30">
        <v>791.08533399999999</v>
      </c>
      <c r="E130" s="30">
        <v>1335.309285</v>
      </c>
      <c r="F130" s="30">
        <v>650.930429</v>
      </c>
      <c r="G130" s="30">
        <v>612.17745500000001</v>
      </c>
      <c r="H130" s="30">
        <v>645.44699000000003</v>
      </c>
      <c r="I130" s="30">
        <v>790.39416000000006</v>
      </c>
      <c r="J130" s="14"/>
      <c r="K130" s="11"/>
      <c r="L130" s="29" t="s">
        <v>106</v>
      </c>
      <c r="M130" s="7">
        <v>1671.393444</v>
      </c>
      <c r="N130" s="30">
        <v>2130.8980270000002</v>
      </c>
      <c r="O130" s="30">
        <v>1673.223802</v>
      </c>
      <c r="P130" s="30">
        <v>1291.1080199999999</v>
      </c>
      <c r="Q130" s="30">
        <v>1231.4481169999999</v>
      </c>
      <c r="R130" s="30">
        <v>1391.3918450000001</v>
      </c>
      <c r="S130" s="14"/>
      <c r="U130" s="13"/>
      <c r="V130" s="13"/>
    </row>
    <row r="131" spans="1:22" s="4" customFormat="1" ht="8.25" customHeight="1">
      <c r="A131" s="11"/>
      <c r="B131" s="29" t="s">
        <v>107</v>
      </c>
      <c r="C131" s="30">
        <v>405.38192500000002</v>
      </c>
      <c r="D131" s="30">
        <v>400.31203900000003</v>
      </c>
      <c r="E131" s="30">
        <v>549.38988400000005</v>
      </c>
      <c r="F131" s="30">
        <v>553.26959699999998</v>
      </c>
      <c r="G131" s="30">
        <v>662.08094900000003</v>
      </c>
      <c r="H131" s="30">
        <v>703.48125000000005</v>
      </c>
      <c r="I131" s="30">
        <v>702.01356299999998</v>
      </c>
      <c r="J131" s="14"/>
      <c r="K131" s="11"/>
      <c r="L131" s="29" t="s">
        <v>107</v>
      </c>
      <c r="M131" s="30">
        <v>657.43857100000002</v>
      </c>
      <c r="N131" s="30">
        <v>654.09958099999994</v>
      </c>
      <c r="O131" s="30">
        <v>573.06913999999995</v>
      </c>
      <c r="P131" s="30">
        <v>651.66305499999999</v>
      </c>
      <c r="Q131" s="30">
        <v>673.68026299999997</v>
      </c>
      <c r="R131" s="30">
        <v>888.62890200000004</v>
      </c>
      <c r="S131" s="14"/>
      <c r="U131" s="13"/>
      <c r="V131" s="13"/>
    </row>
    <row r="132" spans="1:22" s="4" customFormat="1" ht="8.25" customHeight="1">
      <c r="A132" s="11"/>
      <c r="B132" s="29" t="s">
        <v>108</v>
      </c>
      <c r="C132" s="30">
        <v>25.484057</v>
      </c>
      <c r="D132" s="30">
        <v>9.9428269999999994</v>
      </c>
      <c r="E132" s="30">
        <v>5.4052210000000001</v>
      </c>
      <c r="F132" s="30">
        <v>5.346482</v>
      </c>
      <c r="G132" s="30">
        <v>8.4460949999999997</v>
      </c>
      <c r="H132" s="30">
        <v>9.7329539999999994</v>
      </c>
      <c r="I132" s="30">
        <v>10.861475</v>
      </c>
      <c r="J132" s="14"/>
      <c r="K132" s="11"/>
      <c r="L132" s="29" t="s">
        <v>108</v>
      </c>
      <c r="M132" s="30">
        <v>8.1722029999999997</v>
      </c>
      <c r="N132" s="30">
        <v>8.1171900000000008</v>
      </c>
      <c r="O132" s="30">
        <v>7.5321999999999996</v>
      </c>
      <c r="P132" s="30">
        <v>8.5799240000000001</v>
      </c>
      <c r="Q132" s="30">
        <v>7.909986</v>
      </c>
      <c r="R132" s="30">
        <v>8.8297439999999998</v>
      </c>
      <c r="S132" s="14"/>
      <c r="U132" s="13"/>
      <c r="V132" s="13"/>
    </row>
    <row r="133" spans="1:22" s="4" customFormat="1" ht="8.25" customHeight="1">
      <c r="A133" s="11"/>
      <c r="B133" s="29" t="s">
        <v>109</v>
      </c>
      <c r="C133" s="30">
        <v>89.472859999999997</v>
      </c>
      <c r="D133" s="30">
        <v>98.808373000000003</v>
      </c>
      <c r="E133" s="30">
        <v>110.623206</v>
      </c>
      <c r="F133" s="30">
        <v>96.737436000000002</v>
      </c>
      <c r="G133" s="30">
        <v>163.760209</v>
      </c>
      <c r="H133" s="30">
        <v>511.93693599999995</v>
      </c>
      <c r="I133" s="30">
        <v>696.89277600000003</v>
      </c>
      <c r="J133" s="14"/>
      <c r="K133" s="11"/>
      <c r="L133" s="29" t="s">
        <v>109</v>
      </c>
      <c r="M133" s="30">
        <v>676.959519</v>
      </c>
      <c r="N133" s="30">
        <v>1299.5529959999999</v>
      </c>
      <c r="O133" s="30">
        <v>1286.672511</v>
      </c>
      <c r="P133" s="30">
        <v>1490.2617089999999</v>
      </c>
      <c r="Q133" s="30">
        <v>2315.346642</v>
      </c>
      <c r="R133" s="30">
        <v>2962.8664439999998</v>
      </c>
      <c r="S133" s="14"/>
      <c r="U133" s="13"/>
      <c r="V133" s="13"/>
    </row>
    <row r="134" spans="1:22" s="4" customFormat="1" ht="2.4500000000000002" customHeight="1">
      <c r="A134" s="37"/>
      <c r="B134" s="49"/>
      <c r="C134" s="50"/>
      <c r="D134" s="50"/>
      <c r="E134" s="50"/>
      <c r="F134" s="50"/>
      <c r="G134" s="50"/>
      <c r="H134" s="50"/>
      <c r="I134" s="50"/>
      <c r="J134" s="41"/>
      <c r="K134" s="11"/>
      <c r="L134" s="49"/>
      <c r="M134" s="50"/>
      <c r="N134" s="50"/>
      <c r="O134" s="50"/>
      <c r="P134" s="50"/>
      <c r="Q134" s="50"/>
      <c r="R134" s="50"/>
      <c r="S134" s="14"/>
    </row>
    <row r="135" spans="1:22" s="4" customFormat="1" ht="2.4500000000000002" customHeight="1">
      <c r="A135" s="17"/>
      <c r="B135" s="51"/>
      <c r="C135" s="44"/>
      <c r="D135" s="44"/>
      <c r="E135" s="44"/>
      <c r="F135" s="44"/>
      <c r="G135" s="44"/>
      <c r="H135" s="44"/>
      <c r="I135" s="36"/>
      <c r="J135" s="17"/>
      <c r="K135" s="11"/>
      <c r="L135" s="51"/>
      <c r="M135" s="36"/>
      <c r="N135" s="36"/>
      <c r="O135" s="36"/>
      <c r="P135" s="36"/>
      <c r="Q135" s="36"/>
      <c r="R135" s="36"/>
      <c r="S135" s="14"/>
    </row>
    <row r="136" spans="1:22" s="4" customFormat="1" ht="8.25" customHeight="1">
      <c r="A136" s="17"/>
      <c r="B136" s="241"/>
      <c r="C136" s="35"/>
      <c r="D136" s="35"/>
      <c r="E136" s="35"/>
      <c r="F136" s="35"/>
      <c r="G136" s="35"/>
      <c r="H136" s="35"/>
      <c r="I136" s="35"/>
      <c r="J136" s="17"/>
      <c r="K136" s="11"/>
      <c r="L136" s="242" t="s">
        <v>189</v>
      </c>
      <c r="M136" s="35"/>
      <c r="N136" s="35"/>
      <c r="O136" s="35"/>
      <c r="P136" s="35"/>
      <c r="Q136" s="35"/>
      <c r="R136" s="35"/>
      <c r="S136" s="14"/>
    </row>
    <row r="137" spans="1:22" s="4" customFormat="1" ht="4.7" customHeight="1">
      <c r="A137" s="17"/>
      <c r="B137" s="244"/>
      <c r="C137" s="35"/>
      <c r="D137" s="36"/>
      <c r="E137" s="36"/>
      <c r="F137" s="36"/>
      <c r="G137" s="36"/>
      <c r="H137" s="36"/>
      <c r="I137" s="36"/>
      <c r="J137" s="17"/>
      <c r="K137" s="37"/>
      <c r="L137" s="38"/>
      <c r="M137" s="40"/>
      <c r="N137" s="40"/>
      <c r="O137" s="40"/>
      <c r="P137" s="40"/>
      <c r="Q137" s="40"/>
      <c r="R137" s="40"/>
      <c r="S137" s="41"/>
    </row>
    <row r="138" spans="1:22" s="4" customFormat="1" ht="4.7" hidden="1" customHeight="1">
      <c r="A138" s="11"/>
      <c r="B138" s="244"/>
      <c r="C138" s="35"/>
      <c r="D138" s="36"/>
      <c r="E138" s="36"/>
      <c r="F138" s="36"/>
      <c r="G138" s="36"/>
      <c r="H138" s="36"/>
      <c r="I138" s="36"/>
      <c r="J138" s="17"/>
      <c r="K138" s="2"/>
      <c r="L138" s="42"/>
      <c r="M138" s="44"/>
      <c r="N138" s="44"/>
      <c r="O138" s="44"/>
      <c r="P138" s="44"/>
      <c r="Q138" s="44"/>
      <c r="R138" s="44"/>
      <c r="S138" s="2"/>
      <c r="T138" s="4" t="s">
        <v>2</v>
      </c>
    </row>
  </sheetData>
  <sheetProtection sheet="1" objects="1" scenarios="1"/>
  <hyperlinks>
    <hyperlink ref="I2" location="Índice!A1" display="Índice!A1"/>
    <hyperlink ref="R2" location="Índice!A1" display="Índice!A1"/>
  </hyperlinks>
  <printOptions horizontalCentered="1" verticalCentered="1"/>
  <pageMargins left="1.8897637795275593" right="1.9291338582677167" top="2.1653543307086616" bottom="1.5748031496062993" header="0.39370078740157483" footer="0.39370078740157483"/>
  <pageSetup orientation="landscape" r:id="rId1"/>
  <headerFooter>
    <oddHeader>&amp;L&amp;K000080INEGI. Anuario estadístico y geográfico de los Estados Unidos Mexicanos 2013. 2014.</oddHeader>
  </headerFooter>
  <rowBreaks count="2" manualBreakCount="2">
    <brk id="45" max="18" man="1"/>
    <brk id="90" max="18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/>
  <dimension ref="A1:Y138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52" customWidth="1"/>
    <col min="2" max="2" width="29.42578125" style="52" customWidth="1"/>
    <col min="3" max="3" width="8.85546875" style="52" customWidth="1"/>
    <col min="4" max="4" width="9.28515625" style="52" customWidth="1"/>
    <col min="5" max="9" width="8.85546875" style="52" customWidth="1"/>
    <col min="10" max="11" width="0.85546875" style="52" customWidth="1"/>
    <col min="12" max="12" width="29.5703125" style="52" customWidth="1"/>
    <col min="13" max="13" width="10.42578125" style="52" customWidth="1"/>
    <col min="14" max="14" width="10.28515625" style="52" customWidth="1"/>
    <col min="15" max="15" width="10.140625" style="52" customWidth="1"/>
    <col min="16" max="18" width="10.42578125" style="52" customWidth="1"/>
    <col min="19" max="20" width="0.85546875" style="52" customWidth="1"/>
    <col min="21" max="16384" width="10.5703125" style="52" hidden="1"/>
  </cols>
  <sheetData>
    <row r="1" spans="1:25" s="4" customFormat="1" ht="4.7" customHeight="1">
      <c r="A1" s="1"/>
      <c r="B1" s="2"/>
      <c r="C1" s="2"/>
      <c r="D1" s="2"/>
      <c r="E1" s="2"/>
      <c r="F1" s="2"/>
      <c r="G1" s="2"/>
      <c r="H1" s="2"/>
      <c r="I1" s="2"/>
      <c r="J1" s="3"/>
      <c r="K1" s="1"/>
      <c r="L1" s="2"/>
      <c r="M1" s="2"/>
      <c r="N1" s="2"/>
      <c r="O1" s="2"/>
      <c r="P1" s="2"/>
      <c r="Q1" s="2"/>
      <c r="R1" s="2"/>
      <c r="S1" s="3"/>
    </row>
    <row r="2" spans="1:25" s="8" customFormat="1" ht="9.9499999999999993" customHeight="1">
      <c r="A2" s="5"/>
      <c r="B2" s="6" t="s">
        <v>184</v>
      </c>
      <c r="C2" s="7"/>
      <c r="D2" s="7"/>
      <c r="E2" s="7"/>
      <c r="F2" s="7"/>
      <c r="G2" s="7"/>
      <c r="I2" s="740" t="s">
        <v>172</v>
      </c>
      <c r="J2" s="9"/>
      <c r="K2" s="5"/>
      <c r="L2" s="6" t="s">
        <v>184</v>
      </c>
      <c r="M2" s="7"/>
      <c r="N2" s="7"/>
      <c r="O2" s="7"/>
      <c r="P2" s="156"/>
      <c r="Q2" s="156"/>
      <c r="R2" s="740" t="s">
        <v>172</v>
      </c>
      <c r="S2" s="9"/>
    </row>
    <row r="3" spans="1:25" s="8" customFormat="1" ht="9.9499999999999993" customHeight="1">
      <c r="A3" s="5"/>
      <c r="B3" s="6" t="s">
        <v>179</v>
      </c>
      <c r="C3" s="10"/>
      <c r="D3" s="7"/>
      <c r="E3" s="7"/>
      <c r="F3" s="7"/>
      <c r="G3" s="7"/>
      <c r="H3" s="10"/>
      <c r="I3" s="243" t="s">
        <v>119</v>
      </c>
      <c r="J3" s="9"/>
      <c r="K3" s="5"/>
      <c r="L3" s="6" t="s">
        <v>179</v>
      </c>
      <c r="M3" s="10"/>
      <c r="N3" s="10"/>
      <c r="O3" s="10"/>
      <c r="P3" s="10"/>
      <c r="Q3" s="10"/>
      <c r="R3" s="243" t="s">
        <v>191</v>
      </c>
      <c r="S3" s="9"/>
    </row>
    <row r="4" spans="1:25" s="4" customFormat="1" ht="9.9499999999999993" customHeight="1">
      <c r="A4" s="11"/>
      <c r="B4" s="12" t="s">
        <v>169</v>
      </c>
      <c r="C4" s="13"/>
      <c r="D4" s="13"/>
      <c r="E4" s="13"/>
      <c r="F4" s="13"/>
      <c r="G4" s="13"/>
      <c r="H4" s="13"/>
      <c r="I4" s="13"/>
      <c r="J4" s="14"/>
      <c r="K4" s="11"/>
      <c r="L4" s="12" t="s">
        <v>169</v>
      </c>
      <c r="M4" s="13"/>
      <c r="N4" s="13"/>
      <c r="O4" s="13"/>
      <c r="P4" s="13"/>
      <c r="Q4" s="13"/>
      <c r="R4" s="13"/>
      <c r="S4" s="14"/>
    </row>
    <row r="5" spans="1:25" s="4" customFormat="1" ht="3" customHeight="1">
      <c r="A5" s="11"/>
      <c r="B5" s="15"/>
      <c r="C5" s="16"/>
      <c r="D5" s="16"/>
      <c r="E5" s="16"/>
      <c r="F5" s="16"/>
      <c r="G5" s="16"/>
      <c r="H5" s="16"/>
      <c r="I5" s="16"/>
      <c r="J5" s="14"/>
      <c r="K5" s="11"/>
      <c r="L5" s="15"/>
      <c r="M5" s="16"/>
      <c r="N5" s="16"/>
      <c r="O5" s="16"/>
      <c r="P5" s="16"/>
      <c r="Q5" s="16"/>
      <c r="R5" s="16"/>
      <c r="S5" s="14"/>
    </row>
    <row r="6" spans="1:25" s="4" customFormat="1" ht="3" customHeight="1">
      <c r="A6" s="11"/>
      <c r="B6" s="17"/>
      <c r="C6" s="18"/>
      <c r="D6" s="18"/>
      <c r="E6" s="18"/>
      <c r="F6" s="18"/>
      <c r="G6" s="18"/>
      <c r="H6" s="18"/>
      <c r="I6" s="18"/>
      <c r="J6" s="14"/>
      <c r="K6" s="11"/>
      <c r="L6" s="17"/>
      <c r="M6" s="18"/>
      <c r="N6" s="18"/>
      <c r="O6" s="18"/>
      <c r="P6" s="18"/>
      <c r="Q6" s="18"/>
      <c r="R6" s="18"/>
      <c r="S6" s="14"/>
    </row>
    <row r="7" spans="1:25" s="4" customFormat="1" ht="9.9499999999999993" customHeight="1">
      <c r="A7" s="11"/>
      <c r="B7" s="19" t="s">
        <v>3</v>
      </c>
      <c r="C7" s="20" t="s">
        <v>4</v>
      </c>
      <c r="D7" s="20" t="s">
        <v>5</v>
      </c>
      <c r="E7" s="20" t="s">
        <v>6</v>
      </c>
      <c r="F7" s="20" t="s">
        <v>7</v>
      </c>
      <c r="G7" s="20" t="s">
        <v>8</v>
      </c>
      <c r="H7" s="20" t="s">
        <v>9</v>
      </c>
      <c r="I7" s="21">
        <v>2006</v>
      </c>
      <c r="J7" s="14"/>
      <c r="K7" s="11"/>
      <c r="L7" s="19" t="s">
        <v>3</v>
      </c>
      <c r="M7" s="21">
        <v>2007</v>
      </c>
      <c r="N7" s="21">
        <v>2008</v>
      </c>
      <c r="O7" s="22">
        <v>2009</v>
      </c>
      <c r="P7" s="21">
        <v>2010</v>
      </c>
      <c r="Q7" s="21">
        <v>2011</v>
      </c>
      <c r="R7" s="21" t="s">
        <v>182</v>
      </c>
      <c r="S7" s="14"/>
    </row>
    <row r="8" spans="1:25" s="4" customFormat="1" ht="3" customHeight="1">
      <c r="A8" s="11"/>
      <c r="B8" s="23"/>
      <c r="C8" s="16"/>
      <c r="D8" s="16"/>
      <c r="E8" s="16"/>
      <c r="F8" s="16"/>
      <c r="G8" s="16"/>
      <c r="H8" s="16"/>
      <c r="I8" s="16"/>
      <c r="J8" s="14"/>
      <c r="K8" s="11"/>
      <c r="L8" s="23"/>
      <c r="M8" s="16"/>
      <c r="N8" s="16"/>
      <c r="O8" s="24"/>
      <c r="P8" s="16"/>
      <c r="Q8" s="16"/>
      <c r="R8" s="16"/>
      <c r="S8" s="14"/>
    </row>
    <row r="9" spans="1:25" s="4" customFormat="1" ht="3" customHeight="1">
      <c r="A9" s="11"/>
      <c r="B9" s="25"/>
      <c r="C9" s="26"/>
      <c r="D9" s="26"/>
      <c r="E9" s="26"/>
      <c r="F9" s="26"/>
      <c r="G9" s="26"/>
      <c r="H9" s="26"/>
      <c r="I9" s="26"/>
      <c r="J9" s="14"/>
      <c r="K9" s="11"/>
      <c r="L9" s="25"/>
      <c r="M9" s="26"/>
      <c r="N9" s="26"/>
      <c r="O9" s="27"/>
      <c r="P9" s="26"/>
      <c r="Q9" s="26"/>
      <c r="R9" s="26"/>
      <c r="S9" s="14"/>
    </row>
    <row r="10" spans="1:25" s="4" customFormat="1" ht="8.25" customHeight="1">
      <c r="A10" s="11"/>
      <c r="B10" s="28" t="s">
        <v>110</v>
      </c>
      <c r="C10" s="13">
        <f t="shared" ref="C10:I10" si="0">SUM(C11:C42,C55:C87,C100:C133)</f>
        <v>174457.82270099997</v>
      </c>
      <c r="D10" s="13">
        <f t="shared" si="0"/>
        <v>168396.43464799999</v>
      </c>
      <c r="E10" s="13">
        <f t="shared" si="0"/>
        <v>168678.88629200001</v>
      </c>
      <c r="F10" s="13">
        <f t="shared" si="0"/>
        <v>170545.840681</v>
      </c>
      <c r="G10" s="13">
        <f t="shared" si="0"/>
        <v>196809.65071700007</v>
      </c>
      <c r="H10" s="13">
        <f t="shared" si="0"/>
        <v>221819.52018299996</v>
      </c>
      <c r="I10" s="13">
        <f t="shared" si="0"/>
        <v>256058.34526100004</v>
      </c>
      <c r="J10" s="14"/>
      <c r="K10" s="11"/>
      <c r="L10" s="28" t="s">
        <v>110</v>
      </c>
      <c r="M10" s="13">
        <f t="shared" ref="M10:R10" si="1">SUM(M11:M42,M55:M87,M100:M133)</f>
        <v>281949.04164000001</v>
      </c>
      <c r="N10" s="13">
        <f t="shared" si="1"/>
        <v>308603.24410800019</v>
      </c>
      <c r="O10" s="13">
        <f t="shared" si="1"/>
        <v>234384.97112799998</v>
      </c>
      <c r="P10" s="13">
        <f t="shared" si="1"/>
        <v>301481.81741200015</v>
      </c>
      <c r="Q10" s="13">
        <f t="shared" si="1"/>
        <v>350842.87737200008</v>
      </c>
      <c r="R10" s="13">
        <f t="shared" si="1"/>
        <v>370751.55896100012</v>
      </c>
      <c r="S10" s="14"/>
      <c r="T10" s="13"/>
      <c r="U10" s="13"/>
      <c r="V10" s="13"/>
      <c r="W10" s="13"/>
      <c r="X10" s="13"/>
      <c r="Y10" s="13"/>
    </row>
    <row r="11" spans="1:25" s="4" customFormat="1" ht="8.25" customHeight="1">
      <c r="A11" s="11"/>
      <c r="B11" s="29" t="s">
        <v>11</v>
      </c>
      <c r="C11" s="53">
        <v>229.993225</v>
      </c>
      <c r="D11" s="53">
        <v>217.601854</v>
      </c>
      <c r="E11" s="53">
        <v>225.91842199999999</v>
      </c>
      <c r="F11" s="53">
        <v>109.040621</v>
      </c>
      <c r="G11" s="53">
        <v>90.246849999999995</v>
      </c>
      <c r="H11" s="53">
        <v>151.294828</v>
      </c>
      <c r="I11" s="53">
        <v>155.78929099999999</v>
      </c>
      <c r="J11" s="14"/>
      <c r="K11" s="11"/>
      <c r="L11" s="29" t="s">
        <v>11</v>
      </c>
      <c r="M11" s="53">
        <v>190.96237400000001</v>
      </c>
      <c r="N11" s="53">
        <v>229.397525</v>
      </c>
      <c r="O11" s="53">
        <v>114.208696</v>
      </c>
      <c r="P11" s="53">
        <v>139.60719399999999</v>
      </c>
      <c r="Q11" s="53">
        <v>147.967433</v>
      </c>
      <c r="R11" s="53">
        <v>151.49413799999999</v>
      </c>
      <c r="S11" s="14"/>
      <c r="T11" s="13"/>
      <c r="U11" s="13"/>
      <c r="V11" s="13"/>
      <c r="W11" s="13"/>
      <c r="X11" s="13"/>
      <c r="Y11" s="13"/>
    </row>
    <row r="12" spans="1:25" s="4" customFormat="1" ht="8.25" customHeight="1">
      <c r="A12" s="11"/>
      <c r="B12" s="29" t="s">
        <v>12</v>
      </c>
      <c r="C12" s="53">
        <v>1576.388921</v>
      </c>
      <c r="D12" s="53">
        <v>1882.0951460000001</v>
      </c>
      <c r="E12" s="53">
        <v>1898.2182660000001</v>
      </c>
      <c r="F12" s="53">
        <v>1890.4717860000001</v>
      </c>
      <c r="G12" s="53">
        <v>2050.0074020000002</v>
      </c>
      <c r="H12" s="53">
        <v>2368.5700419999998</v>
      </c>
      <c r="I12" s="53">
        <v>2555.7021880000002</v>
      </c>
      <c r="J12" s="14"/>
      <c r="K12" s="11"/>
      <c r="L12" s="29" t="s">
        <v>12</v>
      </c>
      <c r="M12" s="53">
        <v>2762.8733820000002</v>
      </c>
      <c r="N12" s="53">
        <v>3147.3438070000002</v>
      </c>
      <c r="O12" s="53">
        <v>2717.7167559999998</v>
      </c>
      <c r="P12" s="53">
        <v>3225.8026799999998</v>
      </c>
      <c r="Q12" s="53">
        <v>3423.5071440000002</v>
      </c>
      <c r="R12" s="53">
        <v>3547.9172159999998</v>
      </c>
      <c r="S12" s="14"/>
      <c r="U12" s="13"/>
      <c r="V12" s="13"/>
    </row>
    <row r="13" spans="1:25" s="4" customFormat="1" ht="8.25" customHeight="1">
      <c r="A13" s="11"/>
      <c r="B13" s="29" t="s">
        <v>13</v>
      </c>
      <c r="C13" s="53">
        <v>71.321258999999998</v>
      </c>
      <c r="D13" s="53">
        <v>98.284988999999996</v>
      </c>
      <c r="E13" s="53">
        <v>118.87974199999999</v>
      </c>
      <c r="F13" s="53">
        <v>159.263205</v>
      </c>
      <c r="G13" s="53">
        <v>213.412781</v>
      </c>
      <c r="H13" s="53">
        <v>234.517336</v>
      </c>
      <c r="I13" s="53">
        <v>302.26138500000002</v>
      </c>
      <c r="J13" s="14"/>
      <c r="K13" s="11"/>
      <c r="L13" s="29" t="s">
        <v>13</v>
      </c>
      <c r="M13" s="53">
        <v>372.84426000000002</v>
      </c>
      <c r="N13" s="53">
        <v>411.60484300000002</v>
      </c>
      <c r="O13" s="53">
        <v>275.75169299999999</v>
      </c>
      <c r="P13" s="53">
        <v>389.48853300000002</v>
      </c>
      <c r="Q13" s="53">
        <v>481.633218</v>
      </c>
      <c r="R13" s="53">
        <v>518.07540900000004</v>
      </c>
      <c r="S13" s="14"/>
      <c r="U13" s="13"/>
      <c r="V13" s="13"/>
    </row>
    <row r="14" spans="1:25" s="4" customFormat="1" ht="8.25" customHeight="1">
      <c r="A14" s="11"/>
      <c r="B14" s="29" t="s">
        <v>14</v>
      </c>
      <c r="C14" s="53">
        <v>593.297189</v>
      </c>
      <c r="D14" s="53">
        <v>810.82049700000005</v>
      </c>
      <c r="E14" s="53">
        <v>655.28142200000002</v>
      </c>
      <c r="F14" s="53">
        <v>731.57068300000003</v>
      </c>
      <c r="G14" s="53">
        <v>897.49738300000001</v>
      </c>
      <c r="H14" s="53">
        <v>1147.5455609999999</v>
      </c>
      <c r="I14" s="53">
        <v>1030.181339</v>
      </c>
      <c r="J14" s="14"/>
      <c r="K14" s="11"/>
      <c r="L14" s="29" t="s">
        <v>14</v>
      </c>
      <c r="M14" s="53">
        <v>1669.2267959999999</v>
      </c>
      <c r="N14" s="53">
        <v>1499.66336</v>
      </c>
      <c r="O14" s="53">
        <v>1065.458482</v>
      </c>
      <c r="P14" s="53">
        <v>1270.08888</v>
      </c>
      <c r="Q14" s="53">
        <v>1667.6520410000001</v>
      </c>
      <c r="R14" s="53">
        <v>1639.733761</v>
      </c>
      <c r="S14" s="14"/>
      <c r="U14" s="13"/>
      <c r="V14" s="13"/>
    </row>
    <row r="15" spans="1:25" s="4" customFormat="1" ht="8.25" customHeight="1">
      <c r="A15" s="11"/>
      <c r="B15" s="29" t="s">
        <v>15</v>
      </c>
      <c r="C15" s="53">
        <v>116.052441</v>
      </c>
      <c r="D15" s="53">
        <v>115.415933</v>
      </c>
      <c r="E15" s="53">
        <v>105.912497</v>
      </c>
      <c r="F15" s="53">
        <v>114.069361</v>
      </c>
      <c r="G15" s="53">
        <v>108.819301</v>
      </c>
      <c r="H15" s="53">
        <v>127.028418</v>
      </c>
      <c r="I15" s="53">
        <v>149.88459</v>
      </c>
      <c r="J15" s="14"/>
      <c r="K15" s="11"/>
      <c r="L15" s="29" t="s">
        <v>15</v>
      </c>
      <c r="M15" s="53">
        <v>163.21215599999999</v>
      </c>
      <c r="N15" s="53">
        <v>198.75616199999999</v>
      </c>
      <c r="O15" s="53">
        <v>169.43859800000001</v>
      </c>
      <c r="P15" s="53">
        <v>183.34393800000001</v>
      </c>
      <c r="Q15" s="53">
        <v>192.197643</v>
      </c>
      <c r="R15" s="53">
        <v>210.12911800000001</v>
      </c>
      <c r="S15" s="14"/>
      <c r="U15" s="13"/>
      <c r="V15" s="13"/>
    </row>
    <row r="16" spans="1:25" s="4" customFormat="1" ht="8.25" customHeight="1">
      <c r="A16" s="11"/>
      <c r="B16" s="29" t="s">
        <v>16</v>
      </c>
      <c r="C16" s="53">
        <v>43.876171999999997</v>
      </c>
      <c r="D16" s="53">
        <v>47.094541999999997</v>
      </c>
      <c r="E16" s="53">
        <v>49.450173999999997</v>
      </c>
      <c r="F16" s="53">
        <v>56.982242999999997</v>
      </c>
      <c r="G16" s="53">
        <v>57.269582</v>
      </c>
      <c r="H16" s="53">
        <v>65.509893000000005</v>
      </c>
      <c r="I16" s="53">
        <v>76.549662999999995</v>
      </c>
      <c r="J16" s="14"/>
      <c r="K16" s="11"/>
      <c r="L16" s="29" t="s">
        <v>16</v>
      </c>
      <c r="M16" s="53">
        <v>83.564447999999999</v>
      </c>
      <c r="N16" s="53">
        <v>92.650695999999996</v>
      </c>
      <c r="O16" s="53">
        <v>72.385596000000007</v>
      </c>
      <c r="P16" s="53">
        <v>77.238477000000003</v>
      </c>
      <c r="Q16" s="53">
        <v>105.7602</v>
      </c>
      <c r="R16" s="53">
        <v>107.896911</v>
      </c>
      <c r="S16" s="14"/>
      <c r="U16" s="13"/>
      <c r="V16" s="13"/>
    </row>
    <row r="17" spans="1:22" s="4" customFormat="1" ht="8.25" customHeight="1">
      <c r="A17" s="11"/>
      <c r="B17" s="29" t="s">
        <v>17</v>
      </c>
      <c r="C17" s="53">
        <v>178.97568899999999</v>
      </c>
      <c r="D17" s="53">
        <v>203.71445900000001</v>
      </c>
      <c r="E17" s="53">
        <v>225.407355</v>
      </c>
      <c r="F17" s="53">
        <v>203.378185</v>
      </c>
      <c r="G17" s="53">
        <v>213.24717899999999</v>
      </c>
      <c r="H17" s="53">
        <v>225.029211</v>
      </c>
      <c r="I17" s="53">
        <v>300.34700400000003</v>
      </c>
      <c r="J17" s="14"/>
      <c r="K17" s="11"/>
      <c r="L17" s="29" t="s">
        <v>17</v>
      </c>
      <c r="M17" s="53">
        <v>325.62295799999998</v>
      </c>
      <c r="N17" s="53">
        <v>379.66080499999998</v>
      </c>
      <c r="O17" s="53">
        <v>417.61684200000002</v>
      </c>
      <c r="P17" s="53">
        <v>414.232752</v>
      </c>
      <c r="Q17" s="53">
        <v>379.55496099999999</v>
      </c>
      <c r="R17" s="53">
        <v>526.15002900000002</v>
      </c>
      <c r="S17" s="14"/>
      <c r="U17" s="13"/>
      <c r="V17" s="13"/>
    </row>
    <row r="18" spans="1:22" s="4" customFormat="1" ht="8.25" customHeight="1">
      <c r="A18" s="11"/>
      <c r="B18" s="29" t="s">
        <v>18</v>
      </c>
      <c r="C18" s="53">
        <v>463.88684699999999</v>
      </c>
      <c r="D18" s="53">
        <v>517.11780599999997</v>
      </c>
      <c r="E18" s="53">
        <v>506.46667000000002</v>
      </c>
      <c r="F18" s="53">
        <v>523.11516800000004</v>
      </c>
      <c r="G18" s="53">
        <v>523.25821199999996</v>
      </c>
      <c r="H18" s="53">
        <v>589.09660899999994</v>
      </c>
      <c r="I18" s="53">
        <v>687.35804599999994</v>
      </c>
      <c r="J18" s="14"/>
      <c r="K18" s="11"/>
      <c r="L18" s="29" t="s">
        <v>18</v>
      </c>
      <c r="M18" s="53">
        <v>748.73702700000001</v>
      </c>
      <c r="N18" s="53">
        <v>827.63255000000004</v>
      </c>
      <c r="O18" s="53">
        <v>618.42336299999999</v>
      </c>
      <c r="P18" s="53">
        <v>703.44062899999994</v>
      </c>
      <c r="Q18" s="53">
        <v>818.69144800000004</v>
      </c>
      <c r="R18" s="53">
        <v>970.20457399999998</v>
      </c>
      <c r="S18" s="14"/>
      <c r="U18" s="13"/>
      <c r="V18" s="13"/>
    </row>
    <row r="19" spans="1:22" s="4" customFormat="1" ht="8.25" customHeight="1">
      <c r="A19" s="11"/>
      <c r="B19" s="29" t="s">
        <v>19</v>
      </c>
      <c r="C19" s="53">
        <v>70.204089999999994</v>
      </c>
      <c r="D19" s="53">
        <v>87.791321999999994</v>
      </c>
      <c r="E19" s="53">
        <v>78.860690000000005</v>
      </c>
      <c r="F19" s="53">
        <v>79.112477999999996</v>
      </c>
      <c r="G19" s="53">
        <v>94.054829999999995</v>
      </c>
      <c r="H19" s="53">
        <v>108.307889</v>
      </c>
      <c r="I19" s="53">
        <v>98.333820000000003</v>
      </c>
      <c r="J19" s="14"/>
      <c r="K19" s="11"/>
      <c r="L19" s="29" t="s">
        <v>19</v>
      </c>
      <c r="M19" s="53">
        <v>133.979938</v>
      </c>
      <c r="N19" s="53">
        <v>193.174274</v>
      </c>
      <c r="O19" s="53">
        <v>141.287363</v>
      </c>
      <c r="P19" s="53">
        <v>173.77024299999999</v>
      </c>
      <c r="Q19" s="53">
        <v>226.946485</v>
      </c>
      <c r="R19" s="53">
        <v>219.16660899999999</v>
      </c>
      <c r="S19" s="14"/>
      <c r="U19" s="13"/>
      <c r="V19" s="13"/>
    </row>
    <row r="20" spans="1:22" s="4" customFormat="1" ht="8.25" customHeight="1">
      <c r="A20" s="11"/>
      <c r="B20" s="29" t="s">
        <v>20</v>
      </c>
      <c r="C20" s="53">
        <v>1510.9459999999999</v>
      </c>
      <c r="D20" s="53">
        <v>1727.96</v>
      </c>
      <c r="E20" s="53">
        <v>1759.6569999999999</v>
      </c>
      <c r="F20" s="53">
        <v>1870.317</v>
      </c>
      <c r="G20" s="53">
        <v>2010.2860000000001</v>
      </c>
      <c r="H20" s="53">
        <v>1864.0830000000001</v>
      </c>
      <c r="I20" s="53">
        <v>2424.5720000000001</v>
      </c>
      <c r="J20" s="14"/>
      <c r="K20" s="11"/>
      <c r="L20" s="29" t="s">
        <v>20</v>
      </c>
      <c r="M20" s="53">
        <v>3080.616</v>
      </c>
      <c r="N20" s="53">
        <v>4527.6319999999996</v>
      </c>
      <c r="O20" s="53">
        <v>3029.2526349999998</v>
      </c>
      <c r="P20" s="53">
        <v>3234.7126899999998</v>
      </c>
      <c r="Q20" s="53">
        <v>5476.3422300000002</v>
      </c>
      <c r="R20" s="53">
        <v>5441.8887759999998</v>
      </c>
      <c r="S20" s="14"/>
      <c r="U20" s="13"/>
      <c r="V20" s="13"/>
    </row>
    <row r="21" spans="1:22" s="4" customFormat="1" ht="8.25" customHeight="1">
      <c r="A21" s="11"/>
      <c r="B21" s="29" t="s">
        <v>21</v>
      </c>
      <c r="C21" s="53">
        <v>130.14208400000001</v>
      </c>
      <c r="D21" s="53">
        <v>224.65781100000001</v>
      </c>
      <c r="E21" s="53">
        <v>362.29612500000002</v>
      </c>
      <c r="F21" s="53">
        <v>462.95016800000002</v>
      </c>
      <c r="G21" s="53">
        <v>468.78318000000002</v>
      </c>
      <c r="H21" s="53">
        <v>504.82210900000001</v>
      </c>
      <c r="I21" s="53">
        <v>623.40719300000001</v>
      </c>
      <c r="J21" s="14"/>
      <c r="K21" s="11"/>
      <c r="L21" s="29" t="s">
        <v>21</v>
      </c>
      <c r="M21" s="53">
        <v>790.129232</v>
      </c>
      <c r="N21" s="53">
        <v>435.998808</v>
      </c>
      <c r="O21" s="53">
        <v>442.15465699999999</v>
      </c>
      <c r="P21" s="53">
        <v>366.08073999999999</v>
      </c>
      <c r="Q21" s="53">
        <v>407.43986899999999</v>
      </c>
      <c r="R21" s="53">
        <v>469.11178200000001</v>
      </c>
      <c r="S21" s="14"/>
      <c r="U21" s="13"/>
      <c r="V21" s="13"/>
    </row>
    <row r="22" spans="1:22" s="4" customFormat="1" ht="8.25" customHeight="1">
      <c r="A22" s="11"/>
      <c r="B22" s="29" t="s">
        <v>22</v>
      </c>
      <c r="C22" s="53">
        <v>1286.7997849999999</v>
      </c>
      <c r="D22" s="53">
        <v>1356.8568620000001</v>
      </c>
      <c r="E22" s="53">
        <v>1427.3867170000001</v>
      </c>
      <c r="F22" s="53">
        <v>1679.605262</v>
      </c>
      <c r="G22" s="53">
        <v>1922.350001</v>
      </c>
      <c r="H22" s="53">
        <v>1714.918257</v>
      </c>
      <c r="I22" s="53">
        <v>1834.3009380000001</v>
      </c>
      <c r="J22" s="14"/>
      <c r="K22" s="11"/>
      <c r="L22" s="29" t="s">
        <v>22</v>
      </c>
      <c r="M22" s="53">
        <v>2315.3380569999999</v>
      </c>
      <c r="N22" s="53">
        <v>3503.050565</v>
      </c>
      <c r="O22" s="53">
        <v>2611.2495220000001</v>
      </c>
      <c r="P22" s="53">
        <v>3020.1481880000001</v>
      </c>
      <c r="Q22" s="53">
        <v>3541.6695800000002</v>
      </c>
      <c r="R22" s="53">
        <v>3712.7751960000001</v>
      </c>
      <c r="S22" s="14"/>
      <c r="U22" s="13"/>
      <c r="V22" s="13"/>
    </row>
    <row r="23" spans="1:22" s="4" customFormat="1" ht="8.25" customHeight="1">
      <c r="A23" s="11"/>
      <c r="B23" s="29" t="s">
        <v>23</v>
      </c>
      <c r="C23" s="53">
        <v>66.870288000000002</v>
      </c>
      <c r="D23" s="53">
        <v>80.257217999999995</v>
      </c>
      <c r="E23" s="53">
        <v>69.594520000000003</v>
      </c>
      <c r="F23" s="53">
        <v>71.577166000000005</v>
      </c>
      <c r="G23" s="53">
        <v>90.340967000000006</v>
      </c>
      <c r="H23" s="53">
        <v>92.359617999999998</v>
      </c>
      <c r="I23" s="53">
        <v>97.662645999999995</v>
      </c>
      <c r="J23" s="14"/>
      <c r="K23" s="11"/>
      <c r="L23" s="29" t="s">
        <v>23</v>
      </c>
      <c r="M23" s="53">
        <v>94.080371999999997</v>
      </c>
      <c r="N23" s="53">
        <v>109.763322</v>
      </c>
      <c r="O23" s="53">
        <v>111.453959</v>
      </c>
      <c r="P23" s="53">
        <v>115.528863</v>
      </c>
      <c r="Q23" s="53">
        <v>131.55515500000001</v>
      </c>
      <c r="R23" s="53">
        <v>152.82151400000001</v>
      </c>
      <c r="S23" s="14"/>
      <c r="U23" s="13"/>
      <c r="V23" s="13"/>
    </row>
    <row r="24" spans="1:22" s="4" customFormat="1" ht="8.25" customHeight="1">
      <c r="A24" s="11"/>
      <c r="B24" s="29" t="s">
        <v>24</v>
      </c>
      <c r="C24" s="53">
        <v>32.114567000000001</v>
      </c>
      <c r="D24" s="53">
        <v>25.478331000000001</v>
      </c>
      <c r="E24" s="53">
        <v>17.273204</v>
      </c>
      <c r="F24" s="53">
        <v>16.031313000000001</v>
      </c>
      <c r="G24" s="53">
        <v>12.671328000000001</v>
      </c>
      <c r="H24" s="53">
        <v>12.933272000000001</v>
      </c>
      <c r="I24" s="53">
        <v>12.988251</v>
      </c>
      <c r="J24" s="14"/>
      <c r="K24" s="11"/>
      <c r="L24" s="29" t="s">
        <v>24</v>
      </c>
      <c r="M24" s="53">
        <v>8.5855890000000006</v>
      </c>
      <c r="N24" s="53">
        <v>9.4117090000000001</v>
      </c>
      <c r="O24" s="53">
        <v>5.3274410000000003</v>
      </c>
      <c r="P24" s="53">
        <v>4.5656699999999999</v>
      </c>
      <c r="Q24" s="53">
        <v>9.1216659999999994</v>
      </c>
      <c r="R24" s="53">
        <v>10.217706</v>
      </c>
      <c r="S24" s="14"/>
      <c r="U24" s="13"/>
      <c r="V24" s="13"/>
    </row>
    <row r="25" spans="1:22" s="4" customFormat="1" ht="8.25" customHeight="1">
      <c r="A25" s="11"/>
      <c r="B25" s="29" t="s">
        <v>25</v>
      </c>
      <c r="C25" s="53">
        <v>454.57775099999998</v>
      </c>
      <c r="D25" s="53">
        <v>391.48501900000002</v>
      </c>
      <c r="E25" s="53">
        <v>541.78282999999999</v>
      </c>
      <c r="F25" s="53">
        <v>622.39552000000003</v>
      </c>
      <c r="G25" s="53">
        <v>777.38503600000001</v>
      </c>
      <c r="H25" s="53">
        <v>761.79362700000001</v>
      </c>
      <c r="I25" s="53">
        <v>755.21835099999998</v>
      </c>
      <c r="J25" s="14"/>
      <c r="K25" s="11"/>
      <c r="L25" s="29" t="s">
        <v>25</v>
      </c>
      <c r="M25" s="53">
        <v>1064.5071230000001</v>
      </c>
      <c r="N25" s="53">
        <v>1518.2608560000001</v>
      </c>
      <c r="O25" s="53">
        <v>1073.5873529999999</v>
      </c>
      <c r="P25" s="53">
        <v>1283.4727</v>
      </c>
      <c r="Q25" s="53">
        <v>1720.432043</v>
      </c>
      <c r="R25" s="53">
        <v>1668.5383509999999</v>
      </c>
      <c r="S25" s="14"/>
      <c r="U25" s="13"/>
      <c r="V25" s="13"/>
    </row>
    <row r="26" spans="1:22" s="4" customFormat="1" ht="8.25" customHeight="1">
      <c r="A26" s="11"/>
      <c r="B26" s="29" t="s">
        <v>26</v>
      </c>
      <c r="C26" s="53">
        <v>129.199275</v>
      </c>
      <c r="D26" s="53">
        <v>162.19973899999999</v>
      </c>
      <c r="E26" s="53">
        <v>162.14865800000001</v>
      </c>
      <c r="F26" s="53">
        <v>163.70599300000001</v>
      </c>
      <c r="G26" s="53">
        <v>168.654438</v>
      </c>
      <c r="H26" s="53">
        <v>223.33694600000001</v>
      </c>
      <c r="I26" s="53">
        <v>259.32599800000003</v>
      </c>
      <c r="J26" s="14"/>
      <c r="K26" s="11"/>
      <c r="L26" s="29" t="s">
        <v>26</v>
      </c>
      <c r="M26" s="53">
        <v>305.85631899999998</v>
      </c>
      <c r="N26" s="53">
        <v>335.88073900000001</v>
      </c>
      <c r="O26" s="53">
        <v>255.83423400000001</v>
      </c>
      <c r="P26" s="53">
        <v>301.79037099999999</v>
      </c>
      <c r="Q26" s="53">
        <v>326.36101300000001</v>
      </c>
      <c r="R26" s="53">
        <v>340.90865300000002</v>
      </c>
      <c r="S26" s="14"/>
      <c r="U26" s="13"/>
      <c r="V26" s="13"/>
    </row>
    <row r="27" spans="1:22" s="4" customFormat="1" ht="8.25" customHeight="1">
      <c r="A27" s="11"/>
      <c r="B27" s="29" t="s">
        <v>27</v>
      </c>
      <c r="C27" s="53">
        <v>169.103745</v>
      </c>
      <c r="D27" s="53">
        <v>197.826166</v>
      </c>
      <c r="E27" s="53">
        <v>139.14765600000001</v>
      </c>
      <c r="F27" s="53">
        <v>178.87291400000001</v>
      </c>
      <c r="G27" s="53">
        <v>252.02254600000001</v>
      </c>
      <c r="H27" s="53">
        <v>252.016525</v>
      </c>
      <c r="I27" s="53">
        <v>423.83165200000002</v>
      </c>
      <c r="J27" s="14"/>
      <c r="K27" s="11"/>
      <c r="L27" s="29" t="s">
        <v>27</v>
      </c>
      <c r="M27" s="53">
        <v>537.79932099999996</v>
      </c>
      <c r="N27" s="53">
        <v>509.74511699999999</v>
      </c>
      <c r="O27" s="53">
        <v>705.23113999999998</v>
      </c>
      <c r="P27" s="53">
        <v>997.96549900000002</v>
      </c>
      <c r="Q27" s="53">
        <v>1149.094466</v>
      </c>
      <c r="R27" s="53">
        <v>1259.4634579999999</v>
      </c>
      <c r="S27" s="14"/>
      <c r="U27" s="13"/>
      <c r="V27" s="13"/>
    </row>
    <row r="28" spans="1:22" s="4" customFormat="1" ht="8.25" customHeight="1">
      <c r="A28" s="11"/>
      <c r="B28" s="29" t="s">
        <v>28</v>
      </c>
      <c r="C28" s="53">
        <v>143.291122</v>
      </c>
      <c r="D28" s="53">
        <v>167.083066</v>
      </c>
      <c r="E28" s="53">
        <v>187.21973800000001</v>
      </c>
      <c r="F28" s="53">
        <v>221.656217</v>
      </c>
      <c r="G28" s="53">
        <v>236.35907800000001</v>
      </c>
      <c r="H28" s="53">
        <v>254.93304900000001</v>
      </c>
      <c r="I28" s="53">
        <v>284.63069899999999</v>
      </c>
      <c r="J28" s="14"/>
      <c r="K28" s="11"/>
      <c r="L28" s="29" t="s">
        <v>28</v>
      </c>
      <c r="M28" s="53">
        <v>326.62564700000001</v>
      </c>
      <c r="N28" s="53">
        <v>387.399314</v>
      </c>
      <c r="O28" s="53">
        <v>325.89425499999999</v>
      </c>
      <c r="P28" s="53">
        <v>421.602799</v>
      </c>
      <c r="Q28" s="53">
        <v>547.42354</v>
      </c>
      <c r="R28" s="53">
        <v>533.66631400000006</v>
      </c>
      <c r="S28" s="14"/>
      <c r="U28" s="13"/>
      <c r="V28" s="13"/>
    </row>
    <row r="29" spans="1:22" s="4" customFormat="1" ht="8.25" customHeight="1">
      <c r="A29" s="11"/>
      <c r="B29" s="29" t="s">
        <v>29</v>
      </c>
      <c r="C29" s="53">
        <v>300.789309</v>
      </c>
      <c r="D29" s="53">
        <v>333.43948699999999</v>
      </c>
      <c r="E29" s="53">
        <v>385.43835300000001</v>
      </c>
      <c r="F29" s="53">
        <v>437.19235200000003</v>
      </c>
      <c r="G29" s="53">
        <v>519.39994999999999</v>
      </c>
      <c r="H29" s="53">
        <v>613.94008599999995</v>
      </c>
      <c r="I29" s="53">
        <v>460.38119899999998</v>
      </c>
      <c r="J29" s="14"/>
      <c r="K29" s="11"/>
      <c r="L29" s="29" t="s">
        <v>29</v>
      </c>
      <c r="M29" s="53">
        <v>556.87571400000002</v>
      </c>
      <c r="N29" s="53">
        <v>544.58207100000004</v>
      </c>
      <c r="O29" s="53">
        <v>416.026906</v>
      </c>
      <c r="P29" s="53">
        <v>461.36752899999999</v>
      </c>
      <c r="Q29" s="53">
        <v>549.72332900000004</v>
      </c>
      <c r="R29" s="53">
        <v>576.07921499999998</v>
      </c>
      <c r="S29" s="14"/>
      <c r="U29" s="13"/>
      <c r="V29" s="13"/>
    </row>
    <row r="30" spans="1:22" s="4" customFormat="1" ht="8.25" customHeight="1">
      <c r="A30" s="11"/>
      <c r="B30" s="29" t="s">
        <v>30</v>
      </c>
      <c r="C30" s="53">
        <v>262.22533399999998</v>
      </c>
      <c r="D30" s="53">
        <v>285.86207100000001</v>
      </c>
      <c r="E30" s="53">
        <v>320.01162199999999</v>
      </c>
      <c r="F30" s="53">
        <v>383.36556200000001</v>
      </c>
      <c r="G30" s="53">
        <v>394.48461200000003</v>
      </c>
      <c r="H30" s="53">
        <v>438.44016099999999</v>
      </c>
      <c r="I30" s="53">
        <v>521.20829700000002</v>
      </c>
      <c r="J30" s="14"/>
      <c r="K30" s="11"/>
      <c r="L30" s="29" t="s">
        <v>30</v>
      </c>
      <c r="M30" s="53">
        <v>576.90349200000003</v>
      </c>
      <c r="N30" s="53">
        <v>597.47691899999995</v>
      </c>
      <c r="O30" s="53">
        <v>469.53380299999998</v>
      </c>
      <c r="P30" s="53">
        <v>490.78155500000003</v>
      </c>
      <c r="Q30" s="53">
        <v>602.87418400000001</v>
      </c>
      <c r="R30" s="53">
        <v>602.01872500000002</v>
      </c>
      <c r="S30" s="14"/>
      <c r="U30" s="13"/>
      <c r="V30" s="13"/>
    </row>
    <row r="31" spans="1:22" s="4" customFormat="1" ht="8.25" customHeight="1">
      <c r="A31" s="11"/>
      <c r="B31" s="29" t="s">
        <v>31</v>
      </c>
      <c r="C31" s="53">
        <v>502.09452299999998</v>
      </c>
      <c r="D31" s="53">
        <v>569.11760800000002</v>
      </c>
      <c r="E31" s="53">
        <v>641.24103000000002</v>
      </c>
      <c r="F31" s="53">
        <v>721.66570899999999</v>
      </c>
      <c r="G31" s="53">
        <v>772.26020200000005</v>
      </c>
      <c r="H31" s="53">
        <v>921.34252700000002</v>
      </c>
      <c r="I31" s="53">
        <v>1047.633791</v>
      </c>
      <c r="J31" s="14"/>
      <c r="K31" s="11"/>
      <c r="L31" s="29" t="s">
        <v>31</v>
      </c>
      <c r="M31" s="53">
        <v>1068.454105</v>
      </c>
      <c r="N31" s="53">
        <v>1128.946516</v>
      </c>
      <c r="O31" s="53">
        <v>960.06384500000001</v>
      </c>
      <c r="P31" s="53">
        <v>993.44187999999997</v>
      </c>
      <c r="Q31" s="53">
        <v>1039.909633</v>
      </c>
      <c r="R31" s="53">
        <v>1174.6236859999999</v>
      </c>
      <c r="S31" s="14"/>
      <c r="U31" s="13"/>
      <c r="V31" s="13"/>
    </row>
    <row r="32" spans="1:22" s="4" customFormat="1" ht="8.25" customHeight="1">
      <c r="A32" s="11"/>
      <c r="B32" s="29" t="s">
        <v>32</v>
      </c>
      <c r="C32" s="53">
        <v>241.06148200000001</v>
      </c>
      <c r="D32" s="53">
        <v>337.630425</v>
      </c>
      <c r="E32" s="53">
        <v>366.38982800000002</v>
      </c>
      <c r="F32" s="53">
        <v>385.23431699999998</v>
      </c>
      <c r="G32" s="53">
        <v>417.13653399999998</v>
      </c>
      <c r="H32" s="53">
        <v>471.68421699999999</v>
      </c>
      <c r="I32" s="53">
        <v>540.05444199999999</v>
      </c>
      <c r="J32" s="14"/>
      <c r="K32" s="11"/>
      <c r="L32" s="29" t="s">
        <v>32</v>
      </c>
      <c r="M32" s="53">
        <v>625.85577899999998</v>
      </c>
      <c r="N32" s="53">
        <v>747.32930499999998</v>
      </c>
      <c r="O32" s="53">
        <v>710.17110700000001</v>
      </c>
      <c r="P32" s="53">
        <v>806.78781000000004</v>
      </c>
      <c r="Q32" s="53">
        <v>897.60914400000001</v>
      </c>
      <c r="R32" s="53">
        <v>963.513959</v>
      </c>
      <c r="S32" s="14"/>
      <c r="U32" s="13"/>
      <c r="V32" s="13"/>
    </row>
    <row r="33" spans="1:22" s="4" customFormat="1" ht="8.25" customHeight="1">
      <c r="A33" s="11"/>
      <c r="B33" s="29" t="s">
        <v>33</v>
      </c>
      <c r="C33" s="53">
        <v>318.73332799999997</v>
      </c>
      <c r="D33" s="53">
        <v>403.41589099999999</v>
      </c>
      <c r="E33" s="53">
        <v>463.10771</v>
      </c>
      <c r="F33" s="53">
        <v>539.29634299999998</v>
      </c>
      <c r="G33" s="53">
        <v>608.13589999999999</v>
      </c>
      <c r="H33" s="53">
        <v>707.34121200000004</v>
      </c>
      <c r="I33" s="53">
        <v>793.34535600000004</v>
      </c>
      <c r="J33" s="14"/>
      <c r="K33" s="11"/>
      <c r="L33" s="29" t="s">
        <v>33</v>
      </c>
      <c r="M33" s="53">
        <v>935.91431899999998</v>
      </c>
      <c r="N33" s="53">
        <v>1169.5439859999999</v>
      </c>
      <c r="O33" s="53">
        <v>1098.1247719999999</v>
      </c>
      <c r="P33" s="53">
        <v>1045.8477700000001</v>
      </c>
      <c r="Q33" s="53">
        <v>1400.0146159999999</v>
      </c>
      <c r="R33" s="53">
        <v>1555.4220459999999</v>
      </c>
      <c r="S33" s="14"/>
      <c r="U33" s="13"/>
      <c r="V33" s="13"/>
    </row>
    <row r="34" spans="1:22" s="4" customFormat="1" ht="8.25" customHeight="1">
      <c r="A34" s="11"/>
      <c r="B34" s="29" t="s">
        <v>34</v>
      </c>
      <c r="C34" s="53">
        <v>49.507021000000002</v>
      </c>
      <c r="D34" s="53">
        <v>38.427906999999998</v>
      </c>
      <c r="E34" s="53">
        <v>58.436365000000002</v>
      </c>
      <c r="F34" s="53">
        <v>69.539180000000002</v>
      </c>
      <c r="G34" s="53">
        <v>79.186869999999999</v>
      </c>
      <c r="H34" s="53">
        <v>68.093453999999994</v>
      </c>
      <c r="I34" s="53">
        <v>149.44270800000001</v>
      </c>
      <c r="J34" s="14"/>
      <c r="K34" s="11"/>
      <c r="L34" s="29" t="s">
        <v>34</v>
      </c>
      <c r="M34" s="53">
        <v>213.43772200000001</v>
      </c>
      <c r="N34" s="53">
        <v>179.712672</v>
      </c>
      <c r="O34" s="53">
        <v>164.63652300000001</v>
      </c>
      <c r="P34" s="53">
        <v>181.354951</v>
      </c>
      <c r="Q34" s="53">
        <v>170.58314899999999</v>
      </c>
      <c r="R34" s="53">
        <v>134.629559</v>
      </c>
      <c r="S34" s="14"/>
      <c r="U34" s="13"/>
      <c r="V34" s="13"/>
    </row>
    <row r="35" spans="1:22" s="4" customFormat="1" ht="8.25" customHeight="1">
      <c r="A35" s="11"/>
      <c r="B35" s="29" t="s">
        <v>35</v>
      </c>
      <c r="C35" s="53">
        <v>307.35327899999999</v>
      </c>
      <c r="D35" s="53">
        <v>281.629366</v>
      </c>
      <c r="E35" s="53">
        <v>304.95575100000002</v>
      </c>
      <c r="F35" s="53">
        <v>276.28057200000001</v>
      </c>
      <c r="G35" s="53">
        <v>283.60688499999998</v>
      </c>
      <c r="H35" s="53">
        <v>322.43101799999999</v>
      </c>
      <c r="I35" s="53">
        <v>338.49262399999998</v>
      </c>
      <c r="J35" s="14"/>
      <c r="K35" s="11"/>
      <c r="L35" s="29" t="s">
        <v>35</v>
      </c>
      <c r="M35" s="53">
        <v>376.99566600000003</v>
      </c>
      <c r="N35" s="53">
        <v>544.03563799999995</v>
      </c>
      <c r="O35" s="53">
        <v>279.55406900000003</v>
      </c>
      <c r="P35" s="53">
        <v>475.366105</v>
      </c>
      <c r="Q35" s="53">
        <v>621.98441300000002</v>
      </c>
      <c r="R35" s="53">
        <v>645.778503</v>
      </c>
      <c r="S35" s="14"/>
      <c r="U35" s="13"/>
      <c r="V35" s="13"/>
    </row>
    <row r="36" spans="1:22" s="4" customFormat="1" ht="8.25" customHeight="1">
      <c r="A36" s="11"/>
      <c r="B36" s="29" t="s">
        <v>36</v>
      </c>
      <c r="C36" s="53">
        <v>322.70688699999999</v>
      </c>
      <c r="D36" s="53">
        <v>321.83664399999998</v>
      </c>
      <c r="E36" s="53">
        <v>404.45252199999999</v>
      </c>
      <c r="F36" s="53">
        <v>467.61676299999999</v>
      </c>
      <c r="G36" s="53">
        <v>696.39850799999999</v>
      </c>
      <c r="H36" s="53">
        <v>903.33319900000004</v>
      </c>
      <c r="I36" s="53">
        <v>1403.174908</v>
      </c>
      <c r="J36" s="14"/>
      <c r="K36" s="11"/>
      <c r="L36" s="29" t="s">
        <v>36</v>
      </c>
      <c r="M36" s="53">
        <v>1205.054054</v>
      </c>
      <c r="N36" s="53">
        <v>1330.1555169999999</v>
      </c>
      <c r="O36" s="53">
        <v>517.508104</v>
      </c>
      <c r="P36" s="53">
        <v>728.88189199999999</v>
      </c>
      <c r="Q36" s="53">
        <v>1017.349455</v>
      </c>
      <c r="R36" s="53">
        <v>971.55400799999995</v>
      </c>
      <c r="S36" s="14"/>
      <c r="U36" s="13"/>
      <c r="V36" s="13"/>
    </row>
    <row r="37" spans="1:22" s="4" customFormat="1" ht="8.25" customHeight="1">
      <c r="A37" s="11"/>
      <c r="B37" s="29" t="s">
        <v>37</v>
      </c>
      <c r="C37" s="53">
        <v>5305.719075</v>
      </c>
      <c r="D37" s="53">
        <v>5308.2160880000001</v>
      </c>
      <c r="E37" s="53">
        <v>4452.7356499999996</v>
      </c>
      <c r="F37" s="53">
        <v>5688.7157800000004</v>
      </c>
      <c r="G37" s="53">
        <v>7541.846313</v>
      </c>
      <c r="H37" s="53">
        <v>12168.778267</v>
      </c>
      <c r="I37" s="53">
        <v>14475.803618</v>
      </c>
      <c r="J37" s="14"/>
      <c r="K37" s="11"/>
      <c r="L37" s="29" t="s">
        <v>37</v>
      </c>
      <c r="M37" s="53">
        <v>19408.840918999998</v>
      </c>
      <c r="N37" s="53">
        <v>29195.931670000002</v>
      </c>
      <c r="O37" s="53">
        <v>15761.487885</v>
      </c>
      <c r="P37" s="53">
        <v>24057.789042</v>
      </c>
      <c r="Q37" s="53">
        <v>35020.909056999997</v>
      </c>
      <c r="R37" s="53">
        <v>33342.594985999996</v>
      </c>
      <c r="S37" s="14"/>
      <c r="U37" s="13"/>
      <c r="V37" s="13"/>
    </row>
    <row r="38" spans="1:22" s="4" customFormat="1" ht="8.25" customHeight="1">
      <c r="A38" s="11"/>
      <c r="B38" s="29" t="s">
        <v>38</v>
      </c>
      <c r="C38" s="53">
        <v>805.71982700000001</v>
      </c>
      <c r="D38" s="53">
        <v>805.88610800000004</v>
      </c>
      <c r="E38" s="53">
        <v>753.47256800000002</v>
      </c>
      <c r="F38" s="53">
        <v>691.26993300000004</v>
      </c>
      <c r="G38" s="53">
        <v>816.77553699999999</v>
      </c>
      <c r="H38" s="53">
        <v>894.93452500000001</v>
      </c>
      <c r="I38" s="53">
        <v>1110.7112440000001</v>
      </c>
      <c r="J38" s="14"/>
      <c r="K38" s="11"/>
      <c r="L38" s="29" t="s">
        <v>38</v>
      </c>
      <c r="M38" s="53">
        <v>1246.501041</v>
      </c>
      <c r="N38" s="53">
        <v>1566.713364</v>
      </c>
      <c r="O38" s="53">
        <v>1277.1051239999999</v>
      </c>
      <c r="P38" s="53">
        <v>1517.444086</v>
      </c>
      <c r="Q38" s="53">
        <v>1810.9245490000001</v>
      </c>
      <c r="R38" s="53">
        <v>1874.770798</v>
      </c>
      <c r="S38" s="14"/>
      <c r="U38" s="13"/>
      <c r="V38" s="13"/>
    </row>
    <row r="39" spans="1:22" s="4" customFormat="1" ht="8.25" customHeight="1">
      <c r="A39" s="11"/>
      <c r="B39" s="29" t="s">
        <v>39</v>
      </c>
      <c r="C39" s="53">
        <v>3763.3396670000002</v>
      </c>
      <c r="D39" s="53">
        <v>3588.265148</v>
      </c>
      <c r="E39" s="53">
        <v>3715.6069080000002</v>
      </c>
      <c r="F39" s="53">
        <v>4253.3059030000004</v>
      </c>
      <c r="G39" s="53">
        <v>5155.6415909999996</v>
      </c>
      <c r="H39" s="53">
        <v>5567.3028469999999</v>
      </c>
      <c r="I39" s="53">
        <v>6077.6945889999997</v>
      </c>
      <c r="J39" s="14"/>
      <c r="K39" s="11"/>
      <c r="L39" s="29" t="s">
        <v>39</v>
      </c>
      <c r="M39" s="53">
        <v>7015.1773709999998</v>
      </c>
      <c r="N39" s="53">
        <v>7943.5014229999997</v>
      </c>
      <c r="O39" s="53">
        <v>6581.6052579999996</v>
      </c>
      <c r="P39" s="53">
        <v>7961.3644899999999</v>
      </c>
      <c r="Q39" s="53">
        <v>9594.5585940000001</v>
      </c>
      <c r="R39" s="53">
        <v>9797.0756519999995</v>
      </c>
      <c r="S39" s="14"/>
      <c r="U39" s="13"/>
      <c r="V39" s="13"/>
    </row>
    <row r="40" spans="1:22" s="4" customFormat="1" ht="8.25" customHeight="1">
      <c r="A40" s="11"/>
      <c r="B40" s="29" t="s">
        <v>40</v>
      </c>
      <c r="C40" s="53">
        <v>1013.0012819999999</v>
      </c>
      <c r="D40" s="53">
        <v>1259.2278879999999</v>
      </c>
      <c r="E40" s="53">
        <v>1463.709668</v>
      </c>
      <c r="F40" s="53">
        <v>1778.7668639999999</v>
      </c>
      <c r="G40" s="53">
        <v>2168.5051239999998</v>
      </c>
      <c r="H40" s="53">
        <v>2435.0515820000001</v>
      </c>
      <c r="I40" s="53">
        <v>3024.575981</v>
      </c>
      <c r="J40" s="14"/>
      <c r="K40" s="11"/>
      <c r="L40" s="29" t="s">
        <v>40</v>
      </c>
      <c r="M40" s="53">
        <v>3388.9901629999999</v>
      </c>
      <c r="N40" s="53">
        <v>4063.4218900000001</v>
      </c>
      <c r="O40" s="53">
        <v>3880.8892609999998</v>
      </c>
      <c r="P40" s="53">
        <v>4324.545083</v>
      </c>
      <c r="Q40" s="53">
        <v>4540.0845090000003</v>
      </c>
      <c r="R40" s="53">
        <v>4984.9385659999998</v>
      </c>
      <c r="S40" s="14"/>
      <c r="U40" s="13"/>
      <c r="V40" s="13"/>
    </row>
    <row r="41" spans="1:22" s="4" customFormat="1" ht="8.25" customHeight="1">
      <c r="A41" s="11"/>
      <c r="B41" s="29" t="s">
        <v>41</v>
      </c>
      <c r="C41" s="53">
        <v>372.056736</v>
      </c>
      <c r="D41" s="53">
        <v>399.12144599999999</v>
      </c>
      <c r="E41" s="53">
        <v>432.12340499999999</v>
      </c>
      <c r="F41" s="53">
        <v>537.15690300000006</v>
      </c>
      <c r="G41" s="53">
        <v>708.19645700000001</v>
      </c>
      <c r="H41" s="53">
        <v>848.50265300000001</v>
      </c>
      <c r="I41" s="53">
        <v>840.74994400000003</v>
      </c>
      <c r="J41" s="14"/>
      <c r="K41" s="11"/>
      <c r="L41" s="29" t="s">
        <v>41</v>
      </c>
      <c r="M41" s="53">
        <v>1122.575057</v>
      </c>
      <c r="N41" s="53">
        <v>1707.8862489999999</v>
      </c>
      <c r="O41" s="53">
        <v>821.45656399999996</v>
      </c>
      <c r="P41" s="53">
        <v>1081.6205930000001</v>
      </c>
      <c r="Q41" s="53">
        <v>1382.1236249999999</v>
      </c>
      <c r="R41" s="53">
        <v>1637.325036</v>
      </c>
      <c r="S41" s="14"/>
      <c r="U41" s="13"/>
      <c r="V41" s="13"/>
    </row>
    <row r="42" spans="1:22" s="4" customFormat="1" ht="8.25" customHeight="1">
      <c r="A42" s="11"/>
      <c r="B42" s="29" t="s">
        <v>42</v>
      </c>
      <c r="C42" s="53">
        <v>1008.166347</v>
      </c>
      <c r="D42" s="53">
        <v>954.47910899999999</v>
      </c>
      <c r="E42" s="53">
        <v>990.89382699999999</v>
      </c>
      <c r="F42" s="53">
        <v>1071.598189</v>
      </c>
      <c r="G42" s="53">
        <v>1128.60679</v>
      </c>
      <c r="H42" s="53">
        <v>1340.3187800000001</v>
      </c>
      <c r="I42" s="53">
        <v>1377.5171989999999</v>
      </c>
      <c r="J42" s="14"/>
      <c r="K42" s="11"/>
      <c r="L42" s="29" t="s">
        <v>42</v>
      </c>
      <c r="M42" s="53">
        <v>1451.2778929999999</v>
      </c>
      <c r="N42" s="53">
        <v>1474.1685789999999</v>
      </c>
      <c r="O42" s="53">
        <v>1266.289982</v>
      </c>
      <c r="P42" s="53">
        <v>1576.5735790000001</v>
      </c>
      <c r="Q42" s="53">
        <v>1949.128199</v>
      </c>
      <c r="R42" s="53">
        <v>1975.4297859999999</v>
      </c>
      <c r="S42" s="14"/>
      <c r="U42" s="13"/>
      <c r="V42" s="13"/>
    </row>
    <row r="43" spans="1:22" s="4" customFormat="1" ht="3.95" customHeight="1">
      <c r="A43" s="11"/>
      <c r="B43" s="29"/>
      <c r="C43" s="30"/>
      <c r="D43" s="30"/>
      <c r="E43" s="30"/>
      <c r="F43" s="30"/>
      <c r="G43" s="30"/>
      <c r="H43" s="30"/>
      <c r="I43" s="30"/>
      <c r="J43" s="14"/>
      <c r="K43" s="11"/>
      <c r="L43" s="29"/>
      <c r="M43" s="30"/>
      <c r="N43" s="30"/>
      <c r="O43" s="30"/>
      <c r="P43" s="30"/>
      <c r="Q43" s="30"/>
      <c r="R43" s="30"/>
      <c r="S43" s="14"/>
      <c r="U43" s="13"/>
      <c r="V43" s="13"/>
    </row>
    <row r="44" spans="1:22" s="4" customFormat="1" ht="8.25" customHeight="1">
      <c r="A44" s="11"/>
      <c r="B44" s="34" t="s">
        <v>43</v>
      </c>
      <c r="C44" s="35"/>
      <c r="D44" s="36"/>
      <c r="E44" s="36"/>
      <c r="F44" s="36"/>
      <c r="G44" s="36"/>
      <c r="H44" s="36"/>
      <c r="I44" s="36"/>
      <c r="J44" s="14"/>
      <c r="K44" s="11"/>
      <c r="L44" s="34" t="s">
        <v>43</v>
      </c>
      <c r="M44" s="36"/>
      <c r="N44" s="36"/>
      <c r="O44" s="36"/>
      <c r="P44" s="36"/>
      <c r="Q44" s="36"/>
      <c r="R44" s="36"/>
      <c r="S44" s="14"/>
      <c r="U44" s="13"/>
      <c r="V44" s="13"/>
    </row>
    <row r="45" spans="1:22" s="4" customFormat="1" ht="4.7" customHeight="1">
      <c r="A45" s="37"/>
      <c r="B45" s="38"/>
      <c r="C45" s="39"/>
      <c r="D45" s="40"/>
      <c r="E45" s="40"/>
      <c r="F45" s="40"/>
      <c r="G45" s="40"/>
      <c r="H45" s="40"/>
      <c r="I45" s="40"/>
      <c r="J45" s="41"/>
      <c r="K45" s="37"/>
      <c r="L45" s="38"/>
      <c r="M45" s="40"/>
      <c r="N45" s="40"/>
      <c r="O45" s="40"/>
      <c r="P45" s="40"/>
      <c r="Q45" s="40"/>
      <c r="R45" s="40"/>
      <c r="S45" s="41"/>
      <c r="U45" s="13"/>
      <c r="V45" s="13"/>
    </row>
    <row r="46" spans="1:22" s="4" customFormat="1" ht="4.7" customHeight="1">
      <c r="A46" s="1"/>
      <c r="B46" s="42"/>
      <c r="C46" s="43"/>
      <c r="D46" s="44"/>
      <c r="E46" s="44"/>
      <c r="F46" s="44"/>
      <c r="G46" s="44"/>
      <c r="H46" s="44"/>
      <c r="I46" s="44"/>
      <c r="J46" s="3"/>
      <c r="K46" s="1"/>
      <c r="L46" s="42"/>
      <c r="M46" s="44"/>
      <c r="N46" s="44"/>
      <c r="O46" s="44"/>
      <c r="P46" s="44"/>
      <c r="Q46" s="44"/>
      <c r="R46" s="44"/>
      <c r="S46" s="3"/>
      <c r="U46" s="13"/>
      <c r="V46" s="13"/>
    </row>
    <row r="47" spans="1:22" s="8" customFormat="1" ht="9.9499999999999993" customHeight="1">
      <c r="A47" s="5"/>
      <c r="B47" s="6" t="s">
        <v>184</v>
      </c>
      <c r="C47" s="7"/>
      <c r="D47" s="7"/>
      <c r="E47" s="7"/>
      <c r="F47" s="7"/>
      <c r="G47" s="7"/>
      <c r="I47" s="245" t="s">
        <v>172</v>
      </c>
      <c r="J47" s="9"/>
      <c r="K47" s="5"/>
      <c r="L47" s="6" t="s">
        <v>184</v>
      </c>
      <c r="M47" s="7"/>
      <c r="N47" s="7"/>
      <c r="O47" s="7"/>
      <c r="P47" s="7"/>
      <c r="Q47" s="7"/>
      <c r="R47" s="245" t="s">
        <v>172</v>
      </c>
      <c r="S47" s="9"/>
      <c r="U47" s="13"/>
      <c r="V47" s="13"/>
    </row>
    <row r="48" spans="1:22" s="8" customFormat="1" ht="9.9499999999999993" customHeight="1">
      <c r="A48" s="5"/>
      <c r="B48" s="6" t="s">
        <v>179</v>
      </c>
      <c r="C48" s="10"/>
      <c r="D48" s="7"/>
      <c r="E48" s="7"/>
      <c r="F48" s="7"/>
      <c r="G48" s="7"/>
      <c r="H48" s="10"/>
      <c r="I48" s="243" t="s">
        <v>133</v>
      </c>
      <c r="J48" s="9"/>
      <c r="K48" s="5"/>
      <c r="L48" s="6" t="s">
        <v>179</v>
      </c>
      <c r="M48" s="10"/>
      <c r="N48" s="10"/>
      <c r="O48" s="10"/>
      <c r="P48" s="10"/>
      <c r="Q48" s="10"/>
      <c r="R48" s="243" t="s">
        <v>192</v>
      </c>
      <c r="S48" s="9"/>
      <c r="U48" s="13"/>
      <c r="V48" s="13"/>
    </row>
    <row r="49" spans="1:22" s="4" customFormat="1" ht="9.9499999999999993" customHeight="1">
      <c r="A49" s="11"/>
      <c r="B49" s="12" t="s">
        <v>169</v>
      </c>
      <c r="C49" s="18"/>
      <c r="D49" s="18"/>
      <c r="E49" s="18"/>
      <c r="F49" s="18"/>
      <c r="G49" s="18"/>
      <c r="H49" s="18"/>
      <c r="I49" s="18"/>
      <c r="J49" s="14"/>
      <c r="K49" s="11"/>
      <c r="L49" s="12" t="s">
        <v>169</v>
      </c>
      <c r="M49" s="18"/>
      <c r="N49" s="18"/>
      <c r="O49" s="18"/>
      <c r="P49" s="18"/>
      <c r="Q49" s="18"/>
      <c r="R49" s="18"/>
      <c r="S49" s="14"/>
      <c r="U49" s="13"/>
      <c r="V49" s="13"/>
    </row>
    <row r="50" spans="1:22" s="4" customFormat="1" ht="3" customHeight="1">
      <c r="A50" s="11"/>
      <c r="B50" s="15"/>
      <c r="C50" s="16"/>
      <c r="D50" s="16"/>
      <c r="E50" s="16"/>
      <c r="F50" s="16"/>
      <c r="G50" s="16"/>
      <c r="H50" s="16"/>
      <c r="I50" s="16"/>
      <c r="J50" s="14"/>
      <c r="K50" s="11"/>
      <c r="L50" s="15"/>
      <c r="M50" s="16"/>
      <c r="N50" s="16"/>
      <c r="O50" s="16"/>
      <c r="P50" s="16"/>
      <c r="Q50" s="16"/>
      <c r="R50" s="16"/>
      <c r="S50" s="14"/>
      <c r="U50" s="13"/>
      <c r="V50" s="13"/>
    </row>
    <row r="51" spans="1:22" s="4" customFormat="1" ht="3" customHeight="1">
      <c r="A51" s="11"/>
      <c r="B51" s="17"/>
      <c r="C51" s="18"/>
      <c r="D51" s="18"/>
      <c r="E51" s="18"/>
      <c r="F51" s="18"/>
      <c r="G51" s="18"/>
      <c r="H51" s="18"/>
      <c r="I51" s="18"/>
      <c r="J51" s="14"/>
      <c r="K51" s="11"/>
      <c r="L51" s="17"/>
      <c r="M51" s="18"/>
      <c r="N51" s="18"/>
      <c r="O51" s="18"/>
      <c r="P51" s="18"/>
      <c r="Q51" s="18"/>
      <c r="R51" s="18"/>
      <c r="S51" s="14"/>
      <c r="U51" s="13"/>
      <c r="V51" s="13"/>
    </row>
    <row r="52" spans="1:22" s="4" customFormat="1" ht="9.9499999999999993" customHeight="1">
      <c r="A52" s="11"/>
      <c r="B52" s="19" t="s">
        <v>3</v>
      </c>
      <c r="C52" s="20" t="s">
        <v>4</v>
      </c>
      <c r="D52" s="20" t="s">
        <v>5</v>
      </c>
      <c r="E52" s="20" t="s">
        <v>6</v>
      </c>
      <c r="F52" s="20" t="s">
        <v>7</v>
      </c>
      <c r="G52" s="20" t="s">
        <v>8</v>
      </c>
      <c r="H52" s="20" t="s">
        <v>9</v>
      </c>
      <c r="I52" s="21">
        <v>2006</v>
      </c>
      <c r="J52" s="14"/>
      <c r="K52" s="11"/>
      <c r="L52" s="19" t="s">
        <v>3</v>
      </c>
      <c r="M52" s="21">
        <v>2007</v>
      </c>
      <c r="N52" s="21">
        <v>2008</v>
      </c>
      <c r="O52" s="21">
        <v>2009</v>
      </c>
      <c r="P52" s="4">
        <v>2010</v>
      </c>
      <c r="Q52" s="21">
        <v>2011</v>
      </c>
      <c r="R52" s="21" t="s">
        <v>182</v>
      </c>
      <c r="S52" s="14"/>
      <c r="U52" s="13"/>
      <c r="V52" s="13"/>
    </row>
    <row r="53" spans="1:22" s="4" customFormat="1" ht="3" customHeight="1">
      <c r="A53" s="11"/>
      <c r="B53" s="23"/>
      <c r="C53" s="16"/>
      <c r="D53" s="16"/>
      <c r="E53" s="16"/>
      <c r="F53" s="16"/>
      <c r="G53" s="16"/>
      <c r="H53" s="16"/>
      <c r="I53" s="16"/>
      <c r="J53" s="14"/>
      <c r="K53" s="11"/>
      <c r="L53" s="23"/>
      <c r="M53" s="16"/>
      <c r="N53" s="16"/>
      <c r="O53" s="16"/>
      <c r="P53" s="15"/>
      <c r="Q53" s="15"/>
      <c r="R53" s="15"/>
      <c r="S53" s="14"/>
      <c r="U53" s="13"/>
      <c r="V53" s="13"/>
    </row>
    <row r="54" spans="1:22" s="4" customFormat="1" ht="3" customHeight="1">
      <c r="A54" s="11"/>
      <c r="B54" s="25"/>
      <c r="C54" s="18"/>
      <c r="D54" s="18"/>
      <c r="E54" s="18"/>
      <c r="F54" s="18"/>
      <c r="G54" s="18"/>
      <c r="H54" s="18"/>
      <c r="I54" s="18"/>
      <c r="J54" s="14"/>
      <c r="K54" s="11"/>
      <c r="L54" s="25"/>
      <c r="M54" s="18"/>
      <c r="N54" s="18"/>
      <c r="O54" s="18"/>
      <c r="S54" s="14"/>
      <c r="U54" s="13"/>
      <c r="V54" s="13"/>
    </row>
    <row r="55" spans="1:22" s="4" customFormat="1" ht="8.25" customHeight="1">
      <c r="A55" s="11"/>
      <c r="B55" s="29" t="s">
        <v>44</v>
      </c>
      <c r="C55" s="53">
        <v>532.62799600000005</v>
      </c>
      <c r="D55" s="53">
        <v>724.96905900000002</v>
      </c>
      <c r="E55" s="53">
        <v>834.48791600000004</v>
      </c>
      <c r="F55" s="53">
        <v>946.41510000000005</v>
      </c>
      <c r="G55" s="53">
        <v>1028.1318650000001</v>
      </c>
      <c r="H55" s="53">
        <v>1162.557258</v>
      </c>
      <c r="I55" s="53">
        <v>1337.712998</v>
      </c>
      <c r="J55" s="14"/>
      <c r="K55" s="11"/>
      <c r="L55" s="29" t="s">
        <v>44</v>
      </c>
      <c r="M55" s="53">
        <v>1474.2088819999999</v>
      </c>
      <c r="N55" s="53">
        <v>1630.227167</v>
      </c>
      <c r="O55" s="53">
        <v>1431.276805</v>
      </c>
      <c r="P55" s="53">
        <v>1640.238636</v>
      </c>
      <c r="Q55" s="53">
        <v>1882.9525980000001</v>
      </c>
      <c r="R55" s="53">
        <v>2014.518548</v>
      </c>
      <c r="S55" s="14"/>
      <c r="U55" s="13"/>
      <c r="V55" s="13"/>
    </row>
    <row r="56" spans="1:22" s="4" customFormat="1" ht="8.25" customHeight="1">
      <c r="A56" s="11"/>
      <c r="B56" s="29" t="s">
        <v>45</v>
      </c>
      <c r="C56" s="53">
        <v>334.65204699999998</v>
      </c>
      <c r="D56" s="53">
        <v>355.048404</v>
      </c>
      <c r="E56" s="53">
        <v>397.38193000000001</v>
      </c>
      <c r="F56" s="53">
        <v>450.91699499999999</v>
      </c>
      <c r="G56" s="53">
        <v>467.60790700000001</v>
      </c>
      <c r="H56" s="53">
        <v>535.30089599999997</v>
      </c>
      <c r="I56" s="53">
        <v>571.13079800000003</v>
      </c>
      <c r="J56" s="14"/>
      <c r="K56" s="11"/>
      <c r="L56" s="29" t="s">
        <v>45</v>
      </c>
      <c r="M56" s="53">
        <v>595.27772300000004</v>
      </c>
      <c r="N56" s="53">
        <v>626.52588300000002</v>
      </c>
      <c r="O56" s="53">
        <v>538.96892100000002</v>
      </c>
      <c r="P56" s="53">
        <v>636.10300600000005</v>
      </c>
      <c r="Q56" s="53">
        <v>770.49738600000001</v>
      </c>
      <c r="R56" s="53">
        <v>838.18026799999996</v>
      </c>
      <c r="S56" s="14"/>
      <c r="U56" s="13"/>
      <c r="V56" s="13"/>
    </row>
    <row r="57" spans="1:22" s="4" customFormat="1" ht="8.25" customHeight="1">
      <c r="A57" s="11"/>
      <c r="B57" s="29" t="s">
        <v>46</v>
      </c>
      <c r="C57" s="53">
        <v>343.14426099999997</v>
      </c>
      <c r="D57" s="53">
        <v>363.06076100000001</v>
      </c>
      <c r="E57" s="53">
        <v>368.03910999999999</v>
      </c>
      <c r="F57" s="53">
        <v>380.19402500000001</v>
      </c>
      <c r="G57" s="53">
        <v>462.61026399999997</v>
      </c>
      <c r="H57" s="53">
        <v>543.90810699999997</v>
      </c>
      <c r="I57" s="53">
        <v>538.59499900000003</v>
      </c>
      <c r="J57" s="14"/>
      <c r="K57" s="11"/>
      <c r="L57" s="29" t="s">
        <v>46</v>
      </c>
      <c r="M57" s="53">
        <v>635.89322500000003</v>
      </c>
      <c r="N57" s="53">
        <v>677.25536899999997</v>
      </c>
      <c r="O57" s="53">
        <v>574.88611100000003</v>
      </c>
      <c r="P57" s="53">
        <v>680.07896400000004</v>
      </c>
      <c r="Q57" s="53">
        <v>784.17855999999995</v>
      </c>
      <c r="R57" s="53">
        <v>819.14225299999998</v>
      </c>
      <c r="S57" s="14"/>
      <c r="U57" s="13"/>
      <c r="V57" s="13"/>
    </row>
    <row r="58" spans="1:22" s="4" customFormat="1" ht="8.25" customHeight="1">
      <c r="A58" s="11"/>
      <c r="B58" s="29" t="s">
        <v>47</v>
      </c>
      <c r="C58" s="53">
        <v>76.200250999999994</v>
      </c>
      <c r="D58" s="53">
        <v>71.441997999999998</v>
      </c>
      <c r="E58" s="53">
        <v>132.55426499999999</v>
      </c>
      <c r="F58" s="53">
        <v>150.322371</v>
      </c>
      <c r="G58" s="53">
        <v>201.30903699999999</v>
      </c>
      <c r="H58" s="53">
        <v>224.68580399999999</v>
      </c>
      <c r="I58" s="53">
        <v>246.56302299999999</v>
      </c>
      <c r="J58" s="14"/>
      <c r="K58" s="11"/>
      <c r="L58" s="29" t="s">
        <v>47</v>
      </c>
      <c r="M58" s="53">
        <v>273.27534300000002</v>
      </c>
      <c r="N58" s="53">
        <v>261.72132499999998</v>
      </c>
      <c r="O58" s="53">
        <v>217.50510499999999</v>
      </c>
      <c r="P58" s="53">
        <v>262.83453200000002</v>
      </c>
      <c r="Q58" s="53">
        <v>283.54048699999998</v>
      </c>
      <c r="R58" s="53">
        <v>267.81309399999998</v>
      </c>
      <c r="S58" s="14"/>
      <c r="U58" s="13"/>
      <c r="V58" s="13"/>
    </row>
    <row r="59" spans="1:22" s="4" customFormat="1" ht="8.25" customHeight="1">
      <c r="A59" s="11"/>
      <c r="B59" s="29" t="s">
        <v>48</v>
      </c>
      <c r="C59" s="53">
        <v>627.51859999999999</v>
      </c>
      <c r="D59" s="53">
        <v>592.63302199999998</v>
      </c>
      <c r="E59" s="53">
        <v>683.45903699999997</v>
      </c>
      <c r="F59" s="53">
        <v>642.20982900000001</v>
      </c>
      <c r="G59" s="53">
        <v>665.97686999999996</v>
      </c>
      <c r="H59" s="53">
        <v>653.82671100000005</v>
      </c>
      <c r="I59" s="53">
        <v>778.47499500000004</v>
      </c>
      <c r="J59" s="14"/>
      <c r="K59" s="11"/>
      <c r="L59" s="29" t="s">
        <v>48</v>
      </c>
      <c r="M59" s="53">
        <v>679.06268999999998</v>
      </c>
      <c r="N59" s="53">
        <v>571.81648499999994</v>
      </c>
      <c r="O59" s="53">
        <v>499.370316</v>
      </c>
      <c r="P59" s="53">
        <v>525.66614400000003</v>
      </c>
      <c r="Q59" s="53">
        <v>509.15420499999999</v>
      </c>
      <c r="R59" s="53">
        <v>482.96843100000001</v>
      </c>
      <c r="S59" s="14"/>
      <c r="U59" s="13"/>
      <c r="V59" s="13"/>
    </row>
    <row r="60" spans="1:22" s="4" customFormat="1" ht="8.25" customHeight="1">
      <c r="A60" s="11"/>
      <c r="B60" s="29" t="s">
        <v>49</v>
      </c>
      <c r="C60" s="53">
        <v>1590.218676</v>
      </c>
      <c r="D60" s="53">
        <v>1643.093106</v>
      </c>
      <c r="E60" s="53">
        <v>1715.1875050000001</v>
      </c>
      <c r="F60" s="53">
        <v>1782.0620060000001</v>
      </c>
      <c r="G60" s="53">
        <v>1977.2328990000001</v>
      </c>
      <c r="H60" s="53">
        <v>2419.4143439999998</v>
      </c>
      <c r="I60" s="53">
        <v>2714.2460339999998</v>
      </c>
      <c r="J60" s="14"/>
      <c r="K60" s="11"/>
      <c r="L60" s="29" t="s">
        <v>49</v>
      </c>
      <c r="M60" s="53">
        <v>2991.2536869999999</v>
      </c>
      <c r="N60" s="53">
        <v>3380.4327229999999</v>
      </c>
      <c r="O60" s="53">
        <v>2697.3130630000001</v>
      </c>
      <c r="P60" s="53">
        <v>3399.3173900000002</v>
      </c>
      <c r="Q60" s="53">
        <v>3818.289358</v>
      </c>
      <c r="R60" s="53">
        <v>4068.8689429999999</v>
      </c>
      <c r="S60" s="14"/>
      <c r="U60" s="13"/>
      <c r="V60" s="13"/>
    </row>
    <row r="61" spans="1:22" s="4" customFormat="1" ht="8.25" customHeight="1">
      <c r="A61" s="11"/>
      <c r="B61" s="29" t="s">
        <v>50</v>
      </c>
      <c r="C61" s="53">
        <v>10443.402808000001</v>
      </c>
      <c r="D61" s="53">
        <v>9926.0664940000006</v>
      </c>
      <c r="E61" s="53">
        <v>10535.659163</v>
      </c>
      <c r="F61" s="53">
        <v>11575.493909999999</v>
      </c>
      <c r="G61" s="53">
        <v>12588.352084</v>
      </c>
      <c r="H61" s="53">
        <v>14349.167125</v>
      </c>
      <c r="I61" s="53">
        <v>15942.744475</v>
      </c>
      <c r="J61" s="14"/>
      <c r="K61" s="11"/>
      <c r="L61" s="29" t="s">
        <v>50</v>
      </c>
      <c r="M61" s="53">
        <v>16193.839838</v>
      </c>
      <c r="N61" s="53">
        <v>16162.952159</v>
      </c>
      <c r="O61" s="53">
        <v>12698.018093000001</v>
      </c>
      <c r="P61" s="53">
        <v>17404.500630999999</v>
      </c>
      <c r="Q61" s="53">
        <v>18486.473833</v>
      </c>
      <c r="R61" s="53">
        <v>19835.821242999999</v>
      </c>
      <c r="S61" s="14"/>
      <c r="U61" s="13"/>
      <c r="V61" s="13"/>
    </row>
    <row r="62" spans="1:22" s="4" customFormat="1" ht="8.25" customHeight="1">
      <c r="A62" s="11"/>
      <c r="B62" s="29" t="s">
        <v>51</v>
      </c>
      <c r="C62" s="53">
        <v>2502.2469860000001</v>
      </c>
      <c r="D62" s="53">
        <v>2421.8472820000002</v>
      </c>
      <c r="E62" s="53">
        <v>2507.1315570000002</v>
      </c>
      <c r="F62" s="53">
        <v>2511.069692</v>
      </c>
      <c r="G62" s="53">
        <v>2738.447381</v>
      </c>
      <c r="H62" s="53">
        <v>3151.6644099999999</v>
      </c>
      <c r="I62" s="53">
        <v>3604.3890259999998</v>
      </c>
      <c r="J62" s="14"/>
      <c r="K62" s="11"/>
      <c r="L62" s="29" t="s">
        <v>51</v>
      </c>
      <c r="M62" s="53">
        <v>3942.3597880000002</v>
      </c>
      <c r="N62" s="53">
        <v>4075.8937120000001</v>
      </c>
      <c r="O62" s="53">
        <v>3119.4061900000002</v>
      </c>
      <c r="P62" s="53">
        <v>4418.7439999999997</v>
      </c>
      <c r="Q62" s="53">
        <v>5563.5996160000004</v>
      </c>
      <c r="R62" s="53">
        <v>6320.161666</v>
      </c>
      <c r="S62" s="14"/>
      <c r="U62" s="13"/>
      <c r="V62" s="13"/>
    </row>
    <row r="63" spans="1:22" s="4" customFormat="1" ht="8.25" customHeight="1">
      <c r="A63" s="11"/>
      <c r="B63" s="29" t="s">
        <v>52</v>
      </c>
      <c r="C63" s="53">
        <v>818.93659700000001</v>
      </c>
      <c r="D63" s="53">
        <v>810.220642</v>
      </c>
      <c r="E63" s="53">
        <v>869.93053199999997</v>
      </c>
      <c r="F63" s="53">
        <v>847.03731700000003</v>
      </c>
      <c r="G63" s="53">
        <v>1014.215724</v>
      </c>
      <c r="H63" s="53">
        <v>936.76034200000004</v>
      </c>
      <c r="I63" s="53">
        <v>847.086095</v>
      </c>
      <c r="J63" s="14"/>
      <c r="K63" s="11"/>
      <c r="L63" s="29" t="s">
        <v>52</v>
      </c>
      <c r="M63" s="53">
        <v>744.11056299999996</v>
      </c>
      <c r="N63" s="53">
        <v>668.46435499999995</v>
      </c>
      <c r="O63" s="53">
        <v>407.80060500000002</v>
      </c>
      <c r="P63" s="53">
        <v>538.03674699999999</v>
      </c>
      <c r="Q63" s="53">
        <v>736.58547899999996</v>
      </c>
      <c r="R63" s="53">
        <v>885.55343900000003</v>
      </c>
      <c r="S63" s="14"/>
      <c r="U63" s="13"/>
      <c r="V63" s="13"/>
    </row>
    <row r="64" spans="1:22" s="4" customFormat="1" ht="8.25" customHeight="1">
      <c r="A64" s="11"/>
      <c r="B64" s="29" t="s">
        <v>53</v>
      </c>
      <c r="C64" s="53">
        <v>400.40728300000001</v>
      </c>
      <c r="D64" s="53">
        <v>382.50414799999999</v>
      </c>
      <c r="E64" s="53">
        <v>389.915773</v>
      </c>
      <c r="F64" s="53">
        <v>455.46085499999998</v>
      </c>
      <c r="G64" s="53">
        <v>556.83084399999996</v>
      </c>
      <c r="H64" s="53">
        <v>693.31875600000001</v>
      </c>
      <c r="I64" s="53">
        <v>628.33270000000005</v>
      </c>
      <c r="J64" s="14"/>
      <c r="K64" s="11"/>
      <c r="L64" s="29" t="s">
        <v>53</v>
      </c>
      <c r="M64" s="53">
        <v>558.09994099999994</v>
      </c>
      <c r="N64" s="53">
        <v>595.28837499999997</v>
      </c>
      <c r="O64" s="53">
        <v>444.65045099999998</v>
      </c>
      <c r="P64" s="53">
        <v>578.58009800000002</v>
      </c>
      <c r="Q64" s="53">
        <v>668.50039700000002</v>
      </c>
      <c r="R64" s="53">
        <v>763.62976800000001</v>
      </c>
      <c r="S64" s="14"/>
      <c r="U64" s="13"/>
      <c r="V64" s="13"/>
    </row>
    <row r="65" spans="1:22" s="4" customFormat="1" ht="8.25" customHeight="1">
      <c r="A65" s="11"/>
      <c r="B65" s="29" t="s">
        <v>54</v>
      </c>
      <c r="C65" s="53">
        <v>4.8959919999999997</v>
      </c>
      <c r="D65" s="53">
        <v>5.2489420000000004</v>
      </c>
      <c r="E65" s="53">
        <v>4.6061649999999998</v>
      </c>
      <c r="F65" s="53">
        <v>3.6323259999999999</v>
      </c>
      <c r="G65" s="53">
        <v>4.5243089999999997</v>
      </c>
      <c r="H65" s="53">
        <v>6.5103280000000003</v>
      </c>
      <c r="I65" s="53">
        <v>6.3031379999999997</v>
      </c>
      <c r="J65" s="14"/>
      <c r="K65" s="11"/>
      <c r="L65" s="29" t="s">
        <v>54</v>
      </c>
      <c r="M65" s="53">
        <v>6.7504970000000002</v>
      </c>
      <c r="N65" s="53">
        <v>4.6741840000000003</v>
      </c>
      <c r="O65" s="53">
        <v>3.7564000000000002</v>
      </c>
      <c r="P65" s="53">
        <v>7.6061880000000004</v>
      </c>
      <c r="Q65" s="53">
        <v>7.9562410000000003</v>
      </c>
      <c r="R65" s="53">
        <v>7.138153</v>
      </c>
      <c r="S65" s="14"/>
      <c r="U65" s="13"/>
      <c r="V65" s="13"/>
    </row>
    <row r="66" spans="1:22" s="4" customFormat="1" ht="8.25" customHeight="1">
      <c r="A66" s="11"/>
      <c r="B66" s="29" t="s">
        <v>55</v>
      </c>
      <c r="C66" s="53">
        <v>825.78559700000005</v>
      </c>
      <c r="D66" s="53">
        <v>832.51399900000001</v>
      </c>
      <c r="E66" s="53">
        <v>950.38470800000005</v>
      </c>
      <c r="F66" s="53">
        <v>989.54545599999994</v>
      </c>
      <c r="G66" s="53">
        <v>1172.97606</v>
      </c>
      <c r="H66" s="53">
        <v>1331.551637</v>
      </c>
      <c r="I66" s="53">
        <v>1405.2709359999999</v>
      </c>
      <c r="J66" s="14"/>
      <c r="K66" s="11"/>
      <c r="L66" s="29" t="s">
        <v>55</v>
      </c>
      <c r="M66" s="53">
        <v>1481.0893040000001</v>
      </c>
      <c r="N66" s="53">
        <v>1471.6527149999999</v>
      </c>
      <c r="O66" s="53">
        <v>997.00836900000002</v>
      </c>
      <c r="P66" s="53">
        <v>1175.329401</v>
      </c>
      <c r="Q66" s="53">
        <v>1264.4443759999999</v>
      </c>
      <c r="R66" s="53">
        <v>1370.1388790000001</v>
      </c>
      <c r="S66" s="14"/>
      <c r="U66" s="13"/>
      <c r="V66" s="13"/>
    </row>
    <row r="67" spans="1:22" s="4" customFormat="1" ht="8.25" customHeight="1">
      <c r="A67" s="11"/>
      <c r="B67" s="29" t="s">
        <v>56</v>
      </c>
      <c r="C67" s="53">
        <v>11.741789000000001</v>
      </c>
      <c r="D67" s="53">
        <v>10.402445999999999</v>
      </c>
      <c r="E67" s="53">
        <v>10.104324</v>
      </c>
      <c r="F67" s="53">
        <v>11.068579</v>
      </c>
      <c r="G67" s="53">
        <v>12.957455</v>
      </c>
      <c r="H67" s="53">
        <v>13.382984</v>
      </c>
      <c r="I67" s="53">
        <v>17.788450999999998</v>
      </c>
      <c r="J67" s="14"/>
      <c r="K67" s="11"/>
      <c r="L67" s="29" t="s">
        <v>56</v>
      </c>
      <c r="M67" s="53">
        <v>21.614322999999999</v>
      </c>
      <c r="N67" s="53">
        <v>23.134516000000001</v>
      </c>
      <c r="O67" s="53">
        <v>15.965897</v>
      </c>
      <c r="P67" s="53">
        <v>18.925986999999999</v>
      </c>
      <c r="Q67" s="53">
        <v>22.950800000000001</v>
      </c>
      <c r="R67" s="53">
        <v>28.102945999999999</v>
      </c>
      <c r="S67" s="14"/>
      <c r="U67" s="13"/>
      <c r="V67" s="13"/>
    </row>
    <row r="68" spans="1:22" s="4" customFormat="1" ht="8.25" customHeight="1">
      <c r="A68" s="11"/>
      <c r="B68" s="29" t="s">
        <v>57</v>
      </c>
      <c r="C68" s="53">
        <v>3.2211059999999998</v>
      </c>
      <c r="D68" s="53">
        <v>4.3617689999999998</v>
      </c>
      <c r="E68" s="53">
        <v>5.066751</v>
      </c>
      <c r="F68" s="53">
        <v>5.4447070000000002</v>
      </c>
      <c r="G68" s="53">
        <v>6.1870339999999997</v>
      </c>
      <c r="H68" s="53">
        <v>8.1654630000000008</v>
      </c>
      <c r="I68" s="53">
        <v>12.973838000000001</v>
      </c>
      <c r="J68" s="14"/>
      <c r="K68" s="11"/>
      <c r="L68" s="29" t="s">
        <v>57</v>
      </c>
      <c r="M68" s="53">
        <v>14.511485</v>
      </c>
      <c r="N68" s="53">
        <v>14.279151000000001</v>
      </c>
      <c r="O68" s="53">
        <v>9.6802960000000002</v>
      </c>
      <c r="P68" s="53">
        <v>12.243741</v>
      </c>
      <c r="Q68" s="53">
        <v>11.564939000000001</v>
      </c>
      <c r="R68" s="53">
        <v>8.0698329999999991</v>
      </c>
      <c r="S68" s="14"/>
      <c r="U68" s="13"/>
      <c r="V68" s="13"/>
    </row>
    <row r="69" spans="1:22" s="4" customFormat="1" ht="8.25" customHeight="1">
      <c r="A69" s="11"/>
      <c r="B69" s="29" t="s">
        <v>58</v>
      </c>
      <c r="C69" s="53">
        <v>576.77218600000003</v>
      </c>
      <c r="D69" s="53">
        <v>505.15251699999999</v>
      </c>
      <c r="E69" s="53">
        <v>557.70957399999998</v>
      </c>
      <c r="F69" s="53">
        <v>591.93515100000002</v>
      </c>
      <c r="G69" s="53">
        <v>714.12867100000005</v>
      </c>
      <c r="H69" s="53">
        <v>742.65691800000002</v>
      </c>
      <c r="I69" s="53">
        <v>803.09754399999997</v>
      </c>
      <c r="J69" s="14"/>
      <c r="K69" s="11"/>
      <c r="L69" s="29" t="s">
        <v>58</v>
      </c>
      <c r="M69" s="53">
        <v>936.71937400000002</v>
      </c>
      <c r="N69" s="53">
        <v>1062.5489050000001</v>
      </c>
      <c r="O69" s="53">
        <v>812.67994899999997</v>
      </c>
      <c r="P69" s="53">
        <v>1166.3599019999999</v>
      </c>
      <c r="Q69" s="53">
        <v>1158.705449</v>
      </c>
      <c r="R69" s="53">
        <v>950.994193</v>
      </c>
      <c r="S69" s="14"/>
      <c r="U69" s="13"/>
      <c r="V69" s="13"/>
    </row>
    <row r="70" spans="1:22" s="4" customFormat="1" ht="8.25" customHeight="1">
      <c r="A70" s="11"/>
      <c r="B70" s="29" t="s">
        <v>59</v>
      </c>
      <c r="C70" s="53">
        <v>3599.4436439999999</v>
      </c>
      <c r="D70" s="53">
        <v>3332.8666450000001</v>
      </c>
      <c r="E70" s="53">
        <v>3318.9496340000001</v>
      </c>
      <c r="F70" s="53">
        <v>3337.4218689999998</v>
      </c>
      <c r="G70" s="53">
        <v>3649.1720660000001</v>
      </c>
      <c r="H70" s="53">
        <v>3962.253612</v>
      </c>
      <c r="I70" s="53">
        <v>4513.6775870000001</v>
      </c>
      <c r="J70" s="14"/>
      <c r="K70" s="11"/>
      <c r="L70" s="29" t="s">
        <v>59</v>
      </c>
      <c r="M70" s="53">
        <v>4677.3896779999995</v>
      </c>
      <c r="N70" s="53">
        <v>4778.8669799999998</v>
      </c>
      <c r="O70" s="53">
        <v>3992.9036139999998</v>
      </c>
      <c r="P70" s="53">
        <v>4722.21684</v>
      </c>
      <c r="Q70" s="53">
        <v>4979.2480770000002</v>
      </c>
      <c r="R70" s="53">
        <v>5167.5065130000003</v>
      </c>
      <c r="S70" s="14"/>
      <c r="U70" s="13"/>
      <c r="V70" s="13"/>
    </row>
    <row r="71" spans="1:22" s="4" customFormat="1" ht="8.25" customHeight="1">
      <c r="A71" s="11"/>
      <c r="B71" s="29" t="s">
        <v>60</v>
      </c>
      <c r="C71" s="53">
        <v>720.61002699999995</v>
      </c>
      <c r="D71" s="53">
        <v>757.80633799999998</v>
      </c>
      <c r="E71" s="53">
        <v>770.65987700000005</v>
      </c>
      <c r="F71" s="53">
        <v>783.37611500000003</v>
      </c>
      <c r="G71" s="53">
        <v>764.52742799999999</v>
      </c>
      <c r="H71" s="53">
        <v>817.31102599999997</v>
      </c>
      <c r="I71" s="53">
        <v>818.10824500000001</v>
      </c>
      <c r="J71" s="14"/>
      <c r="K71" s="11"/>
      <c r="L71" s="29" t="s">
        <v>60</v>
      </c>
      <c r="M71" s="53">
        <v>871.62803099999996</v>
      </c>
      <c r="N71" s="53">
        <v>859.36806300000001</v>
      </c>
      <c r="O71" s="53">
        <v>668.81808599999999</v>
      </c>
      <c r="P71" s="53">
        <v>723.77281100000005</v>
      </c>
      <c r="Q71" s="53">
        <v>760.96911499999999</v>
      </c>
      <c r="R71" s="53">
        <v>766.92561799999999</v>
      </c>
      <c r="S71" s="14"/>
      <c r="U71" s="13"/>
      <c r="V71" s="13"/>
    </row>
    <row r="72" spans="1:22" s="4" customFormat="1" ht="8.25" customHeight="1">
      <c r="A72" s="11"/>
      <c r="B72" s="29" t="s">
        <v>61</v>
      </c>
      <c r="C72" s="53">
        <v>13.092416</v>
      </c>
      <c r="D72" s="53">
        <v>11.523505</v>
      </c>
      <c r="E72" s="53">
        <v>8.3752820000000003</v>
      </c>
      <c r="F72" s="53">
        <v>8.7112610000000004</v>
      </c>
      <c r="G72" s="53">
        <v>10.145879000000001</v>
      </c>
      <c r="H72" s="53">
        <v>11.956008000000001</v>
      </c>
      <c r="I72" s="53">
        <v>14.71813</v>
      </c>
      <c r="J72" s="14"/>
      <c r="K72" s="11"/>
      <c r="L72" s="29" t="s">
        <v>61</v>
      </c>
      <c r="M72" s="53">
        <v>12.831576999999999</v>
      </c>
      <c r="N72" s="53">
        <v>12.240360000000001</v>
      </c>
      <c r="O72" s="53">
        <v>7.1340909999999997</v>
      </c>
      <c r="P72" s="53">
        <v>8.540279</v>
      </c>
      <c r="Q72" s="53">
        <v>7.7631009999999998</v>
      </c>
      <c r="R72" s="53">
        <v>4.8440079999999996</v>
      </c>
      <c r="S72" s="14"/>
      <c r="U72" s="13"/>
      <c r="V72" s="13"/>
    </row>
    <row r="73" spans="1:22" s="4" customFormat="1" ht="8.25" customHeight="1">
      <c r="A73" s="11"/>
      <c r="B73" s="29" t="s">
        <v>62</v>
      </c>
      <c r="C73" s="53">
        <v>143.075684</v>
      </c>
      <c r="D73" s="53">
        <v>149.33213699999999</v>
      </c>
      <c r="E73" s="53">
        <v>121.76526200000001</v>
      </c>
      <c r="F73" s="53">
        <v>124.07675999999999</v>
      </c>
      <c r="G73" s="53">
        <v>117.789787</v>
      </c>
      <c r="H73" s="53">
        <v>127.300691</v>
      </c>
      <c r="I73" s="53">
        <v>134.79243600000001</v>
      </c>
      <c r="J73" s="14"/>
      <c r="K73" s="11"/>
      <c r="L73" s="29" t="s">
        <v>62</v>
      </c>
      <c r="M73" s="53">
        <v>131.23239699999999</v>
      </c>
      <c r="N73" s="53">
        <v>125.872535</v>
      </c>
      <c r="O73" s="53">
        <v>81.040180000000007</v>
      </c>
      <c r="P73" s="53">
        <v>88.312302000000003</v>
      </c>
      <c r="Q73" s="53">
        <v>117.915308</v>
      </c>
      <c r="R73" s="53">
        <v>130.21553399999999</v>
      </c>
      <c r="S73" s="14"/>
      <c r="U73" s="13"/>
      <c r="V73" s="13"/>
    </row>
    <row r="74" spans="1:22" s="4" customFormat="1" ht="8.25" customHeight="1">
      <c r="A74" s="11"/>
      <c r="B74" s="29" t="s">
        <v>63</v>
      </c>
      <c r="C74" s="53">
        <v>1734.70928</v>
      </c>
      <c r="D74" s="53">
        <v>1512.2363190000001</v>
      </c>
      <c r="E74" s="53">
        <v>1541.16677</v>
      </c>
      <c r="F74" s="53">
        <v>1524.7025550000001</v>
      </c>
      <c r="G74" s="53">
        <v>1644.0410609999999</v>
      </c>
      <c r="H74" s="53">
        <v>1558.310786</v>
      </c>
      <c r="I74" s="53">
        <v>1389.0649900000001</v>
      </c>
      <c r="J74" s="14"/>
      <c r="K74" s="11"/>
      <c r="L74" s="29" t="s">
        <v>63</v>
      </c>
      <c r="M74" s="53">
        <v>1109.38446</v>
      </c>
      <c r="N74" s="53">
        <v>1206.5399520000001</v>
      </c>
      <c r="O74" s="53">
        <v>978.33423200000004</v>
      </c>
      <c r="P74" s="53">
        <v>1303.9092430000001</v>
      </c>
      <c r="Q74" s="53">
        <v>1729.362026</v>
      </c>
      <c r="R74" s="53">
        <v>1209.4774789999999</v>
      </c>
      <c r="S74" s="14"/>
      <c r="U74" s="13"/>
      <c r="V74" s="13"/>
    </row>
    <row r="75" spans="1:22" s="4" customFormat="1" ht="8.25" customHeight="1">
      <c r="A75" s="11"/>
      <c r="B75" s="29" t="s">
        <v>64</v>
      </c>
      <c r="C75" s="53">
        <v>14.190588999999999</v>
      </c>
      <c r="D75" s="53">
        <v>14.368767</v>
      </c>
      <c r="E75" s="53">
        <v>13.618869999999999</v>
      </c>
      <c r="F75" s="53">
        <v>16.431722000000001</v>
      </c>
      <c r="G75" s="53">
        <v>21.332961999999998</v>
      </c>
      <c r="H75" s="53">
        <v>27.519639999999999</v>
      </c>
      <c r="I75" s="53">
        <v>24.459493999999999</v>
      </c>
      <c r="J75" s="14"/>
      <c r="K75" s="11"/>
      <c r="L75" s="29" t="s">
        <v>64</v>
      </c>
      <c r="M75" s="53">
        <v>21.735081999999998</v>
      </c>
      <c r="N75" s="53">
        <v>21.166149000000001</v>
      </c>
      <c r="O75" s="53">
        <v>15.919143</v>
      </c>
      <c r="P75" s="53">
        <v>23.945499000000002</v>
      </c>
      <c r="Q75" s="53">
        <v>23.444703000000001</v>
      </c>
      <c r="R75" s="53">
        <v>25.571213</v>
      </c>
      <c r="S75" s="14"/>
      <c r="U75" s="13"/>
      <c r="V75" s="13"/>
    </row>
    <row r="76" spans="1:22" s="4" customFormat="1" ht="8.25" customHeight="1">
      <c r="A76" s="11"/>
      <c r="B76" s="29" t="s">
        <v>65</v>
      </c>
      <c r="C76" s="53">
        <v>1322.086718</v>
      </c>
      <c r="D76" s="53">
        <v>1143.8421390000001</v>
      </c>
      <c r="E76" s="53">
        <v>1136.7102500000001</v>
      </c>
      <c r="F76" s="53">
        <v>1130.0213879999999</v>
      </c>
      <c r="G76" s="53">
        <v>1033.5278860000001</v>
      </c>
      <c r="H76" s="53">
        <v>1074.5805849999999</v>
      </c>
      <c r="I76" s="53">
        <v>1005.261199</v>
      </c>
      <c r="J76" s="14"/>
      <c r="K76" s="11"/>
      <c r="L76" s="29" t="s">
        <v>65</v>
      </c>
      <c r="M76" s="53">
        <v>936.34299099999998</v>
      </c>
      <c r="N76" s="53">
        <v>900.62084600000003</v>
      </c>
      <c r="O76" s="53">
        <v>697.69759299999998</v>
      </c>
      <c r="P76" s="53">
        <v>859.31342800000004</v>
      </c>
      <c r="Q76" s="53">
        <v>939.64381000000003</v>
      </c>
      <c r="R76" s="53">
        <v>1041.4614610000001</v>
      </c>
      <c r="S76" s="14"/>
      <c r="U76" s="13"/>
      <c r="V76" s="13"/>
    </row>
    <row r="77" spans="1:22" s="4" customFormat="1" ht="8.25" customHeight="1">
      <c r="A77" s="11"/>
      <c r="B77" s="29" t="s">
        <v>66</v>
      </c>
      <c r="C77" s="53">
        <v>699.27981899999997</v>
      </c>
      <c r="D77" s="53">
        <v>707.36083499999995</v>
      </c>
      <c r="E77" s="53">
        <v>772.85795299999995</v>
      </c>
      <c r="F77" s="53">
        <v>684.75622999999996</v>
      </c>
      <c r="G77" s="53">
        <v>705.28679999999997</v>
      </c>
      <c r="H77" s="53">
        <v>787.26907800000004</v>
      </c>
      <c r="I77" s="53">
        <v>832.79806199999996</v>
      </c>
      <c r="J77" s="14"/>
      <c r="K77" s="11"/>
      <c r="L77" s="29" t="s">
        <v>66</v>
      </c>
      <c r="M77" s="53">
        <v>810.37110399999995</v>
      </c>
      <c r="N77" s="53">
        <v>761.25033299999996</v>
      </c>
      <c r="O77" s="53">
        <v>525.07635900000002</v>
      </c>
      <c r="P77" s="53">
        <v>649.57525599999997</v>
      </c>
      <c r="Q77" s="53">
        <v>781.80827499999998</v>
      </c>
      <c r="R77" s="53">
        <v>769.65525100000002</v>
      </c>
      <c r="S77" s="14"/>
      <c r="U77" s="13"/>
      <c r="V77" s="13"/>
    </row>
    <row r="78" spans="1:22" s="4" customFormat="1" ht="8.25" customHeight="1">
      <c r="A78" s="11"/>
      <c r="B78" s="29" t="s">
        <v>67</v>
      </c>
      <c r="C78" s="53">
        <v>407.176489</v>
      </c>
      <c r="D78" s="53">
        <v>420.39947599999999</v>
      </c>
      <c r="E78" s="53">
        <v>400.32129200000003</v>
      </c>
      <c r="F78" s="53">
        <v>396.81476099999998</v>
      </c>
      <c r="G78" s="53">
        <v>429.593279</v>
      </c>
      <c r="H78" s="53">
        <v>477.28418099999999</v>
      </c>
      <c r="I78" s="53">
        <v>551.51033099999995</v>
      </c>
      <c r="J78" s="14"/>
      <c r="K78" s="11"/>
      <c r="L78" s="29" t="s">
        <v>67</v>
      </c>
      <c r="M78" s="53">
        <v>529.84336099999996</v>
      </c>
      <c r="N78" s="53">
        <v>539.61512300000004</v>
      </c>
      <c r="O78" s="53">
        <v>500.36675600000001</v>
      </c>
      <c r="P78" s="53">
        <v>606.05877499999997</v>
      </c>
      <c r="Q78" s="53">
        <v>670.56566199999997</v>
      </c>
      <c r="R78" s="53">
        <v>645.18376899999998</v>
      </c>
      <c r="S78" s="14"/>
      <c r="U78" s="13"/>
      <c r="V78" s="13"/>
    </row>
    <row r="79" spans="1:22" s="4" customFormat="1" ht="8.25" customHeight="1">
      <c r="A79" s="11"/>
      <c r="B79" s="29" t="s">
        <v>68</v>
      </c>
      <c r="C79" s="53"/>
      <c r="D79" s="53"/>
      <c r="E79" s="53"/>
      <c r="F79" s="53"/>
      <c r="G79" s="53"/>
      <c r="H79" s="53"/>
      <c r="I79" s="53"/>
      <c r="J79" s="14"/>
      <c r="K79" s="11"/>
      <c r="L79" s="29" t="s">
        <v>68</v>
      </c>
      <c r="M79" s="53"/>
      <c r="O79" s="54"/>
      <c r="P79" s="54"/>
      <c r="Q79" s="54"/>
      <c r="R79" s="54"/>
      <c r="S79" s="14"/>
      <c r="U79" s="13"/>
      <c r="V79" s="13"/>
    </row>
    <row r="80" spans="1:22" s="4" customFormat="1" ht="8.25" customHeight="1">
      <c r="A80" s="11"/>
      <c r="B80" s="29" t="s">
        <v>69</v>
      </c>
      <c r="C80" s="53">
        <v>182.86396199999999</v>
      </c>
      <c r="D80" s="53">
        <v>170.014387</v>
      </c>
      <c r="E80" s="53">
        <v>173.13678200000001</v>
      </c>
      <c r="F80" s="53">
        <v>168.98607100000001</v>
      </c>
      <c r="G80" s="53">
        <v>167.128128</v>
      </c>
      <c r="H80" s="53">
        <v>170.744652</v>
      </c>
      <c r="I80" s="53">
        <v>201.190258</v>
      </c>
      <c r="J80" s="14"/>
      <c r="K80" s="11"/>
      <c r="L80" s="29" t="s">
        <v>69</v>
      </c>
      <c r="M80" s="53">
        <v>195.18891600000001</v>
      </c>
      <c r="N80" s="53">
        <v>180.440155</v>
      </c>
      <c r="O80" s="53">
        <v>107.68235199999999</v>
      </c>
      <c r="P80" s="53">
        <v>161.72605799999999</v>
      </c>
      <c r="Q80" s="53">
        <v>180.225773</v>
      </c>
      <c r="R80" s="53">
        <v>199.93964500000001</v>
      </c>
      <c r="S80" s="14"/>
      <c r="U80" s="13"/>
      <c r="V80" s="13"/>
    </row>
    <row r="81" spans="1:22" s="4" customFormat="1" ht="8.25" customHeight="1">
      <c r="A81" s="11"/>
      <c r="B81" s="29" t="s">
        <v>70</v>
      </c>
      <c r="C81" s="53">
        <v>674.729375</v>
      </c>
      <c r="D81" s="53">
        <v>577.84148400000004</v>
      </c>
      <c r="E81" s="53">
        <v>631.78489999999999</v>
      </c>
      <c r="F81" s="53">
        <v>613.34860500000002</v>
      </c>
      <c r="G81" s="53">
        <v>622.68955600000004</v>
      </c>
      <c r="H81" s="53">
        <v>625.47094300000003</v>
      </c>
      <c r="I81" s="53">
        <v>590.13848800000005</v>
      </c>
      <c r="J81" s="14"/>
      <c r="K81" s="11"/>
      <c r="L81" s="29" t="s">
        <v>70</v>
      </c>
      <c r="M81" s="53">
        <v>488.69975499999998</v>
      </c>
      <c r="N81" s="53">
        <v>381.47038800000001</v>
      </c>
      <c r="O81" s="53">
        <v>282.87786499999999</v>
      </c>
      <c r="P81" s="53">
        <v>358.21050600000001</v>
      </c>
      <c r="Q81" s="53">
        <v>385.95302800000002</v>
      </c>
      <c r="R81" s="53">
        <v>425.28936900000002</v>
      </c>
      <c r="S81" s="14"/>
      <c r="U81" s="13"/>
      <c r="V81" s="13"/>
    </row>
    <row r="82" spans="1:22" s="4" customFormat="1" ht="8.25" customHeight="1">
      <c r="A82" s="11"/>
      <c r="B82" s="29" t="s">
        <v>71</v>
      </c>
      <c r="C82" s="53">
        <v>537.57685100000003</v>
      </c>
      <c r="D82" s="53">
        <v>606.66679499999998</v>
      </c>
      <c r="E82" s="53">
        <v>649.24071200000003</v>
      </c>
      <c r="F82" s="53">
        <v>692.97267299999999</v>
      </c>
      <c r="G82" s="53">
        <v>705.57852500000001</v>
      </c>
      <c r="H82" s="53">
        <v>696.51178700000003</v>
      </c>
      <c r="I82" s="53">
        <v>716.48185899999999</v>
      </c>
      <c r="J82" s="14"/>
      <c r="K82" s="11"/>
      <c r="L82" s="29" t="s">
        <v>71</v>
      </c>
      <c r="M82" s="53">
        <v>794.796603</v>
      </c>
      <c r="N82" s="53">
        <v>767.14804000000004</v>
      </c>
      <c r="O82" s="53">
        <v>549.66729299999997</v>
      </c>
      <c r="P82" s="53">
        <v>745.76471300000003</v>
      </c>
      <c r="Q82" s="53">
        <v>887.31509700000004</v>
      </c>
      <c r="R82" s="53">
        <v>1033.380557</v>
      </c>
      <c r="S82" s="14"/>
      <c r="U82" s="13"/>
      <c r="V82" s="13"/>
    </row>
    <row r="83" spans="1:22" s="4" customFormat="1" ht="8.25" customHeight="1">
      <c r="A83" s="11"/>
      <c r="B83" s="29" t="s">
        <v>72</v>
      </c>
      <c r="C83" s="53">
        <v>616.48476700000003</v>
      </c>
      <c r="D83" s="53">
        <v>555.91922799999998</v>
      </c>
      <c r="E83" s="53">
        <v>537.33288900000002</v>
      </c>
      <c r="F83" s="53">
        <v>620.13264200000003</v>
      </c>
      <c r="G83" s="53">
        <v>831.64947500000005</v>
      </c>
      <c r="H83" s="53">
        <v>925.33320600000002</v>
      </c>
      <c r="I83" s="53">
        <v>962.87733600000001</v>
      </c>
      <c r="J83" s="14"/>
      <c r="K83" s="11"/>
      <c r="L83" s="29" t="s">
        <v>72</v>
      </c>
      <c r="M83" s="53">
        <v>1000.009364</v>
      </c>
      <c r="N83" s="53">
        <v>900.88253799999995</v>
      </c>
      <c r="O83" s="53">
        <v>650.89481699999999</v>
      </c>
      <c r="P83" s="53">
        <v>798.44928300000004</v>
      </c>
      <c r="Q83" s="53">
        <v>804.956369</v>
      </c>
      <c r="R83" s="53">
        <v>732.88312900000005</v>
      </c>
      <c r="S83" s="14"/>
      <c r="U83" s="13"/>
      <c r="V83" s="13"/>
    </row>
    <row r="84" spans="1:22" s="4" customFormat="1" ht="8.25" customHeight="1">
      <c r="A84" s="11"/>
      <c r="B84" s="29" t="s">
        <v>73</v>
      </c>
      <c r="C84" s="53">
        <v>1896.1204210000001</v>
      </c>
      <c r="D84" s="53">
        <v>1874.3170439999999</v>
      </c>
      <c r="E84" s="53">
        <v>1788.2312609999999</v>
      </c>
      <c r="F84" s="53">
        <v>1588.731407</v>
      </c>
      <c r="G84" s="53">
        <v>1268.0280969999999</v>
      </c>
      <c r="H84" s="53">
        <v>1184.6277769999999</v>
      </c>
      <c r="I84" s="53">
        <v>1235.911505</v>
      </c>
      <c r="J84" s="14"/>
      <c r="K84" s="11"/>
      <c r="L84" s="29" t="s">
        <v>73</v>
      </c>
      <c r="M84" s="53">
        <v>1158.158226</v>
      </c>
      <c r="N84" s="53">
        <v>1172.2525969999999</v>
      </c>
      <c r="O84" s="53">
        <v>982.58106399999997</v>
      </c>
      <c r="P84" s="53">
        <v>1101.553807</v>
      </c>
      <c r="Q84" s="53">
        <v>1320.867193</v>
      </c>
      <c r="R84" s="53">
        <v>1427.522743</v>
      </c>
      <c r="S84" s="14"/>
      <c r="U84" s="13"/>
      <c r="V84" s="13"/>
    </row>
    <row r="85" spans="1:22" s="4" customFormat="1" ht="8.25" customHeight="1">
      <c r="A85" s="11"/>
      <c r="B85" s="29" t="s">
        <v>74</v>
      </c>
      <c r="C85" s="53">
        <v>1575.8690650000001</v>
      </c>
      <c r="D85" s="53">
        <v>1448.459832</v>
      </c>
      <c r="E85" s="53">
        <v>1409.088692</v>
      </c>
      <c r="F85" s="53">
        <v>1299.5766040000001</v>
      </c>
      <c r="G85" s="53">
        <v>1149.167099</v>
      </c>
      <c r="H85" s="53">
        <v>1134.5264</v>
      </c>
      <c r="I85" s="53">
        <v>1112.8109669999999</v>
      </c>
      <c r="J85" s="14"/>
      <c r="K85" s="11"/>
      <c r="L85" s="29" t="s">
        <v>74</v>
      </c>
      <c r="M85" s="53">
        <v>1132.5488909999999</v>
      </c>
      <c r="N85" s="53">
        <v>1174.0610180000001</v>
      </c>
      <c r="O85" s="53">
        <v>965.27231099999995</v>
      </c>
      <c r="P85" s="53">
        <v>983.02722400000005</v>
      </c>
      <c r="Q85" s="53">
        <v>1176.3088760000001</v>
      </c>
      <c r="R85" s="53">
        <v>1258.9969860000001</v>
      </c>
      <c r="S85" s="14"/>
      <c r="U85" s="13"/>
      <c r="V85" s="13"/>
    </row>
    <row r="86" spans="1:22" s="4" customFormat="1" ht="8.25" customHeight="1">
      <c r="A86" s="11"/>
      <c r="B86" s="29" t="s">
        <v>75</v>
      </c>
      <c r="C86" s="53">
        <v>223.968546</v>
      </c>
      <c r="D86" s="53">
        <v>217.53503699999999</v>
      </c>
      <c r="E86" s="53">
        <v>220.817093</v>
      </c>
      <c r="F86" s="53">
        <v>210.87169299999999</v>
      </c>
      <c r="G86" s="53">
        <v>209.83404999999999</v>
      </c>
      <c r="H86" s="53">
        <v>244.61475200000001</v>
      </c>
      <c r="I86" s="53">
        <v>290.19233200000002</v>
      </c>
      <c r="J86" s="14"/>
      <c r="K86" s="11"/>
      <c r="L86" s="29" t="s">
        <v>75</v>
      </c>
      <c r="M86" s="53">
        <v>356.94682699999998</v>
      </c>
      <c r="N86" s="53">
        <v>369.41461299999997</v>
      </c>
      <c r="O86" s="53">
        <v>374.18051100000002</v>
      </c>
      <c r="P86" s="53">
        <v>401.39521500000001</v>
      </c>
      <c r="Q86" s="53">
        <v>475.81554899999998</v>
      </c>
      <c r="R86" s="53">
        <v>520.74470699999995</v>
      </c>
      <c r="S86" s="14"/>
      <c r="U86" s="13"/>
      <c r="V86" s="13"/>
    </row>
    <row r="87" spans="1:22" s="4" customFormat="1" ht="8.25" customHeight="1">
      <c r="A87" s="11"/>
      <c r="B87" s="29" t="s">
        <v>171</v>
      </c>
      <c r="C87" s="53">
        <v>190.89630600000001</v>
      </c>
      <c r="D87" s="53">
        <v>271.287755</v>
      </c>
      <c r="E87" s="53">
        <v>338.00827600000002</v>
      </c>
      <c r="F87" s="53">
        <v>400.46476799999999</v>
      </c>
      <c r="G87" s="53">
        <v>391.26138500000002</v>
      </c>
      <c r="H87" s="53">
        <v>418.78952900000002</v>
      </c>
      <c r="I87" s="53">
        <v>481.26864999999998</v>
      </c>
      <c r="J87" s="14"/>
      <c r="K87" s="11"/>
      <c r="L87" s="29" t="s">
        <v>171</v>
      </c>
      <c r="M87" s="53">
        <v>524.308807</v>
      </c>
      <c r="N87" s="53">
        <v>602.98432200000002</v>
      </c>
      <c r="O87" s="53">
        <v>501.80933199999998</v>
      </c>
      <c r="P87" s="53">
        <v>640.53188699999998</v>
      </c>
      <c r="Q87" s="53">
        <v>768.37559799999997</v>
      </c>
      <c r="R87" s="53">
        <v>871.50024499999995</v>
      </c>
      <c r="S87" s="14"/>
      <c r="U87" s="13"/>
      <c r="V87" s="13"/>
    </row>
    <row r="88" spans="1:22" s="4" customFormat="1" ht="3.95" customHeight="1">
      <c r="A88" s="11"/>
      <c r="B88" s="29"/>
      <c r="C88" s="53"/>
      <c r="D88" s="53"/>
      <c r="E88" s="53"/>
      <c r="F88" s="53"/>
      <c r="G88" s="53"/>
      <c r="H88" s="53"/>
      <c r="I88" s="53"/>
      <c r="J88" s="14"/>
      <c r="K88" s="11"/>
      <c r="L88" s="29"/>
      <c r="M88" s="53"/>
      <c r="N88" s="53"/>
      <c r="O88" s="53"/>
      <c r="P88" s="53"/>
      <c r="Q88" s="53"/>
      <c r="R88" s="53"/>
      <c r="S88" s="14"/>
      <c r="U88" s="13"/>
      <c r="V88" s="13"/>
    </row>
    <row r="89" spans="1:22" s="4" customFormat="1" ht="8.25" customHeight="1">
      <c r="A89" s="11"/>
      <c r="B89" s="34" t="s">
        <v>43</v>
      </c>
      <c r="C89" s="35"/>
      <c r="D89" s="36"/>
      <c r="E89" s="36"/>
      <c r="F89" s="36"/>
      <c r="G89" s="36"/>
      <c r="H89" s="36"/>
      <c r="I89" s="36"/>
      <c r="J89" s="14"/>
      <c r="K89" s="11"/>
      <c r="L89" s="34" t="s">
        <v>43</v>
      </c>
      <c r="M89" s="36"/>
      <c r="N89" s="36"/>
      <c r="O89" s="36"/>
      <c r="P89" s="36"/>
      <c r="Q89" s="36"/>
      <c r="R89" s="36"/>
      <c r="S89" s="14"/>
      <c r="U89" s="13"/>
      <c r="V89" s="13"/>
    </row>
    <row r="90" spans="1:22" s="4" customFormat="1" ht="4.7" customHeight="1">
      <c r="A90" s="37"/>
      <c r="B90" s="38"/>
      <c r="C90" s="39"/>
      <c r="D90" s="40"/>
      <c r="E90" s="40"/>
      <c r="F90" s="40"/>
      <c r="G90" s="40"/>
      <c r="H90" s="40"/>
      <c r="I90" s="40"/>
      <c r="J90" s="41"/>
      <c r="K90" s="37"/>
      <c r="L90" s="38"/>
      <c r="M90" s="40"/>
      <c r="N90" s="40"/>
      <c r="O90" s="40"/>
      <c r="P90" s="40"/>
      <c r="Q90" s="40"/>
      <c r="R90" s="40"/>
      <c r="S90" s="41"/>
      <c r="U90" s="13"/>
      <c r="V90" s="13"/>
    </row>
    <row r="91" spans="1:22" s="4" customFormat="1" ht="4.7" customHeight="1">
      <c r="A91" s="1"/>
      <c r="B91" s="42"/>
      <c r="C91" s="43"/>
      <c r="D91" s="44"/>
      <c r="E91" s="44"/>
      <c r="F91" s="44"/>
      <c r="G91" s="44"/>
      <c r="H91" s="44"/>
      <c r="I91" s="44"/>
      <c r="J91" s="3"/>
      <c r="K91" s="1"/>
      <c r="L91" s="42"/>
      <c r="M91" s="44"/>
      <c r="N91" s="44"/>
      <c r="O91" s="44"/>
      <c r="P91" s="44"/>
      <c r="Q91" s="44"/>
      <c r="R91" s="44"/>
      <c r="S91" s="3"/>
      <c r="U91" s="13"/>
      <c r="V91" s="13"/>
    </row>
    <row r="92" spans="1:22" s="8" customFormat="1" ht="9.9499999999999993" customHeight="1">
      <c r="A92" s="5"/>
      <c r="B92" s="6" t="s">
        <v>184</v>
      </c>
      <c r="C92" s="7"/>
      <c r="D92" s="7"/>
      <c r="E92" s="7"/>
      <c r="F92" s="7"/>
      <c r="G92" s="7"/>
      <c r="I92" s="245" t="s">
        <v>172</v>
      </c>
      <c r="J92" s="9"/>
      <c r="K92" s="5"/>
      <c r="L92" s="6" t="s">
        <v>184</v>
      </c>
      <c r="M92" s="7"/>
      <c r="N92" s="7"/>
      <c r="O92" s="7"/>
      <c r="P92" s="7"/>
      <c r="Q92" s="7"/>
      <c r="R92" s="245" t="s">
        <v>172</v>
      </c>
      <c r="S92" s="9"/>
      <c r="U92" s="13"/>
      <c r="V92" s="13"/>
    </row>
    <row r="93" spans="1:22" s="8" customFormat="1" ht="9.9499999999999993" customHeight="1">
      <c r="A93" s="5"/>
      <c r="B93" s="6" t="s">
        <v>179</v>
      </c>
      <c r="C93" s="10"/>
      <c r="D93" s="7"/>
      <c r="E93" s="7"/>
      <c r="F93" s="7"/>
      <c r="G93" s="7"/>
      <c r="H93" s="10"/>
      <c r="I93" s="243" t="s">
        <v>190</v>
      </c>
      <c r="J93" s="9"/>
      <c r="K93" s="5"/>
      <c r="L93" s="6" t="s">
        <v>179</v>
      </c>
      <c r="M93" s="10"/>
      <c r="N93" s="10"/>
      <c r="O93" s="10"/>
      <c r="P93" s="10"/>
      <c r="Q93" s="10"/>
      <c r="R93" s="243" t="s">
        <v>193</v>
      </c>
      <c r="S93" s="9"/>
      <c r="U93" s="13"/>
      <c r="V93" s="13"/>
    </row>
    <row r="94" spans="1:22" s="4" customFormat="1" ht="9.9499999999999993" customHeight="1">
      <c r="A94" s="11"/>
      <c r="B94" s="12" t="s">
        <v>169</v>
      </c>
      <c r="C94" s="18"/>
      <c r="D94" s="18"/>
      <c r="E94" s="18"/>
      <c r="F94" s="18"/>
      <c r="G94" s="18"/>
      <c r="H94" s="18"/>
      <c r="I94" s="18"/>
      <c r="J94" s="14"/>
      <c r="K94" s="11"/>
      <c r="L94" s="12" t="s">
        <v>169</v>
      </c>
      <c r="M94" s="18"/>
      <c r="N94" s="18"/>
      <c r="O94" s="18"/>
      <c r="P94" s="18"/>
      <c r="Q94" s="18"/>
      <c r="R94" s="18"/>
      <c r="S94" s="14"/>
      <c r="U94" s="13"/>
      <c r="V94" s="13"/>
    </row>
    <row r="95" spans="1:22" s="4" customFormat="1" ht="3" customHeight="1">
      <c r="A95" s="11"/>
      <c r="B95" s="15"/>
      <c r="C95" s="16"/>
      <c r="D95" s="16"/>
      <c r="E95" s="16"/>
      <c r="F95" s="16"/>
      <c r="G95" s="16"/>
      <c r="H95" s="16"/>
      <c r="I95" s="16"/>
      <c r="J95" s="14"/>
      <c r="K95" s="11"/>
      <c r="L95" s="15"/>
      <c r="M95" s="16"/>
      <c r="N95" s="16"/>
      <c r="O95" s="16"/>
      <c r="P95" s="16"/>
      <c r="Q95" s="16"/>
      <c r="R95" s="16"/>
      <c r="S95" s="14"/>
      <c r="U95" s="13"/>
      <c r="V95" s="13"/>
    </row>
    <row r="96" spans="1:22" s="4" customFormat="1" ht="3" customHeight="1">
      <c r="A96" s="11"/>
      <c r="B96" s="17"/>
      <c r="C96" s="18"/>
      <c r="D96" s="18"/>
      <c r="E96" s="18"/>
      <c r="F96" s="18"/>
      <c r="G96" s="18"/>
      <c r="H96" s="18"/>
      <c r="I96" s="18"/>
      <c r="J96" s="14"/>
      <c r="K96" s="11"/>
      <c r="L96" s="17"/>
      <c r="M96" s="18"/>
      <c r="N96" s="18"/>
      <c r="O96" s="18"/>
      <c r="P96" s="18"/>
      <c r="Q96" s="18"/>
      <c r="R96" s="18"/>
      <c r="S96" s="14"/>
      <c r="U96" s="13"/>
      <c r="V96" s="13"/>
    </row>
    <row r="97" spans="1:22" s="4" customFormat="1" ht="9" customHeight="1">
      <c r="A97" s="11"/>
      <c r="B97" s="19" t="s">
        <v>3</v>
      </c>
      <c r="C97" s="20" t="s">
        <v>4</v>
      </c>
      <c r="D97" s="20" t="s">
        <v>5</v>
      </c>
      <c r="E97" s="20" t="s">
        <v>6</v>
      </c>
      <c r="F97" s="20" t="s">
        <v>7</v>
      </c>
      <c r="G97" s="20" t="s">
        <v>8</v>
      </c>
      <c r="H97" s="20" t="s">
        <v>9</v>
      </c>
      <c r="I97" s="21">
        <v>2006</v>
      </c>
      <c r="J97" s="14"/>
      <c r="K97" s="11"/>
      <c r="L97" s="19" t="s">
        <v>3</v>
      </c>
      <c r="M97" s="21">
        <v>2007</v>
      </c>
      <c r="N97" s="21">
        <v>2008</v>
      </c>
      <c r="O97" s="21">
        <v>2009</v>
      </c>
      <c r="P97" s="21">
        <v>2010</v>
      </c>
      <c r="Q97" s="21">
        <v>2011</v>
      </c>
      <c r="R97" s="21" t="s">
        <v>182</v>
      </c>
      <c r="S97" s="14"/>
      <c r="U97" s="13"/>
      <c r="V97" s="13"/>
    </row>
    <row r="98" spans="1:22" s="4" customFormat="1" ht="3" customHeight="1">
      <c r="A98" s="11"/>
      <c r="B98" s="23"/>
      <c r="C98" s="16"/>
      <c r="D98" s="16"/>
      <c r="E98" s="16"/>
      <c r="F98" s="16"/>
      <c r="G98" s="16"/>
      <c r="H98" s="16"/>
      <c r="I98" s="16"/>
      <c r="J98" s="14"/>
      <c r="K98" s="11"/>
      <c r="L98" s="23"/>
      <c r="M98" s="16"/>
      <c r="N98" s="16"/>
      <c r="O98" s="16"/>
      <c r="P98" s="16"/>
      <c r="Q98" s="16"/>
      <c r="R98" s="16"/>
      <c r="S98" s="14"/>
      <c r="U98" s="13"/>
      <c r="V98" s="13"/>
    </row>
    <row r="99" spans="1:22" s="4" customFormat="1" ht="3" customHeight="1">
      <c r="A99" s="11"/>
      <c r="B99" s="25"/>
      <c r="C99" s="18"/>
      <c r="D99" s="18"/>
      <c r="E99" s="18"/>
      <c r="F99" s="18"/>
      <c r="G99" s="18"/>
      <c r="H99" s="18"/>
      <c r="I99" s="18"/>
      <c r="J99" s="14"/>
      <c r="K99" s="11"/>
      <c r="L99" s="25"/>
      <c r="M99" s="18"/>
      <c r="N99" s="18"/>
      <c r="O99" s="18"/>
      <c r="P99" s="18"/>
      <c r="Q99" s="18"/>
      <c r="R99" s="18"/>
      <c r="S99" s="14"/>
      <c r="U99" s="13"/>
      <c r="V99" s="13"/>
    </row>
    <row r="100" spans="1:22" s="4" customFormat="1" ht="8.25" customHeight="1">
      <c r="A100" s="11"/>
      <c r="B100" s="29" t="s">
        <v>76</v>
      </c>
      <c r="C100" s="53">
        <v>33.357137999999999</v>
      </c>
      <c r="D100" s="53">
        <v>54.784018000000003</v>
      </c>
      <c r="E100" s="53">
        <v>43.444614000000001</v>
      </c>
      <c r="F100" s="53">
        <v>43.075218</v>
      </c>
      <c r="G100" s="53">
        <v>49.067312999999999</v>
      </c>
      <c r="H100" s="53">
        <v>56.298105999999997</v>
      </c>
      <c r="I100" s="53">
        <v>58.296342000000003</v>
      </c>
      <c r="J100" s="14"/>
      <c r="K100" s="11"/>
      <c r="L100" s="29" t="s">
        <v>76</v>
      </c>
      <c r="M100" s="53">
        <v>63.999844000000003</v>
      </c>
      <c r="N100" s="53">
        <v>70.432766999999998</v>
      </c>
      <c r="O100" s="53">
        <v>54.173597000000001</v>
      </c>
      <c r="P100" s="53">
        <v>79.223555000000005</v>
      </c>
      <c r="Q100" s="53">
        <v>91.270090999999994</v>
      </c>
      <c r="R100" s="53">
        <v>104.281668</v>
      </c>
      <c r="S100" s="14"/>
      <c r="U100" s="13"/>
      <c r="V100" s="13"/>
    </row>
    <row r="101" spans="1:22" s="4" customFormat="1" ht="8.25" customHeight="1">
      <c r="A101" s="11"/>
      <c r="B101" s="29" t="s">
        <v>77</v>
      </c>
      <c r="C101" s="53">
        <v>10.066167</v>
      </c>
      <c r="D101" s="53">
        <v>15.037385</v>
      </c>
      <c r="E101" s="53">
        <v>15.652676</v>
      </c>
      <c r="F101" s="53">
        <v>13.488892</v>
      </c>
      <c r="G101" s="53">
        <v>16.649356999999998</v>
      </c>
      <c r="H101" s="53">
        <v>18.331596000000001</v>
      </c>
      <c r="I101" s="53">
        <v>20.449126</v>
      </c>
      <c r="J101" s="14"/>
      <c r="K101" s="11"/>
      <c r="L101" s="29" t="s">
        <v>77</v>
      </c>
      <c r="M101" s="53">
        <v>23.922008999999999</v>
      </c>
      <c r="N101" s="53">
        <v>25.194576000000001</v>
      </c>
      <c r="O101" s="53">
        <v>22.898267000000001</v>
      </c>
      <c r="P101" s="53">
        <v>30.283358</v>
      </c>
      <c r="Q101" s="53">
        <v>35.481405000000002</v>
      </c>
      <c r="R101" s="53">
        <v>36.819941</v>
      </c>
      <c r="S101" s="14"/>
      <c r="U101" s="13"/>
      <c r="V101" s="13"/>
    </row>
    <row r="102" spans="1:22" s="4" customFormat="1" ht="8.25" customHeight="1">
      <c r="A102" s="11"/>
      <c r="B102" s="29" t="s">
        <v>78</v>
      </c>
      <c r="C102" s="53">
        <v>22.969576</v>
      </c>
      <c r="D102" s="53">
        <v>28.031517000000001</v>
      </c>
      <c r="E102" s="53">
        <v>28.563033999999998</v>
      </c>
      <c r="F102" s="53">
        <v>25.705555</v>
      </c>
      <c r="G102" s="53">
        <v>24.967236</v>
      </c>
      <c r="H102" s="53">
        <v>24.267745000000001</v>
      </c>
      <c r="I102" s="53">
        <v>26.934180000000001</v>
      </c>
      <c r="J102" s="14"/>
      <c r="K102" s="11"/>
      <c r="L102" s="29" t="s">
        <v>78</v>
      </c>
      <c r="M102" s="53">
        <v>31.092224999999999</v>
      </c>
      <c r="N102" s="53">
        <v>30.813641000000001</v>
      </c>
      <c r="O102" s="53">
        <v>22.945771000000001</v>
      </c>
      <c r="P102" s="53">
        <v>25.359569</v>
      </c>
      <c r="Q102" s="53">
        <v>29.876505999999999</v>
      </c>
      <c r="R102" s="53">
        <v>33.879364000000002</v>
      </c>
      <c r="S102" s="14"/>
      <c r="U102" s="13"/>
      <c r="V102" s="13"/>
    </row>
    <row r="103" spans="1:22" s="4" customFormat="1" ht="8.25" customHeight="1">
      <c r="A103" s="11"/>
      <c r="B103" s="29" t="s">
        <v>79</v>
      </c>
      <c r="C103" s="53">
        <v>265.78252800000001</v>
      </c>
      <c r="D103" s="53">
        <v>264.78544299999999</v>
      </c>
      <c r="E103" s="53">
        <v>294.208124</v>
      </c>
      <c r="F103" s="53">
        <v>302.46683999999999</v>
      </c>
      <c r="G103" s="53">
        <v>343.17849000000001</v>
      </c>
      <c r="H103" s="53">
        <v>395.06326300000001</v>
      </c>
      <c r="I103" s="53">
        <v>446.470348</v>
      </c>
      <c r="J103" s="14"/>
      <c r="K103" s="11"/>
      <c r="L103" s="29" t="s">
        <v>79</v>
      </c>
      <c r="M103" s="53">
        <v>509.728612</v>
      </c>
      <c r="N103" s="53">
        <v>518.279901</v>
      </c>
      <c r="O103" s="53">
        <v>375.01745199999999</v>
      </c>
      <c r="P103" s="53">
        <v>479.02876600000002</v>
      </c>
      <c r="Q103" s="53">
        <v>587.83907899999997</v>
      </c>
      <c r="R103" s="53">
        <v>618.10827200000006</v>
      </c>
      <c r="S103" s="14"/>
      <c r="U103" s="13"/>
      <c r="V103" s="13"/>
    </row>
    <row r="104" spans="1:22" s="4" customFormat="1" ht="8.25" customHeight="1">
      <c r="A104" s="11"/>
      <c r="B104" s="29" t="s">
        <v>80</v>
      </c>
      <c r="C104" s="53">
        <v>361.17539499999998</v>
      </c>
      <c r="D104" s="53">
        <v>316.12545</v>
      </c>
      <c r="E104" s="53">
        <v>366.00243899999998</v>
      </c>
      <c r="F104" s="53">
        <v>358.15580699999998</v>
      </c>
      <c r="G104" s="53">
        <v>376.83861000000002</v>
      </c>
      <c r="H104" s="53">
        <v>402.03809999999999</v>
      </c>
      <c r="I104" s="53">
        <v>506.68328500000001</v>
      </c>
      <c r="J104" s="14"/>
      <c r="K104" s="11"/>
      <c r="L104" s="29" t="s">
        <v>80</v>
      </c>
      <c r="M104" s="53">
        <v>628.74753599999997</v>
      </c>
      <c r="N104" s="53">
        <v>611.45909900000004</v>
      </c>
      <c r="O104" s="53">
        <v>414.70418000000001</v>
      </c>
      <c r="P104" s="53">
        <v>587.83195699999999</v>
      </c>
      <c r="Q104" s="53">
        <v>740.892966</v>
      </c>
      <c r="R104" s="53">
        <v>793.04698099999996</v>
      </c>
      <c r="S104" s="14"/>
      <c r="U104" s="13"/>
      <c r="V104" s="13"/>
    </row>
    <row r="105" spans="1:22" s="4" customFormat="1" ht="8.25" customHeight="1">
      <c r="A105" s="11"/>
      <c r="B105" s="29" t="s">
        <v>81</v>
      </c>
      <c r="C105" s="53">
        <v>911.493472</v>
      </c>
      <c r="D105" s="53">
        <v>901.13536899999997</v>
      </c>
      <c r="E105" s="53">
        <v>1051.7800030000001</v>
      </c>
      <c r="F105" s="53">
        <v>1089.2030139999999</v>
      </c>
      <c r="G105" s="53">
        <v>1151.0614330000001</v>
      </c>
      <c r="H105" s="53">
        <v>1230.4271490000001</v>
      </c>
      <c r="I105" s="53">
        <v>1266.4272410000001</v>
      </c>
      <c r="J105" s="14"/>
      <c r="K105" s="11"/>
      <c r="L105" s="29" t="s">
        <v>81</v>
      </c>
      <c r="M105" s="53">
        <v>1287.2279109999999</v>
      </c>
      <c r="N105" s="53">
        <v>1023.761409</v>
      </c>
      <c r="O105" s="53">
        <v>806.92493999999999</v>
      </c>
      <c r="P105" s="53">
        <v>1023.365365</v>
      </c>
      <c r="Q105" s="53">
        <v>1111.0701300000001</v>
      </c>
      <c r="R105" s="53">
        <v>1169.576542</v>
      </c>
      <c r="S105" s="14"/>
      <c r="U105" s="13"/>
      <c r="V105" s="13"/>
    </row>
    <row r="106" spans="1:22" s="4" customFormat="1" ht="8.25" customHeight="1">
      <c r="A106" s="11"/>
      <c r="B106" s="29" t="s">
        <v>82</v>
      </c>
      <c r="C106" s="53">
        <v>905.79648399999996</v>
      </c>
      <c r="D106" s="53">
        <v>833.79196899999999</v>
      </c>
      <c r="E106" s="53">
        <v>716.91515700000002</v>
      </c>
      <c r="F106" s="53">
        <v>745.05960400000004</v>
      </c>
      <c r="G106" s="53">
        <v>746.54535999999996</v>
      </c>
      <c r="H106" s="53">
        <v>752.86667799999998</v>
      </c>
      <c r="I106" s="53">
        <v>1032.4249090000001</v>
      </c>
      <c r="J106" s="14"/>
      <c r="K106" s="11"/>
      <c r="L106" s="29" t="s">
        <v>82</v>
      </c>
      <c r="M106" s="53">
        <v>1226.6231869999999</v>
      </c>
      <c r="N106" s="53">
        <v>1127.6133259999999</v>
      </c>
      <c r="O106" s="53">
        <v>881.68587200000002</v>
      </c>
      <c r="P106" s="53">
        <v>1075.599105</v>
      </c>
      <c r="Q106" s="53">
        <v>1269.349792</v>
      </c>
      <c r="R106" s="53">
        <v>1228.010299</v>
      </c>
      <c r="S106" s="14"/>
      <c r="U106" s="13"/>
      <c r="V106" s="13"/>
    </row>
    <row r="107" spans="1:22" s="4" customFormat="1" ht="8.25" customHeight="1">
      <c r="A107" s="11"/>
      <c r="B107" s="29" t="s">
        <v>83</v>
      </c>
      <c r="C107" s="53">
        <v>3558.0019750000001</v>
      </c>
      <c r="D107" s="53">
        <v>3050.9252649999999</v>
      </c>
      <c r="E107" s="53">
        <v>3202.7398269999999</v>
      </c>
      <c r="F107" s="53">
        <v>3404.1660790000001</v>
      </c>
      <c r="G107" s="53">
        <v>4873.6610950000004</v>
      </c>
      <c r="H107" s="53">
        <v>5615.8891860000003</v>
      </c>
      <c r="I107" s="53">
        <v>6971.0554380000003</v>
      </c>
      <c r="J107" s="14"/>
      <c r="K107" s="11"/>
      <c r="L107" s="29" t="s">
        <v>83</v>
      </c>
      <c r="M107" s="53">
        <v>6876.4622419999996</v>
      </c>
      <c r="N107" s="53">
        <v>8763.1326549999994</v>
      </c>
      <c r="O107" s="53">
        <v>5185.2853519999999</v>
      </c>
      <c r="P107" s="53">
        <v>7264.0433540000004</v>
      </c>
      <c r="Q107" s="53">
        <v>8315.9742239999996</v>
      </c>
      <c r="R107" s="53">
        <v>10151.408025000001</v>
      </c>
      <c r="S107" s="14"/>
      <c r="U107" s="13"/>
      <c r="V107" s="13"/>
    </row>
    <row r="108" spans="1:22" s="4" customFormat="1" ht="8.25" customHeight="1">
      <c r="A108" s="11"/>
      <c r="B108" s="29" t="s">
        <v>84</v>
      </c>
      <c r="C108" s="53">
        <v>5026.9635669999998</v>
      </c>
      <c r="D108" s="53">
        <v>4380.8657880000001</v>
      </c>
      <c r="E108" s="53">
        <v>4131.0595869999997</v>
      </c>
      <c r="F108" s="53">
        <v>4056.5883869999998</v>
      </c>
      <c r="G108" s="53">
        <v>4764.576411</v>
      </c>
      <c r="H108" s="53">
        <v>5506.2112699999998</v>
      </c>
      <c r="I108" s="53">
        <v>6255.1263079999999</v>
      </c>
      <c r="J108" s="14"/>
      <c r="K108" s="11"/>
      <c r="L108" s="29" t="s">
        <v>84</v>
      </c>
      <c r="M108" s="53">
        <v>6643.3200280000001</v>
      </c>
      <c r="N108" s="53">
        <v>6851.6287480000001</v>
      </c>
      <c r="O108" s="53">
        <v>5282.2099760000001</v>
      </c>
      <c r="P108" s="53">
        <v>6622.7008230000001</v>
      </c>
      <c r="Q108" s="53">
        <v>7560.3963480000002</v>
      </c>
      <c r="R108" s="53">
        <v>8578.8588380000001</v>
      </c>
      <c r="S108" s="14"/>
      <c r="U108" s="13"/>
      <c r="V108" s="13"/>
    </row>
    <row r="109" spans="1:22" s="4" customFormat="1" ht="8.25" customHeight="1">
      <c r="A109" s="11"/>
      <c r="B109" s="29" t="s">
        <v>85</v>
      </c>
      <c r="C109" s="53">
        <v>1587.4062429999999</v>
      </c>
      <c r="D109" s="53">
        <v>1524.289076</v>
      </c>
      <c r="E109" s="53">
        <v>1201.299125</v>
      </c>
      <c r="F109" s="53">
        <v>1226.765212</v>
      </c>
      <c r="G109" s="53">
        <v>1725.4446150000001</v>
      </c>
      <c r="H109" s="53">
        <v>1968.5657920000001</v>
      </c>
      <c r="I109" s="53">
        <v>2986.007599</v>
      </c>
      <c r="J109" s="14"/>
      <c r="K109" s="11"/>
      <c r="L109" s="29" t="s">
        <v>85</v>
      </c>
      <c r="M109" s="53">
        <v>2980.8861980000001</v>
      </c>
      <c r="N109" s="53">
        <v>2972.3766879999998</v>
      </c>
      <c r="O109" s="53">
        <v>1879.1437880000001</v>
      </c>
      <c r="P109" s="53">
        <v>3100.8557310000001</v>
      </c>
      <c r="Q109" s="53">
        <v>3329.972839</v>
      </c>
      <c r="R109" s="53">
        <v>2842.9541599999998</v>
      </c>
      <c r="S109" s="14"/>
      <c r="U109" s="13"/>
      <c r="V109" s="13"/>
    </row>
    <row r="110" spans="1:22" s="4" customFormat="1" ht="8.25" customHeight="1">
      <c r="A110" s="11"/>
      <c r="B110" s="29" t="s">
        <v>86</v>
      </c>
      <c r="C110" s="53">
        <v>89.639099999999999</v>
      </c>
      <c r="D110" s="53">
        <v>100.068826</v>
      </c>
      <c r="E110" s="53">
        <v>87.776030000000006</v>
      </c>
      <c r="F110" s="53">
        <v>89.552205000000001</v>
      </c>
      <c r="G110" s="53">
        <v>135.390432</v>
      </c>
      <c r="H110" s="53">
        <v>169.784246</v>
      </c>
      <c r="I110" s="53">
        <v>203.87827999999999</v>
      </c>
      <c r="J110" s="14"/>
      <c r="K110" s="11"/>
      <c r="L110" s="29" t="s">
        <v>86</v>
      </c>
      <c r="M110" s="53">
        <v>333.81198599999999</v>
      </c>
      <c r="N110" s="53">
        <v>300.92448200000001</v>
      </c>
      <c r="O110" s="53">
        <v>191.832099</v>
      </c>
      <c r="P110" s="53">
        <v>228.75287399999999</v>
      </c>
      <c r="Q110" s="53">
        <v>262.10536999999999</v>
      </c>
      <c r="R110" s="53">
        <v>236.136471</v>
      </c>
      <c r="S110" s="14"/>
      <c r="U110" s="13"/>
      <c r="V110" s="13"/>
    </row>
    <row r="111" spans="1:22" s="4" customFormat="1" ht="8.25" customHeight="1">
      <c r="A111" s="11"/>
      <c r="B111" s="29" t="s">
        <v>87</v>
      </c>
      <c r="C111" s="53">
        <v>2073.051285</v>
      </c>
      <c r="D111" s="53">
        <v>1912.782142</v>
      </c>
      <c r="E111" s="53">
        <v>2034.949079</v>
      </c>
      <c r="F111" s="53">
        <v>2179.6766630000002</v>
      </c>
      <c r="G111" s="53">
        <v>2628.7673279999999</v>
      </c>
      <c r="H111" s="53">
        <v>2954.1328800000001</v>
      </c>
      <c r="I111" s="53">
        <v>3885.4464630000002</v>
      </c>
      <c r="J111" s="14"/>
      <c r="K111" s="11"/>
      <c r="L111" s="29" t="s">
        <v>87</v>
      </c>
      <c r="M111" s="53">
        <v>4239.4468070000003</v>
      </c>
      <c r="N111" s="53">
        <v>4186.459065</v>
      </c>
      <c r="O111" s="53">
        <v>2901.0319800000002</v>
      </c>
      <c r="P111" s="53">
        <v>4097.5970799999996</v>
      </c>
      <c r="Q111" s="53">
        <v>5660.8966769999997</v>
      </c>
      <c r="R111" s="53">
        <v>5541.4505220000001</v>
      </c>
      <c r="S111" s="14"/>
      <c r="U111" s="13"/>
      <c r="V111" s="13"/>
    </row>
    <row r="112" spans="1:22" s="4" customFormat="1" ht="8.25" customHeight="1">
      <c r="A112" s="11"/>
      <c r="B112" s="29" t="s">
        <v>88</v>
      </c>
      <c r="C112" s="53">
        <v>97.869804999999999</v>
      </c>
      <c r="D112" s="53">
        <v>40.416012000000002</v>
      </c>
      <c r="E112" s="53">
        <v>35.000601000000003</v>
      </c>
      <c r="F112" s="53">
        <v>30.105402000000002</v>
      </c>
      <c r="G112" s="53">
        <v>31.321532000000001</v>
      </c>
      <c r="H112" s="53">
        <v>55.877600999999999</v>
      </c>
      <c r="I112" s="53">
        <v>71.596691000000007</v>
      </c>
      <c r="J112" s="14"/>
      <c r="K112" s="11"/>
      <c r="L112" s="29" t="s">
        <v>88</v>
      </c>
      <c r="M112" s="53">
        <v>98.095800999999994</v>
      </c>
      <c r="N112" s="53">
        <v>124.382473</v>
      </c>
      <c r="O112" s="53">
        <v>73.317063000000005</v>
      </c>
      <c r="P112" s="53">
        <v>74.359243000000006</v>
      </c>
      <c r="Q112" s="53">
        <v>49.440837000000002</v>
      </c>
      <c r="R112" s="53">
        <v>55.501418999999999</v>
      </c>
      <c r="S112" s="14"/>
      <c r="U112" s="13"/>
      <c r="V112" s="13"/>
    </row>
    <row r="113" spans="1:22" s="4" customFormat="1" ht="8.25" customHeight="1">
      <c r="A113" s="11"/>
      <c r="B113" s="29" t="s">
        <v>89</v>
      </c>
      <c r="C113" s="53">
        <v>112.595901</v>
      </c>
      <c r="D113" s="53">
        <v>63.499963000000001</v>
      </c>
      <c r="E113" s="53">
        <v>51.467830999999997</v>
      </c>
      <c r="F113" s="53">
        <v>40.756687999999997</v>
      </c>
      <c r="G113" s="53">
        <v>49.727409999999999</v>
      </c>
      <c r="H113" s="53">
        <v>50.272917</v>
      </c>
      <c r="I113" s="53">
        <v>85.068545999999998</v>
      </c>
      <c r="J113" s="14"/>
      <c r="K113" s="11"/>
      <c r="L113" s="29" t="s">
        <v>89</v>
      </c>
      <c r="M113" s="53">
        <v>89.156019000000001</v>
      </c>
      <c r="N113" s="53">
        <v>102.130662</v>
      </c>
      <c r="O113" s="53">
        <v>51.496001999999997</v>
      </c>
      <c r="P113" s="53">
        <v>84.078787000000005</v>
      </c>
      <c r="Q113" s="53">
        <v>118.05233200000001</v>
      </c>
      <c r="R113" s="53">
        <v>119.93772800000001</v>
      </c>
      <c r="S113" s="14"/>
      <c r="U113" s="13"/>
      <c r="V113" s="13"/>
    </row>
    <row r="114" spans="1:22" s="4" customFormat="1" ht="8.25" customHeight="1">
      <c r="A114" s="11"/>
      <c r="B114" s="29" t="s">
        <v>90</v>
      </c>
      <c r="C114" s="53">
        <v>44.472448</v>
      </c>
      <c r="D114" s="53">
        <v>29.981708000000001</v>
      </c>
      <c r="E114" s="53">
        <v>27.214431000000001</v>
      </c>
      <c r="F114" s="53">
        <v>30.641022</v>
      </c>
      <c r="G114" s="53">
        <v>46.568176000000001</v>
      </c>
      <c r="H114" s="53">
        <v>48.494497000000003</v>
      </c>
      <c r="I114" s="53">
        <v>55.135401999999999</v>
      </c>
      <c r="J114" s="14"/>
      <c r="K114" s="11"/>
      <c r="L114" s="29" t="s">
        <v>90</v>
      </c>
      <c r="M114" s="53">
        <v>89.66122</v>
      </c>
      <c r="N114" s="53">
        <v>116.843339</v>
      </c>
      <c r="O114" s="53">
        <v>65.148798999999997</v>
      </c>
      <c r="P114" s="53">
        <v>125.502448</v>
      </c>
      <c r="Q114" s="53">
        <v>163.862953</v>
      </c>
      <c r="R114" s="53">
        <v>121.72772999999999</v>
      </c>
      <c r="S114" s="14"/>
      <c r="U114" s="13"/>
      <c r="V114" s="13"/>
    </row>
    <row r="115" spans="1:22" s="4" customFormat="1" ht="8.25" customHeight="1">
      <c r="A115" s="11"/>
      <c r="B115" s="29" t="s">
        <v>91</v>
      </c>
      <c r="C115" s="53">
        <v>410.95286700000003</v>
      </c>
      <c r="D115" s="53">
        <v>303.88935900000001</v>
      </c>
      <c r="E115" s="53">
        <v>278.37740100000002</v>
      </c>
      <c r="F115" s="53">
        <v>263.181917</v>
      </c>
      <c r="G115" s="53">
        <v>308.64167200000003</v>
      </c>
      <c r="H115" s="53">
        <v>320.53840200000002</v>
      </c>
      <c r="I115" s="53">
        <v>245.10580999999999</v>
      </c>
      <c r="J115" s="14"/>
      <c r="K115" s="11"/>
      <c r="L115" s="29" t="s">
        <v>91</v>
      </c>
      <c r="M115" s="53">
        <v>276.057976</v>
      </c>
      <c r="N115" s="53">
        <v>288.93673999999999</v>
      </c>
      <c r="O115" s="53">
        <v>187.77616599999999</v>
      </c>
      <c r="P115" s="53">
        <v>260.11262900000003</v>
      </c>
      <c r="Q115" s="53">
        <v>301.70708999999999</v>
      </c>
      <c r="R115" s="53">
        <v>341.64967899999999</v>
      </c>
      <c r="S115" s="14"/>
      <c r="U115" s="13"/>
      <c r="V115" s="13"/>
    </row>
    <row r="116" spans="1:22" s="4" customFormat="1" ht="8.25" customHeight="1">
      <c r="A116" s="11"/>
      <c r="B116" s="29" t="s">
        <v>92</v>
      </c>
      <c r="C116" s="53">
        <v>803.66611899999998</v>
      </c>
      <c r="D116" s="53">
        <v>809.39473199999998</v>
      </c>
      <c r="E116" s="53">
        <v>787.92263000000003</v>
      </c>
      <c r="F116" s="53">
        <v>756.28149299999995</v>
      </c>
      <c r="G116" s="53">
        <v>943.10241799999994</v>
      </c>
      <c r="H116" s="53">
        <v>999.41712099999995</v>
      </c>
      <c r="I116" s="53">
        <v>1186.7109009999999</v>
      </c>
      <c r="J116" s="14"/>
      <c r="K116" s="11"/>
      <c r="L116" s="29" t="s">
        <v>92</v>
      </c>
      <c r="M116" s="53">
        <v>1121.1343380000001</v>
      </c>
      <c r="N116" s="53">
        <v>1246.315292</v>
      </c>
      <c r="O116" s="53">
        <v>1027.2091680000001</v>
      </c>
      <c r="P116" s="53">
        <v>1398.365415</v>
      </c>
      <c r="Q116" s="53">
        <v>1718.121942</v>
      </c>
      <c r="R116" s="53">
        <v>1997.8221229999999</v>
      </c>
      <c r="S116" s="14"/>
      <c r="U116" s="13"/>
      <c r="V116" s="13"/>
    </row>
    <row r="117" spans="1:22" s="4" customFormat="1" ht="8.25" customHeight="1">
      <c r="A117" s="11"/>
      <c r="B117" s="29" t="s">
        <v>93</v>
      </c>
      <c r="C117" s="53">
        <v>1542.293831</v>
      </c>
      <c r="D117" s="53">
        <v>1479.173065</v>
      </c>
      <c r="E117" s="53">
        <v>1454.5341550000001</v>
      </c>
      <c r="F117" s="53">
        <v>1329.7789170000001</v>
      </c>
      <c r="G117" s="53">
        <v>1491.2836</v>
      </c>
      <c r="H117" s="53">
        <v>1623.324625</v>
      </c>
      <c r="I117" s="53">
        <v>1807.464183</v>
      </c>
      <c r="J117" s="14"/>
      <c r="K117" s="11"/>
      <c r="L117" s="29" t="s">
        <v>93</v>
      </c>
      <c r="M117" s="53">
        <v>1966.014107</v>
      </c>
      <c r="N117" s="53">
        <v>1935.1823870000001</v>
      </c>
      <c r="O117" s="53">
        <v>1391.511655</v>
      </c>
      <c r="P117" s="53">
        <v>1741.9694549999999</v>
      </c>
      <c r="Q117" s="53">
        <v>1936.5855320000001</v>
      </c>
      <c r="R117" s="53">
        <v>2230.2195569999999</v>
      </c>
      <c r="S117" s="14"/>
      <c r="U117" s="13"/>
      <c r="V117" s="13"/>
    </row>
    <row r="118" spans="1:22" s="4" customFormat="1" ht="8.25" customHeight="1">
      <c r="A118" s="11"/>
      <c r="B118" s="29" t="s">
        <v>94</v>
      </c>
      <c r="C118" s="53">
        <v>25339.685061</v>
      </c>
      <c r="D118" s="53">
        <v>27354.818767000001</v>
      </c>
      <c r="E118" s="53">
        <v>27997.110363</v>
      </c>
      <c r="F118" s="53">
        <v>29168.868617</v>
      </c>
      <c r="G118" s="53">
        <v>33766.807296999999</v>
      </c>
      <c r="H118" s="53">
        <v>35984.537095</v>
      </c>
      <c r="I118" s="53">
        <v>39853.818446999998</v>
      </c>
      <c r="J118" s="14"/>
      <c r="K118" s="11"/>
      <c r="L118" s="29" t="s">
        <v>94</v>
      </c>
      <c r="M118" s="53">
        <v>42311.346586</v>
      </c>
      <c r="N118" s="53">
        <v>45525.757024999999</v>
      </c>
      <c r="O118" s="53">
        <v>36578.160041000003</v>
      </c>
      <c r="P118" s="53">
        <v>46786.129131000002</v>
      </c>
      <c r="Q118" s="53">
        <v>53836.202516999998</v>
      </c>
      <c r="R118" s="53">
        <v>60758.302658000001</v>
      </c>
      <c r="S118" s="14"/>
      <c r="U118" s="13"/>
      <c r="V118" s="13"/>
    </row>
    <row r="119" spans="1:22" s="4" customFormat="1" ht="8.25" customHeight="1">
      <c r="A119" s="11"/>
      <c r="B119" s="29" t="s">
        <v>95</v>
      </c>
      <c r="C119" s="53">
        <v>46262.748604</v>
      </c>
      <c r="D119" s="53">
        <v>43235.104102999998</v>
      </c>
      <c r="E119" s="53">
        <v>39695.271209999999</v>
      </c>
      <c r="F119" s="53">
        <v>37189.095612999998</v>
      </c>
      <c r="G119" s="53">
        <v>44061.644544000002</v>
      </c>
      <c r="H119" s="53">
        <v>48218.087435000001</v>
      </c>
      <c r="I119" s="53">
        <v>56521.583258999999</v>
      </c>
      <c r="J119" s="14"/>
      <c r="K119" s="11"/>
      <c r="L119" s="29" t="s">
        <v>95</v>
      </c>
      <c r="M119" s="53">
        <v>60060.833485000003</v>
      </c>
      <c r="N119" s="53">
        <v>64719.412683000002</v>
      </c>
      <c r="O119" s="53">
        <v>55303.758498000003</v>
      </c>
      <c r="P119" s="53">
        <v>70869.807136000003</v>
      </c>
      <c r="Q119" s="53">
        <v>75851.898199000003</v>
      </c>
      <c r="R119" s="53">
        <v>77607.607978</v>
      </c>
      <c r="S119" s="14"/>
      <c r="U119" s="13"/>
      <c r="V119" s="13"/>
    </row>
    <row r="120" spans="1:22" s="4" customFormat="1" ht="8.25" customHeight="1">
      <c r="A120" s="11"/>
      <c r="B120" s="29" t="s">
        <v>96</v>
      </c>
      <c r="C120" s="53">
        <v>396.99158299999999</v>
      </c>
      <c r="D120" s="53">
        <v>283.28971300000001</v>
      </c>
      <c r="E120" s="53">
        <v>211.39246700000001</v>
      </c>
      <c r="F120" s="53">
        <v>242.76772600000001</v>
      </c>
      <c r="G120" s="53">
        <v>406.64275800000001</v>
      </c>
      <c r="H120" s="53">
        <v>611.01799900000003</v>
      </c>
      <c r="I120" s="53">
        <v>654.03926100000001</v>
      </c>
      <c r="J120" s="14"/>
      <c r="K120" s="11"/>
      <c r="L120" s="29" t="s">
        <v>96</v>
      </c>
      <c r="M120" s="53">
        <v>1037.207492</v>
      </c>
      <c r="N120" s="53">
        <v>685.25839800000006</v>
      </c>
      <c r="O120" s="53">
        <v>256.515759</v>
      </c>
      <c r="P120" s="53">
        <v>320.15254800000002</v>
      </c>
      <c r="Q120" s="53">
        <v>1025.884824</v>
      </c>
      <c r="R120" s="53">
        <v>1143.163714</v>
      </c>
      <c r="S120" s="14"/>
      <c r="U120" s="13"/>
      <c r="V120" s="13"/>
    </row>
    <row r="121" spans="1:22" s="4" customFormat="1" ht="8.25" customHeight="1">
      <c r="A121" s="11"/>
      <c r="B121" s="29" t="s">
        <v>97</v>
      </c>
      <c r="C121" s="53">
        <v>17061.223291999999</v>
      </c>
      <c r="D121" s="53">
        <v>17110.944422</v>
      </c>
      <c r="E121" s="53">
        <v>18425.575981000002</v>
      </c>
      <c r="F121" s="53">
        <v>16966.598815000001</v>
      </c>
      <c r="G121" s="53">
        <v>18614.673707000002</v>
      </c>
      <c r="H121" s="53">
        <v>22043.766941999998</v>
      </c>
      <c r="I121" s="53">
        <v>25046.473661</v>
      </c>
      <c r="J121" s="14"/>
      <c r="K121" s="11"/>
      <c r="L121" s="29" t="s">
        <v>97</v>
      </c>
      <c r="M121" s="53">
        <v>26757.025935000001</v>
      </c>
      <c r="N121" s="53">
        <v>26482.380215000001</v>
      </c>
      <c r="O121" s="53">
        <v>18491.251842999998</v>
      </c>
      <c r="P121" s="53">
        <v>24712.230457000001</v>
      </c>
      <c r="Q121" s="53">
        <v>28571.047963000001</v>
      </c>
      <c r="R121" s="53">
        <v>32426.951299</v>
      </c>
      <c r="S121" s="14"/>
      <c r="U121" s="13"/>
      <c r="V121" s="13"/>
    </row>
    <row r="122" spans="1:22" s="4" customFormat="1" ht="8.25" customHeight="1">
      <c r="A122" s="11"/>
      <c r="B122" s="29" t="s">
        <v>98</v>
      </c>
      <c r="C122" s="53">
        <v>281.44286399999999</v>
      </c>
      <c r="D122" s="53">
        <v>208.60552000000001</v>
      </c>
      <c r="E122" s="53">
        <v>181.79500899999999</v>
      </c>
      <c r="F122" s="53">
        <v>253.17243300000001</v>
      </c>
      <c r="G122" s="53">
        <v>249.18954400000001</v>
      </c>
      <c r="H122" s="53">
        <v>197.04123200000001</v>
      </c>
      <c r="I122" s="53">
        <v>202.48712699999999</v>
      </c>
      <c r="J122" s="14"/>
      <c r="K122" s="11"/>
      <c r="L122" s="29" t="s">
        <v>98</v>
      </c>
      <c r="M122" s="53">
        <v>726.59840999999994</v>
      </c>
      <c r="N122" s="53">
        <v>606.52895699999999</v>
      </c>
      <c r="O122" s="53">
        <v>286.48862500000001</v>
      </c>
      <c r="P122" s="53">
        <v>321.02625499999999</v>
      </c>
      <c r="Q122" s="53">
        <v>429.606292</v>
      </c>
      <c r="R122" s="53">
        <v>537.55515600000001</v>
      </c>
      <c r="S122" s="14"/>
      <c r="U122" s="13"/>
      <c r="V122" s="13"/>
    </row>
    <row r="123" spans="1:22" s="4" customFormat="1" ht="8.25" customHeight="1">
      <c r="A123" s="11"/>
      <c r="B123" s="29" t="s">
        <v>99</v>
      </c>
      <c r="C123" s="53">
        <v>64.275632000000002</v>
      </c>
      <c r="D123" s="53">
        <v>62.140971</v>
      </c>
      <c r="E123" s="53">
        <v>35.515802999999998</v>
      </c>
      <c r="F123" s="53">
        <v>51.172423000000002</v>
      </c>
      <c r="G123" s="53">
        <v>69.881454000000005</v>
      </c>
      <c r="H123" s="53">
        <v>46.819360000000003</v>
      </c>
      <c r="I123" s="53">
        <v>123.036388</v>
      </c>
      <c r="J123" s="14"/>
      <c r="K123" s="11"/>
      <c r="L123" s="29" t="s">
        <v>99</v>
      </c>
      <c r="M123" s="53">
        <v>49.028455999999998</v>
      </c>
      <c r="N123" s="53">
        <v>68.691316</v>
      </c>
      <c r="O123" s="53">
        <v>44.164256000000002</v>
      </c>
      <c r="P123" s="53">
        <v>52.486119000000002</v>
      </c>
      <c r="Q123" s="53">
        <v>75.708703999999997</v>
      </c>
      <c r="R123" s="53">
        <v>114.310452</v>
      </c>
      <c r="S123" s="14"/>
      <c r="U123" s="13"/>
      <c r="V123" s="13"/>
    </row>
    <row r="124" spans="1:22" s="4" customFormat="1" ht="8.25" customHeight="1">
      <c r="A124" s="11"/>
      <c r="B124" s="29" t="s">
        <v>100</v>
      </c>
      <c r="C124" s="53">
        <v>4532.3816800000004</v>
      </c>
      <c r="D124" s="53">
        <v>4615.4688489999999</v>
      </c>
      <c r="E124" s="53">
        <v>4937.5534889999999</v>
      </c>
      <c r="F124" s="53">
        <v>5136.7326149999999</v>
      </c>
      <c r="G124" s="53">
        <v>5946.9712280000003</v>
      </c>
      <c r="H124" s="53">
        <v>7004.3366079999996</v>
      </c>
      <c r="I124" s="53">
        <v>9917.7631220000003</v>
      </c>
      <c r="J124" s="14"/>
      <c r="K124" s="11"/>
      <c r="L124" s="29" t="s">
        <v>100</v>
      </c>
      <c r="M124" s="53">
        <v>12698.100120999999</v>
      </c>
      <c r="N124" s="53">
        <v>12396.679383999999</v>
      </c>
      <c r="O124" s="53">
        <v>8550.5813629999993</v>
      </c>
      <c r="P124" s="53">
        <v>10203.456604000001</v>
      </c>
      <c r="Q124" s="53">
        <v>11174.534102</v>
      </c>
      <c r="R124" s="53">
        <v>11744.160701000001</v>
      </c>
      <c r="S124" s="14"/>
      <c r="U124" s="13"/>
      <c r="V124" s="13"/>
    </row>
    <row r="125" spans="1:22" s="4" customFormat="1" ht="8.25" customHeight="1">
      <c r="A125" s="11"/>
      <c r="B125" s="29" t="s">
        <v>101</v>
      </c>
      <c r="C125" s="53">
        <v>165.626677</v>
      </c>
      <c r="D125" s="53">
        <v>191.558404</v>
      </c>
      <c r="E125" s="53">
        <v>194.882676</v>
      </c>
      <c r="F125" s="53">
        <v>295.85334599999999</v>
      </c>
      <c r="G125" s="53">
        <v>222.95328799999999</v>
      </c>
      <c r="H125" s="53">
        <v>217.24765300000001</v>
      </c>
      <c r="I125" s="53">
        <v>269.083483</v>
      </c>
      <c r="J125" s="14"/>
      <c r="K125" s="11"/>
      <c r="L125" s="29" t="s">
        <v>101</v>
      </c>
      <c r="M125" s="53">
        <v>292.59543200000002</v>
      </c>
      <c r="N125" s="53">
        <v>311.14106199999998</v>
      </c>
      <c r="O125" s="53">
        <v>213.675051</v>
      </c>
      <c r="P125" s="53">
        <v>283.31679700000001</v>
      </c>
      <c r="Q125" s="53">
        <v>380.59672699999999</v>
      </c>
      <c r="R125" s="53">
        <v>380.485747</v>
      </c>
      <c r="S125" s="14"/>
      <c r="U125" s="13"/>
      <c r="V125" s="13"/>
    </row>
    <row r="126" spans="1:22" s="4" customFormat="1" ht="8.25" customHeight="1">
      <c r="A126" s="11"/>
      <c r="B126" s="29" t="s">
        <v>102</v>
      </c>
      <c r="C126" s="53">
        <v>52.397117000000001</v>
      </c>
      <c r="D126" s="53">
        <v>62.356009999999998</v>
      </c>
      <c r="E126" s="53">
        <v>60.427770000000002</v>
      </c>
      <c r="F126" s="53">
        <v>54.051962000000003</v>
      </c>
      <c r="G126" s="53">
        <v>53.985495</v>
      </c>
      <c r="H126" s="53">
        <v>61.969298999999999</v>
      </c>
      <c r="I126" s="53">
        <v>71.647966999999994</v>
      </c>
      <c r="J126" s="14"/>
      <c r="K126" s="11"/>
      <c r="L126" s="29" t="s">
        <v>102</v>
      </c>
      <c r="M126" s="53">
        <v>69.407697999999996</v>
      </c>
      <c r="N126" s="53">
        <v>77.934494999999998</v>
      </c>
      <c r="O126" s="53">
        <v>63.676302999999997</v>
      </c>
      <c r="P126" s="53">
        <v>67.737014000000002</v>
      </c>
      <c r="Q126" s="53">
        <v>75.653260000000003</v>
      </c>
      <c r="R126" s="53">
        <v>83.001306999999997</v>
      </c>
      <c r="S126" s="14"/>
      <c r="U126" s="13"/>
      <c r="V126" s="13"/>
    </row>
    <row r="127" spans="1:22" s="4" customFormat="1" ht="8.25" customHeight="1">
      <c r="A127" s="11"/>
      <c r="B127" s="29" t="s">
        <v>103</v>
      </c>
      <c r="C127" s="53">
        <v>37.514718999999999</v>
      </c>
      <c r="D127" s="53">
        <v>20.712439</v>
      </c>
      <c r="E127" s="53">
        <v>37.397756000000001</v>
      </c>
      <c r="F127" s="53">
        <v>26.739851999999999</v>
      </c>
      <c r="G127" s="53">
        <v>28.375709000000001</v>
      </c>
      <c r="H127" s="53">
        <v>38.023068000000002</v>
      </c>
      <c r="I127" s="53">
        <v>41.017536</v>
      </c>
      <c r="J127" s="14"/>
      <c r="K127" s="11"/>
      <c r="L127" s="29" t="s">
        <v>103</v>
      </c>
      <c r="M127" s="53">
        <v>47.046671000000003</v>
      </c>
      <c r="N127" s="53">
        <v>52.660674999999998</v>
      </c>
      <c r="O127" s="53">
        <v>60.887774999999998</v>
      </c>
      <c r="P127" s="53">
        <v>81.259887000000006</v>
      </c>
      <c r="Q127" s="53">
        <v>66.165841</v>
      </c>
      <c r="R127" s="53">
        <v>99.945760000000007</v>
      </c>
      <c r="S127" s="14"/>
      <c r="U127" s="13"/>
      <c r="V127" s="13"/>
    </row>
    <row r="128" spans="1:22" s="4" customFormat="1" ht="8.25" customHeight="1">
      <c r="A128" s="11"/>
      <c r="B128" s="29" t="s">
        <v>104</v>
      </c>
      <c r="C128" s="53"/>
      <c r="D128" s="53"/>
      <c r="E128" s="53"/>
      <c r="F128" s="53"/>
      <c r="G128" s="53"/>
      <c r="H128" s="53"/>
      <c r="I128" s="53"/>
      <c r="J128" s="14"/>
      <c r="K128" s="11"/>
      <c r="L128" s="29" t="s">
        <v>104</v>
      </c>
      <c r="M128" s="53"/>
      <c r="O128" s="54"/>
      <c r="P128" s="54"/>
      <c r="Q128" s="54"/>
      <c r="R128" s="54"/>
      <c r="S128" s="14"/>
      <c r="U128" s="13"/>
      <c r="V128" s="13"/>
    </row>
    <row r="129" spans="1:22" s="4" customFormat="1" ht="8.25" customHeight="1">
      <c r="A129" s="11"/>
      <c r="B129" s="29" t="s">
        <v>105</v>
      </c>
      <c r="C129" s="53">
        <v>1378.527313</v>
      </c>
      <c r="D129" s="53">
        <v>1537.201178</v>
      </c>
      <c r="E129" s="53">
        <v>1461.5578800000001</v>
      </c>
      <c r="F129" s="53">
        <v>1474.287364</v>
      </c>
      <c r="G129" s="53">
        <v>1606.723463</v>
      </c>
      <c r="H129" s="53">
        <v>1831.992125</v>
      </c>
      <c r="I129" s="53">
        <v>2293.2827419999999</v>
      </c>
      <c r="J129" s="14"/>
      <c r="K129" s="11"/>
      <c r="L129" s="29" t="s">
        <v>105</v>
      </c>
      <c r="M129" s="53">
        <v>2601.0693940000001</v>
      </c>
      <c r="N129" s="53">
        <v>2560.2940579999999</v>
      </c>
      <c r="O129" s="53">
        <v>1730.796791</v>
      </c>
      <c r="P129" s="53">
        <v>2291.8486210000001</v>
      </c>
      <c r="Q129" s="53">
        <v>2673.3956680000001</v>
      </c>
      <c r="R129" s="53">
        <v>3137.3014020000001</v>
      </c>
      <c r="S129" s="14"/>
      <c r="U129" s="13"/>
      <c r="V129" s="13"/>
    </row>
    <row r="130" spans="1:22" s="4" customFormat="1" ht="8.25" customHeight="1">
      <c r="A130" s="11"/>
      <c r="B130" s="29" t="s">
        <v>106</v>
      </c>
      <c r="C130" s="53">
        <v>652.36398999999994</v>
      </c>
      <c r="D130" s="53">
        <v>714.69491000000005</v>
      </c>
      <c r="E130" s="53">
        <v>859.86420799999996</v>
      </c>
      <c r="F130" s="53">
        <v>771.43707700000004</v>
      </c>
      <c r="G130" s="53">
        <v>866.91074600000002</v>
      </c>
      <c r="H130" s="53">
        <v>1059.152554</v>
      </c>
      <c r="I130" s="53">
        <v>1574.905902</v>
      </c>
      <c r="J130" s="14"/>
      <c r="K130" s="11"/>
      <c r="L130" s="29" t="s">
        <v>106</v>
      </c>
      <c r="M130" s="53">
        <v>2766.7159879999999</v>
      </c>
      <c r="N130" s="53">
        <v>2963.4608280000002</v>
      </c>
      <c r="O130" s="53">
        <v>2270.1405049999998</v>
      </c>
      <c r="P130" s="53">
        <v>2042.6811419999999</v>
      </c>
      <c r="Q130" s="53">
        <v>2002.7550470000001</v>
      </c>
      <c r="R130" s="53">
        <v>1959.330498</v>
      </c>
      <c r="S130" s="14"/>
      <c r="U130" s="13"/>
      <c r="V130" s="13"/>
    </row>
    <row r="131" spans="1:22" s="4" customFormat="1" ht="8.25" customHeight="1">
      <c r="A131" s="11"/>
      <c r="B131" s="29" t="s">
        <v>107</v>
      </c>
      <c r="C131" s="53">
        <v>526.83467900000005</v>
      </c>
      <c r="D131" s="53">
        <v>451.527062</v>
      </c>
      <c r="E131" s="53">
        <v>534.96892400000002</v>
      </c>
      <c r="F131" s="53">
        <v>530.86057300000004</v>
      </c>
      <c r="G131" s="53">
        <v>570.29477299999996</v>
      </c>
      <c r="H131" s="53">
        <v>604.33774700000004</v>
      </c>
      <c r="I131" s="53">
        <v>620.21573000000001</v>
      </c>
      <c r="J131" s="14"/>
      <c r="K131" s="11"/>
      <c r="L131" s="29" t="s">
        <v>107</v>
      </c>
      <c r="M131" s="53">
        <v>654.73007900000005</v>
      </c>
      <c r="N131" s="53">
        <v>691.98697100000004</v>
      </c>
      <c r="O131" s="53">
        <v>539.77214800000002</v>
      </c>
      <c r="P131" s="53">
        <v>698.62523399999998</v>
      </c>
      <c r="Q131" s="53">
        <v>734.87798399999997</v>
      </c>
      <c r="R131" s="53">
        <v>773.36747800000001</v>
      </c>
      <c r="S131" s="14"/>
      <c r="U131" s="13"/>
      <c r="V131" s="13"/>
    </row>
    <row r="132" spans="1:22" s="4" customFormat="1" ht="8.25" customHeight="1">
      <c r="A132" s="11"/>
      <c r="B132" s="29" t="s">
        <v>108</v>
      </c>
      <c r="C132" s="53">
        <v>10.202741</v>
      </c>
      <c r="D132" s="53">
        <v>9.5878440000000005</v>
      </c>
      <c r="E132" s="53">
        <v>9.6747139999999998</v>
      </c>
      <c r="F132" s="53">
        <v>9.3463419999999999</v>
      </c>
      <c r="G132" s="53">
        <v>9.1875110000000006</v>
      </c>
      <c r="H132" s="53">
        <v>13.151218</v>
      </c>
      <c r="I132" s="53">
        <v>13.035337999999999</v>
      </c>
      <c r="J132" s="14"/>
      <c r="K132" s="11"/>
      <c r="L132" s="29" t="s">
        <v>108</v>
      </c>
      <c r="M132" s="53">
        <v>19.682426</v>
      </c>
      <c r="N132" s="53">
        <v>13.789828999999999</v>
      </c>
      <c r="O132" s="53">
        <v>12.300713999999999</v>
      </c>
      <c r="P132" s="53">
        <v>8.5859909999999999</v>
      </c>
      <c r="Q132" s="53">
        <v>18.293091</v>
      </c>
      <c r="R132" s="53">
        <v>18.656185000000001</v>
      </c>
      <c r="S132" s="14"/>
      <c r="U132" s="13"/>
      <c r="V132" s="13"/>
    </row>
    <row r="133" spans="1:22" s="4" customFormat="1" ht="8.25" customHeight="1">
      <c r="A133" s="11"/>
      <c r="B133" s="29" t="s">
        <v>109</v>
      </c>
      <c r="C133" s="53">
        <v>4354.5921669999998</v>
      </c>
      <c r="D133" s="53">
        <v>808.80911099999992</v>
      </c>
      <c r="E133" s="53">
        <v>1149.8302999999999</v>
      </c>
      <c r="F133" s="53">
        <v>990.88191200000006</v>
      </c>
      <c r="G133" s="53">
        <v>1819.527478</v>
      </c>
      <c r="H133" s="53">
        <v>2279.3722200000002</v>
      </c>
      <c r="I133" s="53">
        <v>3182.572373</v>
      </c>
      <c r="J133" s="14"/>
      <c r="K133" s="11"/>
      <c r="L133" s="29" t="s">
        <v>109</v>
      </c>
      <c r="M133" s="53">
        <v>3905.3683940000001</v>
      </c>
      <c r="N133" s="53">
        <v>4659.9076750000004</v>
      </c>
      <c r="O133" s="53">
        <v>4461.2213710000005</v>
      </c>
      <c r="P133" s="53">
        <v>5776.5292579999996</v>
      </c>
      <c r="Q133" s="53">
        <v>7312.3031650000003</v>
      </c>
      <c r="R133" s="53">
        <v>7157.9153829999996</v>
      </c>
      <c r="S133" s="14"/>
      <c r="U133" s="13"/>
      <c r="V133" s="13"/>
    </row>
    <row r="134" spans="1:22" s="4" customFormat="1" ht="2.4500000000000002" customHeight="1">
      <c r="A134" s="37"/>
      <c r="B134" s="49"/>
      <c r="C134" s="50"/>
      <c r="D134" s="50"/>
      <c r="E134" s="50"/>
      <c r="F134" s="50"/>
      <c r="G134" s="50"/>
      <c r="H134" s="50"/>
      <c r="I134" s="50"/>
      <c r="J134" s="41"/>
      <c r="K134" s="11"/>
      <c r="L134" s="49"/>
      <c r="M134" s="50"/>
      <c r="N134" s="50"/>
      <c r="O134" s="50"/>
      <c r="P134" s="50"/>
      <c r="Q134" s="50"/>
      <c r="R134" s="50"/>
      <c r="S134" s="14"/>
    </row>
    <row r="135" spans="1:22" s="4" customFormat="1" ht="2.4500000000000002" customHeight="1">
      <c r="A135" s="17"/>
      <c r="B135" s="51"/>
      <c r="C135" s="44"/>
      <c r="D135" s="44"/>
      <c r="E135" s="44"/>
      <c r="F135" s="44"/>
      <c r="G135" s="44"/>
      <c r="H135" s="44"/>
      <c r="I135" s="36"/>
      <c r="J135" s="17"/>
      <c r="K135" s="11"/>
      <c r="L135" s="51"/>
      <c r="M135" s="36"/>
      <c r="N135" s="36"/>
      <c r="O135" s="36"/>
      <c r="P135" s="36"/>
      <c r="Q135" s="36"/>
      <c r="R135" s="36"/>
      <c r="S135" s="14"/>
    </row>
    <row r="136" spans="1:22" s="4" customFormat="1" ht="8.25" customHeight="1">
      <c r="A136" s="17"/>
      <c r="B136" s="241"/>
      <c r="C136" s="35"/>
      <c r="D136" s="35"/>
      <c r="E136" s="35"/>
      <c r="F136" s="35"/>
      <c r="G136" s="35"/>
      <c r="H136" s="35"/>
      <c r="I136" s="35"/>
      <c r="J136" s="17"/>
      <c r="K136" s="11"/>
      <c r="L136" s="242" t="s">
        <v>189</v>
      </c>
      <c r="M136" s="35"/>
      <c r="N136" s="35"/>
      <c r="O136" s="35"/>
      <c r="P136" s="35"/>
      <c r="Q136" s="35"/>
      <c r="R136" s="35"/>
      <c r="S136" s="14"/>
    </row>
    <row r="137" spans="1:22" s="4" customFormat="1" ht="4.7" customHeight="1">
      <c r="A137" s="17"/>
      <c r="B137" s="244"/>
      <c r="C137" s="35"/>
      <c r="D137" s="36"/>
      <c r="E137" s="36"/>
      <c r="F137" s="36"/>
      <c r="G137" s="36"/>
      <c r="H137" s="36"/>
      <c r="I137" s="36"/>
      <c r="J137" s="17"/>
      <c r="K137" s="37"/>
      <c r="L137" s="38"/>
      <c r="M137" s="40"/>
      <c r="N137" s="40"/>
      <c r="O137" s="40"/>
      <c r="P137" s="40"/>
      <c r="Q137" s="40"/>
      <c r="R137" s="40"/>
      <c r="S137" s="41"/>
    </row>
    <row r="138" spans="1:22" s="4" customFormat="1" ht="4.7" hidden="1" customHeight="1">
      <c r="A138" s="11"/>
      <c r="B138" s="244"/>
      <c r="C138" s="35"/>
      <c r="D138" s="36"/>
      <c r="E138" s="36"/>
      <c r="F138" s="36"/>
      <c r="G138" s="36"/>
      <c r="H138" s="36"/>
      <c r="I138" s="36"/>
      <c r="J138" s="17"/>
      <c r="K138" s="2"/>
      <c r="L138" s="42"/>
      <c r="M138" s="44"/>
      <c r="N138" s="44"/>
      <c r="O138" s="44"/>
      <c r="P138" s="44"/>
      <c r="Q138" s="44"/>
      <c r="R138" s="44"/>
      <c r="S138" s="2"/>
      <c r="T138" s="4" t="s">
        <v>2</v>
      </c>
    </row>
  </sheetData>
  <sheetProtection sheet="1" objects="1" scenarios="1"/>
  <hyperlinks>
    <hyperlink ref="I2" location="Índice!A1" display="Índice!A1"/>
    <hyperlink ref="R2" location="Índice!A1" display="Índice!A1"/>
  </hyperlinks>
  <printOptions horizontalCentered="1" verticalCentered="1"/>
  <pageMargins left="1.8897637795275593" right="1.9291338582677167" top="2.1653543307086616" bottom="1.5748031496062993" header="0.39370078740157483" footer="0.39370078740157483"/>
  <pageSetup orientation="landscape" r:id="rId1"/>
  <headerFooter>
    <oddHeader>&amp;L&amp;K000080INEGI. Anuario estadístico y geográfico de los Estados Unidos Mexicanos 2013. 2014.</oddHeader>
  </headerFooter>
  <rowBreaks count="2" manualBreakCount="2">
    <brk id="45" max="18" man="1"/>
    <brk id="90" max="18" man="1"/>
  </rowBreaks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6"/>
  <dimension ref="A1:L38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52" customWidth="1"/>
    <col min="2" max="2" width="6.42578125" style="52" customWidth="1"/>
    <col min="3" max="3" width="8.42578125" style="52" customWidth="1"/>
    <col min="4" max="4" width="10.7109375" style="52" customWidth="1"/>
    <col min="5" max="6" width="11.42578125" style="52" customWidth="1"/>
    <col min="7" max="7" width="10.42578125" style="52" customWidth="1"/>
    <col min="8" max="9" width="0.85546875" style="52" customWidth="1"/>
    <col min="10" max="16384" width="10.5703125" style="52" hidden="1"/>
  </cols>
  <sheetData>
    <row r="1" spans="1:12" s="58" customFormat="1" ht="4.7" customHeight="1">
      <c r="A1" s="55"/>
      <c r="B1" s="56"/>
      <c r="C1" s="56"/>
      <c r="D1" s="56"/>
      <c r="E1" s="56"/>
      <c r="F1" s="56"/>
      <c r="G1" s="56"/>
      <c r="H1" s="57"/>
    </row>
    <row r="2" spans="1:12" s="64" customFormat="1" ht="11.1" customHeight="1">
      <c r="A2" s="59"/>
      <c r="B2" s="60" t="s">
        <v>111</v>
      </c>
      <c r="C2" s="61"/>
      <c r="D2" s="61"/>
      <c r="E2" s="62"/>
      <c r="F2" s="62"/>
      <c r="G2" s="740" t="s">
        <v>173</v>
      </c>
      <c r="H2" s="63"/>
    </row>
    <row r="3" spans="1:12" s="64" customFormat="1" ht="11.1" customHeight="1">
      <c r="A3" s="59"/>
      <c r="B3" s="60" t="s">
        <v>112</v>
      </c>
      <c r="C3" s="61"/>
      <c r="D3" s="61"/>
      <c r="E3" s="62"/>
      <c r="F3" s="62"/>
      <c r="G3" s="65"/>
      <c r="H3" s="63"/>
    </row>
    <row r="4" spans="1:12" s="64" customFormat="1" ht="11.1" customHeight="1">
      <c r="A4" s="59"/>
      <c r="B4" s="66" t="s">
        <v>180</v>
      </c>
      <c r="C4" s="61"/>
      <c r="D4" s="61"/>
      <c r="E4" s="61"/>
      <c r="F4" s="61"/>
      <c r="G4" s="61"/>
      <c r="H4" s="67"/>
    </row>
    <row r="5" spans="1:12" s="64" customFormat="1" ht="11.1" customHeight="1">
      <c r="A5" s="59"/>
      <c r="B5" s="68" t="s">
        <v>169</v>
      </c>
      <c r="C5" s="61"/>
      <c r="D5" s="61"/>
      <c r="E5" s="61"/>
      <c r="F5" s="61"/>
      <c r="G5" s="61"/>
      <c r="H5" s="67"/>
    </row>
    <row r="6" spans="1:12" s="58" customFormat="1" ht="3" customHeight="1">
      <c r="A6" s="69"/>
      <c r="B6" s="70"/>
      <c r="C6" s="71"/>
      <c r="D6" s="72"/>
      <c r="E6" s="73"/>
      <c r="F6" s="73"/>
      <c r="G6" s="73"/>
      <c r="H6" s="74"/>
    </row>
    <row r="7" spans="1:12" s="58" customFormat="1" ht="3" customHeight="1">
      <c r="A7" s="69"/>
      <c r="B7" s="75"/>
      <c r="C7" s="76"/>
      <c r="D7" s="77"/>
      <c r="E7" s="78"/>
      <c r="F7" s="78"/>
      <c r="G7" s="78"/>
      <c r="H7" s="79"/>
    </row>
    <row r="8" spans="1:12" s="58" customFormat="1" ht="9" customHeight="1">
      <c r="A8" s="69"/>
      <c r="B8" s="813" t="s">
        <v>0</v>
      </c>
      <c r="C8" s="814" t="s">
        <v>113</v>
      </c>
      <c r="D8" s="814" t="s">
        <v>114</v>
      </c>
      <c r="E8" s="815" t="s">
        <v>115</v>
      </c>
      <c r="F8" s="815" t="s">
        <v>194</v>
      </c>
      <c r="G8" s="80" t="s">
        <v>116</v>
      </c>
      <c r="H8" s="81"/>
    </row>
    <row r="9" spans="1:12" s="58" customFormat="1" ht="9" customHeight="1">
      <c r="A9" s="69"/>
      <c r="B9" s="813"/>
      <c r="C9" s="814"/>
      <c r="D9" s="814"/>
      <c r="E9" s="815"/>
      <c r="F9" s="815"/>
      <c r="G9" s="82"/>
      <c r="H9" s="81"/>
    </row>
    <row r="10" spans="1:12" s="58" customFormat="1" ht="3" customHeight="1">
      <c r="A10" s="69"/>
      <c r="B10" s="83"/>
      <c r="C10" s="76"/>
      <c r="D10" s="76"/>
      <c r="E10" s="76"/>
      <c r="F10" s="76"/>
      <c r="G10" s="82"/>
      <c r="H10" s="84"/>
    </row>
    <row r="11" spans="1:12" s="58" customFormat="1" ht="3" customHeight="1">
      <c r="A11" s="69"/>
      <c r="B11" s="85"/>
      <c r="C11" s="56"/>
      <c r="D11" s="56"/>
      <c r="E11" s="56"/>
      <c r="F11" s="56"/>
      <c r="G11" s="86"/>
      <c r="H11" s="84"/>
    </row>
    <row r="12" spans="1:12" s="58" customFormat="1" ht="9" customHeight="1">
      <c r="A12" s="69"/>
      <c r="B12" s="87">
        <v>1995</v>
      </c>
      <c r="C12" s="88">
        <f>SUM(D12:G12)+0.1</f>
        <v>79541.600000000006</v>
      </c>
      <c r="D12" s="88">
        <v>66273.600000000006</v>
      </c>
      <c r="E12" s="89">
        <v>1987.4</v>
      </c>
      <c r="F12" s="89">
        <v>515.4</v>
      </c>
      <c r="G12" s="88">
        <v>10765.1</v>
      </c>
      <c r="H12" s="90"/>
      <c r="I12" s="91"/>
      <c r="J12" s="92"/>
      <c r="K12" s="93"/>
      <c r="L12" s="94"/>
    </row>
    <row r="13" spans="1:12" s="58" customFormat="1" ht="9" customHeight="1">
      <c r="A13" s="69"/>
      <c r="B13" s="87">
        <v>1996</v>
      </c>
      <c r="C13" s="88">
        <f t="shared" ref="C13:C16" si="0">SUM(D13:G13)</f>
        <v>95999.7</v>
      </c>
      <c r="D13" s="88">
        <v>80570</v>
      </c>
      <c r="E13" s="89">
        <v>2172</v>
      </c>
      <c r="F13" s="89">
        <v>640.9</v>
      </c>
      <c r="G13" s="88">
        <v>12616.8</v>
      </c>
      <c r="H13" s="90"/>
      <c r="I13" s="91"/>
      <c r="J13" s="92"/>
      <c r="K13" s="93"/>
      <c r="L13" s="94"/>
    </row>
    <row r="14" spans="1:12" s="58" customFormat="1" ht="9" customHeight="1">
      <c r="A14" s="69"/>
      <c r="B14" s="87">
        <v>1997</v>
      </c>
      <c r="C14" s="88">
        <f t="shared" si="0"/>
        <v>110431.5</v>
      </c>
      <c r="D14" s="88">
        <v>94376.9</v>
      </c>
      <c r="E14" s="89">
        <v>2157</v>
      </c>
      <c r="F14" s="89">
        <v>718.8</v>
      </c>
      <c r="G14" s="88">
        <v>13178.8</v>
      </c>
      <c r="H14" s="90"/>
      <c r="I14" s="91"/>
      <c r="J14" s="92"/>
      <c r="K14" s="93"/>
      <c r="L14" s="94"/>
    </row>
    <row r="15" spans="1:12" s="58" customFormat="1" ht="9" customHeight="1">
      <c r="A15" s="69"/>
      <c r="B15" s="95">
        <v>1998</v>
      </c>
      <c r="C15" s="88">
        <f t="shared" si="0"/>
        <v>117539.30000000002</v>
      </c>
      <c r="D15" s="88">
        <v>103001.8</v>
      </c>
      <c r="E15" s="89">
        <v>1519.3</v>
      </c>
      <c r="F15" s="89">
        <v>1151.5999999999999</v>
      </c>
      <c r="G15" s="88">
        <v>11866.6</v>
      </c>
      <c r="H15" s="90"/>
      <c r="I15" s="91"/>
      <c r="J15" s="92"/>
      <c r="K15" s="93"/>
      <c r="L15" s="94"/>
    </row>
    <row r="16" spans="1:12" s="58" customFormat="1" ht="9" customHeight="1">
      <c r="A16" s="69"/>
      <c r="B16" s="95">
        <v>1999</v>
      </c>
      <c r="C16" s="88">
        <f t="shared" si="0"/>
        <v>136361.79999999999</v>
      </c>
      <c r="D16" s="88">
        <v>120262</v>
      </c>
      <c r="E16" s="89">
        <v>2311.1999999999998</v>
      </c>
      <c r="F16" s="89">
        <v>2093.1</v>
      </c>
      <c r="G16" s="88">
        <v>11695.5</v>
      </c>
      <c r="H16" s="90"/>
      <c r="I16" s="91"/>
      <c r="J16" s="92"/>
      <c r="K16" s="93"/>
      <c r="L16" s="94"/>
    </row>
    <row r="17" spans="1:11" s="58" customFormat="1" ht="9" customHeight="1">
      <c r="A17" s="69"/>
      <c r="B17" s="95"/>
      <c r="C17" s="96"/>
      <c r="D17" s="96"/>
      <c r="E17" s="97"/>
      <c r="F17" s="97"/>
      <c r="G17" s="96"/>
      <c r="H17" s="90"/>
      <c r="I17" s="91"/>
      <c r="J17" s="92"/>
      <c r="K17" s="93"/>
    </row>
    <row r="18" spans="1:11" s="58" customFormat="1" ht="9" customHeight="1">
      <c r="A18" s="98"/>
      <c r="B18" s="95">
        <v>2000</v>
      </c>
      <c r="C18" s="88">
        <f t="shared" ref="C18:C20" si="1">SUM(D18:G18)</f>
        <v>166120.69999999998</v>
      </c>
      <c r="D18" s="96">
        <v>147399.9</v>
      </c>
      <c r="E18" s="97">
        <v>3340</v>
      </c>
      <c r="F18" s="97">
        <v>1543.9</v>
      </c>
      <c r="G18" s="96">
        <v>13836.9</v>
      </c>
      <c r="H18" s="90"/>
      <c r="I18" s="91"/>
      <c r="J18" s="92"/>
      <c r="K18" s="93"/>
    </row>
    <row r="19" spans="1:11" s="58" customFormat="1" ht="9" customHeight="1">
      <c r="A19" s="98"/>
      <c r="B19" s="95">
        <v>2001</v>
      </c>
      <c r="C19" s="88">
        <f t="shared" si="1"/>
        <v>158779.70000000001</v>
      </c>
      <c r="D19" s="96">
        <v>140564.4</v>
      </c>
      <c r="E19" s="97">
        <v>3082.6</v>
      </c>
      <c r="F19" s="97">
        <v>1504.1</v>
      </c>
      <c r="G19" s="96">
        <v>13628.6</v>
      </c>
      <c r="H19" s="90"/>
      <c r="I19" s="91"/>
      <c r="J19" s="92"/>
      <c r="K19" s="93"/>
    </row>
    <row r="20" spans="1:11" s="58" customFormat="1" ht="9" customHeight="1">
      <c r="A20" s="98"/>
      <c r="B20" s="99">
        <v>2002</v>
      </c>
      <c r="C20" s="88">
        <f t="shared" si="1"/>
        <v>161046</v>
      </c>
      <c r="D20" s="96">
        <v>141897.70000000001</v>
      </c>
      <c r="E20" s="97">
        <v>2991.3</v>
      </c>
      <c r="F20" s="97">
        <v>1159.0999999999999</v>
      </c>
      <c r="G20" s="96">
        <v>14997.9</v>
      </c>
      <c r="H20" s="90"/>
      <c r="I20" s="91"/>
      <c r="J20" s="92"/>
      <c r="K20" s="93"/>
    </row>
    <row r="21" spans="1:11" s="58" customFormat="1" ht="9" customHeight="1">
      <c r="A21" s="98"/>
      <c r="B21" s="99">
        <v>2003</v>
      </c>
      <c r="C21" s="88">
        <f>SUM(D21:G21)-0.1</f>
        <v>164766.39999999999</v>
      </c>
      <c r="D21" s="96">
        <v>144293.4</v>
      </c>
      <c r="E21" s="97">
        <v>3041.8</v>
      </c>
      <c r="F21" s="97">
        <v>1715.2</v>
      </c>
      <c r="G21" s="96">
        <v>15716.1</v>
      </c>
      <c r="H21" s="90"/>
      <c r="I21" s="91"/>
      <c r="J21" s="92"/>
      <c r="K21" s="93"/>
    </row>
    <row r="22" spans="1:11" s="58" customFormat="1" ht="9" customHeight="1">
      <c r="A22" s="98"/>
      <c r="B22" s="99">
        <v>2004</v>
      </c>
      <c r="C22" s="88">
        <f>SUM(D22:G22)+0.1</f>
        <v>187998.6</v>
      </c>
      <c r="D22" s="96">
        <v>164522</v>
      </c>
      <c r="E22" s="97">
        <v>3291.5</v>
      </c>
      <c r="F22" s="97">
        <v>1689.1</v>
      </c>
      <c r="G22" s="96">
        <v>18495.900000000001</v>
      </c>
      <c r="H22" s="90"/>
      <c r="I22" s="91"/>
      <c r="J22" s="92"/>
      <c r="K22" s="93"/>
    </row>
    <row r="23" spans="1:11" s="58" customFormat="1" ht="9" customHeight="1">
      <c r="A23" s="98"/>
      <c r="B23" s="99"/>
      <c r="C23" s="96"/>
      <c r="D23" s="96"/>
      <c r="E23" s="97"/>
      <c r="F23" s="97"/>
      <c r="G23" s="96"/>
      <c r="H23" s="90"/>
      <c r="I23" s="91"/>
      <c r="J23" s="92"/>
      <c r="K23" s="93"/>
    </row>
    <row r="24" spans="1:11" s="58" customFormat="1" ht="9" customHeight="1">
      <c r="A24" s="98"/>
      <c r="B24" s="99">
        <v>2005</v>
      </c>
      <c r="C24" s="88">
        <f>SUM(D24:G24)+0.1</f>
        <v>214233</v>
      </c>
      <c r="D24" s="96">
        <v>183562.8</v>
      </c>
      <c r="E24" s="97">
        <v>4234.5</v>
      </c>
      <c r="F24" s="97">
        <v>2289.4</v>
      </c>
      <c r="G24" s="96">
        <v>24146.2</v>
      </c>
      <c r="H24" s="90"/>
      <c r="I24" s="91"/>
      <c r="J24" s="92"/>
      <c r="K24" s="93"/>
    </row>
    <row r="25" spans="1:11" s="58" customFormat="1" ht="9" customHeight="1">
      <c r="A25" s="98"/>
      <c r="B25" s="99">
        <v>2006</v>
      </c>
      <c r="C25" s="88">
        <f t="shared" ref="C25:C32" si="2">SUM(D25:G25)</f>
        <v>249925.1</v>
      </c>
      <c r="D25" s="96">
        <v>211799.4</v>
      </c>
      <c r="E25" s="97">
        <v>5176.2</v>
      </c>
      <c r="F25" s="97">
        <v>2972.6</v>
      </c>
      <c r="G25" s="96">
        <v>29976.9</v>
      </c>
      <c r="H25" s="90"/>
      <c r="I25" s="91"/>
      <c r="J25" s="92"/>
      <c r="K25" s="93"/>
    </row>
    <row r="26" spans="1:11" s="58" customFormat="1" ht="9" customHeight="1">
      <c r="A26" s="98"/>
      <c r="B26" s="99">
        <v>2007</v>
      </c>
      <c r="C26" s="88">
        <f>SUM(D26:G26)-0.1</f>
        <v>271875.30000000005</v>
      </c>
      <c r="D26" s="96">
        <v>223133.3</v>
      </c>
      <c r="E26" s="97">
        <v>6491</v>
      </c>
      <c r="F26" s="97">
        <v>4103.6000000000004</v>
      </c>
      <c r="G26" s="96">
        <v>38147.5</v>
      </c>
      <c r="H26" s="90"/>
      <c r="I26" s="91"/>
      <c r="J26" s="92"/>
      <c r="K26" s="93"/>
    </row>
    <row r="27" spans="1:11" s="58" customFormat="1" ht="9" customHeight="1">
      <c r="A27" s="98"/>
      <c r="B27" s="99">
        <v>2008</v>
      </c>
      <c r="C27" s="88">
        <f>SUM(D27:G27)-0.1</f>
        <v>291342.60000000003</v>
      </c>
      <c r="D27" s="96">
        <v>233522.7</v>
      </c>
      <c r="E27" s="97">
        <v>7102.4</v>
      </c>
      <c r="F27" s="97">
        <v>5008.2</v>
      </c>
      <c r="G27" s="96">
        <v>45709.4</v>
      </c>
      <c r="H27" s="90"/>
      <c r="I27" s="91"/>
      <c r="J27" s="92"/>
      <c r="K27" s="93"/>
    </row>
    <row r="28" spans="1:11" s="58" customFormat="1" ht="9" customHeight="1">
      <c r="A28" s="98"/>
      <c r="B28" s="99">
        <v>2009</v>
      </c>
      <c r="C28" s="88">
        <f t="shared" si="2"/>
        <v>229703.55</v>
      </c>
      <c r="D28" s="96">
        <v>185101.15047099997</v>
      </c>
      <c r="E28" s="97">
        <v>8244.2542300000005</v>
      </c>
      <c r="F28" s="97">
        <v>3210.1551099999997</v>
      </c>
      <c r="G28" s="96">
        <v>33147.990189000033</v>
      </c>
      <c r="H28" s="90"/>
      <c r="I28" s="91"/>
      <c r="J28" s="92"/>
      <c r="K28" s="93"/>
    </row>
    <row r="29" spans="1:11" s="58" customFormat="1" ht="9" customHeight="1">
      <c r="A29" s="98"/>
      <c r="B29" s="99"/>
      <c r="C29" s="96"/>
      <c r="D29" s="96"/>
      <c r="E29" s="97"/>
      <c r="F29" s="97"/>
      <c r="G29" s="96"/>
      <c r="H29" s="90"/>
      <c r="I29" s="91"/>
      <c r="J29" s="92"/>
      <c r="K29" s="93"/>
    </row>
    <row r="30" spans="1:11" s="58" customFormat="1" ht="9" customHeight="1">
      <c r="A30" s="98"/>
      <c r="B30" s="99">
        <v>2010</v>
      </c>
      <c r="C30" s="88">
        <f t="shared" si="2"/>
        <v>298473.14532499999</v>
      </c>
      <c r="D30" s="96">
        <v>238684.42562200001</v>
      </c>
      <c r="E30" s="97">
        <v>10685.653075</v>
      </c>
      <c r="F30" s="97">
        <v>3571.7382619999998</v>
      </c>
      <c r="G30" s="96">
        <v>45531.328365999972</v>
      </c>
      <c r="H30" s="90"/>
      <c r="I30" s="91"/>
      <c r="J30" s="92"/>
      <c r="K30" s="93"/>
    </row>
    <row r="31" spans="1:11" s="58" customFormat="1" ht="9" customHeight="1">
      <c r="A31" s="98"/>
      <c r="B31" s="99">
        <v>2011</v>
      </c>
      <c r="C31" s="88">
        <f t="shared" si="2"/>
        <v>349375.04423499998</v>
      </c>
      <c r="D31" s="96">
        <v>274431.04831699998</v>
      </c>
      <c r="E31" s="97">
        <v>10694.588518</v>
      </c>
      <c r="F31" s="97">
        <v>4343.0050220000003</v>
      </c>
      <c r="G31" s="96">
        <v>59906.402378000028</v>
      </c>
      <c r="H31" s="90"/>
      <c r="I31" s="91"/>
      <c r="J31" s="92"/>
      <c r="K31" s="93"/>
    </row>
    <row r="32" spans="1:11" s="58" customFormat="1" ht="9" customHeight="1">
      <c r="A32" s="98"/>
      <c r="B32" s="99" t="s">
        <v>182</v>
      </c>
      <c r="C32" s="88">
        <f t="shared" si="2"/>
        <v>370705.78389299999</v>
      </c>
      <c r="D32" s="96">
        <v>287844.42089100002</v>
      </c>
      <c r="E32" s="97">
        <v>10937.584081999999</v>
      </c>
      <c r="F32" s="97">
        <v>4494.6168090000001</v>
      </c>
      <c r="G32" s="96">
        <v>67429.162110999925</v>
      </c>
      <c r="H32" s="90"/>
      <c r="I32" s="91"/>
      <c r="J32" s="92"/>
      <c r="K32" s="93"/>
    </row>
    <row r="33" spans="1:10" s="58" customFormat="1" ht="3" customHeight="1">
      <c r="A33" s="69"/>
      <c r="B33" s="75"/>
      <c r="C33" s="78"/>
      <c r="D33" s="78"/>
      <c r="E33" s="78"/>
      <c r="F33" s="78"/>
      <c r="G33" s="78"/>
      <c r="H33" s="100"/>
      <c r="J33" s="101"/>
    </row>
    <row r="34" spans="1:10" s="58" customFormat="1" ht="3" customHeight="1">
      <c r="A34" s="69"/>
      <c r="B34" s="102"/>
      <c r="C34" s="103"/>
      <c r="D34" s="103"/>
      <c r="E34" s="104"/>
      <c r="F34" s="104"/>
      <c r="G34" s="104"/>
      <c r="H34" s="79"/>
    </row>
    <row r="35" spans="1:10" s="58" customFormat="1" ht="9.9499999999999993" customHeight="1">
      <c r="A35" s="69"/>
      <c r="B35" s="105" t="s">
        <v>117</v>
      </c>
      <c r="C35" s="78"/>
      <c r="D35" s="78"/>
      <c r="E35" s="77"/>
      <c r="F35" s="77"/>
      <c r="G35" s="77"/>
      <c r="H35" s="79"/>
    </row>
    <row r="36" spans="1:10" s="58" customFormat="1" ht="9" customHeight="1">
      <c r="A36" s="69"/>
      <c r="B36" s="242" t="s">
        <v>189</v>
      </c>
      <c r="C36" s="76"/>
      <c r="D36" s="76"/>
      <c r="E36" s="76"/>
      <c r="F36" s="76"/>
      <c r="G36" s="76"/>
      <c r="H36" s="106"/>
    </row>
    <row r="37" spans="1:10" s="58" customFormat="1" ht="4.7" customHeight="1">
      <c r="A37" s="107"/>
      <c r="B37" s="71"/>
      <c r="C37" s="71"/>
      <c r="D37" s="71"/>
      <c r="E37" s="71"/>
      <c r="F37" s="71"/>
      <c r="G37" s="71"/>
      <c r="H37" s="108"/>
    </row>
    <row r="38" spans="1:10" hidden="1">
      <c r="I38" s="52" t="s">
        <v>2</v>
      </c>
    </row>
  </sheetData>
  <sheetProtection sheet="1" objects="1" scenarios="1"/>
  <mergeCells count="5">
    <mergeCell ref="B8:B9"/>
    <mergeCell ref="C8:C9"/>
    <mergeCell ref="D8:D9"/>
    <mergeCell ref="E8:E9"/>
    <mergeCell ref="F8:F9"/>
  </mergeCells>
  <hyperlinks>
    <hyperlink ref="G2" location="Índice!A1" display="Índice!A1"/>
  </hyperlinks>
  <printOptions horizontalCentered="1" verticalCentered="1"/>
  <pageMargins left="1.8897637795275593" right="1.9291338582677167" top="2.1653543307086616" bottom="1.5748031496062993" header="0.39370078740157483" footer="0.39370078740157483"/>
  <pageSetup orientation="portrait" r:id="rId1"/>
  <headerFooter>
    <oddHeader>&amp;L&amp;K000080INEGI. Anuario estadístico y geográfico de los Estados Unidos Mexicanos 2013. 2014.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codeName="Hoja7"/>
  <dimension ref="A1:T97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52" customWidth="1"/>
    <col min="2" max="2" width="15.5703125" style="52" customWidth="1"/>
    <col min="3" max="3" width="7" style="52" customWidth="1"/>
    <col min="4" max="8" width="7.28515625" style="52" customWidth="1"/>
    <col min="9" max="10" width="0.85546875" style="52" customWidth="1"/>
    <col min="11" max="11" width="0.85546875" style="52" hidden="1" customWidth="1"/>
    <col min="12" max="16384" width="10.5703125" style="52" hidden="1"/>
  </cols>
  <sheetData>
    <row r="1" spans="1:20" s="113" customFormat="1" ht="4.7" customHeight="1">
      <c r="A1" s="109"/>
      <c r="B1" s="110"/>
      <c r="C1" s="110"/>
      <c r="D1" s="111"/>
      <c r="E1" s="111"/>
      <c r="F1" s="111"/>
      <c r="G1" s="111"/>
      <c r="H1" s="111"/>
      <c r="I1" s="112"/>
    </row>
    <row r="2" spans="1:20" s="119" customFormat="1" ht="9.9499999999999993" customHeight="1">
      <c r="A2" s="114"/>
      <c r="B2" s="115" t="s">
        <v>118</v>
      </c>
      <c r="C2" s="116"/>
      <c r="D2" s="117"/>
      <c r="E2" s="117"/>
      <c r="F2" s="117"/>
      <c r="G2" s="117"/>
      <c r="H2" s="740" t="s">
        <v>174</v>
      </c>
      <c r="I2" s="118"/>
    </row>
    <row r="3" spans="1:20" s="119" customFormat="1" ht="9.9499999999999993" customHeight="1">
      <c r="A3" s="114"/>
      <c r="B3" s="120" t="s">
        <v>180</v>
      </c>
      <c r="C3" s="116"/>
      <c r="D3" s="117"/>
      <c r="E3" s="117"/>
      <c r="F3" s="117"/>
      <c r="G3" s="117"/>
      <c r="H3" s="65" t="s">
        <v>119</v>
      </c>
      <c r="I3" s="118"/>
    </row>
    <row r="4" spans="1:20" s="119" customFormat="1" ht="9.9499999999999993" customHeight="1">
      <c r="A4" s="114"/>
      <c r="B4" s="121" t="s">
        <v>169</v>
      </c>
      <c r="C4" s="116"/>
      <c r="D4" s="122"/>
      <c r="E4" s="122"/>
      <c r="F4" s="122"/>
      <c r="G4" s="122"/>
      <c r="H4" s="122"/>
      <c r="I4" s="123"/>
    </row>
    <row r="5" spans="1:20" s="113" customFormat="1" ht="3" customHeight="1">
      <c r="A5" s="124"/>
      <c r="B5" s="125"/>
      <c r="C5" s="125"/>
      <c r="D5" s="126"/>
      <c r="E5" s="126"/>
      <c r="F5" s="126"/>
      <c r="G5" s="126"/>
      <c r="H5" s="126"/>
      <c r="I5" s="123"/>
    </row>
    <row r="6" spans="1:20" s="113" customFormat="1" ht="3" customHeight="1">
      <c r="A6" s="124"/>
      <c r="B6" s="127"/>
      <c r="C6" s="128"/>
      <c r="D6" s="122"/>
      <c r="E6" s="122"/>
      <c r="F6" s="122"/>
      <c r="G6" s="122"/>
      <c r="H6" s="122"/>
      <c r="I6" s="123"/>
    </row>
    <row r="7" spans="1:20" s="113" customFormat="1" ht="9.6" customHeight="1">
      <c r="A7" s="124"/>
      <c r="B7" s="127" t="s">
        <v>120</v>
      </c>
      <c r="C7" s="129">
        <v>1995</v>
      </c>
      <c r="D7" s="129">
        <v>1996</v>
      </c>
      <c r="E7" s="129">
        <v>1997</v>
      </c>
      <c r="F7" s="129">
        <v>1998</v>
      </c>
      <c r="G7" s="129">
        <v>1999</v>
      </c>
      <c r="H7" s="129">
        <v>2000</v>
      </c>
      <c r="I7" s="130"/>
    </row>
    <row r="8" spans="1:20" s="113" customFormat="1" ht="3" customHeight="1">
      <c r="A8" s="124"/>
      <c r="B8" s="125"/>
      <c r="C8" s="126"/>
      <c r="D8" s="126"/>
      <c r="E8" s="126"/>
      <c r="F8" s="126"/>
      <c r="G8" s="126"/>
      <c r="H8" s="126"/>
      <c r="I8" s="123"/>
    </row>
    <row r="9" spans="1:20" s="113" customFormat="1" ht="3.75" customHeight="1">
      <c r="A9" s="124"/>
      <c r="B9" s="128"/>
      <c r="C9" s="122"/>
      <c r="D9" s="122"/>
      <c r="E9" s="122"/>
      <c r="F9" s="122"/>
      <c r="G9" s="122"/>
      <c r="H9" s="122"/>
      <c r="I9" s="123"/>
    </row>
    <row r="10" spans="1:20" s="135" customFormat="1" ht="9" customHeight="1">
      <c r="A10" s="131"/>
      <c r="B10" s="132" t="s">
        <v>121</v>
      </c>
      <c r="C10" s="133">
        <f>SUM(C11:C12)</f>
        <v>74427.566000000006</v>
      </c>
      <c r="D10" s="133">
        <f>SUM(D11:D12)</f>
        <v>91978.763999999996</v>
      </c>
      <c r="E10" s="133">
        <f>SUM(E11:E12)-0.4</f>
        <v>113120.20199999999</v>
      </c>
      <c r="F10" s="133">
        <f>SUM(F11:F12)</f>
        <v>129072.10800000001</v>
      </c>
      <c r="G10" s="133">
        <f>SUM(G11:G12)</f>
        <v>146083.93100000001</v>
      </c>
      <c r="H10" s="133">
        <f>SUM(H11:H12)</f>
        <v>179464.21100000001</v>
      </c>
      <c r="I10" s="134"/>
      <c r="K10" s="136"/>
      <c r="L10" s="136"/>
    </row>
    <row r="11" spans="1:20" s="135" customFormat="1" ht="9" customHeight="1">
      <c r="A11" s="131"/>
      <c r="B11" s="132" t="s">
        <v>122</v>
      </c>
      <c r="C11" s="133">
        <v>1974.5</v>
      </c>
      <c r="D11" s="133">
        <v>2510</v>
      </c>
      <c r="E11" s="133">
        <v>3312.4</v>
      </c>
      <c r="F11" s="133">
        <v>3699.1</v>
      </c>
      <c r="G11" s="133">
        <v>4109.1710000000003</v>
      </c>
      <c r="H11" s="133">
        <v>5006.3999999999996</v>
      </c>
      <c r="I11" s="134"/>
    </row>
    <row r="12" spans="1:20" s="135" customFormat="1" ht="9" customHeight="1">
      <c r="A12" s="131"/>
      <c r="B12" s="132" t="s">
        <v>110</v>
      </c>
      <c r="C12" s="133">
        <f t="shared" ref="C12:F12" si="0">SUM(C13:C25)</f>
        <v>72453.066000000006</v>
      </c>
      <c r="D12" s="133">
        <f t="shared" si="0"/>
        <v>89468.763999999996</v>
      </c>
      <c r="E12" s="133">
        <f t="shared" si="0"/>
        <v>109808.20199999999</v>
      </c>
      <c r="F12" s="133">
        <f t="shared" si="0"/>
        <v>125373.008</v>
      </c>
      <c r="G12" s="133">
        <f>SUM(G13:G25)</f>
        <v>141974.76</v>
      </c>
      <c r="H12" s="133">
        <f>SUM(H13:H25)</f>
        <v>174457.81100000002</v>
      </c>
      <c r="I12" s="134"/>
    </row>
    <row r="13" spans="1:20" s="113" customFormat="1" ht="9" customHeight="1">
      <c r="A13" s="124"/>
      <c r="B13" s="137" t="s">
        <v>123</v>
      </c>
      <c r="C13" s="138">
        <v>53902.498</v>
      </c>
      <c r="D13" s="138">
        <v>67536.107000000004</v>
      </c>
      <c r="E13" s="138">
        <v>82002.214000000007</v>
      </c>
      <c r="F13" s="138">
        <v>93258.372000000003</v>
      </c>
      <c r="G13" s="138">
        <v>105267.315</v>
      </c>
      <c r="H13" s="138">
        <v>127534.429</v>
      </c>
      <c r="I13" s="139"/>
      <c r="K13" s="138"/>
      <c r="L13" s="140"/>
      <c r="M13" s="141"/>
      <c r="N13" s="141"/>
      <c r="O13" s="141"/>
      <c r="P13" s="141"/>
      <c r="Q13" s="141"/>
      <c r="R13" s="141"/>
      <c r="S13" s="141"/>
      <c r="T13" s="141"/>
    </row>
    <row r="14" spans="1:20" s="135" customFormat="1" ht="9" customHeight="1">
      <c r="A14" s="124"/>
      <c r="B14" s="137" t="s">
        <v>124</v>
      </c>
      <c r="C14" s="138">
        <v>3952.1060000000002</v>
      </c>
      <c r="D14" s="138">
        <v>4132.1000000000004</v>
      </c>
      <c r="E14" s="138">
        <v>4333.625</v>
      </c>
      <c r="F14" s="138">
        <v>4537</v>
      </c>
      <c r="G14" s="138">
        <v>5083.1289999999999</v>
      </c>
      <c r="H14" s="138">
        <v>6465.6880000000001</v>
      </c>
      <c r="I14" s="134"/>
      <c r="J14" s="142"/>
      <c r="K14" s="138"/>
      <c r="L14" s="140"/>
      <c r="M14" s="143"/>
      <c r="N14" s="143"/>
      <c r="O14" s="143"/>
      <c r="P14" s="143"/>
      <c r="Q14" s="143"/>
      <c r="R14" s="143"/>
      <c r="S14" s="143"/>
      <c r="T14" s="143"/>
    </row>
    <row r="15" spans="1:20" s="113" customFormat="1" ht="9.6" customHeight="1">
      <c r="A15" s="124"/>
      <c r="B15" s="137" t="s">
        <v>125</v>
      </c>
      <c r="C15" s="138">
        <v>520.58799999999997</v>
      </c>
      <c r="D15" s="138">
        <v>759.71100000000001</v>
      </c>
      <c r="E15" s="138">
        <v>1247.3810000000001</v>
      </c>
      <c r="F15" s="138">
        <v>1616.502</v>
      </c>
      <c r="G15" s="138">
        <v>1921.0619999999999</v>
      </c>
      <c r="H15" s="138">
        <v>2879.6239999999998</v>
      </c>
      <c r="I15" s="139"/>
      <c r="K15" s="138"/>
      <c r="L15" s="140"/>
      <c r="M15" s="141"/>
      <c r="N15" s="141"/>
      <c r="O15" s="141"/>
      <c r="P15" s="141"/>
      <c r="Q15" s="141"/>
      <c r="R15" s="141"/>
      <c r="S15" s="141"/>
      <c r="T15" s="141"/>
    </row>
    <row r="16" spans="1:20" s="113" customFormat="1" ht="9" customHeight="1">
      <c r="A16" s="124"/>
      <c r="B16" s="137" t="s">
        <v>194</v>
      </c>
      <c r="C16" s="138">
        <v>2687.1390000000001</v>
      </c>
      <c r="D16" s="138">
        <v>3173.65</v>
      </c>
      <c r="E16" s="138">
        <v>3902.32</v>
      </c>
      <c r="F16" s="138">
        <v>4543.3739999999998</v>
      </c>
      <c r="G16" s="138">
        <v>5032.1000000000004</v>
      </c>
      <c r="H16" s="138">
        <v>5758.4219999999996</v>
      </c>
      <c r="I16" s="139"/>
      <c r="J16" s="144"/>
      <c r="K16" s="138"/>
      <c r="L16" s="140"/>
      <c r="M16" s="141"/>
      <c r="N16" s="141"/>
      <c r="O16" s="141"/>
      <c r="P16" s="141"/>
      <c r="Q16" s="141"/>
      <c r="R16" s="141"/>
      <c r="S16" s="141"/>
      <c r="T16" s="141"/>
    </row>
    <row r="17" spans="1:20" s="113" customFormat="1" ht="9" customHeight="1">
      <c r="A17" s="124"/>
      <c r="B17" s="137" t="s">
        <v>115</v>
      </c>
      <c r="C17" s="138">
        <v>1374.2529999999999</v>
      </c>
      <c r="D17" s="138">
        <v>1743.5640000000001</v>
      </c>
      <c r="E17" s="138">
        <v>1968.048</v>
      </c>
      <c r="F17" s="138">
        <v>2290.2089999999998</v>
      </c>
      <c r="G17" s="138">
        <v>2948.8870000000002</v>
      </c>
      <c r="H17" s="138">
        <v>4016.5659999999998</v>
      </c>
      <c r="I17" s="139"/>
      <c r="K17" s="138"/>
      <c r="L17" s="140"/>
      <c r="M17" s="141"/>
      <c r="N17" s="141"/>
      <c r="O17" s="141"/>
      <c r="P17" s="141"/>
      <c r="Q17" s="141"/>
      <c r="R17" s="141"/>
      <c r="S17" s="141"/>
      <c r="T17" s="141"/>
    </row>
    <row r="18" spans="1:20" s="113" customFormat="1" ht="9.6" customHeight="1">
      <c r="A18" s="124"/>
      <c r="B18" s="137" t="s">
        <v>126</v>
      </c>
      <c r="C18" s="138">
        <v>770.87599999999998</v>
      </c>
      <c r="D18" s="138">
        <v>1059.4290000000001</v>
      </c>
      <c r="E18" s="138">
        <v>1584.296</v>
      </c>
      <c r="F18" s="138">
        <v>1823.0940000000001</v>
      </c>
      <c r="G18" s="138">
        <v>2780.8249999999998</v>
      </c>
      <c r="H18" s="138">
        <v>3690.3780000000002</v>
      </c>
      <c r="I18" s="139"/>
      <c r="K18" s="138"/>
      <c r="L18" s="140"/>
      <c r="M18" s="141"/>
      <c r="N18" s="141"/>
      <c r="O18" s="141"/>
      <c r="P18" s="141"/>
      <c r="Q18" s="141"/>
      <c r="R18" s="141"/>
      <c r="S18" s="141"/>
      <c r="T18" s="141"/>
    </row>
    <row r="19" spans="1:20" s="113" customFormat="1" ht="9" customHeight="1">
      <c r="A19" s="124"/>
      <c r="B19" s="137" t="s">
        <v>127</v>
      </c>
      <c r="C19" s="138">
        <v>565.26499999999999</v>
      </c>
      <c r="D19" s="138">
        <v>690.04899999999998</v>
      </c>
      <c r="E19" s="138">
        <v>869.34299999999996</v>
      </c>
      <c r="F19" s="138">
        <v>1037.7840000000001</v>
      </c>
      <c r="G19" s="138">
        <v>1128.8810000000001</v>
      </c>
      <c r="H19" s="138">
        <v>1802.912</v>
      </c>
      <c r="I19" s="139"/>
      <c r="K19" s="138"/>
      <c r="L19" s="140"/>
      <c r="M19" s="141"/>
      <c r="N19" s="141"/>
      <c r="O19" s="141"/>
      <c r="P19" s="141"/>
      <c r="Q19" s="141"/>
      <c r="R19" s="141"/>
      <c r="S19" s="141"/>
      <c r="T19" s="141"/>
    </row>
    <row r="20" spans="1:20" s="113" customFormat="1" ht="9" customHeight="1">
      <c r="A20" s="124"/>
      <c r="B20" s="137" t="s">
        <v>128</v>
      </c>
      <c r="C20" s="138">
        <v>694.05700000000002</v>
      </c>
      <c r="D20" s="138">
        <v>629.46100000000001</v>
      </c>
      <c r="E20" s="138">
        <v>977.69100000000003</v>
      </c>
      <c r="F20" s="138">
        <v>1256.9839999999999</v>
      </c>
      <c r="G20" s="138">
        <v>1321.8240000000001</v>
      </c>
      <c r="H20" s="138">
        <v>1430.0129999999999</v>
      </c>
      <c r="I20" s="139"/>
      <c r="K20" s="138"/>
      <c r="L20" s="140"/>
      <c r="M20" s="141"/>
      <c r="N20" s="141"/>
      <c r="O20" s="141"/>
      <c r="P20" s="141"/>
      <c r="Q20" s="141"/>
      <c r="R20" s="141"/>
      <c r="S20" s="141"/>
      <c r="T20" s="141"/>
    </row>
    <row r="21" spans="1:20" s="113" customFormat="1" ht="9" customHeight="1">
      <c r="A21" s="124"/>
      <c r="B21" s="137" t="s">
        <v>129</v>
      </c>
      <c r="C21" s="138">
        <v>771.46799999999996</v>
      </c>
      <c r="D21" s="138">
        <v>999.11800000000005</v>
      </c>
      <c r="E21" s="138">
        <v>1326.0160000000001</v>
      </c>
      <c r="F21" s="138">
        <v>1581.0809999999999</v>
      </c>
      <c r="G21" s="138">
        <v>1649.3779999999999</v>
      </c>
      <c r="H21" s="138">
        <v>1849.3530000000001</v>
      </c>
      <c r="I21" s="145"/>
      <c r="K21" s="138"/>
      <c r="L21" s="140"/>
      <c r="M21" s="141"/>
      <c r="N21" s="141"/>
      <c r="O21" s="141"/>
      <c r="P21" s="141"/>
      <c r="Q21" s="141"/>
      <c r="R21" s="141"/>
      <c r="S21" s="141"/>
      <c r="T21" s="141"/>
    </row>
    <row r="22" spans="1:20" s="113" customFormat="1" ht="9" customHeight="1">
      <c r="A22" s="124"/>
      <c r="B22" s="137" t="s">
        <v>130</v>
      </c>
      <c r="C22" s="138">
        <v>436.03699999999998</v>
      </c>
      <c r="D22" s="138">
        <v>533.62199999999996</v>
      </c>
      <c r="E22" s="138">
        <v>736.98400000000004</v>
      </c>
      <c r="F22" s="138">
        <v>842.995</v>
      </c>
      <c r="G22" s="138">
        <v>1016.884</v>
      </c>
      <c r="H22" s="138">
        <v>1353.692</v>
      </c>
      <c r="I22" s="145"/>
      <c r="K22" s="138"/>
      <c r="L22" s="140"/>
      <c r="M22" s="141"/>
      <c r="N22" s="141"/>
      <c r="O22" s="141"/>
      <c r="P22" s="141"/>
      <c r="Q22" s="141"/>
      <c r="R22" s="141"/>
      <c r="S22" s="141"/>
      <c r="T22" s="141"/>
    </row>
    <row r="23" spans="1:20" s="113" customFormat="1" ht="9" customHeight="1">
      <c r="A23" s="124"/>
      <c r="B23" s="137" t="s">
        <v>131</v>
      </c>
      <c r="C23" s="138">
        <v>979.16399999999999</v>
      </c>
      <c r="D23" s="138">
        <v>1019.047</v>
      </c>
      <c r="E23" s="138">
        <v>1182.42</v>
      </c>
      <c r="F23" s="138">
        <v>1429.922</v>
      </c>
      <c r="G23" s="138">
        <v>1393.722</v>
      </c>
      <c r="H23" s="138">
        <v>1466.6189999999999</v>
      </c>
      <c r="I23" s="145"/>
      <c r="K23" s="138"/>
      <c r="L23" s="140"/>
      <c r="M23" s="141"/>
      <c r="N23" s="141"/>
      <c r="O23" s="141"/>
      <c r="P23" s="141"/>
      <c r="Q23" s="141"/>
      <c r="R23" s="141"/>
      <c r="S23" s="141"/>
      <c r="T23" s="141"/>
    </row>
    <row r="24" spans="1:20" s="113" customFormat="1" ht="9" customHeight="1">
      <c r="A24" s="131"/>
      <c r="B24" s="137" t="s">
        <v>132</v>
      </c>
      <c r="C24" s="138">
        <v>531.75599999999997</v>
      </c>
      <c r="D24" s="138">
        <v>679.35799999999995</v>
      </c>
      <c r="E24" s="138">
        <v>915.25599999999997</v>
      </c>
      <c r="F24" s="138">
        <v>1056.171</v>
      </c>
      <c r="G24" s="138">
        <v>1135.212</v>
      </c>
      <c r="H24" s="138">
        <v>1091.25</v>
      </c>
      <c r="I24" s="145"/>
      <c r="K24" s="138"/>
      <c r="L24" s="140"/>
      <c r="M24" s="141"/>
      <c r="N24" s="141"/>
      <c r="O24" s="141"/>
      <c r="P24" s="141"/>
      <c r="Q24" s="141"/>
      <c r="R24" s="141"/>
      <c r="S24" s="141"/>
      <c r="T24" s="141"/>
    </row>
    <row r="25" spans="1:20" s="113" customFormat="1" ht="9" customHeight="1">
      <c r="A25" s="124"/>
      <c r="B25" s="137" t="s">
        <v>116</v>
      </c>
      <c r="C25" s="138">
        <v>5267.8590000000077</v>
      </c>
      <c r="D25" s="138">
        <v>6513.5479999999952</v>
      </c>
      <c r="E25" s="138">
        <v>8762.6079999999947</v>
      </c>
      <c r="F25" s="138">
        <v>10099.52</v>
      </c>
      <c r="G25" s="138">
        <v>11295.541000000008</v>
      </c>
      <c r="H25" s="138">
        <v>15118.864999999982</v>
      </c>
      <c r="I25" s="145"/>
      <c r="K25" s="138"/>
      <c r="L25" s="140"/>
      <c r="M25" s="141"/>
      <c r="N25" s="141"/>
      <c r="O25" s="141"/>
      <c r="P25" s="141"/>
      <c r="Q25" s="141"/>
      <c r="R25" s="141"/>
      <c r="S25" s="141"/>
      <c r="T25" s="141"/>
    </row>
    <row r="26" spans="1:20" s="113" customFormat="1" ht="8.65" customHeight="1">
      <c r="A26" s="124"/>
      <c r="B26" s="137"/>
      <c r="C26" s="138"/>
      <c r="D26" s="138"/>
      <c r="E26" s="138"/>
      <c r="F26" s="138"/>
      <c r="G26" s="138"/>
      <c r="H26" s="138"/>
      <c r="I26" s="145"/>
      <c r="L26" s="140"/>
    </row>
    <row r="27" spans="1:20" s="113" customFormat="1" ht="8.65" customHeight="1">
      <c r="A27" s="124"/>
      <c r="B27" s="137"/>
      <c r="C27" s="138"/>
      <c r="D27" s="138"/>
      <c r="E27" s="138"/>
      <c r="F27" s="138"/>
      <c r="G27" s="138"/>
      <c r="H27" s="138"/>
      <c r="I27" s="145"/>
      <c r="L27" s="140"/>
    </row>
    <row r="28" spans="1:20" s="113" customFormat="1" ht="8.65" customHeight="1">
      <c r="A28" s="124"/>
      <c r="B28" s="137"/>
      <c r="C28" s="138"/>
      <c r="D28" s="138"/>
      <c r="E28" s="138"/>
      <c r="F28" s="138"/>
      <c r="G28" s="138"/>
      <c r="H28" s="138"/>
      <c r="I28" s="145"/>
      <c r="K28" s="146"/>
      <c r="L28" s="140"/>
      <c r="M28" s="146"/>
      <c r="N28" s="146"/>
      <c r="O28" s="146"/>
      <c r="P28" s="146"/>
      <c r="Q28" s="146"/>
      <c r="R28" s="146"/>
      <c r="S28" s="146"/>
      <c r="T28" s="146"/>
    </row>
    <row r="29" spans="1:20" s="113" customFormat="1" ht="8.65" customHeight="1">
      <c r="A29" s="124"/>
      <c r="B29" s="137"/>
      <c r="C29" s="138"/>
      <c r="D29" s="138"/>
      <c r="E29" s="138"/>
      <c r="F29" s="138"/>
      <c r="G29" s="138"/>
      <c r="H29" s="138"/>
      <c r="I29" s="145"/>
      <c r="K29" s="146"/>
      <c r="L29" s="146"/>
      <c r="M29" s="146"/>
      <c r="N29" s="146"/>
      <c r="O29" s="146"/>
      <c r="P29" s="146"/>
      <c r="Q29" s="146"/>
      <c r="R29" s="146"/>
      <c r="S29" s="146"/>
      <c r="T29" s="146"/>
    </row>
    <row r="30" spans="1:20" s="113" customFormat="1" ht="8.65" customHeight="1">
      <c r="A30" s="124"/>
      <c r="B30" s="137"/>
      <c r="C30" s="138"/>
      <c r="D30" s="138"/>
      <c r="E30" s="138"/>
      <c r="F30" s="138"/>
      <c r="G30" s="138"/>
      <c r="H30" s="138"/>
      <c r="I30" s="145"/>
      <c r="K30" s="146"/>
      <c r="L30" s="146"/>
      <c r="M30" s="146"/>
      <c r="N30" s="146"/>
      <c r="O30" s="146"/>
      <c r="P30" s="146"/>
      <c r="Q30" s="146"/>
      <c r="R30" s="146"/>
      <c r="S30" s="146"/>
      <c r="T30" s="146"/>
    </row>
    <row r="31" spans="1:20" s="113" customFormat="1" ht="8.65" customHeight="1">
      <c r="A31" s="124"/>
      <c r="B31" s="137"/>
      <c r="C31" s="138"/>
      <c r="D31" s="138"/>
      <c r="E31" s="138"/>
      <c r="F31" s="138"/>
      <c r="G31" s="138"/>
      <c r="H31" s="138"/>
      <c r="I31" s="145"/>
      <c r="K31" s="146"/>
      <c r="L31" s="146"/>
      <c r="M31" s="146"/>
      <c r="N31" s="146"/>
      <c r="O31" s="146"/>
      <c r="P31" s="146"/>
      <c r="Q31" s="146"/>
      <c r="R31" s="146"/>
      <c r="S31" s="146"/>
      <c r="T31" s="146"/>
    </row>
    <row r="32" spans="1:20" s="113" customFormat="1" ht="10.5" customHeight="1">
      <c r="A32" s="124"/>
      <c r="B32" s="137"/>
      <c r="C32" s="138"/>
      <c r="D32" s="138"/>
      <c r="E32" s="138"/>
      <c r="F32" s="138"/>
      <c r="G32" s="138"/>
      <c r="H32" s="138"/>
      <c r="I32" s="145"/>
      <c r="K32" s="146"/>
      <c r="L32" s="146"/>
      <c r="M32" s="146"/>
      <c r="N32" s="146"/>
      <c r="O32" s="146"/>
      <c r="P32" s="146"/>
      <c r="Q32" s="146"/>
      <c r="R32" s="146"/>
      <c r="S32" s="146"/>
      <c r="T32" s="146"/>
    </row>
    <row r="33" spans="1:20" s="113" customFormat="1" ht="8.65" customHeight="1">
      <c r="A33" s="124"/>
      <c r="B33" s="137"/>
      <c r="C33" s="138"/>
      <c r="D33" s="138"/>
      <c r="E33" s="138"/>
      <c r="F33" s="138"/>
      <c r="G33" s="138"/>
      <c r="H33" s="138"/>
      <c r="I33" s="145"/>
      <c r="K33" s="146"/>
      <c r="L33" s="146"/>
      <c r="M33" s="146"/>
      <c r="N33" s="146"/>
      <c r="O33" s="146"/>
      <c r="P33" s="146"/>
      <c r="Q33" s="146"/>
      <c r="R33" s="146"/>
      <c r="S33" s="146"/>
      <c r="T33" s="146"/>
    </row>
    <row r="34" spans="1:20" s="113" customFormat="1" ht="8.65" customHeight="1">
      <c r="A34" s="124"/>
      <c r="B34" s="137"/>
      <c r="C34" s="138"/>
      <c r="D34" s="138"/>
      <c r="E34" s="138"/>
      <c r="F34" s="138"/>
      <c r="G34" s="138"/>
      <c r="H34" s="138"/>
      <c r="I34" s="145"/>
      <c r="K34" s="146"/>
      <c r="L34" s="146"/>
      <c r="M34" s="146"/>
      <c r="N34" s="146"/>
      <c r="O34" s="146"/>
      <c r="P34" s="146"/>
      <c r="Q34" s="146"/>
      <c r="R34" s="146"/>
      <c r="S34" s="146"/>
      <c r="T34" s="146"/>
    </row>
    <row r="35" spans="1:20" s="113" customFormat="1" ht="8.65" customHeight="1">
      <c r="A35" s="124"/>
      <c r="B35" s="137"/>
      <c r="C35" s="138"/>
      <c r="D35" s="138"/>
      <c r="E35" s="138"/>
      <c r="F35" s="138"/>
      <c r="G35" s="138"/>
      <c r="H35" s="138"/>
      <c r="I35" s="145"/>
      <c r="K35" s="146"/>
      <c r="L35" s="146"/>
      <c r="M35" s="146"/>
      <c r="N35" s="146"/>
      <c r="O35" s="146"/>
      <c r="P35" s="146"/>
      <c r="Q35" s="146"/>
      <c r="R35" s="146"/>
      <c r="S35" s="146"/>
      <c r="T35" s="146"/>
    </row>
    <row r="36" spans="1:20" s="113" customFormat="1" ht="8.65" customHeight="1">
      <c r="A36" s="124"/>
      <c r="B36" s="137"/>
      <c r="C36" s="138"/>
      <c r="D36" s="138"/>
      <c r="E36" s="138"/>
      <c r="F36" s="138"/>
      <c r="G36" s="138"/>
      <c r="H36" s="138"/>
      <c r="I36" s="145"/>
      <c r="K36" s="146"/>
      <c r="L36" s="146"/>
      <c r="M36" s="146"/>
      <c r="N36" s="146"/>
      <c r="O36" s="146"/>
      <c r="P36" s="146"/>
      <c r="Q36" s="146"/>
      <c r="R36" s="146"/>
      <c r="S36" s="146"/>
      <c r="T36" s="146"/>
    </row>
    <row r="37" spans="1:20" s="113" customFormat="1" ht="8.65" customHeight="1">
      <c r="A37" s="124"/>
      <c r="B37" s="137"/>
      <c r="C37" s="138"/>
      <c r="D37" s="138"/>
      <c r="E37" s="138"/>
      <c r="F37" s="138"/>
      <c r="G37" s="138"/>
      <c r="H37" s="138"/>
      <c r="I37" s="145"/>
      <c r="K37" s="146"/>
      <c r="L37" s="146"/>
      <c r="M37" s="146"/>
      <c r="N37" s="146"/>
      <c r="O37" s="146"/>
      <c r="P37" s="146"/>
      <c r="Q37" s="146"/>
      <c r="R37" s="146"/>
      <c r="S37" s="146"/>
      <c r="T37" s="146"/>
    </row>
    <row r="38" spans="1:20" s="113" customFormat="1" ht="8.65" customHeight="1">
      <c r="A38" s="124"/>
      <c r="B38" s="137"/>
      <c r="C38" s="138"/>
      <c r="D38" s="138"/>
      <c r="E38" s="138"/>
      <c r="F38" s="138"/>
      <c r="G38" s="138"/>
      <c r="H38" s="138"/>
      <c r="I38" s="145"/>
      <c r="K38" s="146"/>
      <c r="L38" s="146"/>
      <c r="M38" s="146"/>
      <c r="N38" s="146"/>
      <c r="O38" s="146"/>
      <c r="P38" s="146"/>
      <c r="Q38" s="146"/>
      <c r="R38" s="146"/>
      <c r="S38" s="146"/>
      <c r="T38" s="146"/>
    </row>
    <row r="39" spans="1:20" s="113" customFormat="1" ht="8.65" customHeight="1">
      <c r="A39" s="124"/>
      <c r="B39" s="137"/>
      <c r="C39" s="138"/>
      <c r="D39" s="138"/>
      <c r="E39" s="138"/>
      <c r="F39" s="138"/>
      <c r="G39" s="138"/>
      <c r="H39" s="138"/>
      <c r="I39" s="145"/>
      <c r="K39" s="146"/>
      <c r="L39" s="146"/>
      <c r="M39" s="146"/>
      <c r="N39" s="146"/>
      <c r="O39" s="146"/>
      <c r="P39" s="146"/>
      <c r="Q39" s="146"/>
      <c r="R39" s="146"/>
      <c r="S39" s="146"/>
      <c r="T39" s="146"/>
    </row>
    <row r="40" spans="1:20" s="113" customFormat="1" ht="8.65" customHeight="1">
      <c r="A40" s="124"/>
      <c r="B40" s="137"/>
      <c r="C40" s="138"/>
      <c r="D40" s="138"/>
      <c r="E40" s="138"/>
      <c r="F40" s="138"/>
      <c r="G40" s="138"/>
      <c r="H40" s="138"/>
      <c r="I40" s="145"/>
      <c r="K40" s="146"/>
      <c r="L40" s="146"/>
      <c r="M40" s="146"/>
      <c r="N40" s="146"/>
      <c r="O40" s="146"/>
      <c r="P40" s="146"/>
      <c r="Q40" s="146"/>
      <c r="R40" s="146"/>
      <c r="S40" s="146"/>
      <c r="T40" s="146"/>
    </row>
    <row r="41" spans="1:20" s="113" customFormat="1" ht="8.65" customHeight="1">
      <c r="A41" s="124"/>
      <c r="B41" s="137"/>
      <c r="C41" s="138"/>
      <c r="D41" s="138"/>
      <c r="E41" s="138"/>
      <c r="F41" s="138"/>
      <c r="G41" s="138"/>
      <c r="H41" s="138"/>
      <c r="I41" s="145"/>
      <c r="K41" s="146"/>
      <c r="L41" s="146"/>
      <c r="M41" s="146"/>
      <c r="N41" s="146"/>
      <c r="O41" s="146"/>
      <c r="P41" s="146"/>
      <c r="Q41" s="146"/>
      <c r="R41" s="146"/>
      <c r="S41" s="146"/>
      <c r="T41" s="146"/>
    </row>
    <row r="42" spans="1:20" s="113" customFormat="1" ht="8.65" customHeight="1">
      <c r="A42" s="124"/>
      <c r="B42" s="137"/>
      <c r="C42" s="138"/>
      <c r="D42" s="138"/>
      <c r="E42" s="138"/>
      <c r="F42" s="138"/>
      <c r="G42" s="138"/>
      <c r="H42" s="138"/>
      <c r="I42" s="145"/>
      <c r="K42" s="146"/>
      <c r="L42" s="146"/>
      <c r="M42" s="146"/>
      <c r="N42" s="146"/>
      <c r="O42" s="146"/>
      <c r="P42" s="146"/>
      <c r="Q42" s="146"/>
      <c r="R42" s="146"/>
      <c r="S42" s="146"/>
      <c r="T42" s="146"/>
    </row>
    <row r="43" spans="1:20" s="113" customFormat="1" ht="9.9499999999999993" customHeight="1">
      <c r="A43" s="124"/>
      <c r="B43" s="137"/>
      <c r="C43" s="138"/>
      <c r="D43" s="138"/>
      <c r="E43" s="138"/>
      <c r="F43" s="138"/>
      <c r="G43" s="138"/>
      <c r="H43" s="245" t="s">
        <v>174</v>
      </c>
      <c r="I43" s="145"/>
      <c r="K43" s="146"/>
      <c r="L43" s="146"/>
      <c r="M43" s="146"/>
      <c r="N43" s="146"/>
      <c r="O43" s="146"/>
      <c r="P43" s="146"/>
      <c r="Q43" s="146"/>
      <c r="R43" s="146"/>
      <c r="S43" s="146"/>
      <c r="T43" s="146"/>
    </row>
    <row r="44" spans="1:20" s="113" customFormat="1" ht="9.9499999999999993" customHeight="1">
      <c r="A44" s="124"/>
      <c r="B44" s="137"/>
      <c r="C44" s="138"/>
      <c r="D44" s="138"/>
      <c r="E44" s="138"/>
      <c r="F44" s="138"/>
      <c r="G44" s="138"/>
      <c r="H44" s="65" t="s">
        <v>133</v>
      </c>
      <c r="I44" s="145"/>
      <c r="K44" s="146"/>
      <c r="L44" s="146"/>
      <c r="M44" s="146"/>
      <c r="N44" s="146"/>
      <c r="O44" s="146"/>
      <c r="P44" s="146"/>
      <c r="Q44" s="146"/>
      <c r="R44" s="146"/>
      <c r="S44" s="146"/>
      <c r="T44" s="146"/>
    </row>
    <row r="45" spans="1:20" s="113" customFormat="1" ht="3" customHeight="1">
      <c r="A45" s="124"/>
      <c r="B45" s="125"/>
      <c r="C45" s="125"/>
      <c r="D45" s="126"/>
      <c r="E45" s="126"/>
      <c r="F45" s="126"/>
      <c r="G45" s="126"/>
      <c r="H45" s="126"/>
      <c r="I45" s="123"/>
    </row>
    <row r="46" spans="1:20" s="113" customFormat="1" ht="3" customHeight="1">
      <c r="A46" s="124"/>
      <c r="B46" s="127"/>
      <c r="C46" s="128"/>
      <c r="D46" s="122"/>
      <c r="E46" s="122"/>
      <c r="F46" s="122"/>
      <c r="G46" s="122"/>
      <c r="H46" s="122"/>
      <c r="I46" s="123"/>
    </row>
    <row r="47" spans="1:20" s="113" customFormat="1" ht="9.9499999999999993" customHeight="1">
      <c r="A47" s="124"/>
      <c r="B47" s="127" t="s">
        <v>120</v>
      </c>
      <c r="C47" s="129">
        <v>2001</v>
      </c>
      <c r="D47" s="129">
        <v>2002</v>
      </c>
      <c r="E47" s="129">
        <v>2003</v>
      </c>
      <c r="F47" s="129">
        <v>2004</v>
      </c>
      <c r="G47" s="129">
        <v>2005</v>
      </c>
      <c r="H47" s="129">
        <v>2006</v>
      </c>
      <c r="I47" s="130"/>
    </row>
    <row r="48" spans="1:20" s="113" customFormat="1" ht="3" customHeight="1">
      <c r="A48" s="124"/>
      <c r="B48" s="125"/>
      <c r="C48" s="126"/>
      <c r="D48" s="126"/>
      <c r="E48" s="126"/>
      <c r="F48" s="126"/>
      <c r="G48" s="126"/>
      <c r="H48" s="126"/>
      <c r="I48" s="123"/>
    </row>
    <row r="49" spans="1:14" s="113" customFormat="1" ht="3.75" customHeight="1">
      <c r="A49" s="124"/>
      <c r="B49" s="128"/>
      <c r="C49" s="122"/>
      <c r="D49" s="122"/>
      <c r="E49" s="122"/>
      <c r="F49" s="122"/>
      <c r="G49" s="122"/>
      <c r="H49" s="122"/>
      <c r="I49" s="123"/>
    </row>
    <row r="50" spans="1:14" s="135" customFormat="1" ht="9" customHeight="1">
      <c r="A50" s="131"/>
      <c r="B50" s="132" t="s">
        <v>121</v>
      </c>
      <c r="C50" s="133">
        <f>SUM(C51:C52)+0.1</f>
        <v>173039.53599999999</v>
      </c>
      <c r="D50" s="133">
        <f>SUM(D51:D52)-0.1</f>
        <v>173086.55699999997</v>
      </c>
      <c r="E50" s="133">
        <f>SUM(E51:E52)</f>
        <v>175038.74099999998</v>
      </c>
      <c r="F50" s="147">
        <f>SUM(F51:F52)</f>
        <v>202259.85100000002</v>
      </c>
      <c r="G50" s="147">
        <f>SUM(G51:G52)+0.1</f>
        <v>228313.64500000002</v>
      </c>
      <c r="H50" s="147">
        <f>SUM(H51:H52)-0.2</f>
        <v>263475.89600000001</v>
      </c>
      <c r="I50" s="134"/>
      <c r="J50" s="136"/>
      <c r="K50" s="138"/>
      <c r="L50" s="147"/>
      <c r="M50" s="147"/>
      <c r="N50" s="147"/>
    </row>
    <row r="51" spans="1:14" s="135" customFormat="1" ht="9" customHeight="1">
      <c r="A51" s="131"/>
      <c r="B51" s="132" t="s">
        <v>122</v>
      </c>
      <c r="C51" s="133">
        <v>4643.0749999999998</v>
      </c>
      <c r="D51" s="133">
        <v>4407.8</v>
      </c>
      <c r="E51" s="133">
        <v>4492.8999999999996</v>
      </c>
      <c r="F51" s="147">
        <v>5450.2</v>
      </c>
      <c r="G51" s="147">
        <v>6494.0450000000001</v>
      </c>
      <c r="H51" s="147">
        <v>7417.6959999999999</v>
      </c>
      <c r="I51" s="134"/>
      <c r="K51" s="138"/>
      <c r="L51" s="147"/>
      <c r="M51" s="147"/>
      <c r="N51" s="147"/>
    </row>
    <row r="52" spans="1:14" s="135" customFormat="1" ht="9" customHeight="1">
      <c r="A52" s="131"/>
      <c r="B52" s="132" t="s">
        <v>110</v>
      </c>
      <c r="C52" s="133">
        <f>SUM(C53:C65)-0.1</f>
        <v>168396.36099999998</v>
      </c>
      <c r="D52" s="133">
        <f>SUM(D53:D65)</f>
        <v>168678.85699999999</v>
      </c>
      <c r="E52" s="133">
        <f>SUM(E53:E65)</f>
        <v>170545.84099999999</v>
      </c>
      <c r="F52" s="147">
        <f>SUM(F53:F65)</f>
        <v>196809.65100000001</v>
      </c>
      <c r="G52" s="147">
        <f>SUM(G53:G65)+0.2</f>
        <v>221819.5</v>
      </c>
      <c r="H52" s="147">
        <f>SUM(H53:H65)+0.2</f>
        <v>256058.4</v>
      </c>
      <c r="I52" s="134"/>
      <c r="K52" s="138"/>
      <c r="L52" s="147"/>
      <c r="M52" s="147"/>
      <c r="N52" s="147"/>
    </row>
    <row r="53" spans="1:14" s="113" customFormat="1" ht="9" customHeight="1">
      <c r="A53" s="124"/>
      <c r="B53" s="137" t="s">
        <v>123</v>
      </c>
      <c r="C53" s="148">
        <v>113766.817</v>
      </c>
      <c r="D53" s="148">
        <v>106556.698</v>
      </c>
      <c r="E53" s="148">
        <v>105360.685</v>
      </c>
      <c r="F53" s="149">
        <v>110826.713</v>
      </c>
      <c r="G53" s="149">
        <v>118547.3</v>
      </c>
      <c r="H53" s="149">
        <v>130311</v>
      </c>
      <c r="I53" s="139"/>
      <c r="K53" s="149"/>
      <c r="L53" s="146"/>
    </row>
    <row r="54" spans="1:14" s="135" customFormat="1" ht="9" customHeight="1">
      <c r="A54" s="124"/>
      <c r="B54" s="137" t="s">
        <v>124</v>
      </c>
      <c r="C54" s="138">
        <v>8085.6980000000003</v>
      </c>
      <c r="D54" s="138">
        <v>9348.5570000000007</v>
      </c>
      <c r="E54" s="138">
        <v>7595.0550000000003</v>
      </c>
      <c r="F54" s="150">
        <v>10583.403</v>
      </c>
      <c r="G54" s="149">
        <v>13077.8</v>
      </c>
      <c r="H54" s="150">
        <v>15295.2</v>
      </c>
      <c r="I54" s="134"/>
      <c r="K54" s="149"/>
      <c r="L54" s="146"/>
    </row>
    <row r="55" spans="1:14" s="113" customFormat="1" ht="9.6" customHeight="1">
      <c r="A55" s="124"/>
      <c r="B55" s="137" t="s">
        <v>125</v>
      </c>
      <c r="C55" s="138">
        <v>4027.259</v>
      </c>
      <c r="D55" s="138">
        <v>6274.3860000000004</v>
      </c>
      <c r="E55" s="138">
        <v>9400.5949999999993</v>
      </c>
      <c r="F55" s="150">
        <v>14373.844999999999</v>
      </c>
      <c r="G55" s="150">
        <v>17696.3</v>
      </c>
      <c r="H55" s="150">
        <v>24438.3</v>
      </c>
      <c r="I55" s="139"/>
      <c r="K55" s="150"/>
      <c r="L55" s="146"/>
    </row>
    <row r="56" spans="1:14" s="113" customFormat="1" ht="9" customHeight="1">
      <c r="A56" s="124"/>
      <c r="B56" s="137" t="s">
        <v>194</v>
      </c>
      <c r="C56" s="148">
        <v>6079.607</v>
      </c>
      <c r="D56" s="148">
        <v>6065.7910000000002</v>
      </c>
      <c r="E56" s="148">
        <v>6218.2280000000001</v>
      </c>
      <c r="F56" s="149">
        <v>7143.6289999999999</v>
      </c>
      <c r="G56" s="150">
        <v>8670.4</v>
      </c>
      <c r="H56" s="149">
        <v>9437</v>
      </c>
      <c r="I56" s="139"/>
      <c r="K56" s="150"/>
      <c r="L56" s="146"/>
    </row>
    <row r="57" spans="1:14" s="113" customFormat="1" ht="9" customHeight="1">
      <c r="A57" s="124"/>
      <c r="B57" s="137" t="s">
        <v>115</v>
      </c>
      <c r="C57" s="148">
        <v>4234.8599999999997</v>
      </c>
      <c r="D57" s="148">
        <v>4480.3059999999996</v>
      </c>
      <c r="E57" s="148">
        <v>4120.4669999999996</v>
      </c>
      <c r="F57" s="149">
        <v>5327.4859999999999</v>
      </c>
      <c r="G57" s="149">
        <v>6169.3</v>
      </c>
      <c r="H57" s="149">
        <v>7376.2</v>
      </c>
      <c r="I57" s="139"/>
      <c r="K57" s="149"/>
      <c r="L57" s="146"/>
    </row>
    <row r="58" spans="1:14" s="113" customFormat="1" ht="9.6" customHeight="1">
      <c r="A58" s="124"/>
      <c r="B58" s="137" t="s">
        <v>126</v>
      </c>
      <c r="C58" s="138">
        <v>3531.7489999999998</v>
      </c>
      <c r="D58" s="138">
        <v>3909.9670000000001</v>
      </c>
      <c r="E58" s="138">
        <v>4112.8850000000002</v>
      </c>
      <c r="F58" s="150">
        <v>5227.8249999999998</v>
      </c>
      <c r="G58" s="149">
        <v>6495.9</v>
      </c>
      <c r="H58" s="150">
        <v>10621.4</v>
      </c>
      <c r="I58" s="139"/>
      <c r="K58" s="149"/>
      <c r="L58" s="146"/>
    </row>
    <row r="59" spans="1:14" s="113" customFormat="1" ht="9" customHeight="1">
      <c r="A59" s="124"/>
      <c r="B59" s="137" t="s">
        <v>127</v>
      </c>
      <c r="C59" s="148">
        <v>2101.2779999999998</v>
      </c>
      <c r="D59" s="148">
        <v>2565.0059999999999</v>
      </c>
      <c r="E59" s="148">
        <v>3267.422</v>
      </c>
      <c r="F59" s="149">
        <v>4341.1189999999997</v>
      </c>
      <c r="G59" s="150">
        <v>5214.2</v>
      </c>
      <c r="H59" s="149">
        <v>5557.8</v>
      </c>
      <c r="I59" s="139"/>
      <c r="K59" s="150"/>
      <c r="L59" s="146"/>
    </row>
    <row r="60" spans="1:14" s="113" customFormat="1" ht="9" customHeight="1">
      <c r="A60" s="124"/>
      <c r="B60" s="137" t="s">
        <v>128</v>
      </c>
      <c r="C60" s="138">
        <v>1827.3969999999999</v>
      </c>
      <c r="D60" s="138">
        <v>2223.8670000000002</v>
      </c>
      <c r="E60" s="138">
        <v>2287.9670000000001</v>
      </c>
      <c r="F60" s="150">
        <v>2852.5720000000001</v>
      </c>
      <c r="G60" s="149">
        <v>3324.6</v>
      </c>
      <c r="H60" s="150">
        <v>3638.2</v>
      </c>
      <c r="I60" s="139"/>
      <c r="K60" s="149"/>
      <c r="L60" s="146"/>
    </row>
    <row r="61" spans="1:14" s="113" customFormat="1" ht="9" customHeight="1">
      <c r="A61" s="124"/>
      <c r="B61" s="137" t="s">
        <v>129</v>
      </c>
      <c r="C61" s="138">
        <v>2100.2869999999998</v>
      </c>
      <c r="D61" s="138">
        <v>2171.0659999999998</v>
      </c>
      <c r="E61" s="138">
        <v>2473.9180000000001</v>
      </c>
      <c r="F61" s="150">
        <v>2817.0740000000001</v>
      </c>
      <c r="G61" s="150">
        <v>3498.2</v>
      </c>
      <c r="H61" s="150">
        <v>4108.5</v>
      </c>
      <c r="I61" s="145"/>
      <c r="K61" s="150"/>
      <c r="L61" s="146"/>
    </row>
    <row r="62" spans="1:14" s="113" customFormat="1" ht="9" customHeight="1">
      <c r="A62" s="124"/>
      <c r="B62" s="137" t="s">
        <v>130</v>
      </c>
      <c r="C62" s="138">
        <v>2006.239</v>
      </c>
      <c r="D62" s="138">
        <v>1993.231</v>
      </c>
      <c r="E62" s="138">
        <v>2760.6149999999998</v>
      </c>
      <c r="F62" s="150">
        <v>3373.6849999999999</v>
      </c>
      <c r="G62" s="150">
        <v>3658.3</v>
      </c>
      <c r="H62" s="150">
        <v>4474.3999999999996</v>
      </c>
      <c r="I62" s="145"/>
      <c r="K62" s="150"/>
      <c r="L62" s="146"/>
    </row>
    <row r="63" spans="1:14" s="113" customFormat="1" ht="9" customHeight="1">
      <c r="A63" s="124"/>
      <c r="B63" s="137" t="s">
        <v>131</v>
      </c>
      <c r="C63" s="138">
        <v>1576.9870000000001</v>
      </c>
      <c r="D63" s="138">
        <v>1806.8119999999999</v>
      </c>
      <c r="E63" s="138">
        <v>2015.431</v>
      </c>
      <c r="F63" s="150">
        <v>2395.239</v>
      </c>
      <c r="G63" s="150">
        <v>2564.6</v>
      </c>
      <c r="H63" s="150">
        <v>2661.5</v>
      </c>
      <c r="I63" s="145"/>
      <c r="K63" s="150"/>
      <c r="L63" s="146"/>
    </row>
    <row r="64" spans="1:14" s="113" customFormat="1" ht="9" customHeight="1">
      <c r="A64" s="131"/>
      <c r="B64" s="137" t="s">
        <v>132</v>
      </c>
      <c r="C64" s="138">
        <v>1344.001</v>
      </c>
      <c r="D64" s="138">
        <v>1349.796</v>
      </c>
      <c r="E64" s="138">
        <v>1242.2149999999999</v>
      </c>
      <c r="F64" s="150">
        <v>1458.19</v>
      </c>
      <c r="G64" s="150">
        <v>1866.1</v>
      </c>
      <c r="H64" s="150">
        <v>2140.3000000000002</v>
      </c>
      <c r="I64" s="145"/>
      <c r="K64" s="150"/>
      <c r="L64" s="146"/>
    </row>
    <row r="65" spans="1:14" s="113" customFormat="1" ht="9" customHeight="1">
      <c r="A65" s="124"/>
      <c r="B65" s="137" t="s">
        <v>116</v>
      </c>
      <c r="C65" s="138">
        <v>17714.282000000014</v>
      </c>
      <c r="D65" s="138">
        <v>19933.373999999993</v>
      </c>
      <c r="E65" s="138">
        <v>19690.357999999986</v>
      </c>
      <c r="F65" s="150">
        <v>26088.871000000006</v>
      </c>
      <c r="G65" s="150">
        <v>31036.3</v>
      </c>
      <c r="H65" s="150">
        <v>35998.400000000001</v>
      </c>
      <c r="I65" s="145"/>
      <c r="K65" s="150"/>
      <c r="L65" s="146"/>
    </row>
    <row r="66" spans="1:14" s="113" customFormat="1" ht="4.9000000000000004" customHeight="1">
      <c r="A66" s="151"/>
      <c r="B66" s="152"/>
      <c r="C66" s="153"/>
      <c r="D66" s="153"/>
      <c r="E66" s="153"/>
      <c r="F66" s="153"/>
      <c r="G66" s="153"/>
      <c r="H66" s="154"/>
      <c r="I66" s="155"/>
      <c r="L66" s="146"/>
    </row>
    <row r="67" spans="1:14" s="113" customFormat="1" ht="4.7" customHeight="1">
      <c r="A67" s="109"/>
      <c r="B67" s="110"/>
      <c r="C67" s="110"/>
      <c r="D67" s="111"/>
      <c r="E67" s="111"/>
      <c r="F67" s="111"/>
      <c r="G67" s="111"/>
      <c r="H67" s="111"/>
      <c r="I67" s="112"/>
    </row>
    <row r="68" spans="1:14" s="119" customFormat="1" ht="9.9499999999999993" customHeight="1">
      <c r="A68" s="114"/>
      <c r="B68" s="115" t="s">
        <v>118</v>
      </c>
      <c r="C68" s="116"/>
      <c r="D68" s="117"/>
      <c r="E68" s="117"/>
      <c r="F68" s="117"/>
      <c r="G68" s="117"/>
      <c r="H68" s="245" t="s">
        <v>174</v>
      </c>
      <c r="I68" s="118"/>
    </row>
    <row r="69" spans="1:14" s="119" customFormat="1" ht="9.9499999999999993" customHeight="1">
      <c r="A69" s="114"/>
      <c r="B69" s="120" t="s">
        <v>180</v>
      </c>
      <c r="C69" s="116"/>
      <c r="D69" s="117"/>
      <c r="E69" s="117"/>
      <c r="F69" s="117"/>
      <c r="G69" s="117"/>
      <c r="H69" s="65" t="s">
        <v>134</v>
      </c>
      <c r="I69" s="118"/>
    </row>
    <row r="70" spans="1:14" s="119" customFormat="1" ht="9.9499999999999993" customHeight="1">
      <c r="A70" s="114"/>
      <c r="B70" s="121" t="s">
        <v>169</v>
      </c>
      <c r="C70" s="116"/>
      <c r="D70" s="122"/>
      <c r="E70" s="122"/>
      <c r="F70" s="122"/>
      <c r="G70" s="122"/>
      <c r="H70" s="122"/>
      <c r="I70" s="123"/>
    </row>
    <row r="71" spans="1:14" s="113" customFormat="1" ht="3" customHeight="1">
      <c r="A71" s="124"/>
      <c r="B71" s="125"/>
      <c r="C71" s="125"/>
      <c r="D71" s="126"/>
      <c r="E71" s="126"/>
      <c r="F71" s="126"/>
      <c r="G71" s="126"/>
      <c r="H71" s="126"/>
      <c r="I71" s="123"/>
    </row>
    <row r="72" spans="1:14" s="113" customFormat="1" ht="3" customHeight="1">
      <c r="A72" s="124"/>
      <c r="B72" s="127"/>
      <c r="C72" s="128"/>
      <c r="D72" s="122"/>
      <c r="E72" s="122"/>
      <c r="F72" s="122"/>
      <c r="G72" s="122"/>
      <c r="H72" s="122"/>
      <c r="I72" s="123"/>
    </row>
    <row r="73" spans="1:14" s="113" customFormat="1" ht="9.9499999999999993" customHeight="1">
      <c r="A73" s="124"/>
      <c r="B73" s="127" t="s">
        <v>120</v>
      </c>
      <c r="C73" s="129">
        <v>2007</v>
      </c>
      <c r="D73" s="129">
        <v>2008</v>
      </c>
      <c r="E73" s="129">
        <v>2009</v>
      </c>
      <c r="F73" s="129">
        <v>2010</v>
      </c>
      <c r="G73" s="129">
        <v>2011</v>
      </c>
      <c r="H73" s="129" t="s">
        <v>182</v>
      </c>
      <c r="I73" s="130"/>
    </row>
    <row r="74" spans="1:14" s="113" customFormat="1" ht="3" customHeight="1">
      <c r="A74" s="124"/>
      <c r="B74" s="125"/>
      <c r="C74" s="126"/>
      <c r="D74" s="126"/>
      <c r="E74" s="126"/>
      <c r="F74" s="126"/>
      <c r="G74" s="126"/>
      <c r="H74" s="126"/>
      <c r="I74" s="123"/>
    </row>
    <row r="75" spans="1:14" s="113" customFormat="1" ht="3.75" customHeight="1">
      <c r="A75" s="124"/>
      <c r="B75" s="128"/>
      <c r="C75" s="122"/>
      <c r="D75" s="122"/>
      <c r="E75" s="122"/>
      <c r="F75" s="122"/>
      <c r="G75" s="122"/>
      <c r="H75" s="122"/>
      <c r="I75" s="123"/>
    </row>
    <row r="76" spans="1:14" s="135" customFormat="1" ht="9" customHeight="1">
      <c r="A76" s="131"/>
      <c r="B76" s="132" t="s">
        <v>121</v>
      </c>
      <c r="C76" s="147">
        <f>SUM(C77:C78)</f>
        <v>290246</v>
      </c>
      <c r="D76" s="147">
        <f>SUM(D77:D78)-0.1</f>
        <v>318603.48700000008</v>
      </c>
      <c r="E76" s="147">
        <f>SUM(E77:E78)</f>
        <v>241894.785</v>
      </c>
      <c r="F76" s="147">
        <f>SUM(F77:F78)</f>
        <v>310205.06199999998</v>
      </c>
      <c r="G76" s="147">
        <f>SUM(G77:G78)</f>
        <v>361067.84937200003</v>
      </c>
      <c r="H76" s="147">
        <f>SUM(H77:H78)</f>
        <v>380477.17396099988</v>
      </c>
      <c r="I76" s="134"/>
      <c r="J76" s="136"/>
      <c r="K76" s="147"/>
      <c r="L76" s="147"/>
      <c r="M76" s="147"/>
      <c r="N76" s="147"/>
    </row>
    <row r="77" spans="1:14" s="135" customFormat="1" ht="9" customHeight="1">
      <c r="A77" s="131"/>
      <c r="B77" s="132" t="s">
        <v>122</v>
      </c>
      <c r="C77" s="147">
        <v>8297</v>
      </c>
      <c r="D77" s="147">
        <v>10000.287</v>
      </c>
      <c r="E77" s="147">
        <v>7509.8130000000001</v>
      </c>
      <c r="F77" s="147">
        <v>8723.2450000000008</v>
      </c>
      <c r="G77" s="147">
        <v>10224.973</v>
      </c>
      <c r="H77" s="147">
        <v>9725.6149999999998</v>
      </c>
      <c r="I77" s="134"/>
      <c r="K77" s="147"/>
      <c r="L77" s="147"/>
      <c r="M77" s="147"/>
      <c r="N77" s="147"/>
    </row>
    <row r="78" spans="1:14" s="135" customFormat="1" ht="9" customHeight="1">
      <c r="A78" s="131"/>
      <c r="B78" s="132" t="s">
        <v>110</v>
      </c>
      <c r="C78" s="147">
        <f t="shared" ref="C78:F78" si="1">SUM(C79:C91)</f>
        <v>281949</v>
      </c>
      <c r="D78" s="147">
        <f t="shared" si="1"/>
        <v>308603.30000000005</v>
      </c>
      <c r="E78" s="147">
        <f t="shared" si="1"/>
        <v>234384.97200000001</v>
      </c>
      <c r="F78" s="147">
        <f t="shared" si="1"/>
        <v>301481.81699999998</v>
      </c>
      <c r="G78" s="147">
        <f>SUM(G79:G91)</f>
        <v>350842.87637200003</v>
      </c>
      <c r="H78" s="147">
        <f>SUM(H79:H91)</f>
        <v>370751.55896099989</v>
      </c>
      <c r="I78" s="134"/>
      <c r="K78" s="147"/>
      <c r="L78" s="147"/>
      <c r="M78" s="147"/>
      <c r="N78" s="147"/>
    </row>
    <row r="79" spans="1:14" s="113" customFormat="1" ht="9" customHeight="1">
      <c r="A79" s="124"/>
      <c r="B79" s="137" t="s">
        <v>123</v>
      </c>
      <c r="C79" s="149">
        <v>139472.79999999999</v>
      </c>
      <c r="D79" s="149">
        <v>151334.6</v>
      </c>
      <c r="E79" s="149">
        <v>112433.82539</v>
      </c>
      <c r="F79" s="149">
        <v>145007.353539</v>
      </c>
      <c r="G79" s="149">
        <v>174356.033952</v>
      </c>
      <c r="H79" s="149">
        <v>185109.81186300001</v>
      </c>
      <c r="I79" s="139"/>
      <c r="K79" s="149"/>
      <c r="L79" s="149"/>
      <c r="M79" s="149"/>
      <c r="N79" s="146"/>
    </row>
    <row r="80" spans="1:14" s="135" customFormat="1" ht="9" customHeight="1">
      <c r="A80" s="124"/>
      <c r="B80" s="137" t="s">
        <v>124</v>
      </c>
      <c r="C80" s="150">
        <v>16343</v>
      </c>
      <c r="D80" s="150">
        <v>16282.5</v>
      </c>
      <c r="E80" s="150">
        <v>11397.111010000001</v>
      </c>
      <c r="F80" s="150">
        <v>15014.69058</v>
      </c>
      <c r="G80" s="150">
        <v>16493.498614</v>
      </c>
      <c r="H80" s="150">
        <v>17655.205741999998</v>
      </c>
      <c r="I80" s="134"/>
      <c r="K80" s="149"/>
      <c r="L80" s="149"/>
      <c r="M80" s="149"/>
      <c r="N80" s="146"/>
    </row>
    <row r="81" spans="1:14" s="113" customFormat="1" ht="9.6" customHeight="1">
      <c r="A81" s="124"/>
      <c r="B81" s="137" t="s">
        <v>125</v>
      </c>
      <c r="C81" s="150">
        <v>29743.7</v>
      </c>
      <c r="D81" s="150">
        <v>34690.300000000003</v>
      </c>
      <c r="E81" s="150">
        <v>32528.974953000001</v>
      </c>
      <c r="F81" s="150">
        <v>45607.557061</v>
      </c>
      <c r="G81" s="150">
        <v>52248.010001000002</v>
      </c>
      <c r="H81" s="150">
        <v>56936.133156999997</v>
      </c>
      <c r="I81" s="139"/>
      <c r="K81" s="149"/>
      <c r="L81" s="149"/>
      <c r="M81" s="149"/>
      <c r="N81" s="146"/>
    </row>
    <row r="82" spans="1:14" s="113" customFormat="1" ht="9" customHeight="1">
      <c r="A82" s="124"/>
      <c r="B82" s="137" t="s">
        <v>194</v>
      </c>
      <c r="C82" s="149">
        <v>10687.7</v>
      </c>
      <c r="D82" s="149">
        <v>12605.7</v>
      </c>
      <c r="E82" s="149">
        <v>9727.3174250000011</v>
      </c>
      <c r="F82" s="149">
        <v>11076.773079000001</v>
      </c>
      <c r="G82" s="149">
        <v>12862.645408</v>
      </c>
      <c r="H82" s="149">
        <v>13507.814593000001</v>
      </c>
      <c r="I82" s="139"/>
      <c r="K82" s="149"/>
      <c r="L82" s="149"/>
      <c r="M82" s="149"/>
      <c r="N82" s="146"/>
    </row>
    <row r="83" spans="1:14" s="113" customFormat="1" ht="9" customHeight="1">
      <c r="A83" s="124"/>
      <c r="B83" s="137" t="s">
        <v>115</v>
      </c>
      <c r="C83" s="149">
        <v>7957.4</v>
      </c>
      <c r="D83" s="149">
        <v>9442.5</v>
      </c>
      <c r="E83" s="149">
        <v>7303.742526</v>
      </c>
      <c r="F83" s="149">
        <v>8607.4848829999992</v>
      </c>
      <c r="G83" s="149">
        <v>9645.44938</v>
      </c>
      <c r="H83" s="149">
        <v>9889.8529999999992</v>
      </c>
      <c r="I83" s="139"/>
      <c r="K83" s="149"/>
      <c r="L83" s="149"/>
      <c r="M83" s="149"/>
      <c r="N83" s="146"/>
    </row>
    <row r="84" spans="1:14" s="113" customFormat="1" ht="9.6" customHeight="1">
      <c r="A84" s="124"/>
      <c r="B84" s="137" t="s">
        <v>126</v>
      </c>
      <c r="C84" s="150">
        <v>12613.7</v>
      </c>
      <c r="D84" s="150">
        <v>13527.3</v>
      </c>
      <c r="E84" s="150">
        <v>10946.19362</v>
      </c>
      <c r="F84" s="150">
        <v>12730.677322000001</v>
      </c>
      <c r="G84" s="150">
        <v>13663.756004000001</v>
      </c>
      <c r="H84" s="150">
        <v>13340.966462999999</v>
      </c>
      <c r="I84" s="139"/>
      <c r="K84" s="149"/>
      <c r="L84" s="149"/>
      <c r="M84" s="149"/>
      <c r="N84" s="146"/>
    </row>
    <row r="85" spans="1:14" s="113" customFormat="1" ht="9" customHeight="1">
      <c r="A85" s="124"/>
      <c r="B85" s="137" t="s">
        <v>127</v>
      </c>
      <c r="C85" s="149">
        <v>5575.3</v>
      </c>
      <c r="D85" s="149">
        <v>5182.7</v>
      </c>
      <c r="E85" s="149">
        <v>3495.2751200000002</v>
      </c>
      <c r="F85" s="149">
        <v>4327.470268</v>
      </c>
      <c r="G85" s="149">
        <v>4561.9022599999998</v>
      </c>
      <c r="H85" s="149">
        <v>4494.5088130000004</v>
      </c>
      <c r="I85" s="139"/>
      <c r="K85" s="149"/>
      <c r="L85" s="149"/>
      <c r="M85" s="149"/>
      <c r="N85" s="146"/>
    </row>
    <row r="86" spans="1:14" s="113" customFormat="1" ht="9" customHeight="1">
      <c r="A86" s="124"/>
      <c r="B86" s="137" t="s">
        <v>128</v>
      </c>
      <c r="C86" s="150">
        <v>3830.5</v>
      </c>
      <c r="D86" s="150">
        <v>4055.8</v>
      </c>
      <c r="E86" s="150">
        <v>3004.0421409999999</v>
      </c>
      <c r="F86" s="150">
        <v>3232.3063339999999</v>
      </c>
      <c r="G86" s="150">
        <v>3843.2183580000001</v>
      </c>
      <c r="H86" s="150">
        <v>4081.0985099999998</v>
      </c>
      <c r="I86" s="139"/>
      <c r="K86" s="149"/>
      <c r="L86" s="149"/>
      <c r="M86" s="149"/>
      <c r="N86" s="146"/>
    </row>
    <row r="87" spans="1:14" s="113" customFormat="1" ht="9" customHeight="1">
      <c r="A87" s="124"/>
      <c r="B87" s="137" t="s">
        <v>129</v>
      </c>
      <c r="C87" s="150">
        <v>5542.4</v>
      </c>
      <c r="D87" s="150">
        <v>5219.3</v>
      </c>
      <c r="E87" s="150">
        <v>3146.7388889999997</v>
      </c>
      <c r="F87" s="150">
        <v>3996.919707</v>
      </c>
      <c r="G87" s="150">
        <v>4982.7488200000007</v>
      </c>
      <c r="H87" s="150">
        <v>5462.4390579999999</v>
      </c>
      <c r="I87" s="145"/>
      <c r="K87" s="149"/>
      <c r="L87" s="149"/>
      <c r="M87" s="149"/>
      <c r="N87" s="146"/>
    </row>
    <row r="88" spans="1:14" s="113" customFormat="1" ht="9" customHeight="1">
      <c r="A88" s="124"/>
      <c r="B88" s="137" t="s">
        <v>130</v>
      </c>
      <c r="C88" s="150">
        <v>4771.2</v>
      </c>
      <c r="D88" s="150">
        <v>4659.2</v>
      </c>
      <c r="E88" s="150">
        <v>4035.543064</v>
      </c>
      <c r="F88" s="150">
        <v>5276.2248970000001</v>
      </c>
      <c r="G88" s="150">
        <v>5609.875301</v>
      </c>
      <c r="H88" s="150">
        <v>4735.6128680000002</v>
      </c>
      <c r="I88" s="145"/>
      <c r="K88" s="149"/>
      <c r="L88" s="149"/>
      <c r="M88" s="149"/>
      <c r="N88" s="146"/>
    </row>
    <row r="89" spans="1:14" s="113" customFormat="1" ht="9" customHeight="1">
      <c r="A89" s="124"/>
      <c r="B89" s="137" t="s">
        <v>131</v>
      </c>
      <c r="C89" s="150">
        <v>3097.8</v>
      </c>
      <c r="D89" s="150">
        <v>3511</v>
      </c>
      <c r="E89" s="150">
        <v>2502.4699970000001</v>
      </c>
      <c r="F89" s="150">
        <v>3024.4382730000002</v>
      </c>
      <c r="G89" s="150">
        <v>3359.6106249999998</v>
      </c>
      <c r="H89" s="150">
        <v>3466.6647629999998</v>
      </c>
      <c r="I89" s="145"/>
      <c r="K89" s="149"/>
      <c r="L89" s="149"/>
      <c r="M89" s="149"/>
      <c r="N89" s="146"/>
    </row>
    <row r="90" spans="1:14" s="113" customFormat="1" ht="9" customHeight="1">
      <c r="A90" s="131"/>
      <c r="B90" s="137" t="s">
        <v>132</v>
      </c>
      <c r="C90" s="150">
        <v>2294.3000000000002</v>
      </c>
      <c r="D90" s="150">
        <v>2595.5</v>
      </c>
      <c r="E90" s="150">
        <v>1837.8243200000002</v>
      </c>
      <c r="F90" s="150">
        <v>2004.9584499999999</v>
      </c>
      <c r="G90" s="150">
        <v>2141.8973450000003</v>
      </c>
      <c r="H90" s="150">
        <v>2391.9648139999999</v>
      </c>
      <c r="I90" s="145"/>
      <c r="K90" s="149"/>
      <c r="L90" s="149"/>
      <c r="M90" s="149"/>
      <c r="N90" s="146"/>
    </row>
    <row r="91" spans="1:14" s="113" customFormat="1" ht="9" customHeight="1">
      <c r="A91" s="124"/>
      <c r="B91" s="137" t="s">
        <v>116</v>
      </c>
      <c r="C91" s="150">
        <v>40019.199999999997</v>
      </c>
      <c r="D91" s="150">
        <v>45496.9</v>
      </c>
      <c r="E91" s="150">
        <v>32025.913544999989</v>
      </c>
      <c r="F91" s="150">
        <v>41574.962606999965</v>
      </c>
      <c r="G91" s="150">
        <v>47074.230304000019</v>
      </c>
      <c r="H91" s="150">
        <v>49679.48531699997</v>
      </c>
      <c r="I91" s="145"/>
      <c r="K91" s="149"/>
      <c r="L91" s="149"/>
      <c r="M91" s="149"/>
      <c r="N91" s="146"/>
    </row>
    <row r="92" spans="1:14" s="113" customFormat="1" ht="3" customHeight="1">
      <c r="A92" s="124"/>
      <c r="B92" s="125"/>
      <c r="C92" s="125"/>
      <c r="D92" s="126"/>
      <c r="E92" s="126"/>
      <c r="F92" s="126"/>
      <c r="G92" s="126"/>
      <c r="H92" s="126"/>
      <c r="I92" s="123"/>
      <c r="L92" s="146"/>
      <c r="N92" s="146"/>
    </row>
    <row r="93" spans="1:14" s="113" customFormat="1" ht="3" customHeight="1">
      <c r="A93" s="124"/>
      <c r="B93" s="127"/>
      <c r="C93" s="128"/>
      <c r="D93" s="122"/>
      <c r="E93" s="122"/>
      <c r="F93" s="122"/>
      <c r="G93" s="122"/>
      <c r="H93" s="122"/>
      <c r="I93" s="123"/>
    </row>
    <row r="94" spans="1:14" s="113" customFormat="1" ht="9" customHeight="1">
      <c r="A94" s="124"/>
      <c r="B94" s="105" t="s">
        <v>135</v>
      </c>
      <c r="C94" s="128"/>
      <c r="D94" s="122"/>
      <c r="E94" s="122"/>
      <c r="F94" s="122"/>
      <c r="G94" s="122"/>
      <c r="H94" s="122"/>
      <c r="I94" s="123"/>
    </row>
    <row r="95" spans="1:14" s="113" customFormat="1" ht="9" customHeight="1">
      <c r="A95" s="124"/>
      <c r="B95" s="242" t="s">
        <v>189</v>
      </c>
      <c r="C95" s="128"/>
      <c r="D95" s="122"/>
      <c r="E95" s="122"/>
      <c r="F95" s="122"/>
      <c r="G95" s="122"/>
      <c r="H95" s="122"/>
      <c r="I95" s="123"/>
    </row>
    <row r="96" spans="1:14" s="113" customFormat="1" ht="4.7" customHeight="1">
      <c r="A96" s="151"/>
      <c r="B96" s="154"/>
      <c r="C96" s="154"/>
      <c r="D96" s="126"/>
      <c r="E96" s="126"/>
      <c r="F96" s="126"/>
      <c r="G96" s="126"/>
      <c r="H96" s="126"/>
      <c r="I96" s="157"/>
    </row>
    <row r="97" spans="10:10" hidden="1">
      <c r="J97" s="52" t="s">
        <v>2</v>
      </c>
    </row>
  </sheetData>
  <sheetProtection sheet="1" objects="1" scenarios="1"/>
  <hyperlinks>
    <hyperlink ref="H2" location="Índice!A1" display="Índice!A1"/>
  </hyperlinks>
  <printOptions horizontalCentered="1" verticalCentered="1"/>
  <pageMargins left="1.8897637795275593" right="1.9291338582677167" top="2.1653543307086616" bottom="1.5748031496062993" header="0.39370078740157483" footer="0.39370078740157483"/>
  <pageSetup orientation="portrait" r:id="rId1"/>
  <headerFooter>
    <oddHeader>&amp;L&amp;K000080INEGI. Anuario estadístico y geográfico de los Estados Unidos Mexicanos 2013. 2014.</oddHeader>
  </headerFooter>
  <rowBreaks count="1" manualBreakCount="1">
    <brk id="66" max="8" man="1"/>
  </rowBreaks>
</worksheet>
</file>

<file path=xl/worksheets/sheet8.xml><?xml version="1.0" encoding="utf-8"?>
<worksheet xmlns="http://schemas.openxmlformats.org/spreadsheetml/2006/main" xmlns:r="http://schemas.openxmlformats.org/officeDocument/2006/relationships">
  <sheetPr codeName="Hoja8"/>
  <dimension ref="A1:K42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52" customWidth="1"/>
    <col min="2" max="2" width="5.85546875" style="52" customWidth="1"/>
    <col min="3" max="3" width="9" style="52" customWidth="1"/>
    <col min="4" max="4" width="10.7109375" style="52" customWidth="1"/>
    <col min="5" max="5" width="4.85546875" style="52" customWidth="1"/>
    <col min="6" max="6" width="6.42578125" style="52" customWidth="1"/>
    <col min="7" max="7" width="11.5703125" style="52" customWidth="1"/>
    <col min="8" max="8" width="10.5703125" style="52" customWidth="1"/>
    <col min="9" max="11" width="0.85546875" style="52" customWidth="1"/>
    <col min="12" max="16384" width="10.5703125" style="52" hidden="1"/>
  </cols>
  <sheetData>
    <row r="1" spans="1:9" s="161" customFormat="1" ht="4.7" customHeight="1">
      <c r="A1" s="158"/>
      <c r="B1" s="159"/>
      <c r="C1" s="159"/>
      <c r="D1" s="159"/>
      <c r="E1" s="159"/>
      <c r="F1" s="159"/>
      <c r="G1" s="159"/>
      <c r="H1" s="159"/>
      <c r="I1" s="160"/>
    </row>
    <row r="2" spans="1:9" s="166" customFormat="1" ht="9.9499999999999993" customHeight="1">
      <c r="A2" s="162"/>
      <c r="B2" s="163" t="s">
        <v>136</v>
      </c>
      <c r="C2" s="164"/>
      <c r="D2" s="164"/>
      <c r="E2" s="164"/>
      <c r="F2" s="164"/>
      <c r="G2" s="164"/>
      <c r="H2" s="740" t="s">
        <v>175</v>
      </c>
      <c r="I2" s="165"/>
    </row>
    <row r="3" spans="1:9" s="166" customFormat="1" ht="9.9499999999999993" customHeight="1">
      <c r="A3" s="162"/>
      <c r="B3" s="163" t="s">
        <v>181</v>
      </c>
      <c r="C3" s="164"/>
      <c r="D3" s="164"/>
      <c r="E3" s="164"/>
      <c r="F3" s="164"/>
      <c r="G3" s="164"/>
      <c r="H3" s="164"/>
      <c r="I3" s="167"/>
    </row>
    <row r="4" spans="1:9" s="166" customFormat="1" ht="9.9499999999999993" customHeight="1">
      <c r="A4" s="162"/>
      <c r="B4" s="168" t="s">
        <v>169</v>
      </c>
      <c r="C4" s="164"/>
      <c r="D4" s="164"/>
      <c r="E4" s="164"/>
      <c r="F4" s="164"/>
      <c r="G4" s="164"/>
      <c r="H4" s="164"/>
      <c r="I4" s="167"/>
    </row>
    <row r="5" spans="1:9" s="161" customFormat="1" ht="3" customHeight="1">
      <c r="A5" s="169"/>
      <c r="B5" s="170"/>
      <c r="C5" s="170"/>
      <c r="D5" s="170"/>
      <c r="E5" s="170"/>
      <c r="F5" s="170"/>
      <c r="G5" s="170"/>
      <c r="H5" s="170"/>
      <c r="I5" s="171"/>
    </row>
    <row r="6" spans="1:9" s="161" customFormat="1" ht="3" customHeight="1">
      <c r="A6" s="169"/>
      <c r="B6" s="172"/>
      <c r="C6" s="172"/>
      <c r="D6" s="172"/>
      <c r="E6" s="172"/>
      <c r="F6" s="172"/>
      <c r="G6" s="172"/>
      <c r="H6" s="172"/>
      <c r="I6" s="171"/>
    </row>
    <row r="7" spans="1:9" s="161" customFormat="1" ht="9" customHeight="1">
      <c r="A7" s="169"/>
      <c r="B7" s="816" t="s">
        <v>0</v>
      </c>
      <c r="C7" s="173" t="s">
        <v>137</v>
      </c>
      <c r="D7" s="174" t="s">
        <v>138</v>
      </c>
      <c r="E7" s="175"/>
      <c r="F7" s="176" t="s">
        <v>139</v>
      </c>
      <c r="G7" s="176"/>
      <c r="H7" s="176"/>
      <c r="I7" s="177"/>
    </row>
    <row r="8" spans="1:9" s="161" customFormat="1" ht="9" customHeight="1">
      <c r="A8" s="169"/>
      <c r="B8" s="816"/>
      <c r="C8" s="173" t="s">
        <v>140</v>
      </c>
      <c r="D8" s="174" t="s">
        <v>141</v>
      </c>
      <c r="E8" s="173"/>
      <c r="F8" s="178" t="s">
        <v>1</v>
      </c>
      <c r="G8" s="178" t="s">
        <v>142</v>
      </c>
      <c r="H8" s="178" t="s">
        <v>143</v>
      </c>
      <c r="I8" s="179"/>
    </row>
    <row r="9" spans="1:9" s="161" customFormat="1" ht="9" customHeight="1">
      <c r="A9" s="169"/>
      <c r="B9" s="816"/>
      <c r="C9" s="173" t="s">
        <v>144</v>
      </c>
      <c r="D9" s="174"/>
      <c r="E9" s="173"/>
      <c r="F9" s="178"/>
      <c r="G9" s="178"/>
      <c r="H9" s="178"/>
      <c r="I9" s="179"/>
    </row>
    <row r="10" spans="1:9" s="161" customFormat="1" ht="3" customHeight="1">
      <c r="A10" s="169"/>
      <c r="B10" s="170"/>
      <c r="C10" s="170"/>
      <c r="D10" s="170"/>
      <c r="E10" s="170"/>
      <c r="F10" s="170"/>
      <c r="G10" s="170"/>
      <c r="H10" s="170"/>
      <c r="I10" s="171"/>
    </row>
    <row r="11" spans="1:9" s="161" customFormat="1" ht="3" customHeight="1">
      <c r="A11" s="169"/>
      <c r="B11" s="172"/>
      <c r="C11" s="172"/>
      <c r="D11" s="172"/>
      <c r="E11" s="172"/>
      <c r="F11" s="172"/>
      <c r="G11" s="172"/>
      <c r="H11" s="172"/>
      <c r="I11" s="171"/>
    </row>
    <row r="12" spans="1:9" s="161" customFormat="1" ht="9" customHeight="1">
      <c r="A12" s="169"/>
      <c r="B12" s="180">
        <v>1999</v>
      </c>
      <c r="C12" s="181">
        <f>SUM(D12,F12)</f>
        <v>136361.81599999999</v>
      </c>
      <c r="D12" s="181">
        <v>8829.5030000000006</v>
      </c>
      <c r="E12" s="181"/>
      <c r="F12" s="181">
        <f>SUM(G12:H12)</f>
        <v>127532.31299999999</v>
      </c>
      <c r="G12" s="182">
        <v>63853.586000000003</v>
      </c>
      <c r="H12" s="182">
        <v>63678.726999999999</v>
      </c>
      <c r="I12" s="183"/>
    </row>
    <row r="13" spans="1:9" s="161" customFormat="1" ht="9" customHeight="1">
      <c r="A13" s="169"/>
      <c r="B13" s="180">
        <v>2000</v>
      </c>
      <c r="C13" s="181">
        <f>SUM(D13,F13)</f>
        <v>166120.73699999999</v>
      </c>
      <c r="D13" s="181">
        <v>14552.87</v>
      </c>
      <c r="E13" s="181"/>
      <c r="F13" s="181">
        <f>SUM(G13:H13)</f>
        <v>151567.867</v>
      </c>
      <c r="G13" s="182">
        <v>79467.407999999996</v>
      </c>
      <c r="H13" s="182">
        <v>72100.459000000003</v>
      </c>
      <c r="I13" s="183"/>
    </row>
    <row r="14" spans="1:9" s="161" customFormat="1" ht="9" customHeight="1">
      <c r="A14" s="169"/>
      <c r="B14" s="180">
        <v>2001</v>
      </c>
      <c r="C14" s="181">
        <f>SUM(D14,F14)</f>
        <v>158779.73300000001</v>
      </c>
      <c r="D14" s="181">
        <v>11927.696</v>
      </c>
      <c r="E14" s="181"/>
      <c r="F14" s="181">
        <f>SUM(G14:H14)</f>
        <v>146852.03700000001</v>
      </c>
      <c r="G14" s="182">
        <v>76880.917000000001</v>
      </c>
      <c r="H14" s="182">
        <v>69971.12</v>
      </c>
      <c r="I14" s="183"/>
    </row>
    <row r="15" spans="1:9" s="161" customFormat="1" ht="9" customHeight="1">
      <c r="A15" s="169"/>
      <c r="B15" s="184">
        <v>2002</v>
      </c>
      <c r="C15" s="181">
        <f>SUM(D15,F15)</f>
        <v>161045.98000000001</v>
      </c>
      <c r="D15" s="181">
        <v>13392.2</v>
      </c>
      <c r="E15" s="181"/>
      <c r="F15" s="181">
        <f>SUM(G15:H15)</f>
        <v>147653.78</v>
      </c>
      <c r="G15" s="182">
        <v>78098.100999999995</v>
      </c>
      <c r="H15" s="182">
        <v>69555.679000000004</v>
      </c>
      <c r="I15" s="183"/>
    </row>
    <row r="16" spans="1:9" s="161" customFormat="1" ht="9" customHeight="1">
      <c r="A16" s="169"/>
      <c r="B16" s="184">
        <v>2003</v>
      </c>
      <c r="C16" s="181">
        <f>SUM(D16,F16)</f>
        <v>164766.43599999999</v>
      </c>
      <c r="D16" s="181">
        <v>16676.277999999998</v>
      </c>
      <c r="E16" s="181"/>
      <c r="F16" s="181">
        <f>SUM(G16:H16)</f>
        <v>148090.158</v>
      </c>
      <c r="G16" s="182">
        <v>77467.13</v>
      </c>
      <c r="H16" s="182">
        <v>70623.028000000006</v>
      </c>
      <c r="I16" s="183"/>
    </row>
    <row r="17" spans="1:9" s="161" customFormat="1" ht="9" customHeight="1">
      <c r="A17" s="169"/>
      <c r="B17" s="184"/>
      <c r="C17" s="181"/>
      <c r="D17" s="181"/>
      <c r="E17" s="181"/>
      <c r="F17" s="181"/>
      <c r="G17" s="182"/>
      <c r="H17" s="182"/>
      <c r="I17" s="183"/>
    </row>
    <row r="18" spans="1:9" s="189" customFormat="1" ht="9" customHeight="1">
      <c r="A18" s="185"/>
      <c r="B18" s="186">
        <v>2004</v>
      </c>
      <c r="C18" s="181">
        <f>SUM(D18,F18)</f>
        <v>187998.55499999999</v>
      </c>
      <c r="D18" s="181">
        <v>21257.82</v>
      </c>
      <c r="E18" s="181"/>
      <c r="F18" s="181">
        <f>SUM(G18:H18)</f>
        <v>166740.73499999999</v>
      </c>
      <c r="G18" s="187">
        <v>86951.653999999995</v>
      </c>
      <c r="H18" s="187">
        <v>79789.081000000006</v>
      </c>
      <c r="I18" s="188"/>
    </row>
    <row r="19" spans="1:9" s="189" customFormat="1" ht="9" customHeight="1">
      <c r="A19" s="185"/>
      <c r="B19" s="186">
        <v>2005</v>
      </c>
      <c r="C19" s="181">
        <f t="shared" ref="C19:C27" si="0">SUM(D19,F19)</f>
        <v>214233</v>
      </c>
      <c r="D19" s="181">
        <v>28329.5</v>
      </c>
      <c r="E19" s="181"/>
      <c r="F19" s="181">
        <f t="shared" ref="F19:F20" si="1">SUM(G19:H19)</f>
        <v>185903.5</v>
      </c>
      <c r="G19" s="187">
        <v>97401.4</v>
      </c>
      <c r="H19" s="187">
        <v>88502.1</v>
      </c>
      <c r="I19" s="188"/>
    </row>
    <row r="20" spans="1:9" s="189" customFormat="1" ht="9" customHeight="1">
      <c r="A20" s="185"/>
      <c r="B20" s="186">
        <v>2006</v>
      </c>
      <c r="C20" s="181">
        <f t="shared" si="0"/>
        <v>249925.1</v>
      </c>
      <c r="D20" s="181">
        <v>34707.1</v>
      </c>
      <c r="E20" s="181"/>
      <c r="F20" s="181">
        <f t="shared" si="1"/>
        <v>215218</v>
      </c>
      <c r="G20" s="187">
        <v>111823.8</v>
      </c>
      <c r="H20" s="187">
        <v>103394.2</v>
      </c>
      <c r="I20" s="188"/>
    </row>
    <row r="21" spans="1:9" s="189" customFormat="1" ht="9" customHeight="1">
      <c r="A21" s="185"/>
      <c r="B21" s="186" t="s">
        <v>187</v>
      </c>
      <c r="C21" s="181">
        <f t="shared" si="0"/>
        <v>271875.3</v>
      </c>
      <c r="D21" s="181">
        <v>37937.199999999997</v>
      </c>
      <c r="E21" s="181"/>
      <c r="F21" s="187">
        <v>233938.09999999998</v>
      </c>
      <c r="G21" s="187" t="s">
        <v>145</v>
      </c>
      <c r="H21" s="187" t="s">
        <v>145</v>
      </c>
      <c r="I21" s="188"/>
    </row>
    <row r="22" spans="1:9" s="189" customFormat="1" ht="9" customHeight="1">
      <c r="A22" s="185"/>
      <c r="B22" s="186">
        <v>2008</v>
      </c>
      <c r="C22" s="181">
        <f t="shared" si="0"/>
        <v>291342.60000000003</v>
      </c>
      <c r="D22" s="181">
        <v>43341.5</v>
      </c>
      <c r="E22" s="181"/>
      <c r="F22" s="187">
        <v>248001.10000000003</v>
      </c>
      <c r="G22" s="187" t="s">
        <v>145</v>
      </c>
      <c r="H22" s="187" t="s">
        <v>145</v>
      </c>
      <c r="I22" s="188"/>
    </row>
    <row r="23" spans="1:9" s="189" customFormat="1" ht="9" customHeight="1">
      <c r="A23" s="185"/>
      <c r="B23" s="186"/>
      <c r="C23" s="181"/>
      <c r="D23" s="181"/>
      <c r="E23" s="181"/>
      <c r="F23" s="181"/>
      <c r="G23" s="187"/>
      <c r="H23" s="187"/>
      <c r="I23" s="188"/>
    </row>
    <row r="24" spans="1:9" s="189" customFormat="1" ht="9" customHeight="1">
      <c r="A24" s="185"/>
      <c r="B24" s="186">
        <v>2009</v>
      </c>
      <c r="C24" s="181">
        <f t="shared" si="0"/>
        <v>229703.55</v>
      </c>
      <c r="D24" s="181">
        <v>25614.032717499998</v>
      </c>
      <c r="E24" s="181"/>
      <c r="F24" s="181">
        <v>204089.51728249999</v>
      </c>
      <c r="G24" s="187" t="s">
        <v>145</v>
      </c>
      <c r="H24" s="187" t="s">
        <v>145</v>
      </c>
      <c r="I24" s="188"/>
    </row>
    <row r="25" spans="1:9" s="189" customFormat="1" ht="9" customHeight="1">
      <c r="A25" s="185"/>
      <c r="B25" s="186">
        <v>2010</v>
      </c>
      <c r="C25" s="181">
        <f t="shared" si="0"/>
        <v>298473.14500000002</v>
      </c>
      <c r="D25" s="181">
        <v>35918.508309199999</v>
      </c>
      <c r="E25" s="181"/>
      <c r="F25" s="181">
        <v>262554.63669080002</v>
      </c>
      <c r="G25" s="187" t="s">
        <v>145</v>
      </c>
      <c r="H25" s="187" t="s">
        <v>145</v>
      </c>
      <c r="I25" s="188"/>
    </row>
    <row r="26" spans="1:9" s="189" customFormat="1" ht="9" customHeight="1">
      <c r="A26" s="185"/>
      <c r="B26" s="186">
        <v>2011</v>
      </c>
      <c r="C26" s="181">
        <f t="shared" si="0"/>
        <v>349375.04399999999</v>
      </c>
      <c r="D26" s="181">
        <v>49322.246813999998</v>
      </c>
      <c r="E26" s="181"/>
      <c r="F26" s="181">
        <v>300052.79718599998</v>
      </c>
      <c r="G26" s="187" t="s">
        <v>145</v>
      </c>
      <c r="H26" s="187" t="s">
        <v>145</v>
      </c>
      <c r="I26" s="188"/>
    </row>
    <row r="27" spans="1:9" s="189" customFormat="1" ht="9" customHeight="1">
      <c r="A27" s="185"/>
      <c r="B27" s="186" t="s">
        <v>182</v>
      </c>
      <c r="C27" s="181">
        <f t="shared" si="0"/>
        <v>370705.78399999999</v>
      </c>
      <c r="D27" s="181">
        <v>46788.248277899998</v>
      </c>
      <c r="E27" s="181"/>
      <c r="F27" s="181">
        <v>323917.5357221</v>
      </c>
      <c r="G27" s="187" t="s">
        <v>145</v>
      </c>
      <c r="H27" s="187" t="s">
        <v>145</v>
      </c>
      <c r="I27" s="188"/>
    </row>
    <row r="28" spans="1:9" s="161" customFormat="1" ht="3" customHeight="1">
      <c r="A28" s="169"/>
      <c r="B28" s="190"/>
      <c r="C28" s="190"/>
      <c r="D28" s="190"/>
      <c r="E28" s="190"/>
      <c r="F28" s="191"/>
      <c r="G28" s="190"/>
      <c r="H28" s="190"/>
      <c r="I28" s="171"/>
    </row>
    <row r="29" spans="1:9" s="161" customFormat="1" ht="3" customHeight="1">
      <c r="A29" s="169"/>
      <c r="B29" s="172"/>
      <c r="C29" s="172"/>
      <c r="D29" s="172"/>
      <c r="E29" s="172"/>
      <c r="F29" s="172"/>
      <c r="G29" s="172"/>
      <c r="H29" s="172"/>
      <c r="I29" s="171"/>
    </row>
    <row r="30" spans="1:9" s="161" customFormat="1" ht="9" customHeight="1">
      <c r="A30" s="169"/>
      <c r="B30" s="242" t="s">
        <v>185</v>
      </c>
      <c r="C30" s="172"/>
      <c r="D30" s="172"/>
      <c r="E30" s="172"/>
      <c r="F30" s="172"/>
      <c r="G30" s="172"/>
      <c r="H30" s="172"/>
      <c r="I30" s="171"/>
    </row>
    <row r="31" spans="1:9" s="161" customFormat="1" ht="9" customHeight="1">
      <c r="A31" s="169"/>
      <c r="B31" s="242" t="s">
        <v>186</v>
      </c>
      <c r="C31" s="172"/>
      <c r="D31" s="172"/>
      <c r="E31" s="172"/>
      <c r="F31" s="172"/>
      <c r="G31" s="172"/>
      <c r="H31" s="172"/>
      <c r="I31" s="171"/>
    </row>
    <row r="32" spans="1:9" s="161" customFormat="1" ht="9" customHeight="1">
      <c r="A32" s="169"/>
      <c r="B32" s="242" t="s">
        <v>189</v>
      </c>
      <c r="C32" s="172"/>
      <c r="D32" s="172"/>
      <c r="E32" s="172"/>
      <c r="F32" s="172"/>
      <c r="G32" s="172"/>
      <c r="H32" s="172"/>
      <c r="I32" s="171"/>
    </row>
    <row r="33" spans="1:10" s="161" customFormat="1" ht="4.7" customHeight="1">
      <c r="A33" s="192"/>
      <c r="B33" s="170"/>
      <c r="C33" s="170"/>
      <c r="D33" s="170"/>
      <c r="E33" s="170"/>
      <c r="F33" s="170"/>
      <c r="G33" s="170"/>
      <c r="H33" s="170"/>
      <c r="I33" s="193"/>
    </row>
    <row r="34" spans="1:10" hidden="1">
      <c r="J34" s="52" t="s">
        <v>2</v>
      </c>
    </row>
    <row r="35" spans="1:10" ht="15.75" hidden="1" customHeight="1">
      <c r="B35" s="817"/>
      <c r="C35" s="817"/>
      <c r="D35" s="817"/>
      <c r="E35" s="817"/>
      <c r="F35" s="817"/>
      <c r="G35" s="817"/>
      <c r="H35" s="817"/>
    </row>
    <row r="36" spans="1:10" hidden="1">
      <c r="C36" s="181"/>
    </row>
    <row r="37" spans="1:10" hidden="1">
      <c r="C37" s="181"/>
      <c r="D37" s="240"/>
    </row>
    <row r="38" spans="1:10" hidden="1">
      <c r="C38" s="181"/>
      <c r="D38" s="240"/>
    </row>
    <row r="39" spans="1:10" hidden="1">
      <c r="C39" s="181"/>
      <c r="D39" s="240"/>
    </row>
    <row r="40" spans="1:10" hidden="1">
      <c r="C40" s="181"/>
      <c r="D40" s="240"/>
    </row>
    <row r="41" spans="1:10" hidden="1">
      <c r="C41" s="181"/>
    </row>
    <row r="42" spans="1:10" hidden="1">
      <c r="C42" s="181"/>
    </row>
  </sheetData>
  <sheetProtection sheet="1" objects="1" scenarios="1"/>
  <mergeCells count="2">
    <mergeCell ref="B7:B9"/>
    <mergeCell ref="B35:H35"/>
  </mergeCells>
  <hyperlinks>
    <hyperlink ref="H2" location="Índice!A1" display="Índice!A1"/>
  </hyperlinks>
  <printOptions horizontalCentered="1" verticalCentered="1"/>
  <pageMargins left="1.8897637795275593" right="1.9291338582677167" top="2.1653543307086616" bottom="1.5748031496062993" header="0.39370078740157483" footer="0.39370078740157483"/>
  <pageSetup orientation="portrait" r:id="rId1"/>
  <headerFooter>
    <oddHeader>&amp;L&amp;K000080INEGI. Anuario estadístico y geográfico de los Estados Unidos Mexicanos 2013. 2014.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codeName="Hoja9"/>
  <dimension ref="A1:I44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52" customWidth="1"/>
    <col min="2" max="2" width="5.42578125" style="52" customWidth="1"/>
    <col min="3" max="3" width="17.28515625" style="52" customWidth="1"/>
    <col min="4" max="4" width="17.85546875" style="52" customWidth="1"/>
    <col min="5" max="5" width="18.42578125" style="52" customWidth="1"/>
    <col min="6" max="7" width="0.85546875" style="52" customWidth="1"/>
    <col min="8" max="8" width="10.5703125" style="52" hidden="1" customWidth="1"/>
    <col min="9" max="9" width="14.5703125" style="52" hidden="1" customWidth="1"/>
    <col min="10" max="16384" width="10.5703125" style="52" hidden="1"/>
  </cols>
  <sheetData>
    <row r="1" spans="1:9" s="161" customFormat="1" ht="4.7" customHeight="1">
      <c r="A1" s="158"/>
      <c r="B1" s="159"/>
      <c r="C1" s="159"/>
      <c r="D1" s="159"/>
      <c r="E1" s="159"/>
      <c r="F1" s="160"/>
    </row>
    <row r="2" spans="1:9" s="166" customFormat="1" ht="11.1" customHeight="1">
      <c r="A2" s="162"/>
      <c r="B2" s="163" t="s">
        <v>111</v>
      </c>
      <c r="C2" s="194"/>
      <c r="D2" s="194"/>
      <c r="E2" s="740" t="s">
        <v>176</v>
      </c>
      <c r="F2" s="167"/>
    </row>
    <row r="3" spans="1:9" s="166" customFormat="1" ht="11.1" customHeight="1">
      <c r="A3" s="162"/>
      <c r="B3" s="163" t="s">
        <v>146</v>
      </c>
      <c r="C3" s="194"/>
      <c r="D3" s="194"/>
      <c r="E3" s="194"/>
      <c r="F3" s="167"/>
    </row>
    <row r="4" spans="1:9" s="166" customFormat="1" ht="11.1" customHeight="1">
      <c r="A4" s="162"/>
      <c r="B4" s="163" t="s">
        <v>180</v>
      </c>
      <c r="C4" s="194"/>
      <c r="D4" s="194"/>
      <c r="E4" s="194"/>
      <c r="F4" s="167"/>
    </row>
    <row r="5" spans="1:9" s="166" customFormat="1" ht="11.1" customHeight="1">
      <c r="A5" s="162"/>
      <c r="B5" s="168" t="s">
        <v>169</v>
      </c>
      <c r="C5" s="194"/>
      <c r="D5" s="194"/>
      <c r="E5" s="194"/>
      <c r="F5" s="167"/>
    </row>
    <row r="6" spans="1:9" s="161" customFormat="1" ht="3" customHeight="1">
      <c r="A6" s="169"/>
      <c r="B6" s="195"/>
      <c r="C6" s="195"/>
      <c r="D6" s="195"/>
      <c r="E6" s="195"/>
      <c r="F6" s="196"/>
      <c r="G6" s="52"/>
      <c r="H6" s="52"/>
    </row>
    <row r="7" spans="1:9" s="161" customFormat="1" ht="3" customHeight="1">
      <c r="A7" s="169"/>
      <c r="B7" s="720"/>
      <c r="C7" s="720"/>
      <c r="D7" s="720"/>
      <c r="E7" s="720"/>
      <c r="F7" s="196"/>
      <c r="G7" s="52"/>
      <c r="H7" s="52"/>
    </row>
    <row r="8" spans="1:9" s="161" customFormat="1" ht="8.65" customHeight="1">
      <c r="A8" s="169"/>
      <c r="B8" s="818" t="s">
        <v>0</v>
      </c>
      <c r="C8" s="820" t="s">
        <v>147</v>
      </c>
      <c r="D8" s="178" t="s">
        <v>148</v>
      </c>
      <c r="E8" s="178" t="s">
        <v>149</v>
      </c>
      <c r="F8" s="171"/>
    </row>
    <row r="9" spans="1:9" s="161" customFormat="1" ht="8.65" customHeight="1">
      <c r="A9" s="169"/>
      <c r="B9" s="819"/>
      <c r="C9" s="820"/>
      <c r="D9" s="178"/>
      <c r="E9" s="178"/>
      <c r="F9" s="171"/>
    </row>
    <row r="10" spans="1:9" s="161" customFormat="1" ht="8.65" customHeight="1">
      <c r="A10" s="169"/>
      <c r="B10" s="819"/>
      <c r="C10" s="820"/>
      <c r="D10" s="178"/>
      <c r="E10" s="178"/>
      <c r="F10" s="171"/>
    </row>
    <row r="11" spans="1:9" s="161" customFormat="1" ht="3" customHeight="1">
      <c r="A11" s="169"/>
      <c r="B11" s="195"/>
      <c r="C11" s="195"/>
      <c r="D11" s="195"/>
      <c r="E11" s="195"/>
      <c r="F11" s="196"/>
      <c r="G11" s="52"/>
      <c r="H11" s="52"/>
    </row>
    <row r="12" spans="1:9" s="161" customFormat="1" ht="3" customHeight="1">
      <c r="A12" s="169"/>
      <c r="B12" s="720"/>
      <c r="C12" s="720"/>
      <c r="D12" s="720"/>
      <c r="E12" s="720"/>
      <c r="F12" s="196"/>
      <c r="G12" s="52"/>
      <c r="H12" s="52"/>
    </row>
    <row r="13" spans="1:9" s="161" customFormat="1" ht="9" customHeight="1">
      <c r="A13" s="169"/>
      <c r="B13" s="180">
        <v>1995</v>
      </c>
      <c r="C13" s="182">
        <f>SUM(D13:E13)</f>
        <v>79541.600000000006</v>
      </c>
      <c r="D13" s="181">
        <v>8706.5</v>
      </c>
      <c r="E13" s="181">
        <v>70835.100000000006</v>
      </c>
      <c r="F13" s="197"/>
      <c r="G13" s="53"/>
      <c r="H13" s="181"/>
      <c r="I13" s="198"/>
    </row>
    <row r="14" spans="1:9" s="161" customFormat="1" ht="9" customHeight="1">
      <c r="A14" s="169"/>
      <c r="B14" s="180">
        <v>1996</v>
      </c>
      <c r="C14" s="182">
        <f>SUM(D14:E14)</f>
        <v>95999.7</v>
      </c>
      <c r="D14" s="182">
        <v>11915.9</v>
      </c>
      <c r="E14" s="181">
        <v>84083.8</v>
      </c>
      <c r="F14" s="197"/>
      <c r="G14" s="53"/>
      <c r="H14" s="181"/>
      <c r="I14" s="198"/>
    </row>
    <row r="15" spans="1:9" s="161" customFormat="1" ht="9" customHeight="1">
      <c r="A15" s="169"/>
      <c r="B15" s="180">
        <v>1997</v>
      </c>
      <c r="C15" s="182">
        <f>SUM(D15:E15)+0.1</f>
        <v>110431.5</v>
      </c>
      <c r="D15" s="182">
        <v>11476.5</v>
      </c>
      <c r="E15" s="181">
        <v>98954.9</v>
      </c>
      <c r="F15" s="197"/>
      <c r="G15" s="53"/>
      <c r="H15" s="181"/>
      <c r="I15" s="198"/>
    </row>
    <row r="16" spans="1:9" s="161" customFormat="1" ht="9" customHeight="1">
      <c r="A16" s="169"/>
      <c r="B16" s="95">
        <v>1998</v>
      </c>
      <c r="C16" s="199">
        <f>SUM(D16:E16)</f>
        <v>117539.3</v>
      </c>
      <c r="D16" s="199">
        <v>7376.6</v>
      </c>
      <c r="E16" s="200">
        <v>110162.7</v>
      </c>
      <c r="F16" s="197"/>
      <c r="G16" s="201"/>
      <c r="H16" s="181"/>
      <c r="I16" s="198"/>
    </row>
    <row r="17" spans="1:9" s="161" customFormat="1" ht="9" customHeight="1">
      <c r="A17" s="169"/>
      <c r="B17" s="95">
        <v>1999</v>
      </c>
      <c r="C17" s="199">
        <f>SUM(D17:E17)</f>
        <v>136361.79999999999</v>
      </c>
      <c r="D17" s="199">
        <v>10015.5</v>
      </c>
      <c r="E17" s="200">
        <v>126346.3</v>
      </c>
      <c r="F17" s="197"/>
      <c r="G17" s="202"/>
      <c r="H17" s="181"/>
      <c r="I17" s="198"/>
    </row>
    <row r="18" spans="1:9" s="161" customFormat="1" ht="9" customHeight="1">
      <c r="A18" s="169"/>
      <c r="B18" s="95"/>
      <c r="C18" s="199" t="s">
        <v>150</v>
      </c>
      <c r="D18" s="199"/>
      <c r="E18" s="200"/>
      <c r="F18" s="197"/>
      <c r="G18" s="53"/>
      <c r="H18" s="181"/>
      <c r="I18" s="198"/>
    </row>
    <row r="19" spans="1:9" s="161" customFormat="1" ht="9" customHeight="1">
      <c r="A19" s="169"/>
      <c r="B19" s="95">
        <v>2000</v>
      </c>
      <c r="C19" s="199">
        <f>SUM(D19:E19)</f>
        <v>166120.70000000001</v>
      </c>
      <c r="D19" s="199">
        <v>16231.6</v>
      </c>
      <c r="E19" s="200">
        <v>149889.1</v>
      </c>
      <c r="F19" s="197"/>
      <c r="G19" s="53"/>
      <c r="H19" s="181"/>
      <c r="I19" s="198"/>
    </row>
    <row r="20" spans="1:9" s="161" customFormat="1" ht="9" customHeight="1">
      <c r="A20" s="169"/>
      <c r="B20" s="95">
        <v>2001</v>
      </c>
      <c r="C20" s="199">
        <f>SUM(D20:E20)</f>
        <v>158779.70000000001</v>
      </c>
      <c r="D20" s="199">
        <v>13264</v>
      </c>
      <c r="E20" s="200">
        <v>145515.70000000001</v>
      </c>
      <c r="F20" s="197"/>
      <c r="G20" s="53"/>
      <c r="H20" s="181"/>
      <c r="I20" s="198"/>
    </row>
    <row r="21" spans="1:9" s="161" customFormat="1" ht="9" customHeight="1">
      <c r="A21" s="169"/>
      <c r="B21" s="99">
        <v>2002</v>
      </c>
      <c r="C21" s="199">
        <f>SUM(D21:E21)</f>
        <v>161046</v>
      </c>
      <c r="D21" s="199">
        <v>14899.7</v>
      </c>
      <c r="E21" s="200">
        <v>146146.29999999999</v>
      </c>
      <c r="F21" s="197"/>
      <c r="G21" s="53"/>
      <c r="H21" s="181"/>
      <c r="I21" s="198"/>
    </row>
    <row r="22" spans="1:9" s="161" customFormat="1" ht="9" customHeight="1">
      <c r="A22" s="169"/>
      <c r="B22" s="184">
        <v>2003</v>
      </c>
      <c r="C22" s="199">
        <f>SUM(D22:E22)+0.1</f>
        <v>164766.39999999999</v>
      </c>
      <c r="D22" s="182">
        <v>18662.900000000001</v>
      </c>
      <c r="E22" s="181">
        <v>146103.4</v>
      </c>
      <c r="F22" s="197"/>
      <c r="G22" s="53"/>
      <c r="H22" s="181"/>
      <c r="I22" s="198"/>
    </row>
    <row r="23" spans="1:9" s="161" customFormat="1" ht="9" customHeight="1">
      <c r="A23" s="169"/>
      <c r="B23" s="186">
        <v>2004</v>
      </c>
      <c r="C23" s="199">
        <f>SUM(D23:E23)</f>
        <v>187998.6</v>
      </c>
      <c r="D23" s="199">
        <v>23727.599999999999</v>
      </c>
      <c r="E23" s="200">
        <v>164271</v>
      </c>
      <c r="F23" s="203"/>
      <c r="G23" s="189"/>
      <c r="H23" s="181"/>
      <c r="I23" s="198"/>
    </row>
    <row r="24" spans="1:9" s="161" customFormat="1" ht="9" customHeight="1">
      <c r="A24" s="169"/>
      <c r="B24" s="186"/>
      <c r="C24" s="199"/>
      <c r="D24" s="199"/>
      <c r="E24" s="200"/>
      <c r="F24" s="203"/>
      <c r="G24" s="189"/>
      <c r="H24" s="181"/>
      <c r="I24" s="198"/>
    </row>
    <row r="25" spans="1:9" s="161" customFormat="1" ht="9" customHeight="1">
      <c r="A25" s="169"/>
      <c r="B25" s="186">
        <v>2005</v>
      </c>
      <c r="C25" s="199">
        <f>SUM(D25:E25)+0.1</f>
        <v>214233</v>
      </c>
      <c r="D25" s="199">
        <v>31972.1</v>
      </c>
      <c r="E25" s="200">
        <v>182260.8</v>
      </c>
      <c r="F25" s="203"/>
      <c r="G25" s="189"/>
      <c r="H25" s="181"/>
      <c r="I25" s="198"/>
    </row>
    <row r="26" spans="1:9" s="161" customFormat="1" ht="9" customHeight="1">
      <c r="A26" s="169"/>
      <c r="B26" s="186">
        <v>2006</v>
      </c>
      <c r="C26" s="199">
        <f>SUM(D26:E26)-0.1</f>
        <v>249925.09999999998</v>
      </c>
      <c r="D26" s="199">
        <v>38957.4</v>
      </c>
      <c r="E26" s="200">
        <v>210967.8</v>
      </c>
      <c r="F26" s="203"/>
      <c r="G26" s="189"/>
      <c r="H26" s="181"/>
      <c r="I26" s="198"/>
    </row>
    <row r="27" spans="1:9" s="161" customFormat="1" ht="9" customHeight="1">
      <c r="A27" s="169"/>
      <c r="B27" s="186">
        <v>2007</v>
      </c>
      <c r="C27" s="199">
        <f t="shared" ref="C27:C28" si="0">SUM(D27:E27)</f>
        <v>271875.3</v>
      </c>
      <c r="D27" s="199">
        <v>42799.199999999997</v>
      </c>
      <c r="E27" s="200">
        <v>229076.1</v>
      </c>
      <c r="F27" s="203"/>
      <c r="G27" s="189"/>
      <c r="H27" s="181"/>
      <c r="I27" s="198"/>
    </row>
    <row r="28" spans="1:9" s="161" customFormat="1" ht="9" customHeight="1">
      <c r="A28" s="169"/>
      <c r="B28" s="186">
        <v>2008</v>
      </c>
      <c r="C28" s="199">
        <f t="shared" si="0"/>
        <v>291342.60000000003</v>
      </c>
      <c r="D28" s="199">
        <v>50437.4</v>
      </c>
      <c r="E28" s="200">
        <v>240905.2</v>
      </c>
      <c r="F28" s="203"/>
      <c r="G28" s="189"/>
      <c r="H28" s="181"/>
      <c r="I28" s="198"/>
    </row>
    <row r="29" spans="1:9" s="161" customFormat="1" ht="9" customHeight="1">
      <c r="A29" s="169"/>
      <c r="B29" s="186">
        <v>2009</v>
      </c>
      <c r="C29" s="199">
        <v>229703.55</v>
      </c>
      <c r="D29" s="199" t="s">
        <v>145</v>
      </c>
      <c r="E29" s="199" t="s">
        <v>145</v>
      </c>
      <c r="F29" s="203"/>
      <c r="G29" s="189"/>
      <c r="H29" s="181"/>
      <c r="I29" s="198"/>
    </row>
    <row r="30" spans="1:9" s="161" customFormat="1" ht="9" customHeight="1">
      <c r="A30" s="169"/>
      <c r="B30" s="186"/>
      <c r="C30" s="199"/>
      <c r="D30" s="199"/>
      <c r="E30" s="199"/>
      <c r="F30" s="203"/>
      <c r="G30" s="189"/>
      <c r="H30" s="181"/>
      <c r="I30" s="198"/>
    </row>
    <row r="31" spans="1:9" s="161" customFormat="1" ht="9" customHeight="1">
      <c r="A31" s="169"/>
      <c r="B31" s="186">
        <v>2010</v>
      </c>
      <c r="C31" s="199">
        <v>298473.14500000002</v>
      </c>
      <c r="D31" s="199" t="s">
        <v>145</v>
      </c>
      <c r="E31" s="199" t="s">
        <v>145</v>
      </c>
      <c r="F31" s="203"/>
      <c r="G31" s="189"/>
      <c r="H31" s="181"/>
      <c r="I31" s="198"/>
    </row>
    <row r="32" spans="1:9" s="161" customFormat="1" ht="9" customHeight="1">
      <c r="A32" s="169"/>
      <c r="B32" s="186">
        <v>2011</v>
      </c>
      <c r="C32" s="199">
        <v>349375.04423499998</v>
      </c>
      <c r="D32" s="199" t="s">
        <v>145</v>
      </c>
      <c r="E32" s="199" t="s">
        <v>145</v>
      </c>
      <c r="F32" s="203"/>
      <c r="G32" s="189"/>
      <c r="H32" s="181"/>
      <c r="I32" s="198"/>
    </row>
    <row r="33" spans="1:9" s="161" customFormat="1" ht="9" customHeight="1">
      <c r="A33" s="169"/>
      <c r="B33" s="186" t="s">
        <v>182</v>
      </c>
      <c r="C33" s="199">
        <v>370705.78389299999</v>
      </c>
      <c r="D33" s="199" t="s">
        <v>145</v>
      </c>
      <c r="E33" s="199" t="s">
        <v>145</v>
      </c>
      <c r="F33" s="203"/>
      <c r="G33" s="189"/>
      <c r="H33" s="181"/>
      <c r="I33" s="198"/>
    </row>
    <row r="34" spans="1:9" s="161" customFormat="1" ht="3" customHeight="1">
      <c r="A34" s="169"/>
      <c r="B34" s="195"/>
      <c r="C34" s="195"/>
      <c r="D34" s="195"/>
      <c r="E34" s="195"/>
      <c r="F34" s="171"/>
      <c r="H34" s="181"/>
      <c r="I34" s="198"/>
    </row>
    <row r="35" spans="1:9" s="161" customFormat="1" ht="3" customHeight="1">
      <c r="A35" s="169"/>
      <c r="B35" s="720"/>
      <c r="C35" s="720"/>
      <c r="D35" s="720"/>
      <c r="E35" s="720"/>
      <c r="F35" s="171"/>
      <c r="H35" s="181"/>
      <c r="I35" s="198"/>
    </row>
    <row r="36" spans="1:9" s="161" customFormat="1" ht="9.9499999999999993" customHeight="1">
      <c r="A36" s="169"/>
      <c r="B36" s="105" t="s">
        <v>135</v>
      </c>
      <c r="C36" s="720"/>
      <c r="D36" s="720"/>
      <c r="E36" s="720"/>
      <c r="F36" s="171"/>
      <c r="H36" s="181"/>
      <c r="I36" s="198"/>
    </row>
    <row r="37" spans="1:9" s="161" customFormat="1" ht="9.9499999999999993" customHeight="1">
      <c r="A37" s="169"/>
      <c r="B37" s="242" t="s">
        <v>189</v>
      </c>
      <c r="C37" s="720"/>
      <c r="D37" s="720"/>
      <c r="E37" s="720"/>
      <c r="F37" s="171"/>
    </row>
    <row r="38" spans="1:9" s="161" customFormat="1" ht="4.7" customHeight="1">
      <c r="A38" s="192"/>
      <c r="B38" s="204"/>
      <c r="C38" s="195"/>
      <c r="D38" s="195"/>
      <c r="E38" s="195"/>
      <c r="F38" s="193"/>
    </row>
    <row r="39" spans="1:9" s="161" customFormat="1" ht="9" hidden="1" customHeight="1">
      <c r="B39" s="205"/>
      <c r="C39" s="205"/>
      <c r="D39" s="205"/>
      <c r="E39" s="205"/>
      <c r="G39" s="161" t="s">
        <v>2</v>
      </c>
    </row>
    <row r="40" spans="1:9" s="161" customFormat="1" ht="9" hidden="1" customHeight="1">
      <c r="B40" s="205"/>
      <c r="C40" s="205"/>
      <c r="D40" s="205"/>
      <c r="E40" s="205"/>
    </row>
    <row r="41" spans="1:9" s="161" customFormat="1" ht="6" hidden="1" customHeight="1">
      <c r="B41" s="205"/>
      <c r="C41" s="205"/>
      <c r="D41" s="205"/>
      <c r="E41" s="205"/>
    </row>
    <row r="42" spans="1:9" s="161" customFormat="1" ht="8.65" hidden="1" customHeight="1">
      <c r="B42" s="205"/>
      <c r="C42" s="205"/>
      <c r="D42" s="205"/>
      <c r="E42" s="205"/>
    </row>
    <row r="43" spans="1:9" s="161" customFormat="1" ht="8.65" hidden="1" customHeight="1">
      <c r="B43" s="205"/>
      <c r="C43" s="205"/>
      <c r="D43" s="205"/>
      <c r="E43" s="205"/>
    </row>
    <row r="44" spans="1:9" s="161" customFormat="1" ht="9.9499999999999993" hidden="1" customHeight="1">
      <c r="B44" s="205"/>
      <c r="C44" s="205"/>
      <c r="D44" s="205"/>
      <c r="E44" s="205"/>
    </row>
  </sheetData>
  <sheetProtection sheet="1" objects="1" scenarios="1"/>
  <mergeCells count="2">
    <mergeCell ref="B8:B10"/>
    <mergeCell ref="C8:C10"/>
  </mergeCells>
  <hyperlinks>
    <hyperlink ref="E2" location="Índice!A1" display="Índice!A1"/>
  </hyperlinks>
  <printOptions horizontalCentered="1" verticalCentered="1"/>
  <pageMargins left="1.8897637795275593" right="1.9291338582677167" top="2.1653543307086616" bottom="1.5748031496062993" header="0.39370078740157483" footer="0.39370078740157483"/>
  <pageSetup orientation="portrait" r:id="rId1"/>
  <headerFooter>
    <oddHeader>&amp;L&amp;K000080INEGI. Anuario estadístico y geográfico de los Estados Unidos Mexicanos 2013. 2014.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31</vt:i4>
      </vt:variant>
      <vt:variant>
        <vt:lpstr>Rangos con nombre</vt:lpstr>
      </vt:variant>
      <vt:variant>
        <vt:i4>30</vt:i4>
      </vt:variant>
    </vt:vector>
  </HeadingPairs>
  <TitlesOfParts>
    <vt:vector size="61" baseType="lpstr">
      <vt:lpstr>Índice</vt:lpstr>
      <vt:lpstr>Texto</vt:lpstr>
      <vt:lpstr>22.1</vt:lpstr>
      <vt:lpstr>22.2</vt:lpstr>
      <vt:lpstr>22.3</vt:lpstr>
      <vt:lpstr>22.4</vt:lpstr>
      <vt:lpstr>22.5</vt:lpstr>
      <vt:lpstr>22.6</vt:lpstr>
      <vt:lpstr>22.7</vt:lpstr>
      <vt:lpstr>22.8</vt:lpstr>
      <vt:lpstr>22.9</vt:lpstr>
      <vt:lpstr>22.10</vt:lpstr>
      <vt:lpstr>22.11</vt:lpstr>
      <vt:lpstr>22.12</vt:lpstr>
      <vt:lpstr>22.13</vt:lpstr>
      <vt:lpstr>22.14</vt:lpstr>
      <vt:lpstr>22.15</vt:lpstr>
      <vt:lpstr>22.16</vt:lpstr>
      <vt:lpstr>22.17</vt:lpstr>
      <vt:lpstr>22.18</vt:lpstr>
      <vt:lpstr>22.19</vt:lpstr>
      <vt:lpstr>22.20</vt:lpstr>
      <vt:lpstr>22.21</vt:lpstr>
      <vt:lpstr>22.22</vt:lpstr>
      <vt:lpstr>22.23</vt:lpstr>
      <vt:lpstr>22.24</vt:lpstr>
      <vt:lpstr>22.25</vt:lpstr>
      <vt:lpstr>22.26</vt:lpstr>
      <vt:lpstr>22.27</vt:lpstr>
      <vt:lpstr>22.28</vt:lpstr>
      <vt:lpstr>22.29</vt:lpstr>
      <vt:lpstr>'22.1'!Área_de_impresión</vt:lpstr>
      <vt:lpstr>'22.10'!Área_de_impresión</vt:lpstr>
      <vt:lpstr>'22.11'!Área_de_impresión</vt:lpstr>
      <vt:lpstr>'22.12'!Área_de_impresión</vt:lpstr>
      <vt:lpstr>'22.13'!Área_de_impresión</vt:lpstr>
      <vt:lpstr>'22.14'!Área_de_impresión</vt:lpstr>
      <vt:lpstr>'22.15'!Área_de_impresión</vt:lpstr>
      <vt:lpstr>'22.16'!Área_de_impresión</vt:lpstr>
      <vt:lpstr>'22.17'!Área_de_impresión</vt:lpstr>
      <vt:lpstr>'22.18'!Área_de_impresión</vt:lpstr>
      <vt:lpstr>'22.19'!Área_de_impresión</vt:lpstr>
      <vt:lpstr>'22.2'!Área_de_impresión</vt:lpstr>
      <vt:lpstr>'22.20'!Área_de_impresión</vt:lpstr>
      <vt:lpstr>'22.21'!Área_de_impresión</vt:lpstr>
      <vt:lpstr>'22.22'!Área_de_impresión</vt:lpstr>
      <vt:lpstr>'22.23'!Área_de_impresión</vt:lpstr>
      <vt:lpstr>'22.24'!Área_de_impresión</vt:lpstr>
      <vt:lpstr>'22.25'!Área_de_impresión</vt:lpstr>
      <vt:lpstr>'22.26'!Área_de_impresión</vt:lpstr>
      <vt:lpstr>'22.27'!Área_de_impresión</vt:lpstr>
      <vt:lpstr>'22.28'!Área_de_impresión</vt:lpstr>
      <vt:lpstr>'22.29'!Área_de_impresión</vt:lpstr>
      <vt:lpstr>'22.3'!Área_de_impresión</vt:lpstr>
      <vt:lpstr>'22.4'!Área_de_impresión</vt:lpstr>
      <vt:lpstr>'22.5'!Área_de_impresión</vt:lpstr>
      <vt:lpstr>'22.6'!Área_de_impresión</vt:lpstr>
      <vt:lpstr>'22.7'!Área_de_impresión</vt:lpstr>
      <vt:lpstr>'22.8'!Área_de_impresión</vt:lpstr>
      <vt:lpstr>'22.9'!Área_de_impresión</vt:lpstr>
      <vt:lpstr>Índice!Área_de_impresión</vt:lpstr>
    </vt:vector>
  </TitlesOfParts>
  <Company>INEGI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inegi</dc:creator>
  <cp:lastModifiedBy>inegi</cp:lastModifiedBy>
  <cp:lastPrinted>2014-01-23T17:46:04Z</cp:lastPrinted>
  <dcterms:created xsi:type="dcterms:W3CDTF">2012-07-03T18:50:53Z</dcterms:created>
  <dcterms:modified xsi:type="dcterms:W3CDTF">2014-01-23T21:01:47Z</dcterms:modified>
</cp:coreProperties>
</file>