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workbookProtection lockStructure="1"/>
  <bookViews>
    <workbookView xWindow="120" yWindow="45" windowWidth="15570" windowHeight="9810"/>
  </bookViews>
  <sheets>
    <sheet name="Índice" sheetId="52" r:id="rId1"/>
    <sheet name="Texto" sheetId="53" r:id="rId2"/>
    <sheet name="7.1" sheetId="17" r:id="rId3"/>
    <sheet name="7.2" sheetId="18" r:id="rId4"/>
    <sheet name="7.3" sheetId="19" r:id="rId5"/>
    <sheet name="7.4" sheetId="20" r:id="rId6"/>
    <sheet name="7.5" sheetId="21" r:id="rId7"/>
    <sheet name="7.6" sheetId="22" r:id="rId8"/>
    <sheet name="7.7" sheetId="23" r:id="rId9"/>
    <sheet name="7.8" sheetId="24" r:id="rId10"/>
    <sheet name="7.9" sheetId="25" r:id="rId11"/>
    <sheet name="7.10" sheetId="26" r:id="rId12"/>
    <sheet name="7.11" sheetId="27" r:id="rId13"/>
    <sheet name="7.12" sheetId="28" r:id="rId14"/>
    <sheet name="7.13" sheetId="54" r:id="rId15"/>
    <sheet name="7.14" sheetId="30" r:id="rId16"/>
    <sheet name="7.15" sheetId="31" r:id="rId17"/>
    <sheet name="7.16" sheetId="32" r:id="rId18"/>
    <sheet name="7.17" sheetId="33" r:id="rId19"/>
    <sheet name="7.18" sheetId="34" r:id="rId20"/>
    <sheet name="7.19" sheetId="35" r:id="rId21"/>
    <sheet name="7.20" sheetId="36" r:id="rId22"/>
    <sheet name="7.21" sheetId="37" r:id="rId23"/>
    <sheet name="7.22" sheetId="38" r:id="rId24"/>
    <sheet name="7.23" sheetId="3" r:id="rId25"/>
    <sheet name="7.24" sheetId="4" r:id="rId26"/>
    <sheet name="7.25" sheetId="5" r:id="rId27"/>
    <sheet name="7.26" sheetId="6" r:id="rId28"/>
    <sheet name="7.27" sheetId="7" r:id="rId29"/>
    <sheet name="7.28" sheetId="8" r:id="rId30"/>
    <sheet name="7.29" sheetId="9" r:id="rId31"/>
    <sheet name="7.30" sheetId="47" r:id="rId32"/>
    <sheet name="7.31" sheetId="48" r:id="rId33"/>
    <sheet name="7.32" sheetId="49" r:id="rId34"/>
    <sheet name="7.33" sheetId="50" r:id="rId35"/>
    <sheet name="7.34 " sheetId="51" r:id="rId36"/>
    <sheet name="7.35" sheetId="1" r:id="rId37"/>
    <sheet name="7.36" sheetId="46" r:id="rId38"/>
    <sheet name="7.37" sheetId="12" r:id="rId39"/>
    <sheet name="7.38" sheetId="13" r:id="rId40"/>
    <sheet name="7.39" sheetId="14" r:id="rId41"/>
    <sheet name="7.40" sheetId="10" r:id="rId42"/>
    <sheet name="7.41" sheetId="15" r:id="rId43"/>
    <sheet name="7.42" sheetId="11" r:id="rId44"/>
    <sheet name="7.43" sheetId="45" r:id="rId45"/>
    <sheet name="7.44" sheetId="16" r:id="rId46"/>
  </sheets>
  <definedNames>
    <definedName name="_Fill" localSheetId="14" hidden="1">#REF!</definedName>
    <definedName name="_Fill" localSheetId="25" hidden="1">#REF!</definedName>
    <definedName name="_Fill" localSheetId="4" hidden="1">#REF!</definedName>
    <definedName name="_Fill" localSheetId="31" hidden="1">#REF!</definedName>
    <definedName name="_Fill" localSheetId="32" hidden="1">#REF!</definedName>
    <definedName name="_Fill" localSheetId="33" hidden="1">#REF!</definedName>
    <definedName name="_Fill" localSheetId="34" hidden="1">#REF!</definedName>
    <definedName name="_Fill" localSheetId="35" hidden="1">#REF!</definedName>
    <definedName name="_Fill" localSheetId="36" hidden="1">#REF!</definedName>
    <definedName name="_Fill" localSheetId="37" hidden="1">#REF!</definedName>
    <definedName name="_Fill" localSheetId="40" hidden="1">#REF!</definedName>
    <definedName name="_Fill" localSheetId="42" hidden="1">#REF!</definedName>
    <definedName name="_Fill" localSheetId="44" hidden="1">#REF!</definedName>
    <definedName name="_Fill" localSheetId="45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localSheetId="45" hidden="1">1</definedName>
    <definedName name="_Regression_Int" hidden="1">1</definedName>
    <definedName name="a" localSheetId="14" hidden="1">#REF!</definedName>
    <definedName name="a" localSheetId="25" hidden="1">#REF!</definedName>
    <definedName name="a" localSheetId="31" hidden="1">#REF!</definedName>
    <definedName name="a" localSheetId="32" hidden="1">#REF!</definedName>
    <definedName name="a" localSheetId="33" hidden="1">#REF!</definedName>
    <definedName name="a" localSheetId="34" hidden="1">#REF!</definedName>
    <definedName name="a" localSheetId="35" hidden="1">#REF!</definedName>
    <definedName name="a" localSheetId="36" hidden="1">#REF!</definedName>
    <definedName name="a" localSheetId="37" hidden="1">#REF!</definedName>
    <definedName name="a" localSheetId="44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'7.1'!$A$1:$K$58</definedName>
    <definedName name="_xlnm.Print_Area" localSheetId="11">'7.10'!$A$1:$N$60</definedName>
    <definedName name="_xlnm.Print_Area" localSheetId="12">'7.11'!$A$1:$M$38</definedName>
    <definedName name="_xlnm.Print_Area" localSheetId="13">'7.12'!$A$1:$O$58</definedName>
    <definedName name="_xlnm.Print_Area" localSheetId="14">'7.13'!$A$1:$M$41</definedName>
    <definedName name="_xlnm.Print_Area" localSheetId="15">'7.14'!$A$1:$O$60</definedName>
    <definedName name="_xlnm.Print_Area" localSheetId="16">'7.15'!$A$1:$M$39</definedName>
    <definedName name="_xlnm.Print_Area" localSheetId="17">'7.16'!$A$1:$M$59</definedName>
    <definedName name="_xlnm.Print_Area" localSheetId="18">'7.17'!$A$1:$M$58</definedName>
    <definedName name="_xlnm.Print_Area" localSheetId="19">'7.18'!$A$1:$N$58</definedName>
    <definedName name="_xlnm.Print_Area" localSheetId="20">'7.19'!$A$1:$M$59</definedName>
    <definedName name="_xlnm.Print_Area" localSheetId="3">'7.2'!$A$1:$M$62</definedName>
    <definedName name="_xlnm.Print_Area" localSheetId="21">'7.20'!$A$1:$H$59</definedName>
    <definedName name="_xlnm.Print_Area" localSheetId="22">'7.21'!$A$1:$M$40</definedName>
    <definedName name="_xlnm.Print_Area" localSheetId="23">'7.22'!$A$1:$M$51</definedName>
    <definedName name="_xlnm.Print_Area" localSheetId="24">'7.23'!$A$1:$J$43</definedName>
    <definedName name="_xlnm.Print_Area" localSheetId="25">'7.24'!$A$1:$K$71</definedName>
    <definedName name="_xlnm.Print_Area" localSheetId="26">'7.25'!$A$1:$K$71</definedName>
    <definedName name="_xlnm.Print_Area" localSheetId="27">'7.26'!$A$1:$L$72</definedName>
    <definedName name="_xlnm.Print_Area" localSheetId="28">'7.27'!$A$1:$I$39</definedName>
    <definedName name="_xlnm.Print_Area" localSheetId="29">'7.28'!$A$1:$J$205</definedName>
    <definedName name="_xlnm.Print_Area" localSheetId="30">'7.29'!$A$1:$G$58</definedName>
    <definedName name="_xlnm.Print_Area" localSheetId="4">'7.3'!$A$1:$M$61</definedName>
    <definedName name="_xlnm.Print_Area" localSheetId="31">'7.30'!$A$1:$I$113</definedName>
    <definedName name="_xlnm.Print_Area" localSheetId="32">'7.31'!$A$1:$N$67</definedName>
    <definedName name="_xlnm.Print_Area" localSheetId="33">'7.32'!$A$1:$L$59</definedName>
    <definedName name="_xlnm.Print_Area" localSheetId="34">'7.33'!$A$1:$I$59</definedName>
    <definedName name="_xlnm.Print_Area" localSheetId="35">'7.34 '!$A$1:$I$62</definedName>
    <definedName name="_xlnm.Print_Area" localSheetId="36">'7.35'!$A$1:$M$67</definedName>
    <definedName name="_xlnm.Print_Area" localSheetId="37">'7.36'!$A$1:$P$72</definedName>
    <definedName name="_xlnm.Print_Area" localSheetId="38">'7.37'!$A$1:$H$37</definedName>
    <definedName name="_xlnm.Print_Area" localSheetId="39">'7.38'!$A$1:$K$75</definedName>
    <definedName name="_xlnm.Print_Area" localSheetId="40">'7.39'!$A$1:$K$61</definedName>
    <definedName name="_xlnm.Print_Area" localSheetId="5">'7.4'!$A$1:$M$38</definedName>
    <definedName name="_xlnm.Print_Area" localSheetId="41">'7.40'!$A$1:$L$108</definedName>
    <definedName name="_xlnm.Print_Area" localSheetId="42">'7.41'!$A$1:$H$65</definedName>
    <definedName name="_xlnm.Print_Area" localSheetId="43">'7.42'!$A$1:$N$76</definedName>
    <definedName name="_xlnm.Print_Area" localSheetId="44">'7.43'!$A$1:$F$39</definedName>
    <definedName name="_xlnm.Print_Area" localSheetId="45">'7.44'!$A$1:$M$44</definedName>
    <definedName name="_xlnm.Print_Area" localSheetId="6">'7.5'!$A$1:$N$60</definedName>
    <definedName name="_xlnm.Print_Area" localSheetId="7">'7.6'!$A$1:$I$39</definedName>
    <definedName name="_xlnm.Print_Area" localSheetId="8">'7.7'!$A$1:$R$60</definedName>
    <definedName name="_xlnm.Print_Area" localSheetId="9">'7.8'!$A$1:$N$60</definedName>
    <definedName name="_xlnm.Print_Area" localSheetId="10">'7.9'!$A$1:$M$38</definedName>
    <definedName name="_xlnm.Print_Area" localSheetId="1">Texto!$A$1:$C$61</definedName>
    <definedName name="b" localSheetId="14" hidden="1">#REF!</definedName>
    <definedName name="b" localSheetId="0" hidden="1">#REF!</definedName>
    <definedName name="b" hidden="1">#REF!</definedName>
    <definedName name="consari" localSheetId="14" hidden="1">#REF!</definedName>
    <definedName name="consari" localSheetId="0" hidden="1">#REF!</definedName>
    <definedName name="consari" hidden="1">#REF!</definedName>
    <definedName name="delll" localSheetId="14" hidden="1">#REF!</definedName>
    <definedName name="delll" localSheetId="0" hidden="1">#REF!</definedName>
    <definedName name="delll" hidden="1">#REF!</definedName>
    <definedName name="fhjkg" localSheetId="14" hidden="1">#REF!</definedName>
    <definedName name="fhjkg" localSheetId="33" hidden="1">#REF!</definedName>
    <definedName name="fhjkg" localSheetId="0" hidden="1">#REF!</definedName>
    <definedName name="fhjkg" hidden="1">#REF!</definedName>
    <definedName name="Fill" localSheetId="14" hidden="1">#REF!</definedName>
    <definedName name="Fill" localSheetId="33" hidden="1">#REF!</definedName>
    <definedName name="Fill" localSheetId="36" hidden="1">#REF!</definedName>
    <definedName name="Fill" localSheetId="37" hidden="1">#REF!</definedName>
    <definedName name="Fill" localSheetId="44" hidden="1">#REF!</definedName>
    <definedName name="Fill" localSheetId="0" hidden="1">#REF!</definedName>
    <definedName name="Fill" localSheetId="1" hidden="1">#REF!</definedName>
    <definedName name="Fill" hidden="1">#REF!</definedName>
    <definedName name="w" hidden="1">#REF!</definedName>
    <definedName name="x" localSheetId="14" hidden="1">#REF!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E11" i="54"/>
  <c r="C11" s="1"/>
  <c r="E12"/>
  <c r="C12" s="1"/>
  <c r="E13"/>
  <c r="C13" s="1"/>
  <c r="E14"/>
  <c r="C14" s="1"/>
  <c r="E15"/>
  <c r="C15" s="1"/>
  <c r="E17"/>
  <c r="C17" s="1"/>
  <c r="E18"/>
  <c r="C18" s="1"/>
  <c r="E19"/>
  <c r="C19" s="1"/>
  <c r="E20"/>
  <c r="C20" s="1"/>
  <c r="E21"/>
  <c r="C21" s="1"/>
  <c r="E23"/>
  <c r="C24"/>
  <c r="E24"/>
  <c r="C25"/>
  <c r="E25"/>
  <c r="C26"/>
  <c r="E26"/>
  <c r="C27"/>
  <c r="E27"/>
  <c r="C29"/>
  <c r="E29"/>
  <c r="C30"/>
  <c r="E30"/>
  <c r="C31"/>
  <c r="E31"/>
  <c r="D10" i="47"/>
  <c r="C31" i="51"/>
  <c r="C30"/>
  <c r="C29"/>
  <c r="C27"/>
  <c r="C26"/>
  <c r="C25"/>
  <c r="C24"/>
  <c r="C23"/>
  <c r="C21"/>
  <c r="C20"/>
  <c r="C19"/>
  <c r="C18"/>
  <c r="C17"/>
  <c r="C15"/>
  <c r="C14"/>
  <c r="C13"/>
  <c r="C12"/>
  <c r="C11"/>
  <c r="C31" i="50"/>
  <c r="C30"/>
  <c r="C29"/>
  <c r="C27"/>
  <c r="C26"/>
  <c r="C25"/>
  <c r="C24"/>
  <c r="C23"/>
  <c r="C21"/>
  <c r="C20"/>
  <c r="C19"/>
  <c r="C18"/>
  <c r="C17"/>
  <c r="C15"/>
  <c r="C14"/>
  <c r="C13"/>
  <c r="C12"/>
  <c r="C11"/>
  <c r="C31" i="49"/>
  <c r="C30"/>
  <c r="C29"/>
  <c r="C27"/>
  <c r="C26"/>
  <c r="C25"/>
  <c r="C24"/>
  <c r="C23"/>
  <c r="C21"/>
  <c r="C20"/>
  <c r="C19"/>
  <c r="C18"/>
  <c r="C17"/>
  <c r="C15"/>
  <c r="C14"/>
  <c r="C13"/>
  <c r="C12"/>
  <c r="C11"/>
  <c r="C32" i="48"/>
  <c r="C31"/>
  <c r="C30"/>
  <c r="C28"/>
  <c r="C27"/>
  <c r="C26"/>
  <c r="C25"/>
  <c r="C24"/>
  <c r="C22"/>
  <c r="C21"/>
  <c r="C20"/>
  <c r="C19"/>
  <c r="C18"/>
  <c r="C16"/>
  <c r="C15"/>
  <c r="C14"/>
  <c r="C13"/>
  <c r="C12"/>
  <c r="H82" i="47"/>
  <c r="G82"/>
  <c r="F82"/>
  <c r="E82"/>
  <c r="D82"/>
  <c r="H46"/>
  <c r="G46"/>
  <c r="F46"/>
  <c r="E46"/>
  <c r="D46"/>
  <c r="H10"/>
  <c r="G10"/>
  <c r="F10"/>
  <c r="E10"/>
  <c r="K33" i="46" l="1"/>
  <c r="E33"/>
  <c r="C33" l="1"/>
  <c r="I35" i="23"/>
  <c r="E35" s="1"/>
  <c r="C35" s="1"/>
  <c r="C35" i="38"/>
  <c r="C32" i="35"/>
  <c r="C32" i="34"/>
  <c r="C32" i="33"/>
  <c r="C32" i="32"/>
  <c r="C32" i="31"/>
  <c r="C32" i="30" l="1"/>
  <c r="C31" i="28"/>
  <c r="C31" i="27"/>
  <c r="Q28" i="26"/>
  <c r="Q22"/>
  <c r="Q16"/>
  <c r="I34" i="23"/>
  <c r="C31" i="26"/>
  <c r="C31" i="25"/>
  <c r="C31" i="24"/>
  <c r="C31" i="21"/>
  <c r="C31" i="20"/>
  <c r="C31" i="19"/>
  <c r="C31" i="18"/>
  <c r="K32" i="46" l="1"/>
  <c r="E32"/>
  <c r="C32" s="1"/>
  <c r="K31"/>
  <c r="E31"/>
  <c r="C31" s="1"/>
  <c r="K29"/>
  <c r="E29"/>
  <c r="K28"/>
  <c r="E28"/>
  <c r="C28" s="1"/>
  <c r="K27"/>
  <c r="E27"/>
  <c r="K26"/>
  <c r="E26"/>
  <c r="K25"/>
  <c r="E25"/>
  <c r="K23"/>
  <c r="E23"/>
  <c r="C23"/>
  <c r="K22"/>
  <c r="E22"/>
  <c r="C22" s="1"/>
  <c r="K21"/>
  <c r="E21"/>
  <c r="C21" s="1"/>
  <c r="K20"/>
  <c r="E20"/>
  <c r="K19"/>
  <c r="E19"/>
  <c r="C19" s="1"/>
  <c r="K17"/>
  <c r="E17"/>
  <c r="K16"/>
  <c r="E16"/>
  <c r="K15"/>
  <c r="E15"/>
  <c r="C15" s="1"/>
  <c r="K14"/>
  <c r="E14"/>
  <c r="C14" s="1"/>
  <c r="K13"/>
  <c r="E13"/>
  <c r="C13" s="1"/>
  <c r="C16" l="1"/>
  <c r="C17"/>
  <c r="C27"/>
  <c r="C20"/>
  <c r="C25"/>
  <c r="C26"/>
  <c r="C29"/>
  <c r="E29" i="45"/>
  <c r="E28"/>
  <c r="E26" s="1"/>
  <c r="E25" s="1"/>
  <c r="E24" s="1"/>
  <c r="E23" s="1"/>
  <c r="E22" s="1"/>
  <c r="E20" s="1"/>
  <c r="E19" s="1"/>
  <c r="E18" s="1"/>
  <c r="E17" s="1"/>
  <c r="E16" s="1"/>
  <c r="E14" s="1"/>
  <c r="E13" s="1"/>
  <c r="E12" s="1"/>
  <c r="E11" s="1"/>
  <c r="E10" s="1"/>
  <c r="C34" i="38" l="1"/>
  <c r="C33"/>
  <c r="C31"/>
  <c r="C30"/>
  <c r="C29"/>
  <c r="C28"/>
  <c r="C27"/>
  <c r="C25"/>
  <c r="C24"/>
  <c r="C23"/>
  <c r="C22"/>
  <c r="C21"/>
  <c r="C19"/>
  <c r="C17"/>
  <c r="C15"/>
  <c r="C31" i="35"/>
  <c r="C30"/>
  <c r="C28"/>
  <c r="C27"/>
  <c r="C26"/>
  <c r="C25"/>
  <c r="C24"/>
  <c r="C22"/>
  <c r="C21"/>
  <c r="C20"/>
  <c r="C19"/>
  <c r="C18"/>
  <c r="C16"/>
  <c r="C15"/>
  <c r="C14"/>
  <c r="C13"/>
  <c r="C12"/>
  <c r="C31" i="34"/>
  <c r="C30"/>
  <c r="C28"/>
  <c r="C27"/>
  <c r="C26"/>
  <c r="C25"/>
  <c r="C24"/>
  <c r="C22"/>
  <c r="C21"/>
  <c r="C20"/>
  <c r="C19"/>
  <c r="C18"/>
  <c r="C16"/>
  <c r="C15"/>
  <c r="C14"/>
  <c r="C13"/>
  <c r="C12"/>
  <c r="C31" i="33"/>
  <c r="C30"/>
  <c r="C28"/>
  <c r="C27"/>
  <c r="C26"/>
  <c r="C25"/>
  <c r="C24"/>
  <c r="C22"/>
  <c r="C21"/>
  <c r="C20"/>
  <c r="C19"/>
  <c r="C18"/>
  <c r="C16"/>
  <c r="C15"/>
  <c r="C14"/>
  <c r="C13"/>
  <c r="C12"/>
  <c r="C31" i="32"/>
  <c r="C30"/>
  <c r="C28"/>
  <c r="C27"/>
  <c r="C26"/>
  <c r="C25"/>
  <c r="C24"/>
  <c r="C22"/>
  <c r="C21"/>
  <c r="C20"/>
  <c r="C19"/>
  <c r="C18"/>
  <c r="C16"/>
  <c r="C15"/>
  <c r="C14"/>
  <c r="C13"/>
  <c r="C12"/>
  <c r="C31" i="31"/>
  <c r="C30"/>
  <c r="C28"/>
  <c r="C27"/>
  <c r="C26"/>
  <c r="C25"/>
  <c r="C24"/>
  <c r="C22"/>
  <c r="C21"/>
  <c r="C20"/>
  <c r="C19"/>
  <c r="C18"/>
  <c r="C16"/>
  <c r="C15"/>
  <c r="C14"/>
  <c r="C13"/>
  <c r="C12"/>
  <c r="C31" i="30"/>
  <c r="C30"/>
  <c r="C28"/>
  <c r="C27"/>
  <c r="C26"/>
  <c r="C25"/>
  <c r="C24"/>
  <c r="C22"/>
  <c r="C21"/>
  <c r="C20"/>
  <c r="C19"/>
  <c r="C18"/>
  <c r="C16"/>
  <c r="C15"/>
  <c r="C14"/>
  <c r="C13"/>
  <c r="C12"/>
  <c r="C30" i="28"/>
  <c r="C29"/>
  <c r="C27"/>
  <c r="C26"/>
  <c r="C25"/>
  <c r="C24"/>
  <c r="C23"/>
  <c r="C21"/>
  <c r="C20"/>
  <c r="C19"/>
  <c r="C18"/>
  <c r="C17"/>
  <c r="C15"/>
  <c r="C14"/>
  <c r="C13"/>
  <c r="C12"/>
  <c r="C11"/>
  <c r="C30" i="27"/>
  <c r="C29"/>
  <c r="C27"/>
  <c r="C26"/>
  <c r="C25"/>
  <c r="C24"/>
  <c r="C23"/>
  <c r="C21"/>
  <c r="C20"/>
  <c r="C19"/>
  <c r="C18"/>
  <c r="C17"/>
  <c r="C15"/>
  <c r="C14"/>
  <c r="C13"/>
  <c r="C12"/>
  <c r="C11"/>
  <c r="C30" i="26"/>
  <c r="Q30" s="1"/>
  <c r="C29"/>
  <c r="Q29" s="1"/>
  <c r="C27"/>
  <c r="Q27" s="1"/>
  <c r="C26"/>
  <c r="Q26" s="1"/>
  <c r="C25"/>
  <c r="Q25" s="1"/>
  <c r="C24"/>
  <c r="Q24" s="1"/>
  <c r="C23"/>
  <c r="Q23" s="1"/>
  <c r="C21"/>
  <c r="Q21" s="1"/>
  <c r="C20"/>
  <c r="Q20" s="1"/>
  <c r="C19"/>
  <c r="Q19" s="1"/>
  <c r="C18"/>
  <c r="Q18" s="1"/>
  <c r="C17"/>
  <c r="Q17" s="1"/>
  <c r="C15"/>
  <c r="Q15" s="1"/>
  <c r="C14"/>
  <c r="Q14" s="1"/>
  <c r="C13"/>
  <c r="Q13" s="1"/>
  <c r="C12"/>
  <c r="Q12" s="1"/>
  <c r="C11"/>
  <c r="Q11" s="1"/>
  <c r="C30" i="25"/>
  <c r="C29"/>
  <c r="C27"/>
  <c r="C26"/>
  <c r="C25"/>
  <c r="C24"/>
  <c r="C23"/>
  <c r="C21"/>
  <c r="C20"/>
  <c r="C19"/>
  <c r="C18"/>
  <c r="C17"/>
  <c r="C15"/>
  <c r="C14"/>
  <c r="C13"/>
  <c r="C12"/>
  <c r="C11"/>
  <c r="C30" i="24"/>
  <c r="C29"/>
  <c r="C27"/>
  <c r="C26"/>
  <c r="C25"/>
  <c r="C24"/>
  <c r="C23"/>
  <c r="C21"/>
  <c r="C20"/>
  <c r="C19"/>
  <c r="C18"/>
  <c r="C17"/>
  <c r="C15"/>
  <c r="C14"/>
  <c r="C13"/>
  <c r="C12"/>
  <c r="C11"/>
  <c r="I33" i="23"/>
  <c r="E33" s="1"/>
  <c r="C33" s="1"/>
  <c r="I31"/>
  <c r="E31"/>
  <c r="C31" s="1"/>
  <c r="I30"/>
  <c r="E30" s="1"/>
  <c r="C30" s="1"/>
  <c r="I29"/>
  <c r="E29"/>
  <c r="C29" s="1"/>
  <c r="I28"/>
  <c r="E28" s="1"/>
  <c r="C28" s="1"/>
  <c r="I27"/>
  <c r="E27"/>
  <c r="C27" s="1"/>
  <c r="I25"/>
  <c r="E25" s="1"/>
  <c r="C25" s="1"/>
  <c r="I24"/>
  <c r="E24"/>
  <c r="C24" s="1"/>
  <c r="I23"/>
  <c r="E23" s="1"/>
  <c r="C23" s="1"/>
  <c r="I22"/>
  <c r="E22"/>
  <c r="C22" s="1"/>
  <c r="I21"/>
  <c r="E21" s="1"/>
  <c r="C21" s="1"/>
  <c r="I19"/>
  <c r="E19"/>
  <c r="C19" s="1"/>
  <c r="I18"/>
  <c r="E18" s="1"/>
  <c r="C18" s="1"/>
  <c r="I17"/>
  <c r="E17"/>
  <c r="C17" s="1"/>
  <c r="I16"/>
  <c r="E16" s="1"/>
  <c r="C16" s="1"/>
  <c r="I15"/>
  <c r="E15"/>
  <c r="C15" s="1"/>
  <c r="C30" i="21"/>
  <c r="C29"/>
  <c r="C27"/>
  <c r="C26"/>
  <c r="C25"/>
  <c r="C24"/>
  <c r="C23"/>
  <c r="C21"/>
  <c r="C20"/>
  <c r="C19"/>
  <c r="C18"/>
  <c r="C17"/>
  <c r="C15"/>
  <c r="C14"/>
  <c r="C13"/>
  <c r="C12"/>
  <c r="C11"/>
  <c r="C30" i="20"/>
  <c r="C29"/>
  <c r="C27"/>
  <c r="C26"/>
  <c r="C25"/>
  <c r="C24"/>
  <c r="C23"/>
  <c r="C21"/>
  <c r="C20"/>
  <c r="C19"/>
  <c r="C18"/>
  <c r="C17"/>
  <c r="C15"/>
  <c r="C14"/>
  <c r="C13"/>
  <c r="C12"/>
  <c r="C11"/>
  <c r="C30" i="19"/>
  <c r="C29"/>
  <c r="C27"/>
  <c r="C26"/>
  <c r="C25"/>
  <c r="C24"/>
  <c r="C23"/>
  <c r="C21"/>
  <c r="C20"/>
  <c r="C19"/>
  <c r="C18"/>
  <c r="C17"/>
  <c r="C15"/>
  <c r="C14"/>
  <c r="C13"/>
  <c r="C12"/>
  <c r="C11"/>
  <c r="C30" i="18"/>
  <c r="C29"/>
  <c r="C27"/>
  <c r="C26"/>
  <c r="C25"/>
  <c r="C24"/>
  <c r="C23"/>
  <c r="C21"/>
  <c r="C20"/>
  <c r="C19"/>
  <c r="C18"/>
  <c r="C17"/>
  <c r="C15"/>
  <c r="C14"/>
  <c r="C13"/>
  <c r="C12"/>
  <c r="C11"/>
  <c r="C30" i="17"/>
  <c r="C29"/>
  <c r="C27"/>
  <c r="C26"/>
  <c r="C25"/>
  <c r="C24"/>
  <c r="C23"/>
  <c r="C21"/>
  <c r="C20"/>
  <c r="C19"/>
  <c r="C18"/>
  <c r="C16"/>
  <c r="C15"/>
  <c r="C14"/>
  <c r="C13"/>
  <c r="C12"/>
  <c r="C33" i="16" l="1"/>
  <c r="C32"/>
  <c r="C30"/>
  <c r="C29"/>
  <c r="C28"/>
  <c r="C27"/>
  <c r="C26"/>
  <c r="C24"/>
  <c r="C23"/>
  <c r="C22"/>
  <c r="C21"/>
  <c r="C20"/>
  <c r="C16"/>
  <c r="C15"/>
  <c r="C14"/>
  <c r="H31" i="13"/>
  <c r="H30"/>
  <c r="H29"/>
  <c r="H28"/>
  <c r="H27"/>
  <c r="H25"/>
  <c r="H24"/>
  <c r="H23"/>
  <c r="H22"/>
  <c r="H21"/>
  <c r="D32" i="11"/>
  <c r="D31"/>
  <c r="D30"/>
  <c r="D28"/>
  <c r="D27"/>
  <c r="D26"/>
  <c r="D25"/>
  <c r="D24"/>
  <c r="D22"/>
  <c r="D21"/>
  <c r="D20"/>
  <c r="D19"/>
  <c r="D18"/>
  <c r="D16"/>
  <c r="D15"/>
  <c r="D14"/>
  <c r="C199" i="8"/>
  <c r="C198"/>
  <c r="C195"/>
  <c r="C194"/>
  <c r="C191"/>
  <c r="C190"/>
  <c r="C187"/>
  <c r="C186"/>
  <c r="C183"/>
  <c r="C182"/>
  <c r="C179"/>
  <c r="C178"/>
  <c r="C175"/>
  <c r="C174"/>
  <c r="C171"/>
  <c r="C170"/>
  <c r="C167"/>
  <c r="C166"/>
  <c r="C163"/>
  <c r="C162"/>
  <c r="C159"/>
  <c r="C158"/>
  <c r="C155"/>
  <c r="C154"/>
  <c r="C151"/>
  <c r="C150"/>
  <c r="C133"/>
  <c r="C132"/>
  <c r="C129"/>
  <c r="C128"/>
  <c r="C125"/>
  <c r="C124"/>
  <c r="C121"/>
  <c r="C120"/>
  <c r="C117"/>
  <c r="C116"/>
  <c r="C97"/>
  <c r="C96"/>
  <c r="C93"/>
  <c r="C92"/>
  <c r="C89"/>
  <c r="C88"/>
  <c r="C85"/>
  <c r="C84"/>
  <c r="C81"/>
  <c r="C80"/>
  <c r="C77"/>
  <c r="C76"/>
  <c r="C59"/>
  <c r="C58"/>
  <c r="C55"/>
  <c r="C54"/>
  <c r="C51"/>
  <c r="C50"/>
  <c r="C47"/>
  <c r="C46"/>
  <c r="C43"/>
  <c r="C42"/>
  <c r="C39"/>
  <c r="C38"/>
  <c r="C35"/>
  <c r="C34"/>
  <c r="C31"/>
  <c r="C30"/>
  <c r="C27"/>
  <c r="C26"/>
  <c r="C23"/>
  <c r="C22"/>
  <c r="C19"/>
  <c r="C18"/>
  <c r="C15"/>
  <c r="C14"/>
  <c r="C31" i="7"/>
  <c r="C30"/>
  <c r="C29"/>
  <c r="C27"/>
  <c r="C26"/>
  <c r="C25"/>
  <c r="C24"/>
  <c r="C23"/>
  <c r="C21"/>
  <c r="C20"/>
  <c r="C19"/>
  <c r="C18"/>
  <c r="C17"/>
  <c r="C15"/>
  <c r="C14"/>
  <c r="C13"/>
  <c r="C12"/>
  <c r="C11"/>
  <c r="H34" i="6"/>
  <c r="C34" s="1"/>
  <c r="H33"/>
  <c r="C33"/>
  <c r="H32"/>
  <c r="C32"/>
  <c r="H30"/>
  <c r="C30"/>
  <c r="H29"/>
  <c r="C29"/>
  <c r="H28"/>
  <c r="C28"/>
  <c r="H27"/>
  <c r="C27"/>
  <c r="H26"/>
  <c r="C26"/>
  <c r="H24"/>
  <c r="C24"/>
  <c r="H23"/>
  <c r="C23"/>
  <c r="H22"/>
  <c r="C22"/>
  <c r="H21"/>
  <c r="C21"/>
  <c r="H20"/>
  <c r="C20"/>
  <c r="H18"/>
  <c r="C18"/>
  <c r="H17"/>
  <c r="C17"/>
  <c r="H16"/>
  <c r="C16"/>
  <c r="H15"/>
  <c r="C15"/>
  <c r="H14"/>
  <c r="C14"/>
  <c r="H26" i="5"/>
  <c r="E26"/>
  <c r="C26" s="1"/>
  <c r="H25"/>
  <c r="E25" s="1"/>
  <c r="C25" s="1"/>
  <c r="H23"/>
  <c r="E23" s="1"/>
  <c r="C23" s="1"/>
  <c r="H22"/>
  <c r="E22" s="1"/>
  <c r="C22" s="1"/>
  <c r="H21"/>
  <c r="E21"/>
  <c r="C21" s="1"/>
  <c r="E20"/>
  <c r="C20" s="1"/>
  <c r="H19"/>
  <c r="E19" s="1"/>
  <c r="C19" s="1"/>
  <c r="H17"/>
  <c r="E17"/>
  <c r="C17" s="1"/>
  <c r="H16"/>
  <c r="E16" s="1"/>
  <c r="C16" s="1"/>
  <c r="H15"/>
  <c r="E15" s="1"/>
  <c r="C15" s="1"/>
  <c r="H14"/>
  <c r="E14" s="1"/>
  <c r="C14" s="1"/>
  <c r="H13"/>
  <c r="E13"/>
  <c r="C13" s="1"/>
  <c r="H26" i="4"/>
  <c r="E26" s="1"/>
  <c r="C26" s="1"/>
  <c r="H25"/>
  <c r="E25" s="1"/>
  <c r="C25" s="1"/>
  <c r="H23"/>
  <c r="E23" s="1"/>
  <c r="C23" s="1"/>
  <c r="H22"/>
  <c r="E22" s="1"/>
  <c r="C22" s="1"/>
  <c r="H21"/>
  <c r="E21"/>
  <c r="C21" s="1"/>
  <c r="H20"/>
  <c r="E20" s="1"/>
  <c r="C20" s="1"/>
  <c r="H19"/>
  <c r="E19" s="1"/>
  <c r="C19" s="1"/>
  <c r="H17"/>
  <c r="E17" s="1"/>
  <c r="C17" s="1"/>
  <c r="H16"/>
  <c r="E16" s="1"/>
  <c r="C16" s="1"/>
  <c r="H15"/>
  <c r="E15" s="1"/>
  <c r="C15" s="1"/>
  <c r="H14"/>
  <c r="E14"/>
  <c r="C14" s="1"/>
  <c r="H13"/>
  <c r="E13" s="1"/>
  <c r="C13" s="1"/>
  <c r="L51" i="1"/>
  <c r="L55" s="1"/>
  <c r="L25"/>
  <c r="L18"/>
  <c r="L15"/>
  <c r="J61"/>
  <c r="H61"/>
  <c r="G61"/>
  <c r="F61"/>
  <c r="E61"/>
  <c r="D61"/>
  <c r="M56"/>
  <c r="E54"/>
  <c r="D54"/>
  <c r="K51"/>
  <c r="K55" s="1"/>
  <c r="J51"/>
  <c r="J55" s="1"/>
  <c r="H51"/>
  <c r="H55" s="1"/>
  <c r="G51"/>
  <c r="G55" s="1"/>
  <c r="F51"/>
  <c r="F55" s="1"/>
  <c r="E51"/>
  <c r="D51"/>
  <c r="D55" s="1"/>
  <c r="K25"/>
  <c r="J25"/>
  <c r="H25"/>
  <c r="G25"/>
  <c r="F25"/>
  <c r="E25"/>
  <c r="D25"/>
  <c r="C25"/>
  <c r="M20"/>
  <c r="K18"/>
  <c r="J18"/>
  <c r="H18"/>
  <c r="G18"/>
  <c r="F18"/>
  <c r="E18"/>
  <c r="D18"/>
  <c r="C18"/>
  <c r="K15"/>
  <c r="K19" s="1"/>
  <c r="J15"/>
  <c r="J19" s="1"/>
  <c r="H15"/>
  <c r="H19" s="1"/>
  <c r="G15"/>
  <c r="G19" s="1"/>
  <c r="F15"/>
  <c r="F19" s="1"/>
  <c r="E15"/>
  <c r="E19" s="1"/>
  <c r="D15"/>
  <c r="D19" s="1"/>
  <c r="C15"/>
  <c r="C19" s="1"/>
  <c r="E55" l="1"/>
  <c r="L19"/>
</calcChain>
</file>

<file path=xl/sharedStrings.xml><?xml version="1.0" encoding="utf-8"?>
<sst xmlns="http://schemas.openxmlformats.org/spreadsheetml/2006/main" count="1585" uniqueCount="548">
  <si>
    <t>Asesorías especializadas, inconformidades</t>
  </si>
  <si>
    <t>Cuadro 7.35</t>
  </si>
  <si>
    <t>y dictámenes médicos atendidos y concluidos</t>
  </si>
  <si>
    <t>1a. parte</t>
  </si>
  <si>
    <t>por la Comisión Nacional de Arbitraje Médico</t>
  </si>
  <si>
    <t>Concepto</t>
  </si>
  <si>
    <t>Asesorías especializadas atendidas</t>
  </si>
  <si>
    <t>Inconformidades atendidas</t>
  </si>
  <si>
    <t>En proceso al inicio del año</t>
  </si>
  <si>
    <t>ND</t>
  </si>
  <si>
    <t>Recibidas durante el año</t>
  </si>
  <si>
    <t>Gestiones inmediatas</t>
  </si>
  <si>
    <t>Quejas</t>
  </si>
  <si>
    <t>Concluidas a/</t>
  </si>
  <si>
    <t>En proceso al término del año</t>
  </si>
  <si>
    <t>Dictámenes atendidos</t>
  </si>
  <si>
    <t>Recibidos durante el año</t>
  </si>
  <si>
    <t>Concluidos</t>
  </si>
  <si>
    <t>2a. parte y última</t>
  </si>
  <si>
    <t>b/</t>
  </si>
  <si>
    <t>a/ Comprende quejas y gestiones inmediatas.</t>
  </si>
  <si>
    <t>b/ Para este año registra un asunto más respecto a la cifra reportada en el proceso, al concluir el año anterior.</t>
  </si>
  <si>
    <t>Serie anual de 1996 a 2012</t>
  </si>
  <si>
    <t>2012 P/</t>
  </si>
  <si>
    <t>Recursos materiales seleccionados en</t>
  </si>
  <si>
    <t>Cuadro 7.23</t>
  </si>
  <si>
    <t>establecimientos particulares de salud</t>
  </si>
  <si>
    <t>Serie anual de 1995 a 2012</t>
  </si>
  <si>
    <t>Año</t>
  </si>
  <si>
    <t>Camas
censa-
bles</t>
  </si>
  <si>
    <t>Camas no
censables</t>
  </si>
  <si>
    <t>Consul-
torios a/</t>
  </si>
  <si>
    <t>Laboratorios
de análisis
clínicos</t>
  </si>
  <si>
    <t>Salas o
gabinetes
de radio-
logía</t>
  </si>
  <si>
    <t>Quiró-
fanos
(Salas)</t>
  </si>
  <si>
    <t>Salas de
expulsión</t>
  </si>
  <si>
    <t xml:space="preserve"> </t>
  </si>
  <si>
    <t>1995</t>
  </si>
  <si>
    <t>1996</t>
  </si>
  <si>
    <t>1997</t>
  </si>
  <si>
    <t>1998</t>
  </si>
  <si>
    <t>a/ Comprende consultorios generales y de especialidad.</t>
  </si>
  <si>
    <t>Personal médico en nómina que labora en establecimientos</t>
  </si>
  <si>
    <t>Cuadro 7.24</t>
  </si>
  <si>
    <t>particulares de salud según especialidad</t>
  </si>
  <si>
    <t>Serie anual de 2001 a 2012</t>
  </si>
  <si>
    <t>Total</t>
  </si>
  <si>
    <t>En contacto directo con el paciente</t>
  </si>
  <si>
    <t>Médicos
genera-
les</t>
  </si>
  <si>
    <t>Especialistas</t>
  </si>
  <si>
    <t>Gineco-
obstetras</t>
  </si>
  <si>
    <t>Pediatras</t>
  </si>
  <si>
    <t>Médicos
en otras
labores</t>
  </si>
  <si>
    <t>Residen-
tes</t>
  </si>
  <si>
    <t>Pasantes</t>
  </si>
  <si>
    <t>Odontó-
logos</t>
  </si>
  <si>
    <t>Otros a/</t>
  </si>
  <si>
    <t>Nota: Cifras al 31 de diciembre de cada año.</t>
  </si>
  <si>
    <t>a/ Incluye cirujanos, internistas, anestesiólogos y otros especialistas.</t>
  </si>
  <si>
    <t>&amp;</t>
  </si>
  <si>
    <t>Personal médico en acuerdo especial que labora en establecimientos</t>
  </si>
  <si>
    <t>Cuadro 7.25</t>
  </si>
  <si>
    <t>Personal no médico que labora en establecimientos</t>
  </si>
  <si>
    <t>Cuadro 7.26</t>
  </si>
  <si>
    <t>particulares de salud</t>
  </si>
  <si>
    <t>Personal de
procedimien-
tos en medici-
na de diag-
nóstico</t>
  </si>
  <si>
    <t>Personal de
procedimien-
tos en medici-
na de tra-
tamiento</t>
  </si>
  <si>
    <t>Personal paramédico</t>
  </si>
  <si>
    <t>Enferme-
ras gene-
rales</t>
  </si>
  <si>
    <t>Enferme-
ras espe-
cializadas</t>
  </si>
  <si>
    <t>Personal
adminis-
trativo</t>
  </si>
  <si>
    <t>Otro
personal</t>
  </si>
  <si>
    <t>Pasantes de
enfermería</t>
  </si>
  <si>
    <t>Auxiliares de
enfermería</t>
  </si>
  <si>
    <t>Otras en-
fermeras</t>
  </si>
  <si>
    <t>Otro</t>
  </si>
  <si>
    <t>Consultas externas en establecimientos particulares</t>
  </si>
  <si>
    <t>Cuadro 7.27</t>
  </si>
  <si>
    <t>de salud según tipo de consulta</t>
  </si>
  <si>
    <t>General</t>
  </si>
  <si>
    <t>Especia-
lizada a/</t>
  </si>
  <si>
    <t>Medicina
preventiva</t>
  </si>
  <si>
    <t>Odonto-
lógica</t>
  </si>
  <si>
    <t>Urgencias</t>
  </si>
  <si>
    <t>a/ Comprende gineco-obstetricia, pediatría, cirugía, medicina interna y otras especialidades.</t>
  </si>
  <si>
    <t>Servicios auxiliares de diagnóstico y tratamiento</t>
  </si>
  <si>
    <t>Cuadro 7.28</t>
  </si>
  <si>
    <t>en establecimientos particulares de salud</t>
  </si>
  <si>
    <t>según clase de servicio</t>
  </si>
  <si>
    <t>Diagnóstico</t>
  </si>
  <si>
    <t>Anatomía
patológica</t>
  </si>
  <si>
    <t>Análisis
clínicos</t>
  </si>
  <si>
    <t>Radiología</t>
  </si>
  <si>
    <t>Ultra-
sonido</t>
  </si>
  <si>
    <t>Endos-
copía</t>
  </si>
  <si>
    <t>Otros
estudios a/</t>
  </si>
  <si>
    <t>Personas atendidas</t>
  </si>
  <si>
    <t>Exámenes realizados</t>
  </si>
  <si>
    <t>1999</t>
  </si>
  <si>
    <t>(Continúa)</t>
  </si>
  <si>
    <t>Tratamiento</t>
  </si>
  <si>
    <t>Quimio-
terapia</t>
  </si>
  <si>
    <t>Radio-
terapia</t>
  </si>
  <si>
    <t>Fisio-
terapia</t>
  </si>
  <si>
    <t>Inhalo-
terapia</t>
  </si>
  <si>
    <t>Rehabi-
litación</t>
  </si>
  <si>
    <t>Otros
servicios b/</t>
  </si>
  <si>
    <t>Tratamientos aplicados</t>
  </si>
  <si>
    <t>a/ Comprende: electrodiagnóstico, imagenología y otros estudios.</t>
  </si>
  <si>
    <t>b/ Comprende: diálisis y otros.</t>
  </si>
  <si>
    <t>Indicadores hospitalarios seleccionados de los servicios</t>
  </si>
  <si>
    <t>Cuadro 7.29</t>
  </si>
  <si>
    <t>Pacientes
egresados</t>
  </si>
  <si>
    <t>Días
estancia</t>
  </si>
  <si>
    <t>Partos
atendidos</t>
  </si>
  <si>
    <t>Abortos</t>
  </si>
  <si>
    <t>Prestaciones sociales otorgadas por el Instituto</t>
  </si>
  <si>
    <t>Cuadro 7.40</t>
  </si>
  <si>
    <t>Mexicano del Seguro Social</t>
  </si>
  <si>
    <t>Tiendas</t>
  </si>
  <si>
    <t>Guarderías en servicio</t>
  </si>
  <si>
    <t>Velatorios</t>
  </si>
  <si>
    <t>Número</t>
  </si>
  <si>
    <t>Personas
atendidas
(Miles)</t>
  </si>
  <si>
    <t>Unidades</t>
  </si>
  <si>
    <t>Niños
inscritos</t>
  </si>
  <si>
    <t>Servicios
otorgados</t>
  </si>
  <si>
    <t>2a. parte</t>
  </si>
  <si>
    <t>Centros vacacionales</t>
  </si>
  <si>
    <t>Cursos de prestaciones sociales</t>
  </si>
  <si>
    <t>Población
usuaria
(Miles)</t>
  </si>
  <si>
    <t>Bienestar social</t>
  </si>
  <si>
    <t>Desarrollo cultural</t>
  </si>
  <si>
    <t>Inscrip-
ciones</t>
  </si>
  <si>
    <t>Asisten-
cias</t>
  </si>
  <si>
    <t>3a. parte y última</t>
  </si>
  <si>
    <t>Atención a jubilados y
pensionados</t>
  </si>
  <si>
    <t>Deporte y cultura física</t>
  </si>
  <si>
    <r>
      <t xml:space="preserve">Fuente: IMSS. </t>
    </r>
    <r>
      <rPr>
        <i/>
        <sz val="6"/>
        <rFont val="Arial"/>
        <family val="2"/>
      </rPr>
      <t>Memoria Estadística</t>
    </r>
    <r>
      <rPr>
        <sz val="6"/>
        <rFont val="Arial"/>
        <family val="2"/>
      </rPr>
      <t xml:space="preserve"> (varios años). México, DF.</t>
    </r>
  </si>
  <si>
    <t>Prestaciones económicas otorgadas por el Instituto</t>
  </si>
  <si>
    <t>Cuadro 7.42</t>
  </si>
  <si>
    <t>Pensiones (Número de casos) a/</t>
  </si>
  <si>
    <t>Directas</t>
  </si>
  <si>
    <t>Sobrevivientes b/</t>
  </si>
  <si>
    <t>Incapaci-
dad per-
manente</t>
  </si>
  <si>
    <t>Invalidez
y vida</t>
  </si>
  <si>
    <t>Retiro,
cesantía
y vejez</t>
  </si>
  <si>
    <t>Riesgo
de tra-
bajo</t>
  </si>
  <si>
    <t>Ayuda para
gastos de funeral</t>
  </si>
  <si>
    <t>Ayuda para gastos
de matrimonio</t>
  </si>
  <si>
    <t>Indemnizaciones
pagadas</t>
  </si>
  <si>
    <t>Importe
(Miles de
pesos)</t>
  </si>
  <si>
    <t>c/</t>
  </si>
  <si>
    <t>a/ Para 1995 y 1996 no se cuenta con información.</t>
  </si>
  <si>
    <t>b/ Comprende viudez, orfandad y ascendientes.</t>
  </si>
  <si>
    <t>c/ Incluye laudos.</t>
  </si>
  <si>
    <r>
      <t xml:space="preserve">Fuente: IMSS. </t>
    </r>
    <r>
      <rPr>
        <i/>
        <sz val="6"/>
        <rFont val="Arial"/>
        <family val="2"/>
      </rPr>
      <t xml:space="preserve">Memoria Estadística </t>
    </r>
    <r>
      <rPr>
        <sz val="6"/>
        <rFont val="Arial"/>
        <family val="2"/>
      </rPr>
      <t>(varios años). México, DF.</t>
    </r>
  </si>
  <si>
    <r>
      <t xml:space="preserve">Fuente: INEGI. </t>
    </r>
    <r>
      <rPr>
        <i/>
        <sz val="6"/>
        <rFont val="Arial"/>
        <family val="2"/>
      </rPr>
      <t>Estadísticas de Salud.</t>
    </r>
  </si>
  <si>
    <r>
      <t xml:space="preserve">Fuente: CONAMED. </t>
    </r>
    <r>
      <rPr>
        <i/>
        <sz val="6"/>
        <rFont val="Arial"/>
        <family val="2"/>
      </rPr>
      <t>Estadísticas.</t>
    </r>
    <r>
      <rPr>
        <sz val="6"/>
        <rFont val="Arial"/>
        <family val="2"/>
      </rPr>
      <t xml:space="preserve"> En: www.conamed.gob.mx (11 de julio de 2013).</t>
    </r>
  </si>
  <si>
    <t>Acciones y apoyos a personas con capacidades diferentes</t>
  </si>
  <si>
    <t>Cuadro 7.37</t>
  </si>
  <si>
    <t>Sesiones de
terapia
rehabilitatoria</t>
  </si>
  <si>
    <t>Ayudas
funcionales a/</t>
  </si>
  <si>
    <t>Consultas b/</t>
  </si>
  <si>
    <t>2000 R/</t>
  </si>
  <si>
    <t>2001 R/</t>
  </si>
  <si>
    <t>a/ Se refiere a las prótesis, órtesis y otras ayudas funcionales otorgadas a personas que padecen alguna discapacidad.</t>
  </si>
  <si>
    <t>b/ Hasta 1998 comprende atención rehabilitatoria y salud mental.</t>
  </si>
  <si>
    <r>
      <t xml:space="preserve">Fuente: PR. </t>
    </r>
    <r>
      <rPr>
        <i/>
        <sz val="6"/>
        <rFont val="Arial"/>
        <family val="2"/>
      </rPr>
      <t>Informe de Gobierno</t>
    </r>
    <r>
      <rPr>
        <sz val="6"/>
        <rFont val="Arial"/>
        <family val="2"/>
      </rPr>
      <t xml:space="preserve"> (varios años). Anexo. México, DF.</t>
    </r>
  </si>
  <si>
    <t>Indicadores seleccionados de programas de atención</t>
  </si>
  <si>
    <t>Cuadro 7.38</t>
  </si>
  <si>
    <t>alimentaria a grupos vulnerables</t>
  </si>
  <si>
    <t>Desayunos escolares
repartidos (Miles de raciones)</t>
  </si>
  <si>
    <t>Programa Oportunidades</t>
  </si>
  <si>
    <t>Familias
bene-
ficiadas
(Miles)</t>
  </si>
  <si>
    <t>Suplementos alimenticios
distribuidos (Millones de dosis)</t>
  </si>
  <si>
    <t>Por día</t>
  </si>
  <si>
    <t>Por año</t>
  </si>
  <si>
    <t>A menores
de 5 años</t>
  </si>
  <si>
    <t>A mujeres
embarazadas
y en lactancia</t>
  </si>
  <si>
    <t>Programa de
abasto social
de leche 
(Miles de
personas
beneficiadas)</t>
  </si>
  <si>
    <t>Programa de
abasto rural
(Miles de
personas
beneficia-
das) a/</t>
  </si>
  <si>
    <t>Programa
de apoyo
alimentario 
(Miles de fa-
milias bene-
ficiadas)</t>
  </si>
  <si>
    <t>a/ Calculado con base en la población objetivo de 1995 a 2001; y de 2002 en adelante con la población que habita en las</t>
  </si>
  <si>
    <t xml:space="preserve">    localidades donde el programa tiene presencia. </t>
  </si>
  <si>
    <t>Prestaciones sociales otorgadas por el Instituto de Seguridad</t>
  </si>
  <si>
    <t>Cuadro 7.39</t>
  </si>
  <si>
    <t>y Servicios Sociales de los Trabajadores del Estado</t>
  </si>
  <si>
    <t>Tiendas y farmacias</t>
  </si>
  <si>
    <t>Estancias de bienestar
y desarrollo infantil</t>
  </si>
  <si>
    <t>Servicios
turísticos
(Miles de
personas
atendidas)</t>
  </si>
  <si>
    <t>Niños
atendidos</t>
  </si>
  <si>
    <t>Prestaciones económicas otorgadas por el Instituto de Seguridad</t>
  </si>
  <si>
    <t>Cuadro 7.41</t>
  </si>
  <si>
    <t>Serie anual de 1995 a 2013</t>
  </si>
  <si>
    <t>Pensiones</t>
  </si>
  <si>
    <t>Subsidios
y ayudas</t>
  </si>
  <si>
    <t>Indemni-
zaciones
globales</t>
  </si>
  <si>
    <t>Préstamos
personales</t>
  </si>
  <si>
    <t>Personas (Miles)</t>
  </si>
  <si>
    <t>NS</t>
  </si>
  <si>
    <t>2013 E/</t>
  </si>
  <si>
    <t>Gasto (Miles de pesos)</t>
  </si>
  <si>
    <t>Indicadores seleccionados del programa</t>
  </si>
  <si>
    <t>Cuadro 7.44</t>
  </si>
  <si>
    <t>de atención a menores y adolescentes</t>
  </si>
  <si>
    <t>en situación de vulnerabilidad</t>
  </si>
  <si>
    <t>Serie anual de 1995 a 2011</t>
  </si>
  <si>
    <t>Menores atendidos</t>
  </si>
  <si>
    <t>Familias atendidas</t>
  </si>
  <si>
    <t>Estados
benefi-
ciados</t>
  </si>
  <si>
    <t>Municipios
atendidos</t>
  </si>
  <si>
    <t>Total a/</t>
  </si>
  <si>
    <t>"En" la
calle  b/</t>
  </si>
  <si>
    <t>En riesgo c/</t>
  </si>
  <si>
    <t>Programas 
preventivos</t>
  </si>
  <si>
    <t>a/ En 2000 y 2001 se consideran los datos no desglosados de menores atendidos en programas con enfoques preventi-</t>
  </si>
  <si>
    <t xml:space="preserve">    vos como son CAIC y CADI, prevención y atención del embarazo en adolescentes, atención interinstitucional a meno-</t>
  </si>
  <si>
    <t xml:space="preserve">    res fronterizos, prevención, atención, desaliento y erradicación del trabajo infantil, prevención de riesgos psicosociales</t>
  </si>
  <si>
    <t xml:space="preserve">    y "de la calle a la vida".</t>
  </si>
  <si>
    <t>b/ A partir de 2001 incluye el programa "De la calle a la vida".</t>
  </si>
  <si>
    <t>c/ En 2010 la población denominada "En riesgo", se reporta dentro de la población de menores atendidos con programas</t>
  </si>
  <si>
    <t xml:space="preserve">    preventivos.</t>
  </si>
  <si>
    <r>
      <t xml:space="preserve">Fuente: PR. </t>
    </r>
    <r>
      <rPr>
        <i/>
        <sz val="6"/>
        <rFont val="Arial"/>
        <family val="2"/>
      </rPr>
      <t>Informe de Gobierno</t>
    </r>
    <r>
      <rPr>
        <sz val="6"/>
        <rFont val="Arial"/>
        <family val="2"/>
      </rPr>
      <t xml:space="preserve"> (varios años). Anexo. </t>
    </r>
    <r>
      <rPr>
        <sz val="6"/>
        <rFont val="Arial"/>
        <family val="2"/>
      </rPr>
      <t>México, DF.</t>
    </r>
  </si>
  <si>
    <t>M1</t>
  </si>
  <si>
    <t>M2</t>
  </si>
  <si>
    <t>M3</t>
  </si>
  <si>
    <t>M4</t>
  </si>
  <si>
    <t>Población asegurada en instituciones públicas de salud</t>
  </si>
  <si>
    <t>Cuadro 7.1</t>
  </si>
  <si>
    <t>según institución</t>
  </si>
  <si>
    <t>Miles</t>
  </si>
  <si>
    <t>IMSS</t>
  </si>
  <si>
    <t>ISSSTE</t>
  </si>
  <si>
    <t>PEMEX</t>
  </si>
  <si>
    <t>SEDENA</t>
  </si>
  <si>
    <t>SEMAR</t>
  </si>
  <si>
    <t>Estatal</t>
  </si>
  <si>
    <t>Seguro
popular</t>
  </si>
  <si>
    <t>2011 P/</t>
  </si>
  <si>
    <t>Nota: Hasta 2002 se denominaba población derechohabiente. Para 2003 no se dispone de información.</t>
  </si>
  <si>
    <r>
      <t>Fuente: Para 1995 a 2002: SSA.</t>
    </r>
    <r>
      <rPr>
        <i/>
        <sz val="6"/>
        <rFont val="Arial"/>
        <family val="2"/>
      </rPr>
      <t xml:space="preserve"> Boletín de Información Estadística. Recursos y Servicios </t>
    </r>
    <r>
      <rPr>
        <sz val="6"/>
        <rFont val="Arial"/>
        <family val="2"/>
      </rPr>
      <t>(varios años). México, DF.</t>
    </r>
  </si>
  <si>
    <r>
      <t xml:space="preserve">             Para 2004 a 2011: SSA.</t>
    </r>
    <r>
      <rPr>
        <i/>
        <sz val="6"/>
        <rFont val="Arial"/>
        <family val="2"/>
      </rPr>
      <t xml:space="preserve"> Boletín de Información Estadística. Servicios Otorgados y Programas Sustantivos</t>
    </r>
  </si>
  <si>
    <r>
      <t xml:space="preserve">             </t>
    </r>
    <r>
      <rPr>
        <sz val="6"/>
        <rFont val="Arial"/>
        <family val="2"/>
      </rPr>
      <t>(varios años). México, DF.</t>
    </r>
  </si>
  <si>
    <t>Unidades médicas en instituciones públicas de salud</t>
  </si>
  <si>
    <t>Cuadro 7.2</t>
  </si>
  <si>
    <t>SSA</t>
  </si>
  <si>
    <t>IMSS-Opor-
tunidades</t>
  </si>
  <si>
    <t>Esta-
tal</t>
  </si>
  <si>
    <t>Otros</t>
  </si>
  <si>
    <t>Nota: Únicamente se presenta información de las instituciones que reportaron cifras.</t>
  </si>
  <si>
    <t xml:space="preserve">             años). México, DF.</t>
  </si>
  <si>
    <t>Unidades de hospitalización en instituciones públicas de salud</t>
  </si>
  <si>
    <t>Cuadro 7.3</t>
  </si>
  <si>
    <t>Esta-</t>
  </si>
  <si>
    <t>tal</t>
  </si>
  <si>
    <t>Unidades de consulta externa en instituciones públicas de salud</t>
  </si>
  <si>
    <t>Cuadro 7.4</t>
  </si>
  <si>
    <t>Camas censables en instituciones públicas de salud</t>
  </si>
  <si>
    <t>Cuadro 7.5</t>
  </si>
  <si>
    <t>Recursos materiales seleccionados</t>
  </si>
  <si>
    <t>Cuadro 7.6</t>
  </si>
  <si>
    <t>en instituciones públicas de salud</t>
  </si>
  <si>
    <t>Gabinetes de
radiología</t>
  </si>
  <si>
    <t>Quiró-
fanos</t>
  </si>
  <si>
    <t>a/ Comprende consultorios generales, de especialidades y otros.</t>
  </si>
  <si>
    <t>Personal médico en instituciones públicas de salud</t>
  </si>
  <si>
    <t>Cuadro 7.7</t>
  </si>
  <si>
    <t>según especialidad</t>
  </si>
  <si>
    <t>En
otra
labor</t>
  </si>
  <si>
    <t>Resi-
den-
tes a/</t>
  </si>
  <si>
    <t>Pasan-
tes</t>
  </si>
  <si>
    <t>Gineco-
obste-
tras</t>
  </si>
  <si>
    <t>Pedia-
tras</t>
  </si>
  <si>
    <t>Otros b/</t>
  </si>
  <si>
    <t>d/</t>
  </si>
  <si>
    <t>2011 P/ e/</t>
  </si>
  <si>
    <t>a/ Comprende pasantes de odontología, internos de pregrado y residentes.</t>
  </si>
  <si>
    <t>b/ A partir de 1991 incluye cirujanos, internistas y otros especialistas.</t>
  </si>
  <si>
    <t>c/ Incluye 394 médicos no desglosados por especialidad.</t>
  </si>
  <si>
    <t>d/ Incluye 49 médicos no desglosados por especialidad.</t>
  </si>
  <si>
    <t>e/ Se presentan las cifras que reportó la fuente, aun cuando las sumas de los parciales no coinciden con los totales.</t>
  </si>
  <si>
    <t>Cuadro 7.8</t>
  </si>
  <si>
    <t>Médicos generales en instituciones públicas de salud</t>
  </si>
  <si>
    <t>Cuadro 7.9</t>
  </si>
  <si>
    <t>Médicos especialistas en instituciones públicas de salud</t>
  </si>
  <si>
    <t>Cuadro 7.10</t>
  </si>
  <si>
    <t>Nota: Comprende gineco-obstetras, pediatras y odontólogos. A partir de 1991 incluye cirujanos, internistas y otros espe-</t>
  </si>
  <si>
    <t xml:space="preserve">          cialistas. Únicamente se presenta información de las instituciones que reportaron cifras.</t>
  </si>
  <si>
    <t>Médicos pasantes en instituciones públicas de salud</t>
  </si>
  <si>
    <t>Cuadro 7.11</t>
  </si>
  <si>
    <t>Personal en otras labores médicas en instituciones públicas</t>
  </si>
  <si>
    <t>Cuadro 7.12</t>
  </si>
  <si>
    <t>de salud según institución</t>
  </si>
  <si>
    <t>Personal no médico en instituciones públicas de salud</t>
  </si>
  <si>
    <t>Cuadro 7.13</t>
  </si>
  <si>
    <t>Enfermeras</t>
  </si>
  <si>
    <t>Otro a/</t>
  </si>
  <si>
    <t>Auxiliares</t>
  </si>
  <si>
    <t>Generales</t>
  </si>
  <si>
    <t>Especia-
lizadas</t>
  </si>
  <si>
    <t>En otras
labores b/</t>
  </si>
  <si>
    <t>2005 c/</t>
  </si>
  <si>
    <t>a/ A partir de 2003 comprende personal de trabajo social; servicios auxiliares de diagnóstico y tratamiento; administrativo;</t>
  </si>
  <si>
    <t xml:space="preserve">    y otro personal.</t>
  </si>
  <si>
    <t>b/ Incluye enfermeras pasantes.</t>
  </si>
  <si>
    <t>c/ Se presentan las cifras que reportó la fuente, aun cuando las sumas de los parciales no coinciden con los totales.</t>
  </si>
  <si>
    <t>Consultas externas otorgadas en instituciones públicas de salud</t>
  </si>
  <si>
    <t>Cuadro 7.14</t>
  </si>
  <si>
    <t>SSA a/</t>
  </si>
  <si>
    <t>Nota: Incluye consulta general, especializada, odontológica, de urgencias y no especificado. Únicamente se presenta</t>
  </si>
  <si>
    <t xml:space="preserve">         información de las instituciones que reportaron cifras.</t>
  </si>
  <si>
    <t>a/ A partir de 2009 incluye información del seguro popular.</t>
  </si>
  <si>
    <t xml:space="preserve">b/ Incluye 5 672 mil consultas externas correspondientes al seguro popular. </t>
  </si>
  <si>
    <t>Consultas externas generales otorgadas en instituciones públicas</t>
  </si>
  <si>
    <t>Cuadro 7.15</t>
  </si>
  <si>
    <t>Consultas externas de especialidad otorgadas en instituciones</t>
  </si>
  <si>
    <t>Cuadro 7.16</t>
  </si>
  <si>
    <t>públicas de salud según institución</t>
  </si>
  <si>
    <t>Nota: Comprende gineco-obstetricia y pediatría. A partir de 1991 incluye además cirugía, medicina interna, otras espe-</t>
  </si>
  <si>
    <t xml:space="preserve">          cialidades y no especificado. Se presenta información únicamente de las instituciones que reportaron cifras.</t>
  </si>
  <si>
    <t>Consultas externas odontológicas otorgadas en instituciones</t>
  </si>
  <si>
    <t>Cuadro 7.17</t>
  </si>
  <si>
    <t>Consultas externas de urgencias otorgadas en instituciones</t>
  </si>
  <si>
    <t>Cuadro 7.18</t>
  </si>
  <si>
    <t>a/</t>
  </si>
  <si>
    <t>a/ Incluye 234 mil consultas externas de urgencias correspondientes al seguro popular.</t>
  </si>
  <si>
    <t>Consultas de planificación familiar otorgadas en instituciones</t>
  </si>
  <si>
    <t>Cuadro 7.19</t>
  </si>
  <si>
    <r>
      <t xml:space="preserve">Fuente: Para 1995 y 1996: SSA. </t>
    </r>
    <r>
      <rPr>
        <i/>
        <sz val="6"/>
        <rFont val="Arial"/>
        <family val="2"/>
      </rPr>
      <t xml:space="preserve">Boletín de Información Estadística. Recursos y Servicios </t>
    </r>
    <r>
      <rPr>
        <sz val="6"/>
        <rFont val="Arial"/>
        <family val="2"/>
      </rPr>
      <t>(varios años). México, DF.</t>
    </r>
  </si>
  <si>
    <r>
      <t xml:space="preserve">             Para 1997 a 2002: SSA.</t>
    </r>
    <r>
      <rPr>
        <i/>
        <sz val="6"/>
        <rFont val="Arial"/>
        <family val="2"/>
      </rPr>
      <t xml:space="preserve"> Boletín de Información Estadística. Programas Sustantivos </t>
    </r>
    <r>
      <rPr>
        <sz val="6"/>
        <rFont val="Arial"/>
        <family val="2"/>
      </rPr>
      <t>(varios años). México, DF.</t>
    </r>
  </si>
  <si>
    <t>Servicios de hospitalización en instituciones públicas de salud</t>
  </si>
  <si>
    <t>Cuadro 7.20</t>
  </si>
  <si>
    <t>Egresos hos-
pitalarios</t>
  </si>
  <si>
    <t>Días
paciente</t>
  </si>
  <si>
    <t>Intervenciones
quirúrgicas</t>
  </si>
  <si>
    <t>Partos
atendidos a/</t>
  </si>
  <si>
    <t>a/ Comprende partos eutócicos, distócicos vaginales, cesáreas y no especificados.</t>
  </si>
  <si>
    <r>
      <t xml:space="preserve">             SSA.</t>
    </r>
    <r>
      <rPr>
        <i/>
        <sz val="6"/>
        <rFont val="Arial"/>
        <family val="2"/>
      </rPr>
      <t xml:space="preserve"> Boletín de Información Estadística. Programas Sustantivos </t>
    </r>
    <r>
      <rPr>
        <sz val="6"/>
        <rFont val="Arial"/>
        <family val="2"/>
      </rPr>
      <t>(varios años). México, DF.</t>
    </r>
  </si>
  <si>
    <t>Servicios auxiliares de diagnóstico</t>
  </si>
  <si>
    <t>Cuadro 7.21</t>
  </si>
  <si>
    <t>Laboratorio clínico</t>
  </si>
  <si>
    <t>Otros estudios a/</t>
  </si>
  <si>
    <t>Personas</t>
  </si>
  <si>
    <t>Estudios</t>
  </si>
  <si>
    <t>a/ Hasta 2002 comprende los demás estudios realizados en las unidades médicas, como son: electroencefalografías,</t>
  </si>
  <si>
    <t xml:space="preserve">    electrocardiogramas, ultrasonidos y cateterismos, entre otros.</t>
  </si>
  <si>
    <t>Inmunizaciones aplicadas en instituciones públicas de salud</t>
  </si>
  <si>
    <t>Cuadro 7.22</t>
  </si>
  <si>
    <t>según tipo de biológico</t>
  </si>
  <si>
    <t>Antipolio-
mielítica
(Sabin)</t>
  </si>
  <si>
    <t>Penta-
valente a/</t>
  </si>
  <si>
    <t>Tuberculo-
sis, Bacilo
de Calmet
y Guerin
(BCG)</t>
  </si>
  <si>
    <t>Toxoide
tetánico
difté-
rico b/</t>
  </si>
  <si>
    <t>Triple
viral/
SRP/AS c/</t>
  </si>
  <si>
    <t>Antirrá-
bica hu-
mana</t>
  </si>
  <si>
    <t>Antiti-
foídica</t>
  </si>
  <si>
    <t>Otros
bioló-
gicos</t>
  </si>
  <si>
    <t>1996 d/</t>
  </si>
  <si>
    <t>1998 d/</t>
  </si>
  <si>
    <t>2000 d/</t>
  </si>
  <si>
    <t>2001 d/</t>
  </si>
  <si>
    <t>2008 d/</t>
  </si>
  <si>
    <t>2010 d/</t>
  </si>
  <si>
    <t>Nota: Comprende inmunizaciones aplicadas en programa permanente y semanas nacionales de vacunación.</t>
  </si>
  <si>
    <t>a/ Hasta 2001 se refiere a DPT. A partir de 2002 se denomina pentavalente (difteria, tosferina, tétanos, hepatitis B e</t>
  </si>
  <si>
    <t xml:space="preserve">    infecciones por H. influenzae B).</t>
  </si>
  <si>
    <t>b/ De 1980 a 1997 se refiere sólo a toxoide tetánico; a partir de 1998 se refiere a toxide tetánico diftérico; desde 2000</t>
  </si>
  <si>
    <t xml:space="preserve">    incluye además, toxoide tetánico a mujeres embarazadas.</t>
  </si>
  <si>
    <t>c/ De 1980 a 1998 se refiere sólo a la antisarampionosa. A partir de 1999, a la antisarampionosa triple viral SRP (saram-</t>
  </si>
  <si>
    <t xml:space="preserve">    pión, rubéola y parotiditis).</t>
  </si>
  <si>
    <t>d/ Se presentan las cifras que reportó la fuente, aun cuando las sumas de los parciales no coinciden con los totales por</t>
  </si>
  <si>
    <t xml:space="preserve">    biológico.</t>
  </si>
  <si>
    <r>
      <t>Fuente: Para 1995 y 1996: SSA.</t>
    </r>
    <r>
      <rPr>
        <i/>
        <sz val="6"/>
        <rFont val="Arial"/>
        <family val="2"/>
      </rPr>
      <t xml:space="preserve"> Boletín de Información Estadística. Recursos y Servicios </t>
    </r>
    <r>
      <rPr>
        <sz val="6"/>
        <rFont val="Arial"/>
        <family val="2"/>
      </rPr>
      <t>(varios años). México, DF.</t>
    </r>
  </si>
  <si>
    <t>Defunciones generales registradas por capítulo</t>
  </si>
  <si>
    <t>Cuadro 7.30</t>
  </si>
  <si>
    <t>de causa de mortalidad</t>
  </si>
  <si>
    <t>Causa</t>
  </si>
  <si>
    <t>I</t>
  </si>
  <si>
    <t>Ciertas enfermedades infecciosas y parasitarias</t>
  </si>
  <si>
    <t>II</t>
  </si>
  <si>
    <t>Tumores (Neoplasias)</t>
  </si>
  <si>
    <t>III</t>
  </si>
  <si>
    <t xml:space="preserve">Enfermedades de la sangre y de los órganos </t>
  </si>
  <si>
    <t>hematopoyéticos y ciertos trastornos que afectan</t>
  </si>
  <si>
    <t>el mecanismo de la inmunidad</t>
  </si>
  <si>
    <t>IV</t>
  </si>
  <si>
    <t>Enfermedades endocrinas, nutricionales y metabólicas</t>
  </si>
  <si>
    <t>V</t>
  </si>
  <si>
    <t>Trastornos mentales y del comportamiento</t>
  </si>
  <si>
    <t>VI</t>
  </si>
  <si>
    <t>Enfermedades del sistema nervioso</t>
  </si>
  <si>
    <t>VII</t>
  </si>
  <si>
    <t>Enfermedades del ojo y sus anexos</t>
  </si>
  <si>
    <t>VIII</t>
  </si>
  <si>
    <t>Enfermedades del oído y de la apófisis mastoides</t>
  </si>
  <si>
    <t>IX</t>
  </si>
  <si>
    <t>Enfermedades del sistema circulatorio</t>
  </si>
  <si>
    <t>X</t>
  </si>
  <si>
    <t>Enfermedades del sistema respiratorio</t>
  </si>
  <si>
    <t>XI</t>
  </si>
  <si>
    <t>Enfermedades del sistema digestivo</t>
  </si>
  <si>
    <t>XII</t>
  </si>
  <si>
    <t>Enfermedades de la piel y del tejido subcutáneo</t>
  </si>
  <si>
    <t>XIII</t>
  </si>
  <si>
    <t>Enfermedades del sistema osteomuscular</t>
  </si>
  <si>
    <t>y del tejido conjuntivo</t>
  </si>
  <si>
    <t>XIV</t>
  </si>
  <si>
    <t>Enfermedades del sistema genitourinario</t>
  </si>
  <si>
    <t>XV</t>
  </si>
  <si>
    <t>Embarazo, parto y puerperio</t>
  </si>
  <si>
    <t>XVI</t>
  </si>
  <si>
    <t>Ciertas afecciones originadas en el periodo perinatal</t>
  </si>
  <si>
    <t>XVII</t>
  </si>
  <si>
    <t>Malformaciones congénitas, deformidades y anomalías</t>
  </si>
  <si>
    <t>cromosómicas</t>
  </si>
  <si>
    <t>XVIII</t>
  </si>
  <si>
    <t>Síntomas, signos y hallazgos anormales clínicos y de</t>
  </si>
  <si>
    <t>laboratorio, no clasificados en otra parte</t>
  </si>
  <si>
    <t>XX</t>
  </si>
  <si>
    <t>Causas externas de morbilidad y mortalidad</t>
  </si>
  <si>
    <t>Nota: Este cuadro presenta los datos de acuerdo con la Clasificación Internacional de Enfermedades, 10a. Revisión de</t>
  </si>
  <si>
    <t xml:space="preserve">          la OMS.</t>
  </si>
  <si>
    <r>
      <t xml:space="preserve">Fuente: INEGI. </t>
    </r>
    <r>
      <rPr>
        <i/>
        <sz val="6"/>
        <rFont val="Arial"/>
        <family val="2"/>
      </rPr>
      <t>Estadísticas de Mortalidad.</t>
    </r>
  </si>
  <si>
    <t>Defunciones fetales registradas según grupo</t>
  </si>
  <si>
    <t>Cuadro 7.31</t>
  </si>
  <si>
    <t>quinquenal de edad de la madre</t>
  </si>
  <si>
    <t>Menor
de 15
años</t>
  </si>
  <si>
    <t>De 15
a 19
años</t>
  </si>
  <si>
    <t>De 20
a 24
años</t>
  </si>
  <si>
    <t>De 25
a 29
años</t>
  </si>
  <si>
    <t>De 30
a 34
años</t>
  </si>
  <si>
    <t>De 35
a 39
años</t>
  </si>
  <si>
    <t>De 40
a 44
años</t>
  </si>
  <si>
    <t>De 45
a 49
años</t>
  </si>
  <si>
    <t>De 50
y más
años</t>
  </si>
  <si>
    <t>No espe-
cificado</t>
  </si>
  <si>
    <t>Cuadro 7.32</t>
  </si>
  <si>
    <t>Soltera</t>
  </si>
  <si>
    <t>Casada</t>
  </si>
  <si>
    <t>Viuda</t>
  </si>
  <si>
    <t>Divorciada</t>
  </si>
  <si>
    <t>Unión
libre</t>
  </si>
  <si>
    <t>Separada</t>
  </si>
  <si>
    <t xml:space="preserve">                                                                                                 </t>
  </si>
  <si>
    <t>Defunciones fetales registradas según número</t>
  </si>
  <si>
    <t>Cuadro 7.33</t>
  </si>
  <si>
    <t>de semanas de gestación</t>
  </si>
  <si>
    <t>Menos
de 21 a/</t>
  </si>
  <si>
    <t>De 21 a 27</t>
  </si>
  <si>
    <t>De 28 a 36</t>
  </si>
  <si>
    <t>De 37 y más
semanas</t>
  </si>
  <si>
    <t>a/ A partir de 2004 la SSA cambió el criterio de semanas de gestación para determinar cuándo es un aborto, anteriormen-</t>
  </si>
  <si>
    <t xml:space="preserve">    te era de menos de 20 semanas y a partir de ese año es de menos de 21 semanas.</t>
  </si>
  <si>
    <t>Defunciones fetales registradas según tipo de asistencia</t>
  </si>
  <si>
    <t>Cuadro 7.34</t>
  </si>
  <si>
    <t>médica proporcionada a la madre durante el parto</t>
  </si>
  <si>
    <t>Enfermera</t>
  </si>
  <si>
    <t>Atención
empírica</t>
  </si>
  <si>
    <t>Otro tipo de
atención</t>
  </si>
  <si>
    <t>No espe-
cificada</t>
  </si>
  <si>
    <t>Casos de SIDA notificados, diagnosticados y acumulados</t>
  </si>
  <si>
    <t>Cuadro 7.43</t>
  </si>
  <si>
    <t>Notificados
en el año a/</t>
  </si>
  <si>
    <t>Diagnosticados
en el año</t>
  </si>
  <si>
    <t>Acumulados</t>
  </si>
  <si>
    <t>a/ Se refiere a los casos ocurridos en un año determinado que son notificados a la autoridad sanitaria después de varios</t>
  </si>
  <si>
    <t xml:space="preserve">     meses o incluso años, de la fecha en que fueron diagnosticados.</t>
  </si>
  <si>
    <r>
      <t xml:space="preserve">Fuente: CONASIDA. </t>
    </r>
    <r>
      <rPr>
        <i/>
        <sz val="6"/>
        <rFont val="Arial"/>
        <family val="2"/>
      </rPr>
      <t xml:space="preserve">Vigilancia Epidemiológica de casos de VIH/SIDA en México. </t>
    </r>
    <r>
      <rPr>
        <sz val="6"/>
        <rFont val="Arial"/>
        <family val="2"/>
      </rPr>
      <t>En: www.censida.salud.gob.mx</t>
    </r>
  </si>
  <si>
    <t xml:space="preserve">              (18 de agosto de 2013).</t>
  </si>
  <si>
    <t>Gasto público federal ejercido en salud</t>
  </si>
  <si>
    <t>Cuadro 7.36</t>
  </si>
  <si>
    <t>según régimen e institución</t>
  </si>
  <si>
    <t>Millones de pesos</t>
  </si>
  <si>
    <t>Población no asegurada</t>
  </si>
  <si>
    <t>Población asegurada</t>
  </si>
  <si>
    <t>Ramo  33
(FASSA) a/</t>
  </si>
  <si>
    <t>Esta-
tales</t>
  </si>
  <si>
    <t>a/ El Ramo 33 se crea en 1998, por lo que de 1990 a 1997 el gasto en salud ejercido en los estados se reporta en lo co-</t>
  </si>
  <si>
    <t xml:space="preserve">    rrespondiente a la SSA.</t>
  </si>
  <si>
    <t>Nota: Datos al cierre de 2012. Por los procedimientos de elaboración, esta información puede presentar cambios poste-</t>
  </si>
  <si>
    <t xml:space="preserve">          riores. </t>
  </si>
  <si>
    <r>
      <t xml:space="preserve">             Para 2003 a 2012: SSA.</t>
    </r>
    <r>
      <rPr>
        <i/>
        <sz val="6"/>
        <rFont val="Arial"/>
        <family val="2"/>
      </rPr>
      <t xml:space="preserve"> Boletín de Información Estadística. Recursos Físicos, Materiales y Humanos</t>
    </r>
    <r>
      <rPr>
        <sz val="6"/>
        <rFont val="Arial"/>
        <family val="2"/>
      </rPr>
      <t xml:space="preserve"> (varios</t>
    </r>
  </si>
  <si>
    <r>
      <t xml:space="preserve">             Para 2003 a 2012: SSA.</t>
    </r>
    <r>
      <rPr>
        <i/>
        <sz val="6"/>
        <rFont val="Arial"/>
        <family val="2"/>
      </rPr>
      <t xml:space="preserve"> Boletín de Información Estadística. Recursos Físicos, Materiales y Humanos </t>
    </r>
    <r>
      <rPr>
        <sz val="6"/>
        <rFont val="Arial"/>
        <family val="2"/>
      </rPr>
      <t>(varios</t>
    </r>
  </si>
  <si>
    <r>
      <t xml:space="preserve">             Para 2003 a 2012: SSA.</t>
    </r>
    <r>
      <rPr>
        <i/>
        <sz val="6"/>
        <rFont val="Arial"/>
        <family val="2"/>
      </rPr>
      <t xml:space="preserve"> Boletín de Información Estadística. Recursos Físicos, Materiales y Humanos</t>
    </r>
    <r>
      <rPr>
        <sz val="6"/>
        <rFont val="Arial"/>
        <family val="2"/>
      </rPr>
      <t xml:space="preserve"> (varios </t>
    </r>
  </si>
  <si>
    <t>2012 P/ e/</t>
  </si>
  <si>
    <r>
      <t xml:space="preserve">             Para 2003 a 2012: SSA.</t>
    </r>
    <r>
      <rPr>
        <i/>
        <sz val="6"/>
        <rFont val="Arial"/>
        <family val="2"/>
      </rPr>
      <t xml:space="preserve"> Boletín de Información Estadística. Servicios Otorgados y Programas Sustantivos</t>
    </r>
  </si>
  <si>
    <t>Fuente: SSA. En: www.sinais.salud.gob.mx (8 de enero de 2014).</t>
  </si>
  <si>
    <t>Serie anual de 1998 a 2012</t>
  </si>
  <si>
    <t>Defunciones fetales registradas según estado conyugal de la madre</t>
  </si>
  <si>
    <t>No aplica</t>
  </si>
  <si>
    <t>a menores</t>
  </si>
  <si>
    <t>de 12 años</t>
  </si>
  <si>
    <t>Médico a/</t>
  </si>
  <si>
    <t>a/ A partir de 2012 incluye médico gineco-obstetra y otro médico.</t>
  </si>
  <si>
    <t>2012 P/ c/</t>
  </si>
  <si>
    <t>2012 P/ d/</t>
  </si>
  <si>
    <t>b/ Para este año incluye información de SEDENA y SEMAR.</t>
  </si>
  <si>
    <t>c/ Para este año incluye información de algunas delegaciones estatales del ISSSTE.</t>
  </si>
  <si>
    <t>7. Salud y seguridad social</t>
  </si>
  <si>
    <t xml:space="preserve">Población asegurada en instituciones públicas de salud según institución
Serie anual de 1995 a 2011
Miles
</t>
  </si>
  <si>
    <t>7.10</t>
  </si>
  <si>
    <t>7.20</t>
  </si>
  <si>
    <t xml:space="preserve">Recursos materiales seleccionados en establecimientos particulares de salud
Serie anual de 1995 a 2012
</t>
  </si>
  <si>
    <t xml:space="preserve">Personal médico en nómina que labora en establecimientos particulares de salud según especialidad
Serie anual de 2001 a 2012
</t>
  </si>
  <si>
    <t xml:space="preserve">Personal médico en acuerdo especial que labora en establecimientos particulares de salud según especialidad
Serie anual de 2001 a 2012
</t>
  </si>
  <si>
    <t xml:space="preserve">Personal no médico que labora en establecimientos particulares de salud
Serie anual de 1995 a 2012
</t>
  </si>
  <si>
    <t xml:space="preserve">Consultas externas en establecimientos particulares de salud según tipo de consulta
Serie anual de 1995 a 2012
</t>
  </si>
  <si>
    <t xml:space="preserve">Servicios auxiliares de diagnóstico y tratamiento en establecimientos particulares de salud según clase de servicio
Serie anual de 1995 a 2012
</t>
  </si>
  <si>
    <t xml:space="preserve">Indicadores hospitalarios seleccionados de los servicios en establecimientos particulares de salud
Serie anual de 1995 a 2012
</t>
  </si>
  <si>
    <t>7.30</t>
  </si>
  <si>
    <t xml:space="preserve">Asesorías especializadas, inconformidades y dictámenes médicos atendidos y concluidos por la Comisión Nacional de Arbitraje Médico
Serie anual de 1996 a 2012
</t>
  </si>
  <si>
    <t xml:space="preserve">Acciones y apoyos a personas con capacidades diferentes
Serie anual de 1995 a 2012
</t>
  </si>
  <si>
    <t xml:space="preserve">Indicadores seleccionados de programas de atención alimentaria a grupos vulnerables
Serie anual de 1995 a 2012
</t>
  </si>
  <si>
    <t>7.40</t>
  </si>
  <si>
    <t xml:space="preserve">Prestaciones sociales otorgadas por el Instituto Mexicano del Seguro Social
Serie anual de 1995 a 2012
</t>
  </si>
  <si>
    <t xml:space="preserve">Casos de SIDA notificados, diagnosticados y acumulados
Serie anual de 1995 a 2012
</t>
  </si>
  <si>
    <t xml:space="preserve">Unidades médicas en instituciones públicas de salud según institución
Serie anual de 1995 a 2012
</t>
  </si>
  <si>
    <t xml:space="preserve">Unidades de hospitalización en instituciones públicas de salud según institución
Serie anual de 1995 a 2012
</t>
  </si>
  <si>
    <t xml:space="preserve">Unidades de consulta externa en instituciones públicas de salud según institución
Serie anual de 1995 a 2012
</t>
  </si>
  <si>
    <t xml:space="preserve">Camas censables en instituciones públicas de salud según institución
Serie anual de 1995 a 2012
</t>
  </si>
  <si>
    <t xml:space="preserve">Recursos materiales seleccionados en instituciones públicas de salud
Serie anual de 1995 a 2012
</t>
  </si>
  <si>
    <t xml:space="preserve">Personal médico en instituciones públicas de salud según especialidad
Serie anual de 1995 a 2012
</t>
  </si>
  <si>
    <t xml:space="preserve">Personal médico en instituciones públicas de salud según institución
Serie anual de 1995 a 2012
</t>
  </si>
  <si>
    <t xml:space="preserve">Médicos generales en instituciones públicas de salud según institución
Serie anual de 1995 a 2012
</t>
  </si>
  <si>
    <t xml:space="preserve">Médicos especialistas en instituciones públicas de salud según institución
Serie anual de 1995 a 2012
</t>
  </si>
  <si>
    <t xml:space="preserve">Médicos pasantes en instituciones públicas de salud según institución
Serie anual de 1995 a 2012
</t>
  </si>
  <si>
    <t xml:space="preserve">Personal en otras labores médicas en instituciones públicas de salud según institución
Serie anual de 1995 a 2012
</t>
  </si>
  <si>
    <t xml:space="preserve">Personal no médico en instituciones públicas de salud
Serie anual de 1995 a 2012
</t>
  </si>
  <si>
    <t xml:space="preserve">Consultas externas otorgadas en instituciones públicas de salud según institución 
Serie anual de 1995 a 2012
Miles
</t>
  </si>
  <si>
    <t xml:space="preserve">Consultas externas generales otorgadas en instituciones públicas de salud según institución
Serie anual de 1995 a 2012
Miles
</t>
  </si>
  <si>
    <t xml:space="preserve">Consultas externas de especialidad otorgadas en instituciones públicas de salud según institución
Serie anual de 1995 a 2012
Miles
</t>
  </si>
  <si>
    <t xml:space="preserve">Consultas externas odontológicas otorgadas en instituciones públicas de salud  según institución
Serie anual de 1995 a 2012
Miles
</t>
  </si>
  <si>
    <t xml:space="preserve">Consultas externas de urgencias otorgadas en instituciones públicas de salud según institución
Serie anual de 1995 a 2012
Miles
</t>
  </si>
  <si>
    <t xml:space="preserve">Consultas de planificación familiar otorgadas en instituciones públicas de salud según institución
Serie anual de 1995 a 2012
Miles
</t>
  </si>
  <si>
    <t xml:space="preserve">Servicios de hospitalización en instituciones públicas de salud
Serie anual de 1995 a 2012
Miles
</t>
  </si>
  <si>
    <t xml:space="preserve">Servicios auxiliares de diagnóstico en instituciones públicas de salud
Serie anual de 1995 a 2012
Miles
</t>
  </si>
  <si>
    <t xml:space="preserve">Inmunizaciones aplicadas en instituciones públicas de salud según tipo de biológico
Serie anual de 1995 a 2012
Miles
</t>
  </si>
  <si>
    <t xml:space="preserve">Defunciones generales registradas por capítulo de causa de mortalidad
Serie anual de 1998 a 2012
</t>
  </si>
  <si>
    <t xml:space="preserve">Defunciones fetales registradas según grupo quinquenal de edad de la madre
Serie anual de 1995 a 2012
</t>
  </si>
  <si>
    <t xml:space="preserve">Defunciones fetales registradas según estado civil de la madre
Serie anual de 1995 a 2012
</t>
  </si>
  <si>
    <t xml:space="preserve">Defunciones fetales registradas según número de semanas de gestación
Serie anual de 1995 a 2012
</t>
  </si>
  <si>
    <t xml:space="preserve">Defunciones fetales registradas según tipo de asistencia médica proporcionada a la madre durante el parto
Serie anual de 1995 a 2012
</t>
  </si>
  <si>
    <t xml:space="preserve">Gasto público federal ejercido en salud según régimen e institución
Serie anual de 1995 a 2012
Millones de pesos
</t>
  </si>
  <si>
    <t xml:space="preserve">Prestaciones sociales otorgadas por el Instituto de Seguridad y Servicios Sociales de los Trabajadores del Estado
Serie anual de 1995 a 2012
</t>
  </si>
  <si>
    <t xml:space="preserve">Prestaciones económicas otorgadas por el Instituto de Seguridad y Servicios Sociales de los Trabajadores del Estado
Serie anual de 1995 a 2013
 </t>
  </si>
  <si>
    <t xml:space="preserve">Prestaciones económicas otorgadas por el Instituto Mexicano del Seguro
Social Serie anual de 1995 a 2012
</t>
  </si>
  <si>
    <t xml:space="preserve">Indicadores seleccionados del programa de atención a menores y adolescentes en situación de vulnerabilidad
Serie anual de 1995 a 2011
</t>
  </si>
</sst>
</file>

<file path=xl/styles.xml><?xml version="1.0" encoding="utf-8"?>
<styleSheet xmlns="http://schemas.openxmlformats.org/spreadsheetml/2006/main">
  <numFmts count="4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###,##0"/>
    <numFmt numFmtId="166" formatCode="###,##0.0"/>
    <numFmt numFmtId="167" formatCode="###,##0.00"/>
    <numFmt numFmtId="168" formatCode="#\ ##0;\-#\ ##0"/>
    <numFmt numFmtId="169" formatCode="0.00;\-0.00"/>
    <numFmt numFmtId="170" formatCode="\ ####"/>
    <numFmt numFmtId="171" formatCode="###\ ###.00"/>
    <numFmt numFmtId="172" formatCode="_([$€]* #,##0.00_);_([$€]* \(#,##0.00\);_([$€]* &quot;-&quot;??_);_(@_)"/>
    <numFmt numFmtId="173" formatCode="###,###,###"/>
    <numFmt numFmtId="174" formatCode="#\ ##0.0;\-#\ ##0.0"/>
    <numFmt numFmtId="175" formatCode="#\ ##0.0"/>
    <numFmt numFmtId="176" formatCode="#\ \ ###\ \ ##0;\(#\ \ ###\ \ ##0\)"/>
    <numFmt numFmtId="177" formatCode="##\ ###"/>
    <numFmt numFmtId="178" formatCode="##\ ###\ ###"/>
    <numFmt numFmtId="179" formatCode="#\ ###\ ###\ ##0"/>
    <numFmt numFmtId="180" formatCode="#,##0.00\ &quot;$&quot;;[Red]\-#,##0.00\ &quot;$&quot;"/>
    <numFmt numFmtId="181" formatCode="_-* #,##0\ &quot;$&quot;_-;\-* #,##0\ &quot;$&quot;_-;_-* &quot;-&quot;\ &quot;$&quot;_-;_-@_-"/>
    <numFmt numFmtId="182" formatCode="#,##0\ &quot;€&quot;;\-#,##0\ &quot;€&quot;"/>
    <numFmt numFmtId="183" formatCode="0.0"/>
    <numFmt numFmtId="184" formatCode="#,##0.00\ &quot;€&quot;;[Red]\-#,##0.00\ &quot;€&quot;"/>
    <numFmt numFmtId="185" formatCode="#,##0\ &quot;pta&quot;;\-#,##0\ &quot;pta&quot;"/>
    <numFmt numFmtId="186" formatCode="0.0_);[Red]\(0.0\)"/>
    <numFmt numFmtId="187" formatCode="0.000"/>
    <numFmt numFmtId="188" formatCode="#,##0.000"/>
    <numFmt numFmtId="189" formatCode="###,##0.0000"/>
    <numFmt numFmtId="190" formatCode="_-[$€-2]* #,##0.00_-;\-[$€-2]* #,##0.00_-;_-[$€-2]* &quot;-&quot;??_-"/>
    <numFmt numFmtId="191" formatCode="00"/>
    <numFmt numFmtId="192" formatCode="_(&quot;$&quot;* #,##0_);_(&quot;$&quot;* \(#,##0\);_(&quot;$&quot;* &quot;-&quot;_);_(@_)"/>
    <numFmt numFmtId="193" formatCode="&quot;$&quot;#,##0\ ;\(&quot;$&quot;#,##0\)"/>
    <numFmt numFmtId="194" formatCode="##0.0;\(##0.0\)"/>
    <numFmt numFmtId="195" formatCode="_(* #,##0.00_);_(* \(#,##0.00\);_(* &quot;-&quot;??_);_(@_)"/>
    <numFmt numFmtId="196" formatCode="#,##0.0"/>
    <numFmt numFmtId="197" formatCode="#,##0_);\-\ #,##0_)"/>
    <numFmt numFmtId="198" formatCode="###,###,##0________;\-###\###\##0________"/>
    <numFmt numFmtId="199" formatCode="###\ ###\ ##0__________;\-\ ###\ ###\ ##0.0________"/>
    <numFmt numFmtId="200" formatCode="###\ ###\ ##0____________;\-\ ###\ ###\ ##0.0________"/>
    <numFmt numFmtId="201" formatCode="#,##0.0_);\(#,##0.0\)"/>
    <numFmt numFmtId="202" formatCode="#\ ##0"/>
    <numFmt numFmtId="203" formatCode="##,###"/>
  </numFmts>
  <fonts count="79">
    <font>
      <sz val="8"/>
      <name val="Swis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i/>
      <sz val="11"/>
      <name val="Arial"/>
      <family val="2"/>
    </font>
    <font>
      <sz val="6"/>
      <name val="Arial"/>
      <family val="2"/>
    </font>
    <font>
      <i/>
      <sz val="7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.4"/>
      <color theme="10"/>
      <name val="Swiss"/>
    </font>
    <font>
      <sz val="2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b/>
      <sz val="13"/>
      <name val="Arial"/>
      <family val="2"/>
    </font>
    <font>
      <sz val="8"/>
      <name val="Swiss"/>
    </font>
    <font>
      <b/>
      <sz val="7"/>
      <name val="Arial"/>
      <family val="2"/>
    </font>
    <font>
      <u/>
      <sz val="15.4"/>
      <color theme="10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u/>
      <sz val="7"/>
      <color indexed="12"/>
      <name val="Arial"/>
      <family val="2"/>
    </font>
    <font>
      <u/>
      <sz val="11"/>
      <color theme="10"/>
      <name val="Calibri"/>
      <family val="2"/>
    </font>
    <font>
      <u/>
      <sz val="13"/>
      <color theme="10"/>
      <name val="Arial"/>
      <family val="2"/>
    </font>
    <font>
      <u/>
      <sz val="11"/>
      <color rgb="FF004488"/>
      <name val="Calibri"/>
      <family val="2"/>
      <scheme val="minor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sz val="9"/>
      <name val="Microsoft Sans Serif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4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9"/>
      <name val="Arial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5"/>
      <name val="Arial"/>
      <family val="2"/>
    </font>
    <font>
      <b/>
      <sz val="5"/>
      <name val="Arial"/>
      <family val="2"/>
    </font>
    <font>
      <b/>
      <sz val="9.75"/>
      <name val="Arial"/>
      <family val="2"/>
    </font>
    <font>
      <sz val="6"/>
      <color indexed="8"/>
      <name val="Arial"/>
      <family val="2"/>
    </font>
    <font>
      <b/>
      <sz val="6"/>
      <color indexed="8"/>
      <name val="Arial"/>
      <family val="2"/>
    </font>
    <font>
      <b/>
      <sz val="6"/>
      <name val="Arial"/>
      <family val="2"/>
    </font>
    <font>
      <i/>
      <sz val="6"/>
      <name val="Arial"/>
      <family val="2"/>
    </font>
    <font>
      <vertAlign val="superscript"/>
      <sz val="7"/>
      <name val="Arial"/>
      <family val="2"/>
    </font>
    <font>
      <sz val="7"/>
      <color rgb="FFFF0000"/>
      <name val="Arial"/>
      <family val="2"/>
    </font>
    <font>
      <vertAlign val="superscript"/>
      <sz val="6"/>
      <name val="Arial"/>
      <family val="2"/>
    </font>
    <font>
      <sz val="10"/>
      <name val="Courier"/>
      <family val="3"/>
    </font>
    <font>
      <sz val="6"/>
      <color rgb="FFFF0000"/>
      <name val="Arial"/>
      <family val="2"/>
    </font>
    <font>
      <sz val="9.75"/>
      <name val="Arial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u/>
      <sz val="10"/>
      <name val="Arial"/>
      <family val="2"/>
    </font>
    <font>
      <sz val="6"/>
      <color indexed="18"/>
      <name val="Arial"/>
      <family val="2"/>
    </font>
    <font>
      <u/>
      <sz val="8"/>
      <color theme="10"/>
      <name val="Swiss"/>
    </font>
    <font>
      <u/>
      <sz val="6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43">
    <xf numFmtId="0" fontId="0" fillId="0" borderId="0"/>
    <xf numFmtId="0" fontId="8" fillId="0" borderId="0"/>
    <xf numFmtId="164" fontId="15" fillId="0" borderId="0"/>
    <xf numFmtId="165" fontId="14" fillId="0" borderId="0" applyFill="0" applyBorder="0" applyProtection="0">
      <alignment horizontal="right"/>
      <protection locked="0"/>
    </xf>
    <xf numFmtId="166" fontId="14" fillId="0" borderId="0" applyFill="0" applyBorder="0" applyProtection="0">
      <alignment horizontal="right"/>
    </xf>
    <xf numFmtId="167" fontId="14" fillId="0" borderId="0" applyFill="0" applyBorder="0" applyProtection="0">
      <alignment horizontal="right"/>
    </xf>
    <xf numFmtId="0" fontId="16" fillId="0" borderId="0" applyNumberFormat="0" applyFill="0" applyBorder="0" applyProtection="0">
      <alignment horizontal="left" vertical="top"/>
    </xf>
    <xf numFmtId="168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0" fontId="14" fillId="0" borderId="0" applyNumberFormat="0" applyFill="0" applyBorder="0" applyProtection="0">
      <alignment horizontal="left" vertical="top" wrapText="1"/>
    </xf>
    <xf numFmtId="0" fontId="14" fillId="0" borderId="0" applyNumberFormat="0" applyFill="0" applyBorder="0" applyProtection="0">
      <alignment horizontal="right" vertical="top"/>
    </xf>
    <xf numFmtId="0" fontId="14" fillId="0" borderId="0" applyNumberFormat="0" applyFill="0" applyBorder="0" applyProtection="0">
      <alignment horizontal="left" vertical="top"/>
    </xf>
    <xf numFmtId="0" fontId="9" fillId="0" borderId="0" applyNumberFormat="0" applyFill="0" applyBorder="0" applyAlignment="0" applyProtection="0"/>
    <xf numFmtId="1" fontId="14" fillId="0" borderId="0"/>
    <xf numFmtId="0" fontId="14" fillId="0" borderId="0" applyNumberFormat="0" applyFill="0" applyBorder="0" applyProtection="0">
      <alignment horizontal="right" vertical="top"/>
    </xf>
    <xf numFmtId="172" fontId="8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173" fontId="8" fillId="0" borderId="0" applyFont="0" applyFill="0" applyBorder="0" applyAlignment="0" applyProtection="0"/>
    <xf numFmtId="0" fontId="18" fillId="0" borderId="7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0" applyNumberFormat="0" applyFill="0" applyAlignment="0" applyProtection="0"/>
    <xf numFmtId="168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19" fillId="0" borderId="0" applyNumberFormat="0" applyFill="0" applyBorder="0" applyProtection="0">
      <alignment horizontal="right" vertical="top"/>
    </xf>
    <xf numFmtId="176" fontId="20" fillId="0" borderId="0" applyFont="0" applyFill="0" applyBorder="0" applyProtection="0">
      <alignment horizontal="right"/>
    </xf>
    <xf numFmtId="0" fontId="14" fillId="0" borderId="0" applyNumberFormat="0" applyFill="0" applyBorder="0" applyProtection="0">
      <alignment vertical="top"/>
      <protection locked="0"/>
    </xf>
    <xf numFmtId="0" fontId="15" fillId="0" borderId="0">
      <alignment horizontal="left" vertical="top"/>
    </xf>
    <xf numFmtId="0" fontId="14" fillId="0" borderId="0">
      <alignment horizontal="left" wrapText="1" indent="2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21" fillId="0" borderId="0" applyNumberFormat="0" applyFill="0" applyBorder="0" applyProtection="0">
      <alignment horizontal="left"/>
    </xf>
    <xf numFmtId="179" fontId="21" fillId="0" borderId="0" applyNumberFormat="0" applyFill="0" applyBorder="0" applyProtection="0">
      <alignment horizontal="left"/>
    </xf>
    <xf numFmtId="0" fontId="22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14" fillId="0" borderId="0"/>
    <xf numFmtId="3" fontId="15" fillId="0" borderId="0" applyFill="0" applyBorder="0" applyProtection="0">
      <alignment horizontal="right"/>
    </xf>
    <xf numFmtId="165" fontId="15" fillId="0" borderId="0" applyFill="0" applyBorder="0" applyAlignment="0" applyProtection="0">
      <alignment horizontal="right"/>
      <protection locked="0"/>
    </xf>
    <xf numFmtId="165" fontId="14" fillId="0" borderId="0" applyFill="0" applyBorder="0" applyProtection="0">
      <alignment horizontal="right"/>
      <protection locked="0"/>
    </xf>
    <xf numFmtId="165" fontId="14" fillId="0" borderId="0" applyFill="0" applyBorder="0" applyProtection="0">
      <alignment horizontal="right"/>
      <protection locked="0"/>
    </xf>
    <xf numFmtId="180" fontId="14" fillId="0" borderId="0" applyFill="0" applyBorder="0" applyProtection="0">
      <alignment horizontal="right"/>
      <protection locked="0"/>
    </xf>
    <xf numFmtId="165" fontId="15" fillId="0" borderId="0" applyFill="0" applyBorder="0" applyAlignment="0" applyProtection="0">
      <alignment horizontal="right"/>
      <protection locked="0"/>
    </xf>
    <xf numFmtId="181" fontId="15" fillId="0" borderId="0" applyFill="0" applyBorder="0" applyProtection="0">
      <alignment horizontal="right"/>
      <protection locked="0"/>
    </xf>
    <xf numFmtId="181" fontId="15" fillId="0" borderId="0" applyFill="0" applyBorder="0" applyProtection="0">
      <alignment horizontal="right"/>
      <protection locked="0"/>
    </xf>
    <xf numFmtId="182" fontId="14" fillId="0" borderId="0" applyFill="0" applyBorder="0" applyProtection="0">
      <alignment horizontal="right"/>
      <protection locked="0"/>
    </xf>
    <xf numFmtId="183" fontId="14" fillId="0" borderId="0" applyFill="0" applyBorder="0" applyProtection="0">
      <alignment horizontal="right"/>
      <protection locked="0"/>
    </xf>
    <xf numFmtId="183" fontId="14" fillId="0" borderId="0" applyFill="0" applyBorder="0" applyProtection="0">
      <alignment horizontal="right"/>
      <protection locked="0"/>
    </xf>
    <xf numFmtId="165" fontId="14" fillId="0" borderId="0" applyFill="0" applyBorder="0" applyProtection="0">
      <alignment horizontal="right"/>
      <protection locked="0"/>
    </xf>
    <xf numFmtId="184" fontId="15" fillId="0" borderId="0" applyFill="0" applyBorder="0" applyProtection="0">
      <alignment horizontal="right"/>
      <protection locked="0"/>
    </xf>
    <xf numFmtId="184" fontId="15" fillId="0" borderId="0" applyFill="0" applyBorder="0" applyProtection="0">
      <alignment horizontal="right"/>
      <protection locked="0"/>
    </xf>
    <xf numFmtId="165" fontId="14" fillId="0" borderId="0" applyFill="0" applyBorder="0" applyProtection="0">
      <alignment horizontal="right"/>
      <protection locked="0"/>
    </xf>
    <xf numFmtId="165" fontId="14" fillId="0" borderId="0" applyFill="0" applyBorder="0" applyAlignment="0" applyProtection="0">
      <alignment horizontal="right"/>
      <protection locked="0"/>
    </xf>
    <xf numFmtId="185" fontId="14" fillId="0" borderId="0" applyFill="0" applyBorder="0" applyProtection="0">
      <alignment horizontal="right"/>
      <protection locked="0"/>
    </xf>
    <xf numFmtId="165" fontId="14" fillId="0" borderId="0" applyFill="0" applyBorder="0" applyAlignment="0" applyProtection="0">
      <alignment horizontal="right"/>
      <protection locked="0"/>
    </xf>
    <xf numFmtId="165" fontId="9" fillId="0" borderId="0" applyFill="0" applyBorder="0" applyProtection="0">
      <alignment horizontal="right"/>
      <protection locked="0"/>
    </xf>
    <xf numFmtId="165" fontId="15" fillId="0" borderId="0" applyFill="0" applyBorder="0" applyProtection="0">
      <alignment horizontal="right"/>
      <protection locked="0"/>
    </xf>
    <xf numFmtId="186" fontId="14" fillId="0" borderId="0" applyFill="0" applyBorder="0" applyProtection="0">
      <alignment horizontal="right"/>
    </xf>
    <xf numFmtId="186" fontId="14" fillId="0" borderId="0" applyFill="0" applyBorder="0" applyProtection="0">
      <alignment horizontal="right"/>
    </xf>
    <xf numFmtId="166" fontId="14" fillId="0" borderId="0" applyFill="0" applyBorder="0" applyProtection="0">
      <alignment horizontal="right"/>
    </xf>
    <xf numFmtId="166" fontId="14" fillId="0" borderId="0" applyFill="0" applyBorder="0" applyProtection="0">
      <alignment horizontal="right"/>
    </xf>
    <xf numFmtId="166" fontId="14" fillId="0" borderId="0" applyFill="0" applyBorder="0" applyAlignment="0" applyProtection="0"/>
    <xf numFmtId="166" fontId="14" fillId="0" borderId="0" applyFill="0" applyBorder="0" applyProtection="0">
      <alignment horizontal="right"/>
    </xf>
    <xf numFmtId="166" fontId="14" fillId="0" borderId="0" applyFill="0" applyBorder="0" applyAlignment="0" applyProtection="0"/>
    <xf numFmtId="187" fontId="14" fillId="0" borderId="0" applyFill="0" applyBorder="0" applyProtection="0">
      <alignment horizontal="right"/>
    </xf>
    <xf numFmtId="187" fontId="14" fillId="0" borderId="0" applyFill="0" applyBorder="0" applyProtection="0">
      <alignment horizontal="right"/>
    </xf>
    <xf numFmtId="167" fontId="14" fillId="0" borderId="0" applyFill="0" applyBorder="0" applyProtection="0">
      <alignment horizontal="right"/>
    </xf>
    <xf numFmtId="187" fontId="14" fillId="0" borderId="0" applyFill="0" applyBorder="0" applyProtection="0">
      <alignment horizontal="right"/>
    </xf>
    <xf numFmtId="187" fontId="14" fillId="0" borderId="0" applyFill="0" applyBorder="0" applyProtection="0">
      <alignment horizontal="right"/>
    </xf>
    <xf numFmtId="167" fontId="14" fillId="0" borderId="0" applyFill="0" applyBorder="0" applyProtection="0">
      <alignment horizontal="right"/>
    </xf>
    <xf numFmtId="167" fontId="14" fillId="0" borderId="0" applyFill="0" applyBorder="0" applyAlignment="0" applyProtection="0">
      <alignment horizontal="right"/>
    </xf>
    <xf numFmtId="167" fontId="14" fillId="0" borderId="0" applyFill="0" applyBorder="0" applyProtection="0">
      <alignment horizontal="right"/>
    </xf>
    <xf numFmtId="167" fontId="14" fillId="0" borderId="0" applyFill="0" applyBorder="0" applyAlignment="0" applyProtection="0">
      <alignment horizontal="right"/>
    </xf>
    <xf numFmtId="188" fontId="14" fillId="0" borderId="0">
      <alignment horizontal="right"/>
      <protection locked="0"/>
    </xf>
    <xf numFmtId="189" fontId="14" fillId="0" borderId="0">
      <alignment horizontal="right"/>
      <protection locked="0"/>
    </xf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9" fillId="17" borderId="10" applyNumberFormat="0" applyAlignment="0" applyProtection="0"/>
    <xf numFmtId="0" fontId="29" fillId="17" borderId="10" applyNumberFormat="0" applyAlignment="0" applyProtection="0"/>
    <xf numFmtId="0" fontId="29" fillId="17" borderId="10" applyNumberFormat="0" applyAlignment="0" applyProtection="0"/>
    <xf numFmtId="0" fontId="29" fillId="17" borderId="10" applyNumberFormat="0" applyAlignment="0" applyProtection="0"/>
    <xf numFmtId="0" fontId="29" fillId="17" borderId="10" applyNumberFormat="0" applyAlignment="0" applyProtection="0"/>
    <xf numFmtId="0" fontId="29" fillId="17" borderId="10" applyNumberFormat="0" applyAlignment="0" applyProtection="0"/>
    <xf numFmtId="0" fontId="16" fillId="0" borderId="0" applyNumberFormat="0" applyFill="0" applyBorder="0" applyProtection="0">
      <alignment horizontal="left" vertical="top"/>
    </xf>
    <xf numFmtId="0" fontId="16" fillId="0" borderId="0" applyNumberFormat="0" applyFill="0" applyBorder="0" applyProtection="0">
      <alignment horizontal="left" vertical="top"/>
    </xf>
    <xf numFmtId="0" fontId="16" fillId="0" borderId="0" applyNumberFormat="0" applyFill="0" applyBorder="0" applyAlignment="0" applyProtection="0">
      <alignment horizontal="left" vertical="center"/>
    </xf>
    <xf numFmtId="0" fontId="16" fillId="0" borderId="0" applyNumberFormat="0" applyFill="0" applyBorder="0" applyProtection="0">
      <alignment horizontal="left" vertical="top"/>
    </xf>
    <xf numFmtId="0" fontId="16" fillId="0" borderId="0" applyNumberFormat="0" applyFill="0" applyBorder="0" applyAlignment="0" applyProtection="0">
      <alignment horizontal="left" vertical="center"/>
    </xf>
    <xf numFmtId="0" fontId="30" fillId="18" borderId="11" applyNumberFormat="0" applyAlignment="0" applyProtection="0"/>
    <xf numFmtId="0" fontId="30" fillId="18" borderId="11" applyNumberFormat="0" applyAlignment="0" applyProtection="0"/>
    <xf numFmtId="0" fontId="30" fillId="18" borderId="11" applyNumberFormat="0" applyAlignment="0" applyProtection="0"/>
    <xf numFmtId="0" fontId="30" fillId="18" borderId="11" applyNumberFormat="0" applyAlignment="0" applyProtection="0"/>
    <xf numFmtId="0" fontId="30" fillId="18" borderId="11" applyNumberFormat="0" applyAlignment="0" applyProtection="0"/>
    <xf numFmtId="0" fontId="30" fillId="18" borderId="11" applyNumberFormat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21" fillId="0" borderId="0" applyNumberFormat="0" applyFill="0" applyBorder="0" applyProtection="0">
      <alignment horizontal="right"/>
    </xf>
    <xf numFmtId="164" fontId="32" fillId="0" borderId="0"/>
    <xf numFmtId="0" fontId="14" fillId="0" borderId="0" applyNumberFormat="0" applyFill="0" applyBorder="0" applyProtection="0">
      <alignment horizontal="left" vertical="top" wrapText="1"/>
    </xf>
    <xf numFmtId="0" fontId="14" fillId="0" borderId="0" applyNumberFormat="0" applyFill="0" applyBorder="0" applyProtection="0">
      <alignment horizontal="left" wrapText="1"/>
    </xf>
    <xf numFmtId="0" fontId="14" fillId="0" borderId="0" applyNumberFormat="0" applyFill="0" applyBorder="0" applyProtection="0">
      <alignment horizontal="left" wrapText="1"/>
    </xf>
    <xf numFmtId="0" fontId="14" fillId="0" borderId="0" applyNumberFormat="0" applyFill="0" applyBorder="0" applyProtection="0">
      <alignment horizontal="left" vertical="top" wrapText="1"/>
    </xf>
    <xf numFmtId="0" fontId="14" fillId="0" borderId="0" applyNumberFormat="0" applyFill="0" applyBorder="0" applyProtection="0">
      <alignment horizontal="left" vertical="top" wrapText="1"/>
    </xf>
    <xf numFmtId="0" fontId="14" fillId="0" borderId="0" applyNumberFormat="0" applyFill="0" applyBorder="0" applyProtection="0">
      <alignment horizontal="left" vertical="top" wrapText="1"/>
    </xf>
    <xf numFmtId="0" fontId="14" fillId="0" borderId="0" applyNumberFormat="0" applyFill="0" applyBorder="0" applyProtection="0">
      <alignment horizontal="left" vertical="top"/>
    </xf>
    <xf numFmtId="0" fontId="14" fillId="0" borderId="0" applyNumberFormat="0" applyFill="0" applyBorder="0" applyProtection="0">
      <alignment horizontal="left" vertical="top"/>
    </xf>
    <xf numFmtId="0" fontId="14" fillId="0" borderId="0" applyNumberFormat="0" applyFill="0" applyBorder="0" applyProtection="0">
      <alignment horizontal="left" wrapText="1"/>
    </xf>
    <xf numFmtId="0" fontId="14" fillId="0" borderId="0" applyNumberFormat="0" applyFill="0" applyBorder="0" applyProtection="0">
      <alignment horizontal="right" vertical="top"/>
    </xf>
    <xf numFmtId="0" fontId="14" fillId="0" borderId="0" applyNumberFormat="0" applyFill="0" applyBorder="0" applyProtection="0">
      <alignment horizontal="left" vertical="top"/>
    </xf>
    <xf numFmtId="0" fontId="14" fillId="0" borderId="0">
      <alignment horizontal="left" vertical="center"/>
    </xf>
    <xf numFmtId="0" fontId="14" fillId="0" borderId="0" applyNumberFormat="0" applyFill="0" applyBorder="0" applyProtection="0">
      <alignment horizontal="left" vertical="top"/>
    </xf>
    <xf numFmtId="0" fontId="14" fillId="0" borderId="0" applyNumberFormat="0" applyFill="0" applyBorder="0" applyProtection="0">
      <alignment horizontal="left" vertical="top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4" fillId="0" borderId="0">
      <alignment horizontal="right"/>
      <protection locked="0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36" fillId="8" borderId="10" applyNumberFormat="0" applyAlignment="0" applyProtection="0"/>
    <xf numFmtId="0" fontId="36" fillId="8" borderId="10" applyNumberFormat="0" applyAlignment="0" applyProtection="0"/>
    <xf numFmtId="0" fontId="36" fillId="8" borderId="10" applyNumberFormat="0" applyAlignment="0" applyProtection="0"/>
    <xf numFmtId="0" fontId="36" fillId="8" borderId="10" applyNumberFormat="0" applyAlignment="0" applyProtection="0"/>
    <xf numFmtId="0" fontId="36" fillId="8" borderId="10" applyNumberFormat="0" applyAlignment="0" applyProtection="0"/>
    <xf numFmtId="0" fontId="36" fillId="8" borderId="10" applyNumberFormat="0" applyAlignment="0" applyProtection="0"/>
    <xf numFmtId="190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190" fontId="14" fillId="0" borderId="0" applyFont="0" applyFill="0" applyBorder="0" applyAlignment="0" applyProtection="0">
      <alignment vertical="top"/>
      <protection locked="0"/>
    </xf>
    <xf numFmtId="190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190" fontId="14" fillId="0" borderId="0" applyFont="0" applyFill="0" applyBorder="0" applyAlignment="0" applyProtection="0">
      <alignment vertical="top"/>
      <protection locked="0"/>
    </xf>
    <xf numFmtId="190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191" fontId="14" fillId="0" borderId="0">
      <alignment horizontal="right"/>
      <protection locked="0"/>
    </xf>
    <xf numFmtId="0" fontId="18" fillId="0" borderId="7" applyNumberFormat="0" applyFill="0" applyAlignment="0" applyProtection="0">
      <alignment vertical="top"/>
      <protection locked="0"/>
    </xf>
    <xf numFmtId="0" fontId="18" fillId="0" borderId="7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3" applyNumberFormat="0" applyFill="0" applyAlignment="0" applyProtection="0">
      <alignment vertical="top"/>
      <protection locked="0"/>
    </xf>
    <xf numFmtId="0" fontId="18" fillId="0" borderId="0" applyNumberFormat="0" applyFill="0" applyAlignment="0" applyProtection="0"/>
    <xf numFmtId="3" fontId="14" fillId="0" borderId="0"/>
    <xf numFmtId="3" fontId="14" fillId="0" borderId="0"/>
    <xf numFmtId="168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6" fillId="0" borderId="0"/>
    <xf numFmtId="0" fontId="15" fillId="0" borderId="0"/>
    <xf numFmtId="0" fontId="8" fillId="0" borderId="0"/>
    <xf numFmtId="0" fontId="15" fillId="0" borderId="0"/>
    <xf numFmtId="0" fontId="14" fillId="0" borderId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4" fillId="0" borderId="0"/>
    <xf numFmtId="0" fontId="6" fillId="0" borderId="0"/>
    <xf numFmtId="0" fontId="8" fillId="0" borderId="0"/>
    <xf numFmtId="0" fontId="4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26" fillId="0" borderId="0"/>
    <xf numFmtId="0" fontId="26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44" fillId="0" borderId="0"/>
    <xf numFmtId="0" fontId="4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top"/>
      <protection locked="0"/>
    </xf>
    <xf numFmtId="0" fontId="14" fillId="0" borderId="0">
      <alignment vertical="top"/>
      <protection locked="0"/>
    </xf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5" fillId="0" borderId="0"/>
    <xf numFmtId="0" fontId="45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top"/>
      <protection locked="0"/>
    </xf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 applyNumberFormat="0" applyFill="0" applyBorder="0" applyAlignment="0" applyProtection="0"/>
    <xf numFmtId="0" fontId="8" fillId="0" borderId="0"/>
    <xf numFmtId="0" fontId="46" fillId="0" borderId="0"/>
    <xf numFmtId="0" fontId="4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0" borderId="0"/>
    <xf numFmtId="0" fontId="4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4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44" fillId="0" borderId="0"/>
    <xf numFmtId="0" fontId="44" fillId="0" borderId="0"/>
    <xf numFmtId="0" fontId="15" fillId="0" borderId="0"/>
    <xf numFmtId="0" fontId="22" fillId="0" borderId="0"/>
    <xf numFmtId="0" fontId="46" fillId="0" borderId="0"/>
    <xf numFmtId="0" fontId="46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47" fillId="0" borderId="0"/>
    <xf numFmtId="0" fontId="6" fillId="0" borderId="0"/>
    <xf numFmtId="0" fontId="15" fillId="0" borderId="0" applyNumberFormat="0" applyFill="0" applyBorder="0" applyAlignment="0" applyProtection="0"/>
    <xf numFmtId="0" fontId="6" fillId="0" borderId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15" fillId="0" borderId="0"/>
    <xf numFmtId="0" fontId="14" fillId="0" borderId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5" fillId="0" borderId="0"/>
    <xf numFmtId="0" fontId="46" fillId="0" borderId="0"/>
    <xf numFmtId="0" fontId="15" fillId="0" borderId="0"/>
    <xf numFmtId="0" fontId="8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48" fillId="2" borderId="1" applyNumberFormat="0" applyFont="0" applyAlignment="0" applyProtection="0"/>
    <xf numFmtId="0" fontId="46" fillId="2" borderId="1" applyNumberFormat="0" applyFont="0" applyAlignment="0" applyProtection="0"/>
    <xf numFmtId="0" fontId="48" fillId="2" borderId="1" applyNumberFormat="0" applyFont="0" applyAlignment="0" applyProtection="0"/>
    <xf numFmtId="0" fontId="48" fillId="2" borderId="1" applyNumberFormat="0" applyFont="0" applyAlignment="0" applyProtection="0"/>
    <xf numFmtId="0" fontId="48" fillId="2" borderId="1" applyNumberFormat="0" applyFont="0" applyAlignment="0" applyProtection="0"/>
    <xf numFmtId="0" fontId="48" fillId="2" borderId="1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26" fillId="2" borderId="1" applyNumberFormat="0" applyFont="0" applyAlignment="0" applyProtection="0"/>
    <xf numFmtId="0" fontId="6" fillId="2" borderId="1" applyNumberFormat="0" applyFont="0" applyAlignment="0" applyProtection="0"/>
    <xf numFmtId="0" fontId="26" fillId="2" borderId="1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8" fillId="24" borderId="13" applyNumberFormat="0" applyFont="0" applyAlignment="0" applyProtection="0"/>
    <xf numFmtId="0" fontId="48" fillId="2" borderId="1" applyNumberFormat="0" applyFont="0" applyAlignment="0" applyProtection="0"/>
    <xf numFmtId="0" fontId="46" fillId="2" borderId="1" applyNumberFormat="0" applyFont="0" applyAlignment="0" applyProtection="0"/>
    <xf numFmtId="0" fontId="48" fillId="2" borderId="1" applyNumberFormat="0" applyFont="0" applyAlignment="0" applyProtection="0"/>
    <xf numFmtId="0" fontId="48" fillId="2" borderId="1" applyNumberFormat="0" applyFont="0" applyAlignment="0" applyProtection="0"/>
    <xf numFmtId="0" fontId="46" fillId="2" borderId="1" applyNumberFormat="0" applyFont="0" applyAlignment="0" applyProtection="0"/>
    <xf numFmtId="0" fontId="48" fillId="2" borderId="1" applyNumberFormat="0" applyFont="0" applyAlignment="0" applyProtection="0"/>
    <xf numFmtId="0" fontId="19" fillId="0" borderId="0" applyNumberFormat="0" applyFill="0" applyBorder="0" applyProtection="0">
      <alignment horizontal="right" vertical="top"/>
    </xf>
    <xf numFmtId="0" fontId="19" fillId="0" borderId="0" applyNumberFormat="0" applyFill="0" applyBorder="0" applyProtection="0">
      <alignment horizontal="right" vertical="top"/>
    </xf>
    <xf numFmtId="0" fontId="19" fillId="0" borderId="0" applyNumberFormat="0" applyFill="0" applyBorder="0" applyProtection="0">
      <alignment horizontal="right" vertical="top"/>
    </xf>
    <xf numFmtId="0" fontId="19" fillId="0" borderId="0" applyNumberFormat="0" applyFill="0" applyBorder="0" applyProtection="0">
      <alignment horizontal="right" vertical="top"/>
    </xf>
    <xf numFmtId="0" fontId="19" fillId="0" borderId="0" applyNumberFormat="0" applyFill="0" applyBorder="0" applyProtection="0">
      <alignment horizontal="right" vertical="top"/>
      <protection locked="0"/>
    </xf>
    <xf numFmtId="0" fontId="19" fillId="0" borderId="0" applyNumberFormat="0" applyFill="0" applyBorder="0" applyProtection="0">
      <alignment horizontal="right" vertical="top"/>
      <protection locked="0"/>
    </xf>
    <xf numFmtId="0" fontId="16" fillId="0" borderId="0" applyNumberFormat="0" applyFill="0" applyBorder="0" applyProtection="0">
      <alignment horizontal="right" vertical="top"/>
      <protection locked="0"/>
    </xf>
    <xf numFmtId="49" fontId="19" fillId="0" borderId="0">
      <alignment horizontal="right"/>
      <protection locked="0"/>
    </xf>
    <xf numFmtId="0" fontId="19" fillId="0" borderId="0">
      <alignment horizontal="right"/>
      <protection locked="0"/>
    </xf>
    <xf numFmtId="194" fontId="20" fillId="0" borderId="0" applyFont="0" applyFill="0" applyBorder="0" applyProtection="0">
      <alignment horizontal="right"/>
    </xf>
    <xf numFmtId="0" fontId="14" fillId="0" borderId="0" applyNumberFormat="0" applyFill="0" applyBorder="0" applyProtection="0">
      <alignment vertical="top"/>
      <protection locked="0"/>
    </xf>
    <xf numFmtId="0" fontId="14" fillId="0" borderId="0"/>
    <xf numFmtId="0" fontId="14" fillId="0" borderId="0" applyNumberFormat="0" applyFill="0" applyBorder="0" applyProtection="0">
      <alignment vertical="top"/>
      <protection locked="0"/>
    </xf>
    <xf numFmtId="0" fontId="14" fillId="0" borderId="0" applyNumberFormat="0" applyFill="0" applyBorder="0" applyProtection="0">
      <alignment vertical="top"/>
      <protection locked="0"/>
    </xf>
    <xf numFmtId="0" fontId="14" fillId="0" borderId="0" applyNumberFormat="0" applyFill="0" applyBorder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Protection="0">
      <alignment vertical="top"/>
      <protection locked="0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4" fillId="0" borderId="0" applyNumberFormat="0" applyFill="0" applyBorder="0" applyProtection="0">
      <alignment horizontal="left" vertical="top"/>
    </xf>
    <xf numFmtId="0" fontId="54" fillId="0" borderId="0" applyNumberFormat="0" applyFill="0" applyBorder="0" applyAlignment="0" applyProtection="0">
      <alignment horizontal="left" vertical="top"/>
    </xf>
    <xf numFmtId="0" fontId="54" fillId="0" borderId="0" applyNumberFormat="0" applyFill="0" applyBorder="0" applyAlignment="0" applyProtection="0">
      <alignment horizontal="left" vertical="top"/>
    </xf>
    <xf numFmtId="0" fontId="54" fillId="0" borderId="0" applyNumberFormat="0" applyFill="0" applyBorder="0" applyProtection="0">
      <alignment horizontal="left" vertical="top"/>
    </xf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4" fillId="0" borderId="0" applyNumberFormat="0" applyFill="0" applyBorder="0" applyProtection="0">
      <alignment horizontal="left" vertical="top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4" fillId="0" borderId="0" applyNumberFormat="0" applyFill="0" applyBorder="0" applyProtection="0">
      <alignment horizontal="left" vertical="top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Protection="0">
      <alignment horizontal="left" vertical="top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horizontal="left" vertical="top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horizontal="left" vertical="top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horizontal="left" vertical="top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horizontal="left" vertical="top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" fillId="0" borderId="0"/>
    <xf numFmtId="37" fontId="68" fillId="0" borderId="0"/>
    <xf numFmtId="0" fontId="4" fillId="0" borderId="0"/>
    <xf numFmtId="0" fontId="22" fillId="0" borderId="0"/>
    <xf numFmtId="0" fontId="22" fillId="0" borderId="0"/>
    <xf numFmtId="0" fontId="44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164" fontId="68" fillId="0" borderId="0"/>
    <xf numFmtId="0" fontId="2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93">
    <xf numFmtId="0" fontId="0" fillId="0" borderId="0" xfId="0"/>
    <xf numFmtId="0" fontId="8" fillId="0" borderId="2" xfId="1" applyFont="1" applyFill="1" applyBorder="1" applyProtection="1"/>
    <xf numFmtId="0" fontId="8" fillId="0" borderId="3" xfId="1" applyFont="1" applyFill="1" applyBorder="1" applyAlignment="1" applyProtection="1">
      <alignment horizontal="center"/>
    </xf>
    <xf numFmtId="0" fontId="8" fillId="0" borderId="3" xfId="1" applyFont="1" applyFill="1" applyBorder="1" applyProtection="1"/>
    <xf numFmtId="0" fontId="8" fillId="0" borderId="4" xfId="1" applyFont="1" applyFill="1" applyBorder="1" applyProtection="1"/>
    <xf numFmtId="0" fontId="8" fillId="0" borderId="0" xfId="1" applyFont="1" applyFill="1" applyProtection="1"/>
    <xf numFmtId="0" fontId="8" fillId="0" borderId="5" xfId="1" applyFont="1" applyFill="1" applyBorder="1" applyProtection="1"/>
    <xf numFmtId="0" fontId="9" fillId="0" borderId="0" xfId="1" applyFont="1" applyFill="1" applyBorder="1" applyAlignment="1" applyProtection="1">
      <alignment horizontal="left" vertical="center"/>
    </xf>
    <xf numFmtId="0" fontId="10" fillId="0" borderId="0" xfId="1" applyFont="1" applyFill="1" applyBorder="1" applyAlignment="1" applyProtection="1">
      <alignment horizontal="left"/>
    </xf>
    <xf numFmtId="0" fontId="8" fillId="0" borderId="6" xfId="1" applyFont="1" applyFill="1" applyBorder="1" applyProtection="1"/>
    <xf numFmtId="0" fontId="12" fillId="0" borderId="0" xfId="1" quotePrefix="1" applyFont="1" applyFill="1" applyBorder="1" applyAlignment="1" applyProtection="1">
      <alignment horizontal="left"/>
    </xf>
    <xf numFmtId="0" fontId="11" fillId="0" borderId="0" xfId="1" applyFont="1" applyFill="1" applyBorder="1" applyAlignment="1" applyProtection="1">
      <alignment horizontal="right" vertical="center"/>
    </xf>
    <xf numFmtId="0" fontId="13" fillId="0" borderId="7" xfId="1" quotePrefix="1" applyFont="1" applyFill="1" applyBorder="1" applyAlignment="1" applyProtection="1">
      <alignment horizontal="left" vertical="center"/>
    </xf>
    <xf numFmtId="0" fontId="12" fillId="0" borderId="7" xfId="1" quotePrefix="1" applyFont="1" applyFill="1" applyBorder="1" applyAlignment="1" applyProtection="1">
      <alignment horizontal="left"/>
    </xf>
    <xf numFmtId="0" fontId="11" fillId="0" borderId="3" xfId="1" applyFont="1" applyFill="1" applyBorder="1" applyAlignment="1" applyProtection="1">
      <alignment horizontal="center" vertical="center"/>
    </xf>
    <xf numFmtId="0" fontId="11" fillId="0" borderId="0" xfId="1" applyNumberFormat="1" applyFont="1" applyFill="1" applyBorder="1" applyAlignment="1" applyProtection="1">
      <alignment horizontal="left" vertical="center"/>
    </xf>
    <xf numFmtId="0" fontId="11" fillId="0" borderId="0" xfId="1" applyNumberFormat="1" applyFont="1" applyFill="1" applyBorder="1" applyAlignment="1" applyProtection="1">
      <alignment vertical="top"/>
    </xf>
    <xf numFmtId="0" fontId="11" fillId="0" borderId="0" xfId="1" applyNumberFormat="1" applyFont="1" applyFill="1" applyBorder="1" applyAlignment="1" applyProtection="1">
      <alignment vertical="center"/>
    </xf>
    <xf numFmtId="0" fontId="11" fillId="0" borderId="7" xfId="1" applyFont="1" applyFill="1" applyBorder="1" applyAlignment="1" applyProtection="1">
      <alignment horizontal="left" vertical="center"/>
    </xf>
    <xf numFmtId="0" fontId="11" fillId="0" borderId="7" xfId="1" applyFont="1" applyFill="1" applyBorder="1" applyAlignment="1" applyProtection="1">
      <alignment horizontal="center" vertical="center"/>
    </xf>
    <xf numFmtId="0" fontId="8" fillId="0" borderId="7" xfId="1" applyFont="1" applyFill="1" applyBorder="1" applyProtection="1"/>
    <xf numFmtId="0" fontId="8" fillId="0" borderId="3" xfId="1" applyFont="1" applyFill="1" applyBorder="1" applyAlignment="1" applyProtection="1">
      <alignment horizontal="left" vertical="center"/>
    </xf>
    <xf numFmtId="0" fontId="14" fillId="0" borderId="3" xfId="1" applyFont="1" applyFill="1" applyBorder="1" applyAlignment="1" applyProtection="1">
      <alignment horizontal="center" vertical="top"/>
    </xf>
    <xf numFmtId="0" fontId="11" fillId="0" borderId="0" xfId="1" applyFont="1" applyFill="1" applyBorder="1" applyAlignment="1" applyProtection="1">
      <alignment horizontal="left" vertical="center"/>
    </xf>
    <xf numFmtId="3" fontId="11" fillId="0" borderId="0" xfId="1" applyNumberFormat="1" applyFont="1" applyFill="1" applyBorder="1" applyAlignment="1" applyProtection="1">
      <alignment horizontal="right" vertical="center"/>
    </xf>
    <xf numFmtId="0" fontId="11" fillId="0" borderId="0" xfId="1" quotePrefix="1" applyFont="1" applyFill="1" applyBorder="1" applyAlignment="1" applyProtection="1">
      <alignment horizontal="left" vertical="center"/>
    </xf>
    <xf numFmtId="0" fontId="11" fillId="0" borderId="0" xfId="1" applyFont="1" applyFill="1" applyBorder="1" applyAlignment="1" applyProtection="1">
      <alignment horizontal="left" vertical="center" indent="1"/>
    </xf>
    <xf numFmtId="0" fontId="11" fillId="0" borderId="0" xfId="1" applyFont="1" applyFill="1" applyBorder="1" applyAlignment="1" applyProtection="1">
      <alignment horizontal="left" vertical="center" indent="2"/>
    </xf>
    <xf numFmtId="3" fontId="11" fillId="0" borderId="0" xfId="1" applyNumberFormat="1" applyFont="1" applyFill="1" applyProtection="1"/>
    <xf numFmtId="0" fontId="11" fillId="0" borderId="0" xfId="1" applyFont="1" applyAlignment="1" applyProtection="1">
      <alignment horizontal="right" vertical="center"/>
    </xf>
    <xf numFmtId="0" fontId="11" fillId="0" borderId="0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>
      <alignment horizontal="right"/>
    </xf>
    <xf numFmtId="0" fontId="8" fillId="0" borderId="7" xfId="1" applyFont="1" applyFill="1" applyBorder="1" applyAlignment="1" applyProtection="1">
      <alignment horizontal="center" vertical="center"/>
    </xf>
    <xf numFmtId="0" fontId="14" fillId="0" borderId="3" xfId="1" applyFont="1" applyFill="1" applyBorder="1" applyAlignment="1" applyProtection="1">
      <alignment horizontal="center" vertical="center"/>
    </xf>
    <xf numFmtId="3" fontId="11" fillId="0" borderId="0" xfId="1" applyNumberFormat="1" applyFont="1" applyFill="1" applyBorder="1" applyAlignment="1" applyProtection="1">
      <alignment horizontal="left" vertical="center"/>
    </xf>
    <xf numFmtId="3" fontId="11" fillId="0" borderId="7" xfId="1" applyNumberFormat="1" applyFont="1" applyFill="1" applyBorder="1" applyAlignment="1" applyProtection="1">
      <alignment vertical="center"/>
    </xf>
    <xf numFmtId="0" fontId="11" fillId="0" borderId="3" xfId="1" applyFont="1" applyFill="1" applyBorder="1" applyProtection="1"/>
    <xf numFmtId="0" fontId="8" fillId="0" borderId="5" xfId="1" applyFont="1" applyBorder="1" applyProtection="1"/>
    <xf numFmtId="0" fontId="11" fillId="0" borderId="0" xfId="1" applyFont="1" applyBorder="1" applyProtection="1"/>
    <xf numFmtId="0" fontId="11" fillId="0" borderId="6" xfId="1" applyFont="1" applyBorder="1" applyProtection="1"/>
    <xf numFmtId="0" fontId="8" fillId="0" borderId="0" xfId="1" applyFont="1" applyBorder="1" applyProtection="1"/>
    <xf numFmtId="0" fontId="8" fillId="0" borderId="6" xfId="1" applyFont="1" applyBorder="1" applyProtection="1"/>
    <xf numFmtId="0" fontId="8" fillId="0" borderId="0" xfId="1" applyFont="1" applyProtection="1"/>
    <xf numFmtId="0" fontId="11" fillId="0" borderId="0" xfId="1" applyFont="1" applyFill="1" applyBorder="1" applyProtection="1"/>
    <xf numFmtId="0" fontId="8" fillId="0" borderId="8" xfId="1" applyFont="1" applyFill="1" applyBorder="1" applyProtection="1"/>
    <xf numFmtId="0" fontId="11" fillId="0" borderId="7" xfId="1" applyFont="1" applyFill="1" applyBorder="1" applyAlignment="1" applyProtection="1">
      <alignment vertical="center"/>
    </xf>
    <xf numFmtId="0" fontId="11" fillId="0" borderId="7" xfId="1" applyFont="1" applyFill="1" applyBorder="1" applyProtection="1"/>
    <xf numFmtId="0" fontId="8" fillId="0" borderId="9" xfId="1" applyFont="1" applyFill="1" applyBorder="1" applyProtection="1"/>
    <xf numFmtId="0" fontId="11" fillId="0" borderId="0" xfId="1" quotePrefix="1" applyFont="1" applyFill="1" applyAlignment="1" applyProtection="1">
      <alignment vertical="center"/>
    </xf>
    <xf numFmtId="0" fontId="11" fillId="0" borderId="0" xfId="1" applyFont="1" applyFill="1" applyProtection="1"/>
    <xf numFmtId="0" fontId="11" fillId="0" borderId="0" xfId="1" quotePrefix="1" applyFont="1" applyFill="1" applyAlignment="1" applyProtection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8" fillId="0" borderId="2" xfId="41" applyFont="1" applyBorder="1" applyAlignment="1" applyProtection="1">
      <alignment vertical="center"/>
    </xf>
    <xf numFmtId="0" fontId="8" fillId="0" borderId="3" xfId="41" applyFont="1" applyBorder="1" applyAlignment="1" applyProtection="1">
      <alignment vertical="center"/>
    </xf>
    <xf numFmtId="0" fontId="8" fillId="0" borderId="4" xfId="41" applyFont="1" applyBorder="1" applyAlignment="1" applyProtection="1">
      <alignment vertical="center"/>
    </xf>
    <xf numFmtId="0" fontId="8" fillId="0" borderId="0" xfId="41" applyFont="1" applyAlignment="1" applyProtection="1">
      <alignment vertical="center"/>
    </xf>
    <xf numFmtId="0" fontId="8" fillId="0" borderId="5" xfId="41" applyFont="1" applyBorder="1" applyAlignment="1" applyProtection="1">
      <alignment vertical="center"/>
    </xf>
    <xf numFmtId="0" fontId="9" fillId="0" borderId="0" xfId="41" applyFont="1" applyBorder="1" applyAlignment="1" applyProtection="1">
      <alignment vertical="center"/>
    </xf>
    <xf numFmtId="0" fontId="8" fillId="0" borderId="0" xfId="41" applyFont="1" applyBorder="1" applyAlignment="1" applyProtection="1">
      <alignment vertical="center"/>
    </xf>
    <xf numFmtId="0" fontId="11" fillId="0" borderId="6" xfId="41" applyNumberFormat="1" applyFont="1" applyBorder="1" applyAlignment="1" applyProtection="1">
      <alignment horizontal="right" vertical="center"/>
    </xf>
    <xf numFmtId="0" fontId="8" fillId="0" borderId="6" xfId="41" applyFont="1" applyBorder="1" applyAlignment="1" applyProtection="1">
      <alignment vertical="center"/>
    </xf>
    <xf numFmtId="0" fontId="8" fillId="0" borderId="7" xfId="41" applyFont="1" applyBorder="1" applyAlignment="1" applyProtection="1">
      <alignment vertical="center"/>
    </xf>
    <xf numFmtId="0" fontId="58" fillId="0" borderId="6" xfId="41" applyFont="1" applyBorder="1" applyAlignment="1" applyProtection="1">
      <alignment horizontal="right" vertical="center"/>
    </xf>
    <xf numFmtId="0" fontId="11" fillId="0" borderId="5" xfId="41" applyFont="1" applyBorder="1" applyAlignment="1" applyProtection="1">
      <alignment vertical="center"/>
    </xf>
    <xf numFmtId="0" fontId="59" fillId="0" borderId="0" xfId="41" applyFont="1" applyBorder="1" applyAlignment="1" applyProtection="1">
      <alignment vertical="center"/>
    </xf>
    <xf numFmtId="0" fontId="59" fillId="0" borderId="0" xfId="41" applyFont="1" applyBorder="1" applyAlignment="1" applyProtection="1">
      <alignment horizontal="centerContinuous" vertical="center"/>
    </xf>
    <xf numFmtId="0" fontId="11" fillId="0" borderId="0" xfId="41" applyFont="1" applyAlignment="1" applyProtection="1">
      <alignment vertical="center"/>
    </xf>
    <xf numFmtId="0" fontId="60" fillId="0" borderId="7" xfId="41" applyFont="1" applyBorder="1" applyAlignment="1" applyProtection="1">
      <alignment vertical="center"/>
    </xf>
    <xf numFmtId="0" fontId="11" fillId="0" borderId="0" xfId="41" quotePrefix="1" applyFont="1" applyBorder="1" applyAlignment="1" applyProtection="1">
      <alignment horizontal="left" vertical="center"/>
    </xf>
    <xf numFmtId="3" fontId="11" fillId="0" borderId="0" xfId="41" applyNumberFormat="1" applyFont="1" applyBorder="1" applyAlignment="1" applyProtection="1">
      <alignment vertical="center"/>
    </xf>
    <xf numFmtId="0" fontId="11" fillId="0" borderId="6" xfId="41" applyFont="1" applyBorder="1" applyAlignment="1" applyProtection="1">
      <alignment horizontal="right" vertical="center"/>
    </xf>
    <xf numFmtId="0" fontId="60" fillId="0" borderId="6" xfId="41" applyFont="1" applyBorder="1" applyAlignment="1" applyProtection="1">
      <alignment vertical="center"/>
    </xf>
    <xf numFmtId="0" fontId="60" fillId="0" borderId="0" xfId="41" applyFont="1" applyBorder="1" applyAlignment="1" applyProtection="1">
      <alignment vertical="center"/>
    </xf>
    <xf numFmtId="0" fontId="11" fillId="0" borderId="6" xfId="41" applyFont="1" applyBorder="1" applyAlignment="1" applyProtection="1">
      <alignment vertical="center"/>
    </xf>
    <xf numFmtId="0" fontId="8" fillId="0" borderId="8" xfId="41" applyFont="1" applyBorder="1" applyAlignment="1" applyProtection="1">
      <alignment vertical="center"/>
    </xf>
    <xf numFmtId="0" fontId="8" fillId="0" borderId="9" xfId="41" applyFont="1" applyBorder="1" applyAlignment="1" applyProtection="1">
      <alignment vertical="center"/>
    </xf>
    <xf numFmtId="0" fontId="8" fillId="0" borderId="0" xfId="41" applyFont="1" applyProtection="1"/>
    <xf numFmtId="0" fontId="9" fillId="0" borderId="0" xfId="41" applyFont="1" applyBorder="1" applyAlignment="1" applyProtection="1"/>
    <xf numFmtId="0" fontId="9" fillId="0" borderId="0" xfId="41" applyFont="1" applyBorder="1" applyAlignment="1" applyProtection="1">
      <alignment horizontal="left"/>
    </xf>
    <xf numFmtId="0" fontId="11" fillId="0" borderId="7" xfId="41" applyFont="1" applyBorder="1" applyAlignment="1" applyProtection="1">
      <alignment horizontal="centerContinuous" vertical="center"/>
    </xf>
    <xf numFmtId="0" fontId="11" fillId="0" borderId="0" xfId="41" applyFont="1" applyBorder="1" applyAlignment="1" applyProtection="1">
      <alignment horizontal="centerContinuous" vertical="center"/>
    </xf>
    <xf numFmtId="3" fontId="11" fillId="0" borderId="0" xfId="41" applyNumberFormat="1" applyFont="1" applyAlignment="1" applyProtection="1">
      <alignment vertical="center"/>
    </xf>
    <xf numFmtId="0" fontId="11" fillId="0" borderId="0" xfId="41" applyNumberFormat="1" applyFont="1" applyBorder="1" applyAlignment="1" applyProtection="1">
      <alignment horizontal="right" vertical="center"/>
    </xf>
    <xf numFmtId="2" fontId="11" fillId="0" borderId="0" xfId="41" applyNumberFormat="1" applyFont="1" applyBorder="1" applyAlignment="1" applyProtection="1">
      <alignment horizontal="right" vertical="center"/>
    </xf>
    <xf numFmtId="2" fontId="11" fillId="0" borderId="0" xfId="41" applyNumberFormat="1" applyFont="1" applyBorder="1" applyAlignment="1" applyProtection="1">
      <alignment vertical="center"/>
    </xf>
    <xf numFmtId="3" fontId="61" fillId="0" borderId="0" xfId="41" applyNumberFormat="1" applyFont="1" applyAlignment="1" applyProtection="1">
      <alignment horizontal="right" vertical="center"/>
    </xf>
    <xf numFmtId="0" fontId="61" fillId="0" borderId="0" xfId="41" applyFont="1" applyAlignment="1" applyProtection="1">
      <alignment vertical="center"/>
    </xf>
    <xf numFmtId="0" fontId="11" fillId="0" borderId="0" xfId="41" applyNumberFormat="1" applyFont="1" applyBorder="1" applyAlignment="1" applyProtection="1"/>
    <xf numFmtId="0" fontId="11" fillId="0" borderId="0" xfId="41" applyFont="1" applyProtection="1"/>
    <xf numFmtId="0" fontId="11" fillId="0" borderId="0" xfId="41" applyFont="1" applyAlignment="1" applyProtection="1">
      <alignment horizontal="right" vertical="center"/>
    </xf>
    <xf numFmtId="0" fontId="9" fillId="0" borderId="0" xfId="41" applyFont="1" applyBorder="1" applyAlignment="1" applyProtection="1">
      <alignment horizontal="left" vertical="center"/>
    </xf>
    <xf numFmtId="0" fontId="8" fillId="0" borderId="0" xfId="41" applyFont="1" applyBorder="1" applyAlignment="1" applyProtection="1">
      <alignment horizontal="centerContinuous" vertical="center"/>
    </xf>
    <xf numFmtId="0" fontId="58" fillId="0" borderId="6" xfId="41" applyFont="1" applyBorder="1" applyAlignment="1" applyProtection="1">
      <alignment horizontal="centerContinuous" vertical="center"/>
    </xf>
    <xf numFmtId="0" fontId="58" fillId="0" borderId="0" xfId="41" applyFont="1" applyBorder="1" applyAlignment="1" applyProtection="1">
      <alignment horizontal="centerContinuous" vertical="center"/>
    </xf>
    <xf numFmtId="0" fontId="58" fillId="0" borderId="0" xfId="41" applyFont="1" applyBorder="1" applyAlignment="1" applyProtection="1">
      <alignment horizontal="right" vertical="center"/>
    </xf>
    <xf numFmtId="0" fontId="23" fillId="0" borderId="0" xfId="41" applyFont="1" applyBorder="1" applyAlignment="1" applyProtection="1">
      <alignment vertical="center"/>
    </xf>
    <xf numFmtId="0" fontId="11" fillId="0" borderId="6" xfId="41" applyNumberFormat="1" applyFont="1" applyBorder="1" applyAlignment="1" applyProtection="1">
      <alignment horizontal="right"/>
    </xf>
    <xf numFmtId="195" fontId="8" fillId="0" borderId="0" xfId="41" applyNumberFormat="1" applyFont="1" applyAlignment="1" applyProtection="1">
      <alignment vertical="center"/>
    </xf>
    <xf numFmtId="0" fontId="11" fillId="0" borderId="0" xfId="41" applyNumberFormat="1" applyFont="1" applyBorder="1" applyAlignment="1" applyProtection="1">
      <alignment horizontal="right"/>
    </xf>
    <xf numFmtId="0" fontId="11" fillId="0" borderId="0" xfId="41" applyFont="1" applyBorder="1" applyAlignment="1" applyProtection="1">
      <alignment horizontal="right"/>
    </xf>
    <xf numFmtId="0" fontId="58" fillId="0" borderId="6" xfId="41" applyFont="1" applyBorder="1" applyAlignment="1" applyProtection="1">
      <alignment horizontal="right"/>
    </xf>
    <xf numFmtId="0" fontId="60" fillId="0" borderId="7" xfId="41" applyFont="1" applyBorder="1" applyProtection="1"/>
    <xf numFmtId="0" fontId="60" fillId="0" borderId="6" xfId="41" applyFont="1" applyBorder="1" applyProtection="1"/>
    <xf numFmtId="0" fontId="60" fillId="0" borderId="0" xfId="41" applyFont="1" applyBorder="1" applyProtection="1"/>
    <xf numFmtId="0" fontId="62" fillId="0" borderId="0" xfId="41" applyFont="1" applyAlignment="1" applyProtection="1">
      <alignment vertical="center"/>
    </xf>
    <xf numFmtId="3" fontId="62" fillId="0" borderId="0" xfId="41" applyNumberFormat="1" applyFont="1" applyAlignment="1" applyProtection="1">
      <alignment horizontal="right" vertical="center"/>
    </xf>
    <xf numFmtId="0" fontId="11" fillId="0" borderId="8" xfId="41" applyFont="1" applyBorder="1" applyAlignment="1" applyProtection="1">
      <alignment vertical="center"/>
    </xf>
    <xf numFmtId="0" fontId="11" fillId="0" borderId="7" xfId="41" applyFont="1" applyBorder="1" applyAlignment="1" applyProtection="1">
      <alignment vertical="center"/>
    </xf>
    <xf numFmtId="0" fontId="11" fillId="0" borderId="9" xfId="41" applyFont="1" applyBorder="1" applyAlignment="1" applyProtection="1">
      <alignment vertical="center"/>
    </xf>
    <xf numFmtId="0" fontId="63" fillId="0" borderId="0" xfId="41" quotePrefix="1" applyFont="1" applyBorder="1" applyAlignment="1" applyProtection="1">
      <alignment horizontal="left" vertical="center"/>
    </xf>
    <xf numFmtId="0" fontId="63" fillId="0" borderId="6" xfId="41" applyFont="1" applyBorder="1" applyAlignment="1" applyProtection="1">
      <alignment horizontal="right" vertical="center"/>
    </xf>
    <xf numFmtId="0" fontId="11" fillId="0" borderId="0" xfId="41" applyNumberFormat="1" applyFont="1" applyFill="1" applyBorder="1" applyAlignment="1" applyProtection="1"/>
    <xf numFmtId="0" fontId="63" fillId="0" borderId="0" xfId="41" applyFont="1" applyBorder="1" applyAlignment="1" applyProtection="1">
      <alignment horizontal="left" vertical="center"/>
    </xf>
    <xf numFmtId="0" fontId="11" fillId="0" borderId="7" xfId="41" applyFont="1" applyBorder="1" applyAlignment="1" applyProtection="1">
      <alignment horizontal="left" vertical="center"/>
    </xf>
    <xf numFmtId="3" fontId="11" fillId="0" borderId="7" xfId="41" applyNumberFormat="1" applyFont="1" applyBorder="1" applyAlignment="1" applyProtection="1">
      <alignment vertical="center"/>
    </xf>
    <xf numFmtId="0" fontId="11" fillId="0" borderId="9" xfId="41" applyFont="1" applyBorder="1" applyAlignment="1" applyProtection="1">
      <alignment horizontal="right" vertical="center"/>
    </xf>
    <xf numFmtId="0" fontId="11" fillId="0" borderId="0" xfId="1123" applyFont="1" applyAlignment="1" applyProtection="1">
      <alignment horizontal="right" vertical="center"/>
    </xf>
    <xf numFmtId="0" fontId="11" fillId="0" borderId="7" xfId="41" applyFont="1" applyBorder="1" applyAlignment="1" applyProtection="1">
      <alignment horizontal="right" vertical="center"/>
    </xf>
    <xf numFmtId="0" fontId="11" fillId="0" borderId="3" xfId="41" applyFont="1" applyBorder="1" applyAlignment="1" applyProtection="1">
      <alignment vertical="center"/>
    </xf>
    <xf numFmtId="0" fontId="11" fillId="0" borderId="3" xfId="41" applyFont="1" applyBorder="1" applyAlignment="1" applyProtection="1">
      <alignment horizontal="left" vertical="center"/>
    </xf>
    <xf numFmtId="0" fontId="11" fillId="0" borderId="3" xfId="41" applyFont="1" applyBorder="1" applyAlignment="1" applyProtection="1">
      <alignment horizontal="right" vertical="center"/>
    </xf>
    <xf numFmtId="0" fontId="11" fillId="0" borderId="2" xfId="41" applyFont="1" applyBorder="1" applyAlignment="1" applyProtection="1">
      <alignment vertical="center"/>
    </xf>
    <xf numFmtId="0" fontId="11" fillId="0" borderId="4" xfId="41" applyFont="1" applyBorder="1" applyAlignment="1" applyProtection="1">
      <alignment horizontal="right" vertical="center"/>
    </xf>
    <xf numFmtId="0" fontId="9" fillId="0" borderId="0" xfId="41" applyNumberFormat="1" applyFont="1" applyBorder="1" applyAlignment="1" applyProtection="1"/>
    <xf numFmtId="0" fontId="62" fillId="0" borderId="0" xfId="41" applyFont="1" applyFill="1" applyAlignment="1" applyProtection="1">
      <alignment vertical="center"/>
    </xf>
    <xf numFmtId="0" fontId="61" fillId="0" borderId="0" xfId="41" applyFont="1" applyFill="1" applyAlignment="1" applyProtection="1">
      <alignment vertical="center"/>
    </xf>
    <xf numFmtId="3" fontId="61" fillId="0" borderId="0" xfId="41" applyNumberFormat="1" applyFont="1" applyFill="1" applyAlignment="1" applyProtection="1">
      <alignment horizontal="right" vertical="center"/>
    </xf>
    <xf numFmtId="0" fontId="8" fillId="0" borderId="6" xfId="41" applyFont="1" applyBorder="1" applyAlignment="1" applyProtection="1">
      <alignment horizontal="centerContinuous" vertical="center"/>
    </xf>
    <xf numFmtId="0" fontId="11" fillId="0" borderId="0" xfId="1" applyFont="1" applyBorder="1" applyAlignment="1" applyProtection="1">
      <alignment vertical="center"/>
    </xf>
    <xf numFmtId="0" fontId="8" fillId="0" borderId="2" xfId="40" applyFont="1" applyBorder="1" applyAlignment="1" applyProtection="1">
      <alignment vertical="center"/>
    </xf>
    <xf numFmtId="0" fontId="8" fillId="0" borderId="3" xfId="40" applyFont="1" applyBorder="1" applyAlignment="1" applyProtection="1">
      <alignment vertical="center"/>
    </xf>
    <xf numFmtId="0" fontId="8" fillId="0" borderId="4" xfId="40" applyFont="1" applyBorder="1" applyAlignment="1" applyProtection="1">
      <alignment vertical="center"/>
    </xf>
    <xf numFmtId="0" fontId="8" fillId="0" borderId="0" xfId="40" applyFont="1" applyAlignment="1" applyProtection="1">
      <alignment vertical="center"/>
    </xf>
    <xf numFmtId="0" fontId="8" fillId="0" borderId="5" xfId="40" applyFont="1" applyBorder="1" applyAlignment="1" applyProtection="1">
      <alignment vertical="center"/>
    </xf>
    <xf numFmtId="0" fontId="9" fillId="0" borderId="0" xfId="40" applyFont="1" applyBorder="1" applyAlignment="1" applyProtection="1">
      <alignment vertical="center"/>
    </xf>
    <xf numFmtId="0" fontId="8" fillId="0" borderId="0" xfId="40" applyFont="1" applyBorder="1" applyAlignment="1" applyProtection="1">
      <alignment vertical="center"/>
    </xf>
    <xf numFmtId="0" fontId="11" fillId="0" borderId="6" xfId="40" applyNumberFormat="1" applyFont="1" applyBorder="1" applyAlignment="1" applyProtection="1">
      <alignment horizontal="right" vertical="center"/>
    </xf>
    <xf numFmtId="0" fontId="11" fillId="0" borderId="0" xfId="40" applyFont="1" applyBorder="1" applyAlignment="1" applyProtection="1">
      <alignment horizontal="right" vertical="center"/>
    </xf>
    <xf numFmtId="0" fontId="11" fillId="0" borderId="6" xfId="40" applyFont="1" applyBorder="1" applyAlignment="1" applyProtection="1">
      <alignment horizontal="right" vertical="center"/>
    </xf>
    <xf numFmtId="0" fontId="8" fillId="0" borderId="6" xfId="40" applyFont="1" applyBorder="1" applyAlignment="1" applyProtection="1">
      <alignment vertical="center"/>
    </xf>
    <xf numFmtId="0" fontId="8" fillId="0" borderId="7" xfId="40" applyFont="1" applyBorder="1" applyAlignment="1" applyProtection="1">
      <alignment vertical="center"/>
    </xf>
    <xf numFmtId="0" fontId="58" fillId="0" borderId="6" xfId="40" applyFont="1" applyBorder="1" applyAlignment="1" applyProtection="1">
      <alignment horizontal="centerContinuous" vertical="center"/>
    </xf>
    <xf numFmtId="0" fontId="11" fillId="0" borderId="5" xfId="40" applyFont="1" applyBorder="1" applyAlignment="1" applyProtection="1">
      <alignment vertical="center"/>
    </xf>
    <xf numFmtId="0" fontId="58" fillId="0" borderId="6" xfId="40" applyFont="1" applyBorder="1" applyAlignment="1" applyProtection="1">
      <alignment horizontal="right" vertical="center"/>
    </xf>
    <xf numFmtId="0" fontId="11" fillId="0" borderId="0" xfId="40" applyFont="1" applyAlignment="1" applyProtection="1">
      <alignment vertical="center"/>
    </xf>
    <xf numFmtId="0" fontId="60" fillId="0" borderId="7" xfId="40" applyFont="1" applyBorder="1" applyAlignment="1" applyProtection="1">
      <alignment vertical="center"/>
    </xf>
    <xf numFmtId="0" fontId="60" fillId="0" borderId="6" xfId="40" applyFont="1" applyBorder="1" applyAlignment="1" applyProtection="1">
      <alignment vertical="center"/>
    </xf>
    <xf numFmtId="0" fontId="60" fillId="0" borderId="0" xfId="40" applyFont="1" applyBorder="1" applyAlignment="1" applyProtection="1">
      <alignment vertical="center"/>
    </xf>
    <xf numFmtId="0" fontId="11" fillId="0" borderId="0" xfId="40" quotePrefix="1" applyFont="1" applyBorder="1" applyAlignment="1" applyProtection="1">
      <alignment horizontal="left" vertical="center"/>
    </xf>
    <xf numFmtId="0" fontId="11" fillId="0" borderId="6" xfId="40" applyFont="1" applyBorder="1" applyAlignment="1" applyProtection="1">
      <alignment vertical="center"/>
    </xf>
    <xf numFmtId="0" fontId="11" fillId="0" borderId="8" xfId="40" applyFont="1" applyBorder="1" applyAlignment="1" applyProtection="1">
      <alignment vertical="center"/>
    </xf>
    <xf numFmtId="0" fontId="11" fillId="0" borderId="7" xfId="40" quotePrefix="1" applyFont="1" applyBorder="1" applyAlignment="1" applyProtection="1">
      <alignment horizontal="left" vertical="center"/>
    </xf>
    <xf numFmtId="3" fontId="11" fillId="0" borderId="7" xfId="40" applyNumberFormat="1" applyFont="1" applyFill="1" applyBorder="1" applyAlignment="1" applyProtection="1">
      <alignment horizontal="right" vertical="center"/>
    </xf>
    <xf numFmtId="0" fontId="11" fillId="0" borderId="9" xfId="40" applyFont="1" applyBorder="1" applyAlignment="1" applyProtection="1">
      <alignment vertical="center"/>
    </xf>
    <xf numFmtId="0" fontId="11" fillId="0" borderId="2" xfId="40" applyFont="1" applyBorder="1" applyAlignment="1" applyProtection="1">
      <alignment vertical="center"/>
    </xf>
    <xf numFmtId="0" fontId="11" fillId="0" borderId="3" xfId="40" applyFont="1" applyBorder="1" applyAlignment="1" applyProtection="1">
      <alignment vertical="center"/>
    </xf>
    <xf numFmtId="0" fontId="11" fillId="0" borderId="4" xfId="40" applyFont="1" applyBorder="1" applyAlignment="1" applyProtection="1">
      <alignment vertical="center"/>
    </xf>
    <xf numFmtId="0" fontId="9" fillId="0" borderId="0" xfId="40" applyNumberFormat="1" applyFont="1" applyBorder="1" applyAlignment="1" applyProtection="1">
      <alignment vertical="center"/>
    </xf>
    <xf numFmtId="0" fontId="11" fillId="0" borderId="0" xfId="40" applyFont="1" applyAlignment="1" applyProtection="1">
      <alignment horizontal="right" vertical="center"/>
    </xf>
    <xf numFmtId="0" fontId="58" fillId="0" borderId="0" xfId="40" applyFont="1" applyBorder="1" applyAlignment="1" applyProtection="1">
      <alignment horizontal="left" vertical="center"/>
    </xf>
    <xf numFmtId="0" fontId="58" fillId="0" borderId="0" xfId="40" applyFont="1" applyBorder="1" applyAlignment="1" applyProtection="1">
      <alignment horizontal="centerContinuous" vertical="center"/>
    </xf>
    <xf numFmtId="0" fontId="11" fillId="0" borderId="0" xfId="40" applyFont="1" applyBorder="1" applyAlignment="1" applyProtection="1">
      <alignment horizontal="centerContinuous" vertical="center"/>
    </xf>
    <xf numFmtId="0" fontId="11" fillId="0" borderId="0" xfId="40" applyFont="1" applyBorder="1" applyAlignment="1" applyProtection="1">
      <alignment horizontal="center" vertical="center"/>
    </xf>
    <xf numFmtId="0" fontId="23" fillId="0" borderId="0" xfId="40" applyFont="1" applyBorder="1" applyAlignment="1" applyProtection="1">
      <alignment vertical="center"/>
    </xf>
    <xf numFmtId="0" fontId="11" fillId="0" borderId="0" xfId="40" applyFont="1" applyBorder="1" applyAlignment="1" applyProtection="1">
      <alignment horizontal="left" vertical="center"/>
    </xf>
    <xf numFmtId="0" fontId="11" fillId="0" borderId="3" xfId="40" applyFont="1" applyBorder="1" applyAlignment="1" applyProtection="1">
      <alignment horizontal="center"/>
    </xf>
    <xf numFmtId="0" fontId="11" fillId="0" borderId="7" xfId="40" applyFont="1" applyBorder="1" applyAlignment="1" applyProtection="1">
      <alignment vertical="center"/>
    </xf>
    <xf numFmtId="0" fontId="8" fillId="0" borderId="0" xfId="40" applyFont="1" applyProtection="1"/>
    <xf numFmtId="0" fontId="11" fillId="0" borderId="7" xfId="40" applyFont="1" applyBorder="1" applyAlignment="1" applyProtection="1">
      <alignment horizontal="centerContinuous" vertical="center"/>
    </xf>
    <xf numFmtId="0" fontId="11" fillId="0" borderId="19" xfId="40" applyFont="1" applyBorder="1" applyAlignment="1" applyProtection="1">
      <alignment horizontal="centerContinuous" vertical="center"/>
    </xf>
    <xf numFmtId="3" fontId="11" fillId="0" borderId="0" xfId="40" applyNumberFormat="1" applyFont="1" applyBorder="1" applyAlignment="1" applyProtection="1">
      <alignment vertical="center"/>
    </xf>
    <xf numFmtId="3" fontId="60" fillId="0" borderId="0" xfId="40" applyNumberFormat="1" applyFont="1" applyBorder="1" applyAlignment="1" applyProtection="1">
      <alignment vertical="center"/>
    </xf>
    <xf numFmtId="0" fontId="11" fillId="0" borderId="3" xfId="40" applyFont="1" applyBorder="1" applyAlignment="1" applyProtection="1">
      <alignment horizontal="right"/>
    </xf>
    <xf numFmtId="0" fontId="11" fillId="0" borderId="0" xfId="40" applyFont="1" applyBorder="1" applyAlignment="1" applyProtection="1">
      <alignment horizontal="right"/>
    </xf>
    <xf numFmtId="0" fontId="0" fillId="0" borderId="0" xfId="0" applyProtection="1"/>
    <xf numFmtId="0" fontId="60" fillId="0" borderId="2" xfId="31" applyFont="1" applyBorder="1" applyProtection="1"/>
    <xf numFmtId="0" fontId="60" fillId="0" borderId="3" xfId="31" applyFont="1" applyBorder="1" applyProtection="1"/>
    <xf numFmtId="0" fontId="60" fillId="0" borderId="4" xfId="31" applyFont="1" applyBorder="1" applyProtection="1"/>
    <xf numFmtId="0" fontId="60" fillId="0" borderId="0" xfId="31" applyFont="1" applyProtection="1"/>
    <xf numFmtId="0" fontId="60" fillId="0" borderId="5" xfId="31" applyFont="1" applyBorder="1" applyProtection="1"/>
    <xf numFmtId="37" fontId="9" fillId="0" borderId="0" xfId="31" applyNumberFormat="1" applyFont="1" applyBorder="1" applyAlignment="1" applyProtection="1">
      <alignment horizontal="left" vertical="center"/>
    </xf>
    <xf numFmtId="0" fontId="11" fillId="0" borderId="6" xfId="31" applyFont="1" applyBorder="1" applyAlignment="1" applyProtection="1">
      <alignment horizontal="right" vertical="center"/>
    </xf>
    <xf numFmtId="37" fontId="60" fillId="0" borderId="0" xfId="31" applyNumberFormat="1" applyFont="1" applyProtection="1"/>
    <xf numFmtId="0" fontId="11" fillId="0" borderId="7" xfId="31" applyFont="1" applyBorder="1" applyAlignment="1" applyProtection="1">
      <alignment vertical="center"/>
    </xf>
    <xf numFmtId="0" fontId="60" fillId="0" borderId="6" xfId="31" applyFont="1" applyBorder="1" applyProtection="1"/>
    <xf numFmtId="0" fontId="60" fillId="0" borderId="6" xfId="31" applyFont="1" applyBorder="1" applyAlignment="1" applyProtection="1">
      <alignment horizontal="centerContinuous"/>
    </xf>
    <xf numFmtId="0" fontId="58" fillId="0" borderId="6" xfId="31" applyNumberFormat="1" applyFont="1" applyBorder="1" applyAlignment="1" applyProtection="1">
      <alignment horizontal="right" vertical="center"/>
    </xf>
    <xf numFmtId="0" fontId="11" fillId="0" borderId="6" xfId="31" applyFont="1" applyBorder="1" applyAlignment="1" applyProtection="1">
      <alignment vertical="center"/>
    </xf>
    <xf numFmtId="3" fontId="11" fillId="0" borderId="0" xfId="31" applyNumberFormat="1" applyFont="1" applyBorder="1" applyAlignment="1" applyProtection="1">
      <alignment vertical="center"/>
    </xf>
    <xf numFmtId="3" fontId="65" fillId="0" borderId="0" xfId="31" applyNumberFormat="1" applyFont="1" applyBorder="1" applyAlignment="1" applyProtection="1">
      <alignment vertical="center"/>
    </xf>
    <xf numFmtId="3" fontId="11" fillId="25" borderId="0" xfId="31" applyNumberFormat="1" applyFont="1" applyFill="1" applyBorder="1" applyAlignment="1" applyProtection="1">
      <alignment vertical="center"/>
    </xf>
    <xf numFmtId="0" fontId="8" fillId="0" borderId="7" xfId="31" applyFont="1" applyBorder="1" applyProtection="1"/>
    <xf numFmtId="0" fontId="8" fillId="0" borderId="0" xfId="31" applyFont="1" applyBorder="1" applyProtection="1"/>
    <xf numFmtId="0" fontId="60" fillId="0" borderId="0" xfId="31" applyFont="1" applyBorder="1" applyProtection="1"/>
    <xf numFmtId="0" fontId="60" fillId="0" borderId="8" xfId="31" applyFont="1" applyBorder="1" applyProtection="1"/>
    <xf numFmtId="0" fontId="60" fillId="0" borderId="7" xfId="31" applyFont="1" applyBorder="1" applyProtection="1"/>
    <xf numFmtId="0" fontId="60" fillId="0" borderId="9" xfId="31" applyFont="1" applyBorder="1" applyProtection="1"/>
    <xf numFmtId="0" fontId="8" fillId="0" borderId="0" xfId="31" applyFont="1" applyProtection="1"/>
    <xf numFmtId="0" fontId="8" fillId="0" borderId="2" xfId="31" applyFont="1" applyBorder="1" applyAlignment="1" applyProtection="1">
      <alignment vertical="center"/>
    </xf>
    <xf numFmtId="0" fontId="8" fillId="0" borderId="3" xfId="31" applyFont="1" applyBorder="1" applyAlignment="1" applyProtection="1">
      <alignment vertical="center"/>
    </xf>
    <xf numFmtId="0" fontId="8" fillId="0" borderId="4" xfId="31" applyFont="1" applyBorder="1" applyAlignment="1" applyProtection="1">
      <alignment vertical="center"/>
    </xf>
    <xf numFmtId="0" fontId="8" fillId="0" borderId="0" xfId="31" applyFont="1" applyAlignment="1" applyProtection="1">
      <alignment vertical="center"/>
    </xf>
    <xf numFmtId="0" fontId="8" fillId="0" borderId="5" xfId="31" applyFont="1" applyBorder="1" applyAlignment="1" applyProtection="1">
      <alignment vertical="center"/>
    </xf>
    <xf numFmtId="0" fontId="9" fillId="0" borderId="0" xfId="31" applyFont="1" applyBorder="1" applyAlignment="1" applyProtection="1">
      <alignment vertical="center"/>
    </xf>
    <xf numFmtId="0" fontId="8" fillId="0" borderId="0" xfId="31" applyFont="1" applyBorder="1" applyAlignment="1" applyProtection="1">
      <alignment vertical="center"/>
    </xf>
    <xf numFmtId="0" fontId="66" fillId="0" borderId="0" xfId="31" applyFont="1" applyFill="1" applyAlignment="1" applyProtection="1">
      <alignment vertical="center"/>
    </xf>
    <xf numFmtId="0" fontId="8" fillId="0" borderId="6" xfId="31" applyFont="1" applyBorder="1" applyAlignment="1" applyProtection="1">
      <alignment vertical="center"/>
    </xf>
    <xf numFmtId="0" fontId="8" fillId="0" borderId="7" xfId="31" applyFont="1" applyBorder="1" applyAlignment="1" applyProtection="1">
      <alignment vertical="center"/>
    </xf>
    <xf numFmtId="0" fontId="11" fillId="0" borderId="7" xfId="31" applyFont="1" applyBorder="1" applyAlignment="1" applyProtection="1">
      <alignment horizontal="centerContinuous" vertical="center"/>
    </xf>
    <xf numFmtId="0" fontId="8" fillId="0" borderId="7" xfId="31" applyFont="1" applyBorder="1" applyAlignment="1" applyProtection="1">
      <alignment horizontal="centerContinuous" vertical="center"/>
    </xf>
    <xf numFmtId="0" fontId="8" fillId="0" borderId="6" xfId="31" applyFont="1" applyBorder="1" applyAlignment="1" applyProtection="1">
      <alignment horizontal="centerContinuous" vertical="center"/>
    </xf>
    <xf numFmtId="0" fontId="11" fillId="0" borderId="5" xfId="31" applyFont="1" applyBorder="1" applyAlignment="1" applyProtection="1">
      <alignment vertical="center"/>
    </xf>
    <xf numFmtId="0" fontId="11" fillId="0" borderId="0" xfId="31" applyFont="1" applyAlignment="1" applyProtection="1">
      <alignment vertical="center"/>
    </xf>
    <xf numFmtId="0" fontId="63" fillId="0" borderId="0" xfId="31" applyFont="1" applyBorder="1" applyProtection="1"/>
    <xf numFmtId="0" fontId="58" fillId="0" borderId="6" xfId="31" applyFont="1" applyBorder="1" applyAlignment="1" applyProtection="1">
      <alignment horizontal="right" vertical="center"/>
    </xf>
    <xf numFmtId="0" fontId="58" fillId="0" borderId="0" xfId="31" applyFont="1" applyAlignment="1" applyProtection="1">
      <alignment vertical="center"/>
    </xf>
    <xf numFmtId="196" fontId="11" fillId="0" borderId="0" xfId="31" applyNumberFormat="1" applyFont="1" applyBorder="1" applyAlignment="1" applyProtection="1">
      <alignment vertical="center"/>
    </xf>
    <xf numFmtId="3" fontId="60" fillId="0" borderId="0" xfId="31" applyNumberFormat="1" applyFont="1" applyBorder="1" applyProtection="1"/>
    <xf numFmtId="3" fontId="11" fillId="0" borderId="0" xfId="31" applyNumberFormat="1" applyFont="1" applyBorder="1" applyAlignment="1" applyProtection="1">
      <alignment horizontal="right" vertical="center"/>
    </xf>
    <xf numFmtId="183" fontId="11" fillId="0" borderId="0" xfId="31" applyNumberFormat="1" applyFont="1" applyBorder="1" applyAlignment="1" applyProtection="1">
      <alignment horizontal="right" vertical="center"/>
    </xf>
    <xf numFmtId="183" fontId="11" fillId="0" borderId="0" xfId="31" applyNumberFormat="1" applyFont="1" applyBorder="1" applyAlignment="1" applyProtection="1">
      <alignment vertical="center"/>
    </xf>
    <xf numFmtId="3" fontId="67" fillId="0" borderId="0" xfId="31" applyNumberFormat="1" applyFont="1" applyBorder="1" applyAlignment="1" applyProtection="1">
      <alignment vertical="center"/>
    </xf>
    <xf numFmtId="3" fontId="11" fillId="0" borderId="0" xfId="31" applyNumberFormat="1" applyFont="1" applyBorder="1" applyAlignment="1" applyProtection="1">
      <alignment horizontal="left"/>
    </xf>
    <xf numFmtId="0" fontId="11" fillId="0" borderId="0" xfId="31" applyFont="1" applyBorder="1" applyAlignment="1" applyProtection="1">
      <alignment vertical="top" wrapText="1"/>
    </xf>
    <xf numFmtId="0" fontId="58" fillId="0" borderId="0" xfId="31" applyFont="1" applyAlignment="1" applyProtection="1">
      <alignment horizontal="right" vertical="center"/>
    </xf>
    <xf numFmtId="0" fontId="60" fillId="0" borderId="7" xfId="31" applyFont="1" applyBorder="1" applyAlignment="1" applyProtection="1">
      <alignment vertical="center"/>
    </xf>
    <xf numFmtId="0" fontId="60" fillId="0" borderId="6" xfId="31" applyFont="1" applyBorder="1" applyAlignment="1" applyProtection="1">
      <alignment vertical="center"/>
    </xf>
    <xf numFmtId="0" fontId="60" fillId="0" borderId="0" xfId="31" applyFont="1" applyBorder="1" applyAlignment="1" applyProtection="1">
      <alignment vertical="center"/>
    </xf>
    <xf numFmtId="0" fontId="11" fillId="0" borderId="8" xfId="31" applyFont="1" applyBorder="1" applyAlignment="1" applyProtection="1">
      <alignment vertical="center"/>
    </xf>
    <xf numFmtId="0" fontId="11" fillId="0" borderId="9" xfId="31" applyFont="1" applyBorder="1" applyAlignment="1" applyProtection="1">
      <alignment vertical="center"/>
    </xf>
    <xf numFmtId="0" fontId="11" fillId="0" borderId="2" xfId="31" applyFont="1" applyBorder="1" applyProtection="1"/>
    <xf numFmtId="0" fontId="11" fillId="0" borderId="3" xfId="31" applyFont="1" applyBorder="1" applyProtection="1"/>
    <xf numFmtId="0" fontId="11" fillId="0" borderId="4" xfId="31" applyFont="1" applyBorder="1" applyProtection="1"/>
    <xf numFmtId="0" fontId="11" fillId="0" borderId="0" xfId="31" applyFont="1" applyProtection="1"/>
    <xf numFmtId="0" fontId="14" fillId="0" borderId="5" xfId="31" applyFont="1" applyBorder="1" applyProtection="1"/>
    <xf numFmtId="0" fontId="9" fillId="0" borderId="0" xfId="31" applyNumberFormat="1" applyFont="1" applyBorder="1" applyAlignment="1" applyProtection="1">
      <alignment horizontal="left"/>
    </xf>
    <xf numFmtId="0" fontId="14" fillId="0" borderId="0" xfId="31" applyFont="1" applyBorder="1" applyProtection="1"/>
    <xf numFmtId="0" fontId="11" fillId="0" borderId="6" xfId="31" applyNumberFormat="1" applyFont="1" applyBorder="1" applyAlignment="1" applyProtection="1">
      <alignment horizontal="right"/>
    </xf>
    <xf numFmtId="0" fontId="14" fillId="0" borderId="0" xfId="31" applyFont="1" applyProtection="1"/>
    <xf numFmtId="0" fontId="14" fillId="0" borderId="0" xfId="31" applyFont="1" applyBorder="1" applyAlignment="1" applyProtection="1">
      <alignment horizontal="right"/>
    </xf>
    <xf numFmtId="0" fontId="14" fillId="0" borderId="6" xfId="31" applyFont="1" applyBorder="1" applyAlignment="1" applyProtection="1">
      <alignment horizontal="right"/>
    </xf>
    <xf numFmtId="0" fontId="14" fillId="0" borderId="6" xfId="31" applyFont="1" applyBorder="1" applyProtection="1"/>
    <xf numFmtId="0" fontId="11" fillId="0" borderId="5" xfId="31" applyFont="1" applyBorder="1" applyProtection="1"/>
    <xf numFmtId="0" fontId="11" fillId="0" borderId="7" xfId="31" applyNumberFormat="1" applyFont="1" applyBorder="1" applyProtection="1"/>
    <xf numFmtId="0" fontId="11" fillId="0" borderId="7" xfId="31" applyFont="1" applyBorder="1" applyProtection="1"/>
    <xf numFmtId="0" fontId="11" fillId="0" borderId="6" xfId="31" applyFont="1" applyBorder="1" applyProtection="1"/>
    <xf numFmtId="0" fontId="11" fillId="0" borderId="0" xfId="31" applyNumberFormat="1" applyFont="1" applyBorder="1" applyProtection="1"/>
    <xf numFmtId="0" fontId="11" fillId="0" borderId="0" xfId="31" applyFont="1" applyBorder="1" applyProtection="1"/>
    <xf numFmtId="0" fontId="11" fillId="0" borderId="0" xfId="31" applyFont="1" applyBorder="1" applyAlignment="1" applyProtection="1"/>
    <xf numFmtId="0" fontId="8" fillId="0" borderId="6" xfId="31" applyFont="1" applyBorder="1" applyProtection="1"/>
    <xf numFmtId="3" fontId="11" fillId="0" borderId="0" xfId="31" applyNumberFormat="1" applyFont="1" applyBorder="1" applyAlignment="1" applyProtection="1">
      <alignment horizontal="right"/>
    </xf>
    <xf numFmtId="0" fontId="58" fillId="0" borderId="6" xfId="31" applyFont="1" applyBorder="1" applyAlignment="1" applyProtection="1">
      <alignment horizontal="centerContinuous"/>
    </xf>
    <xf numFmtId="3" fontId="58" fillId="0" borderId="6" xfId="31" applyNumberFormat="1" applyFont="1" applyBorder="1" applyAlignment="1" applyProtection="1">
      <alignment horizontal="right"/>
    </xf>
    <xf numFmtId="3" fontId="11" fillId="0" borderId="6" xfId="31" applyNumberFormat="1" applyFont="1" applyBorder="1" applyAlignment="1" applyProtection="1">
      <alignment horizontal="right"/>
    </xf>
    <xf numFmtId="3" fontId="11" fillId="0" borderId="3" xfId="31" applyNumberFormat="1" applyFont="1" applyBorder="1" applyAlignment="1" applyProtection="1">
      <alignment horizontal="right"/>
    </xf>
    <xf numFmtId="0" fontId="11" fillId="0" borderId="0" xfId="31" applyFont="1" applyBorder="1" applyAlignment="1" applyProtection="1">
      <alignment horizontal="left"/>
    </xf>
    <xf numFmtId="3" fontId="11" fillId="0" borderId="0" xfId="31" applyNumberFormat="1" applyFont="1" applyFill="1" applyBorder="1" applyAlignment="1" applyProtection="1">
      <alignment horizontal="right" vertical="center"/>
    </xf>
    <xf numFmtId="0" fontId="11" fillId="0" borderId="6" xfId="31" applyFont="1" applyBorder="1" applyAlignment="1" applyProtection="1">
      <alignment horizontal="right"/>
    </xf>
    <xf numFmtId="3" fontId="11" fillId="0" borderId="0" xfId="31" applyNumberFormat="1" applyFont="1" applyFill="1" applyBorder="1" applyAlignment="1" applyProtection="1">
      <alignment horizontal="left" vertical="center"/>
    </xf>
    <xf numFmtId="0" fontId="11" fillId="0" borderId="0" xfId="31" applyNumberFormat="1" applyFont="1" applyBorder="1" applyAlignment="1" applyProtection="1">
      <alignment horizontal="left"/>
    </xf>
    <xf numFmtId="37" fontId="11" fillId="0" borderId="0" xfId="1124" applyFont="1" applyBorder="1" applyAlignment="1" applyProtection="1">
      <alignment vertical="center"/>
    </xf>
    <xf numFmtId="0" fontId="11" fillId="0" borderId="8" xfId="31" applyFont="1" applyBorder="1" applyProtection="1"/>
    <xf numFmtId="0" fontId="11" fillId="0" borderId="9" xfId="31" applyFont="1" applyBorder="1" applyProtection="1"/>
    <xf numFmtId="0" fontId="11" fillId="0" borderId="2" xfId="31" applyFont="1" applyBorder="1" applyAlignment="1" applyProtection="1">
      <alignment vertical="center"/>
    </xf>
    <xf numFmtId="0" fontId="11" fillId="0" borderId="3" xfId="31" applyFont="1" applyBorder="1" applyAlignment="1" applyProtection="1">
      <alignment vertical="center"/>
    </xf>
    <xf numFmtId="0" fontId="11" fillId="0" borderId="3" xfId="31" applyFont="1" applyBorder="1" applyAlignment="1" applyProtection="1">
      <alignment horizontal="right" vertical="center"/>
    </xf>
    <xf numFmtId="0" fontId="11" fillId="0" borderId="4" xfId="31" applyFont="1" applyBorder="1" applyAlignment="1" applyProtection="1">
      <alignment horizontal="right" vertical="center"/>
    </xf>
    <xf numFmtId="0" fontId="23" fillId="0" borderId="0" xfId="31" applyFont="1" applyBorder="1" applyAlignment="1" applyProtection="1">
      <alignment vertical="center"/>
    </xf>
    <xf numFmtId="0" fontId="63" fillId="0" borderId="0" xfId="31" applyFont="1" applyBorder="1" applyAlignment="1" applyProtection="1">
      <alignment vertical="center"/>
    </xf>
    <xf numFmtId="0" fontId="63" fillId="0" borderId="5" xfId="31" applyFont="1" applyBorder="1" applyAlignment="1" applyProtection="1">
      <alignment vertical="center"/>
    </xf>
    <xf numFmtId="0" fontId="23" fillId="0" borderId="0" xfId="31" quotePrefix="1" applyFont="1" applyBorder="1" applyAlignment="1" applyProtection="1">
      <alignment vertical="center"/>
    </xf>
    <xf numFmtId="0" fontId="63" fillId="0" borderId="0" xfId="31" applyFont="1" applyAlignment="1" applyProtection="1">
      <alignment vertical="center"/>
    </xf>
    <xf numFmtId="0" fontId="58" fillId="0" borderId="3" xfId="31" applyFont="1" applyBorder="1" applyAlignment="1" applyProtection="1">
      <alignment vertical="center"/>
    </xf>
    <xf numFmtId="0" fontId="58" fillId="0" borderId="3" xfId="31" applyFont="1" applyBorder="1" applyAlignment="1" applyProtection="1">
      <alignment horizontal="right" vertical="center"/>
    </xf>
    <xf numFmtId="0" fontId="58" fillId="0" borderId="6" xfId="31" applyFont="1" applyBorder="1" applyAlignment="1" applyProtection="1">
      <alignment horizontal="right"/>
    </xf>
    <xf numFmtId="0" fontId="58" fillId="0" borderId="7" xfId="31" applyFont="1" applyBorder="1" applyAlignment="1" applyProtection="1">
      <alignment vertical="center"/>
    </xf>
    <xf numFmtId="0" fontId="58" fillId="0" borderId="7" xfId="31" applyFont="1" applyBorder="1" applyAlignment="1" applyProtection="1">
      <alignment horizontal="right" vertical="center"/>
    </xf>
    <xf numFmtId="0" fontId="63" fillId="0" borderId="0" xfId="31" applyFont="1" applyBorder="1" applyAlignment="1" applyProtection="1">
      <alignment horizontal="left" vertical="center"/>
    </xf>
    <xf numFmtId="3" fontId="11" fillId="0" borderId="6" xfId="31" applyNumberFormat="1" applyFont="1" applyBorder="1" applyAlignment="1" applyProtection="1">
      <alignment vertical="center"/>
    </xf>
    <xf numFmtId="0" fontId="11" fillId="0" borderId="5" xfId="31" applyFont="1" applyBorder="1" applyAlignment="1" applyProtection="1"/>
    <xf numFmtId="0" fontId="11" fillId="0" borderId="7" xfId="31" applyFont="1" applyBorder="1" applyAlignment="1" applyProtection="1"/>
    <xf numFmtId="0" fontId="11" fillId="0" borderId="6" xfId="31" applyFont="1" applyBorder="1" applyAlignment="1" applyProtection="1"/>
    <xf numFmtId="0" fontId="11" fillId="0" borderId="0" xfId="31" applyFont="1" applyAlignment="1" applyProtection="1"/>
    <xf numFmtId="0" fontId="11" fillId="0" borderId="7" xfId="31" applyFont="1" applyBorder="1" applyAlignment="1" applyProtection="1">
      <alignment horizontal="right" vertical="center"/>
    </xf>
    <xf numFmtId="0" fontId="11" fillId="0" borderId="9" xfId="31" applyFont="1" applyBorder="1" applyAlignment="1" applyProtection="1">
      <alignment horizontal="right" vertical="center"/>
    </xf>
    <xf numFmtId="0" fontId="8" fillId="0" borderId="2" xfId="35" applyFont="1" applyBorder="1" applyProtection="1"/>
    <xf numFmtId="0" fontId="8" fillId="0" borderId="3" xfId="35" applyFont="1" applyBorder="1" applyProtection="1"/>
    <xf numFmtId="0" fontId="8" fillId="0" borderId="4" xfId="35" applyFont="1" applyBorder="1" applyProtection="1"/>
    <xf numFmtId="0" fontId="8" fillId="0" borderId="0" xfId="35" applyFont="1" applyProtection="1"/>
    <xf numFmtId="0" fontId="8" fillId="0" borderId="5" xfId="35" applyFont="1" applyBorder="1" applyProtection="1"/>
    <xf numFmtId="0" fontId="9" fillId="0" borderId="0" xfId="35" applyFont="1" applyBorder="1" applyAlignment="1" applyProtection="1">
      <alignment vertical="center"/>
    </xf>
    <xf numFmtId="0" fontId="8" fillId="0" borderId="0" xfId="35" applyFont="1" applyBorder="1" applyAlignment="1" applyProtection="1">
      <alignment horizontal="centerContinuous"/>
    </xf>
    <xf numFmtId="0" fontId="11" fillId="0" borderId="6" xfId="35" applyFont="1" applyBorder="1" applyAlignment="1" applyProtection="1">
      <alignment horizontal="centerContinuous"/>
    </xf>
    <xf numFmtId="0" fontId="11" fillId="0" borderId="0" xfId="35" applyFont="1" applyBorder="1" applyAlignment="1" applyProtection="1">
      <alignment horizontal="centerContinuous"/>
    </xf>
    <xf numFmtId="0" fontId="11" fillId="0" borderId="0" xfId="35" applyFont="1" applyBorder="1" applyAlignment="1" applyProtection="1">
      <alignment horizontal="right" vertical="center"/>
    </xf>
    <xf numFmtId="0" fontId="23" fillId="0" borderId="7" xfId="35" applyFont="1" applyBorder="1" applyAlignment="1" applyProtection="1">
      <alignment vertical="center"/>
    </xf>
    <xf numFmtId="0" fontId="11" fillId="0" borderId="7" xfId="35" applyFont="1" applyBorder="1" applyAlignment="1" applyProtection="1">
      <alignment horizontal="centerContinuous"/>
    </xf>
    <xf numFmtId="0" fontId="8" fillId="0" borderId="7" xfId="35" applyFont="1" applyBorder="1" applyAlignment="1" applyProtection="1">
      <alignment horizontal="centerContinuous"/>
    </xf>
    <xf numFmtId="0" fontId="58" fillId="0" borderId="5" xfId="35" applyFont="1" applyBorder="1" applyProtection="1"/>
    <xf numFmtId="0" fontId="58" fillId="0" borderId="3" xfId="35" applyFont="1" applyBorder="1" applyAlignment="1" applyProtection="1">
      <alignment horizontal="centerContinuous"/>
    </xf>
    <xf numFmtId="0" fontId="58" fillId="0" borderId="6" xfId="35" applyFont="1" applyBorder="1" applyAlignment="1" applyProtection="1">
      <alignment horizontal="centerContinuous"/>
    </xf>
    <xf numFmtId="0" fontId="58" fillId="0" borderId="0" xfId="35" applyFont="1" applyProtection="1"/>
    <xf numFmtId="0" fontId="11" fillId="0" borderId="7" xfId="35" applyFont="1" applyFill="1" applyBorder="1" applyAlignment="1" applyProtection="1">
      <alignment horizontal="centerContinuous" vertical="center"/>
    </xf>
    <xf numFmtId="0" fontId="11" fillId="0" borderId="7" xfId="35" applyFont="1" applyBorder="1" applyAlignment="1" applyProtection="1">
      <alignment horizontal="centerContinuous" vertical="center"/>
    </xf>
    <xf numFmtId="0" fontId="58" fillId="0" borderId="6" xfId="35" applyFont="1" applyBorder="1" applyAlignment="1" applyProtection="1">
      <alignment horizontal="right" vertical="top" wrapText="1"/>
    </xf>
    <xf numFmtId="0" fontId="11" fillId="0" borderId="3" xfId="35" applyFont="1" applyFill="1" applyBorder="1" applyAlignment="1" applyProtection="1">
      <alignment horizontal="centerContinuous" vertical="center"/>
    </xf>
    <xf numFmtId="0" fontId="11" fillId="0" borderId="3" xfId="35" applyFont="1" applyBorder="1" applyAlignment="1" applyProtection="1">
      <alignment horizontal="centerContinuous" vertical="center"/>
    </xf>
    <xf numFmtId="0" fontId="58" fillId="0" borderId="7" xfId="35" applyFont="1" applyFill="1" applyBorder="1" applyAlignment="1" applyProtection="1">
      <alignment horizontal="left"/>
    </xf>
    <xf numFmtId="0" fontId="58" fillId="0" borderId="7" xfId="35" applyFont="1" applyFill="1" applyBorder="1" applyProtection="1"/>
    <xf numFmtId="0" fontId="58" fillId="0" borderId="7" xfId="35" applyFont="1" applyFill="1" applyBorder="1" applyAlignment="1" applyProtection="1">
      <alignment horizontal="center"/>
    </xf>
    <xf numFmtId="0" fontId="58" fillId="0" borderId="6" xfId="35" applyFont="1" applyFill="1" applyBorder="1" applyAlignment="1" applyProtection="1">
      <alignment horizontal="center"/>
    </xf>
    <xf numFmtId="0" fontId="11" fillId="0" borderId="3" xfId="35" applyFont="1" applyFill="1" applyBorder="1" applyAlignment="1" applyProtection="1">
      <alignment horizontal="left"/>
    </xf>
    <xf numFmtId="0" fontId="11" fillId="0" borderId="3" xfId="35" applyFont="1" applyFill="1" applyBorder="1" applyProtection="1"/>
    <xf numFmtId="0" fontId="11" fillId="0" borderId="3" xfId="35" applyFont="1" applyFill="1" applyBorder="1" applyAlignment="1" applyProtection="1">
      <alignment horizontal="center"/>
    </xf>
    <xf numFmtId="0" fontId="11" fillId="0" borderId="6" xfId="35" applyFont="1" applyFill="1" applyBorder="1" applyAlignment="1" applyProtection="1">
      <alignment horizontal="center"/>
    </xf>
    <xf numFmtId="164" fontId="11" fillId="0" borderId="0" xfId="35" applyNumberFormat="1" applyFont="1" applyFill="1" applyBorder="1" applyAlignment="1" applyProtection="1">
      <alignment horizontal="left" vertical="center"/>
    </xf>
    <xf numFmtId="3" fontId="11" fillId="0" borderId="0" xfId="35" applyNumberFormat="1" applyFont="1" applyFill="1" applyBorder="1" applyAlignment="1" applyProtection="1">
      <alignment vertical="center"/>
    </xf>
    <xf numFmtId="3" fontId="11" fillId="0" borderId="0" xfId="35" applyNumberFormat="1" applyFont="1" applyFill="1" applyBorder="1" applyAlignment="1" applyProtection="1">
      <alignment horizontal="right" vertical="center"/>
    </xf>
    <xf numFmtId="3" fontId="11" fillId="0" borderId="6" xfId="35" applyNumberFormat="1" applyFont="1" applyFill="1" applyBorder="1" applyAlignment="1" applyProtection="1">
      <alignment vertical="center"/>
    </xf>
    <xf numFmtId="3" fontId="8" fillId="0" borderId="0" xfId="35" applyNumberFormat="1" applyFont="1" applyProtection="1"/>
    <xf numFmtId="3" fontId="8" fillId="0" borderId="0" xfId="35" applyNumberFormat="1" applyFont="1" applyBorder="1" applyAlignment="1" applyProtection="1">
      <alignment vertical="center"/>
    </xf>
    <xf numFmtId="3" fontId="8" fillId="0" borderId="6" xfId="35" applyNumberFormat="1" applyFont="1" applyBorder="1" applyAlignment="1" applyProtection="1">
      <alignment vertical="center"/>
    </xf>
    <xf numFmtId="3" fontId="11" fillId="25" borderId="0" xfId="35" applyNumberFormat="1" applyFont="1" applyFill="1" applyBorder="1" applyAlignment="1" applyProtection="1">
      <alignment vertical="center"/>
    </xf>
    <xf numFmtId="197" fontId="11" fillId="0" borderId="6" xfId="35" applyNumberFormat="1" applyFont="1" applyBorder="1" applyProtection="1"/>
    <xf numFmtId="3" fontId="11" fillId="0" borderId="0" xfId="35" applyNumberFormat="1" applyFont="1" applyFill="1" applyBorder="1" applyAlignment="1" applyProtection="1">
      <alignment horizontal="left" vertical="center"/>
    </xf>
    <xf numFmtId="164" fontId="11" fillId="0" borderId="7" xfId="35" applyNumberFormat="1" applyFont="1" applyFill="1" applyBorder="1" applyAlignment="1" applyProtection="1">
      <alignment horizontal="left" vertical="center"/>
    </xf>
    <xf numFmtId="198" fontId="11" fillId="0" borderId="7" xfId="35" applyNumberFormat="1" applyFont="1" applyFill="1" applyBorder="1" applyAlignment="1" applyProtection="1">
      <alignment vertical="center"/>
    </xf>
    <xf numFmtId="199" fontId="11" fillId="0" borderId="7" xfId="35" applyNumberFormat="1" applyFont="1" applyFill="1" applyBorder="1" applyAlignment="1" applyProtection="1">
      <alignment vertical="center"/>
    </xf>
    <xf numFmtId="200" fontId="11" fillId="0" borderId="7" xfId="35" applyNumberFormat="1" applyFont="1" applyFill="1" applyBorder="1" applyAlignment="1" applyProtection="1">
      <alignment vertical="center"/>
    </xf>
    <xf numFmtId="200" fontId="11" fillId="0" borderId="6" xfId="35" applyNumberFormat="1" applyFont="1" applyFill="1" applyBorder="1" applyAlignment="1" applyProtection="1">
      <alignment vertical="center"/>
    </xf>
    <xf numFmtId="164" fontId="63" fillId="0" borderId="3" xfId="35" quotePrefix="1" applyNumberFormat="1" applyFont="1" applyFill="1" applyBorder="1" applyAlignment="1" applyProtection="1">
      <alignment horizontal="center"/>
    </xf>
    <xf numFmtId="197" fontId="11" fillId="0" borderId="3" xfId="35" applyNumberFormat="1" applyFont="1" applyBorder="1" applyProtection="1"/>
    <xf numFmtId="0" fontId="11" fillId="0" borderId="0" xfId="35" applyNumberFormat="1" applyFont="1" applyBorder="1" applyAlignment="1" applyProtection="1">
      <alignment horizontal="left" vertical="center"/>
    </xf>
    <xf numFmtId="0" fontId="11" fillId="0" borderId="0" xfId="35" applyFont="1" applyBorder="1" applyProtection="1"/>
    <xf numFmtId="201" fontId="11" fillId="0" borderId="0" xfId="35" applyNumberFormat="1" applyFont="1" applyBorder="1" applyProtection="1"/>
    <xf numFmtId="201" fontId="11" fillId="0" borderId="6" xfId="35" applyNumberFormat="1" applyFont="1" applyBorder="1" applyProtection="1"/>
    <xf numFmtId="0" fontId="11" fillId="0" borderId="0" xfId="35" applyFont="1" applyBorder="1" applyAlignment="1" applyProtection="1">
      <alignment horizontal="left" vertical="center"/>
    </xf>
    <xf numFmtId="0" fontId="11" fillId="0" borderId="0" xfId="35" applyNumberFormat="1" applyFont="1" applyBorder="1" applyAlignment="1" applyProtection="1">
      <alignment vertical="center"/>
    </xf>
    <xf numFmtId="0" fontId="11" fillId="0" borderId="0" xfId="35" applyFont="1" applyBorder="1" applyAlignment="1" applyProtection="1">
      <alignment vertical="center"/>
    </xf>
    <xf numFmtId="0" fontId="8" fillId="0" borderId="0" xfId="35" applyFont="1" applyBorder="1" applyProtection="1"/>
    <xf numFmtId="0" fontId="8" fillId="0" borderId="6" xfId="35" applyFont="1" applyBorder="1" applyProtection="1"/>
    <xf numFmtId="0" fontId="8" fillId="0" borderId="8" xfId="35" applyFont="1" applyBorder="1" applyProtection="1"/>
    <xf numFmtId="0" fontId="11" fillId="0" borderId="7" xfId="35" quotePrefix="1" applyFont="1" applyBorder="1" applyAlignment="1" applyProtection="1">
      <alignment horizontal="left" vertical="center"/>
    </xf>
    <xf numFmtId="0" fontId="8" fillId="0" borderId="7" xfId="35" applyFont="1" applyBorder="1" applyProtection="1"/>
    <xf numFmtId="0" fontId="8" fillId="0" borderId="9" xfId="35" applyFont="1" applyBorder="1" applyProtection="1"/>
    <xf numFmtId="0" fontId="11" fillId="0" borderId="0" xfId="35" quotePrefix="1" applyFont="1" applyAlignment="1" applyProtection="1">
      <alignment horizontal="left" vertical="center"/>
    </xf>
    <xf numFmtId="0" fontId="8" fillId="0" borderId="0" xfId="35" applyFont="1" applyAlignment="1" applyProtection="1">
      <alignment horizontal="left"/>
    </xf>
    <xf numFmtId="0" fontId="11" fillId="0" borderId="2" xfId="41" applyFont="1" applyBorder="1" applyProtection="1"/>
    <xf numFmtId="1" fontId="11" fillId="0" borderId="3" xfId="41" applyNumberFormat="1" applyFont="1" applyBorder="1" applyProtection="1"/>
    <xf numFmtId="0" fontId="11" fillId="0" borderId="3" xfId="41" applyFont="1" applyBorder="1" applyProtection="1"/>
    <xf numFmtId="0" fontId="11" fillId="0" borderId="4" xfId="41" applyFont="1" applyBorder="1" applyProtection="1"/>
    <xf numFmtId="0" fontId="14" fillId="0" borderId="5" xfId="41" applyFont="1" applyBorder="1" applyProtection="1"/>
    <xf numFmtId="1" fontId="9" fillId="0" borderId="0" xfId="41" applyNumberFormat="1" applyFont="1" applyBorder="1" applyProtection="1"/>
    <xf numFmtId="1" fontId="14" fillId="0" borderId="0" xfId="41" applyNumberFormat="1" applyFont="1" applyBorder="1" applyProtection="1"/>
    <xf numFmtId="0" fontId="14" fillId="0" borderId="0" xfId="41" applyFont="1" applyBorder="1" applyProtection="1"/>
    <xf numFmtId="0" fontId="14" fillId="0" borderId="6" xfId="41" applyFont="1" applyBorder="1" applyProtection="1"/>
    <xf numFmtId="0" fontId="14" fillId="0" borderId="0" xfId="41" applyFont="1" applyProtection="1"/>
    <xf numFmtId="195" fontId="14" fillId="0" borderId="0" xfId="41" applyNumberFormat="1" applyFont="1" applyProtection="1"/>
    <xf numFmtId="0" fontId="14" fillId="0" borderId="0" xfId="41" applyFont="1" applyBorder="1" applyAlignment="1" applyProtection="1">
      <alignment horizontal="right"/>
    </xf>
    <xf numFmtId="1" fontId="15" fillId="0" borderId="0" xfId="41" applyNumberFormat="1" applyFont="1" applyBorder="1" applyProtection="1"/>
    <xf numFmtId="0" fontId="11" fillId="0" borderId="5" xfId="41" applyFont="1" applyBorder="1" applyProtection="1"/>
    <xf numFmtId="1" fontId="11" fillId="0" borderId="7" xfId="41" applyNumberFormat="1" applyFont="1" applyBorder="1" applyProtection="1"/>
    <xf numFmtId="0" fontId="11" fillId="0" borderId="7" xfId="41" applyFont="1" applyBorder="1" applyProtection="1"/>
    <xf numFmtId="0" fontId="11" fillId="0" borderId="6" xfId="41" applyFont="1" applyBorder="1" applyProtection="1"/>
    <xf numFmtId="1" fontId="11" fillId="0" borderId="0" xfId="41" applyNumberFormat="1" applyFont="1" applyBorder="1" applyProtection="1"/>
    <xf numFmtId="0" fontId="11" fillId="0" borderId="0" xfId="41" applyFont="1" applyBorder="1" applyProtection="1"/>
    <xf numFmtId="1" fontId="11" fillId="0" borderId="0" xfId="41" applyNumberFormat="1" applyFont="1" applyBorder="1" applyAlignment="1" applyProtection="1">
      <alignment horizontal="right"/>
    </xf>
    <xf numFmtId="0" fontId="11" fillId="0" borderId="7" xfId="41" applyNumberFormat="1" applyFont="1" applyBorder="1" applyAlignment="1" applyProtection="1"/>
    <xf numFmtId="0" fontId="11" fillId="0" borderId="3" xfId="41" applyNumberFormat="1" applyFont="1" applyBorder="1" applyAlignment="1" applyProtection="1"/>
    <xf numFmtId="0" fontId="8" fillId="0" borderId="5" xfId="41" applyFont="1" applyBorder="1" applyProtection="1"/>
    <xf numFmtId="1" fontId="11" fillId="0" borderId="0" xfId="41" applyNumberFormat="1" applyFont="1" applyBorder="1" applyAlignment="1" applyProtection="1">
      <alignment horizontal="left"/>
    </xf>
    <xf numFmtId="3" fontId="11" fillId="0" borderId="0" xfId="41" applyNumberFormat="1" applyFont="1" applyFill="1" applyBorder="1" applyAlignment="1" applyProtection="1">
      <alignment horizontal="right" vertical="center"/>
    </xf>
    <xf numFmtId="0" fontId="8" fillId="0" borderId="6" xfId="41" applyFont="1" applyBorder="1" applyProtection="1"/>
    <xf numFmtId="0" fontId="11" fillId="0" borderId="0" xfId="41" applyFont="1" applyBorder="1" applyAlignment="1" applyProtection="1"/>
    <xf numFmtId="0" fontId="11" fillId="0" borderId="8" xfId="41" applyFont="1" applyBorder="1" applyProtection="1"/>
    <xf numFmtId="0" fontId="11" fillId="0" borderId="9" xfId="41" applyFont="1" applyBorder="1" applyProtection="1"/>
    <xf numFmtId="0" fontId="60" fillId="0" borderId="2" xfId="41" applyFont="1" applyBorder="1" applyAlignment="1" applyProtection="1">
      <alignment vertical="center"/>
    </xf>
    <xf numFmtId="0" fontId="60" fillId="0" borderId="3" xfId="41" applyFont="1" applyBorder="1" applyAlignment="1" applyProtection="1">
      <alignment vertical="center"/>
    </xf>
    <xf numFmtId="0" fontId="60" fillId="0" borderId="4" xfId="41" applyFont="1" applyBorder="1" applyAlignment="1" applyProtection="1">
      <alignment vertical="center"/>
    </xf>
    <xf numFmtId="0" fontId="60" fillId="0" borderId="0" xfId="41" applyFont="1" applyAlignment="1" applyProtection="1">
      <alignment vertical="center"/>
    </xf>
    <xf numFmtId="0" fontId="70" fillId="0" borderId="0" xfId="41" applyFont="1" applyAlignment="1" applyProtection="1">
      <alignment vertical="center"/>
    </xf>
    <xf numFmtId="0" fontId="60" fillId="0" borderId="5" xfId="41" applyFont="1" applyBorder="1" applyAlignment="1" applyProtection="1">
      <alignment vertical="center"/>
    </xf>
    <xf numFmtId="0" fontId="9" fillId="0" borderId="0" xfId="41" applyNumberFormat="1" applyFont="1" applyBorder="1" applyAlignment="1" applyProtection="1">
      <alignment vertical="center"/>
    </xf>
    <xf numFmtId="195" fontId="60" fillId="0" borderId="0" xfId="41" applyNumberFormat="1" applyFont="1" applyAlignment="1" applyProtection="1">
      <alignment vertical="center"/>
    </xf>
    <xf numFmtId="0" fontId="14" fillId="0" borderId="5" xfId="41" applyFont="1" applyBorder="1" applyAlignment="1" applyProtection="1">
      <alignment vertical="center"/>
    </xf>
    <xf numFmtId="1" fontId="9" fillId="0" borderId="0" xfId="41" applyNumberFormat="1" applyFont="1" applyBorder="1" applyAlignment="1" applyProtection="1">
      <alignment vertical="center"/>
    </xf>
    <xf numFmtId="0" fontId="14" fillId="0" borderId="0" xfId="41" applyFont="1" applyBorder="1" applyAlignment="1" applyProtection="1">
      <alignment vertical="center"/>
    </xf>
    <xf numFmtId="0" fontId="14" fillId="0" borderId="0" xfId="41" applyNumberFormat="1" applyFont="1" applyBorder="1" applyAlignment="1" applyProtection="1">
      <alignment horizontal="right" vertical="center"/>
    </xf>
    <xf numFmtId="0" fontId="14" fillId="0" borderId="6" xfId="41" applyNumberFormat="1" applyFont="1" applyBorder="1" applyAlignment="1" applyProtection="1">
      <alignment horizontal="right" vertical="center"/>
    </xf>
    <xf numFmtId="0" fontId="14" fillId="0" borderId="0" xfId="41" applyFont="1" applyAlignment="1" applyProtection="1">
      <alignment vertical="center"/>
    </xf>
    <xf numFmtId="0" fontId="14" fillId="0" borderId="6" xfId="41" applyFont="1" applyBorder="1" applyAlignment="1" applyProtection="1">
      <alignment vertical="center"/>
    </xf>
    <xf numFmtId="0" fontId="63" fillId="0" borderId="5" xfId="41" applyFont="1" applyBorder="1" applyAlignment="1" applyProtection="1">
      <alignment vertical="center"/>
    </xf>
    <xf numFmtId="0" fontId="63" fillId="0" borderId="7" xfId="41" applyNumberFormat="1" applyFont="1" applyBorder="1" applyAlignment="1" applyProtection="1">
      <alignment vertical="center"/>
    </xf>
    <xf numFmtId="0" fontId="63" fillId="0" borderId="7" xfId="41" applyFont="1" applyBorder="1" applyAlignment="1" applyProtection="1">
      <alignment vertical="center"/>
    </xf>
    <xf numFmtId="0" fontId="63" fillId="0" borderId="6" xfId="41" applyFont="1" applyBorder="1" applyAlignment="1" applyProtection="1">
      <alignment vertical="center"/>
    </xf>
    <xf numFmtId="0" fontId="63" fillId="0" borderId="0" xfId="41" applyFont="1" applyAlignment="1" applyProtection="1">
      <alignment vertical="center"/>
    </xf>
    <xf numFmtId="0" fontId="63" fillId="0" borderId="0" xfId="41" applyNumberFormat="1" applyFont="1" applyBorder="1" applyAlignment="1" applyProtection="1">
      <alignment vertical="center"/>
    </xf>
    <xf numFmtId="0" fontId="63" fillId="0" borderId="6" xfId="41" applyNumberFormat="1" applyFont="1" applyBorder="1" applyAlignment="1" applyProtection="1">
      <alignment vertical="center"/>
    </xf>
    <xf numFmtId="0" fontId="58" fillId="0" borderId="6" xfId="41" applyNumberFormat="1" applyFont="1" applyBorder="1" applyAlignment="1" applyProtection="1">
      <alignment horizontal="right" vertical="center"/>
    </xf>
    <xf numFmtId="0" fontId="63" fillId="0" borderId="0" xfId="41" applyFont="1" applyAlignment="1" applyProtection="1"/>
    <xf numFmtId="0" fontId="63" fillId="0" borderId="7" xfId="41" applyFont="1" applyBorder="1" applyAlignment="1" applyProtection="1">
      <alignment horizontal="right" vertical="center"/>
    </xf>
    <xf numFmtId="0" fontId="11" fillId="0" borderId="7" xfId="41" applyNumberFormat="1" applyFont="1" applyBorder="1" applyAlignment="1" applyProtection="1">
      <alignment vertical="center"/>
    </xf>
    <xf numFmtId="0" fontId="11" fillId="0" borderId="6" xfId="41" applyNumberFormat="1" applyFont="1" applyBorder="1" applyAlignment="1" applyProtection="1">
      <alignment vertical="center"/>
    </xf>
    <xf numFmtId="0" fontId="63" fillId="0" borderId="0" xfId="41" applyFont="1" applyBorder="1" applyAlignment="1" applyProtection="1">
      <alignment horizontal="right" vertical="center"/>
    </xf>
    <xf numFmtId="3" fontId="63" fillId="0" borderId="0" xfId="41" applyNumberFormat="1" applyFont="1" applyAlignment="1" applyProtection="1">
      <alignment vertical="center"/>
    </xf>
    <xf numFmtId="1" fontId="11" fillId="0" borderId="0" xfId="41" applyNumberFormat="1" applyFont="1" applyAlignment="1" applyProtection="1">
      <alignment vertical="center"/>
    </xf>
    <xf numFmtId="0" fontId="11" fillId="0" borderId="6" xfId="41" quotePrefix="1" applyFont="1" applyBorder="1" applyAlignment="1" applyProtection="1">
      <alignment horizontal="right" vertical="center"/>
    </xf>
    <xf numFmtId="3" fontId="11" fillId="0" borderId="7" xfId="41" applyNumberFormat="1" applyFont="1" applyBorder="1" applyAlignment="1" applyProtection="1">
      <alignment horizontal="right" vertical="center"/>
    </xf>
    <xf numFmtId="0" fontId="63" fillId="0" borderId="0" xfId="41" applyFont="1" applyAlignment="1" applyProtection="1">
      <alignment vertical="top"/>
    </xf>
    <xf numFmtId="0" fontId="63" fillId="0" borderId="0" xfId="41" applyFont="1" applyBorder="1" applyAlignment="1" applyProtection="1">
      <alignment vertical="center"/>
    </xf>
    <xf numFmtId="0" fontId="11" fillId="0" borderId="4" xfId="41" applyFont="1" applyBorder="1" applyAlignment="1" applyProtection="1">
      <alignment vertical="center"/>
    </xf>
    <xf numFmtId="0" fontId="60" fillId="0" borderId="8" xfId="41" applyFont="1" applyBorder="1" applyAlignment="1" applyProtection="1">
      <alignment vertical="center"/>
    </xf>
    <xf numFmtId="0" fontId="60" fillId="0" borderId="9" xfId="41" applyFont="1" applyBorder="1" applyAlignment="1" applyProtection="1">
      <alignment vertical="center"/>
    </xf>
    <xf numFmtId="0" fontId="23" fillId="0" borderId="0" xfId="41" applyNumberFormat="1" applyFont="1" applyBorder="1" applyAlignment="1" applyProtection="1">
      <alignment vertical="center"/>
    </xf>
    <xf numFmtId="0" fontId="58" fillId="0" borderId="5" xfId="41" applyFont="1" applyBorder="1" applyAlignment="1" applyProtection="1">
      <alignment vertical="center"/>
    </xf>
    <xf numFmtId="0" fontId="58" fillId="0" borderId="0" xfId="41" applyFont="1" applyAlignment="1" applyProtection="1">
      <alignment vertical="center"/>
    </xf>
    <xf numFmtId="0" fontId="11" fillId="0" borderId="3" xfId="41" applyFont="1" applyBorder="1" applyAlignment="1" applyProtection="1">
      <alignment horizontal="center" vertical="center"/>
    </xf>
    <xf numFmtId="3" fontId="11" fillId="0" borderId="0" xfId="41" applyNumberFormat="1" applyFont="1" applyFill="1" applyBorder="1" applyAlignment="1" applyProtection="1">
      <alignment vertical="center"/>
    </xf>
    <xf numFmtId="3" fontId="11" fillId="0" borderId="0" xfId="41" applyNumberFormat="1" applyFont="1" applyFill="1" applyBorder="1" applyAlignment="1" applyProtection="1">
      <alignment horizontal="left" vertical="center"/>
    </xf>
    <xf numFmtId="3" fontId="65" fillId="0" borderId="0" xfId="41" applyNumberFormat="1" applyFont="1" applyFill="1" applyBorder="1" applyAlignment="1" applyProtection="1">
      <alignment horizontal="left" vertical="center"/>
    </xf>
    <xf numFmtId="0" fontId="11" fillId="0" borderId="0" xfId="41" applyNumberFormat="1" applyFont="1" applyFill="1" applyBorder="1" applyAlignment="1" applyProtection="1">
      <alignment vertical="center"/>
    </xf>
    <xf numFmtId="0" fontId="70" fillId="0" borderId="3" xfId="41" applyFont="1" applyBorder="1" applyAlignment="1" applyProtection="1">
      <alignment vertical="center"/>
    </xf>
    <xf numFmtId="0" fontId="70" fillId="0" borderId="4" xfId="41" applyFont="1" applyBorder="1" applyAlignment="1" applyProtection="1">
      <alignment vertical="center"/>
    </xf>
    <xf numFmtId="0" fontId="14" fillId="0" borderId="2" xfId="41" applyFont="1" applyBorder="1" applyAlignment="1" applyProtection="1">
      <alignment vertical="center"/>
    </xf>
    <xf numFmtId="0" fontId="14" fillId="0" borderId="3" xfId="41" applyFont="1" applyBorder="1" applyAlignment="1" applyProtection="1">
      <alignment vertical="center"/>
    </xf>
    <xf numFmtId="0" fontId="14" fillId="0" borderId="3" xfId="41" applyNumberFormat="1" applyFont="1" applyBorder="1" applyAlignment="1" applyProtection="1">
      <alignment horizontal="right" vertical="center"/>
    </xf>
    <xf numFmtId="0" fontId="11" fillId="0" borderId="4" xfId="41" applyNumberFormat="1" applyFont="1" applyBorder="1" applyAlignment="1" applyProtection="1">
      <alignment horizontal="right" vertical="center"/>
    </xf>
    <xf numFmtId="0" fontId="59" fillId="0" borderId="5" xfId="41" applyFont="1" applyBorder="1" applyAlignment="1" applyProtection="1">
      <alignment vertical="center"/>
    </xf>
    <xf numFmtId="0" fontId="59" fillId="0" borderId="0" xfId="41" applyFont="1" applyAlignment="1" applyProtection="1">
      <alignment vertical="center"/>
    </xf>
    <xf numFmtId="0" fontId="70" fillId="0" borderId="0" xfId="41" applyFont="1" applyBorder="1" applyAlignment="1" applyProtection="1">
      <alignment vertical="center"/>
    </xf>
    <xf numFmtId="0" fontId="70" fillId="0" borderId="6" xfId="41" applyFont="1" applyBorder="1" applyAlignment="1" applyProtection="1">
      <alignment vertical="center"/>
    </xf>
    <xf numFmtId="0" fontId="70" fillId="0" borderId="7" xfId="41" applyFont="1" applyBorder="1" applyAlignment="1" applyProtection="1">
      <alignment vertical="center"/>
    </xf>
    <xf numFmtId="0" fontId="70" fillId="0" borderId="9" xfId="41" applyFont="1" applyBorder="1" applyAlignment="1" applyProtection="1">
      <alignment vertical="center"/>
    </xf>
    <xf numFmtId="0" fontId="58" fillId="0" borderId="6" xfId="41" applyFont="1" applyBorder="1" applyAlignment="1" applyProtection="1">
      <alignment vertical="center"/>
    </xf>
    <xf numFmtId="3" fontId="11" fillId="0" borderId="6" xfId="41" applyNumberFormat="1" applyFont="1" applyBorder="1" applyAlignment="1" applyProtection="1">
      <alignment vertical="center"/>
    </xf>
    <xf numFmtId="1" fontId="11" fillId="0" borderId="6" xfId="41" applyNumberFormat="1" applyFont="1" applyBorder="1" applyAlignment="1" applyProtection="1">
      <alignment vertical="center"/>
    </xf>
    <xf numFmtId="0" fontId="59" fillId="0" borderId="7" xfId="41" applyFont="1" applyBorder="1" applyAlignment="1" applyProtection="1">
      <alignment horizontal="right" vertical="center"/>
    </xf>
    <xf numFmtId="0" fontId="58" fillId="0" borderId="7" xfId="41" applyNumberFormat="1" applyFont="1" applyBorder="1" applyAlignment="1" applyProtection="1">
      <alignment vertical="center"/>
    </xf>
    <xf numFmtId="0" fontId="58" fillId="0" borderId="6" xfId="41" applyNumberFormat="1" applyFont="1" applyBorder="1" applyAlignment="1" applyProtection="1">
      <alignment vertical="center"/>
    </xf>
    <xf numFmtId="0" fontId="23" fillId="0" borderId="7" xfId="41" applyFont="1" applyBorder="1" applyAlignment="1" applyProtection="1">
      <alignment vertical="center"/>
    </xf>
    <xf numFmtId="0" fontId="14" fillId="0" borderId="7" xfId="41" applyFont="1" applyBorder="1" applyAlignment="1" applyProtection="1">
      <alignment vertical="center"/>
    </xf>
    <xf numFmtId="0" fontId="15" fillId="0" borderId="0" xfId="41" applyNumberFormat="1" applyFont="1" applyBorder="1" applyAlignment="1" applyProtection="1">
      <alignment vertical="center"/>
    </xf>
    <xf numFmtId="3" fontId="11" fillId="0" borderId="0" xfId="41" applyNumberFormat="1" applyFont="1" applyBorder="1" applyAlignment="1" applyProtection="1">
      <alignment horizontal="left" vertical="center"/>
    </xf>
    <xf numFmtId="0" fontId="11" fillId="0" borderId="7" xfId="41" applyFont="1" applyBorder="1" applyAlignment="1" applyProtection="1"/>
    <xf numFmtId="0" fontId="11" fillId="0" borderId="7" xfId="41" applyNumberFormat="1" applyFont="1" applyBorder="1" applyAlignment="1" applyProtection="1">
      <alignment horizontal="left" vertical="center"/>
    </xf>
    <xf numFmtId="0" fontId="60" fillId="0" borderId="2" xfId="41" applyFont="1" applyBorder="1" applyAlignment="1" applyProtection="1">
      <alignment horizontal="right" vertical="center"/>
    </xf>
    <xf numFmtId="0" fontId="60" fillId="0" borderId="2" xfId="41" applyFont="1" applyBorder="1" applyProtection="1"/>
    <xf numFmtId="0" fontId="60" fillId="0" borderId="3" xfId="41" applyFont="1" applyBorder="1" applyProtection="1"/>
    <xf numFmtId="0" fontId="60" fillId="0" borderId="4" xfId="41" applyFont="1" applyBorder="1" applyProtection="1"/>
    <xf numFmtId="0" fontId="60" fillId="0" borderId="0" xfId="41" applyFont="1" applyProtection="1"/>
    <xf numFmtId="0" fontId="70" fillId="0" borderId="0" xfId="41" applyFont="1" applyAlignment="1" applyProtection="1"/>
    <xf numFmtId="0" fontId="14" fillId="0" borderId="0" xfId="41" applyNumberFormat="1" applyFont="1" applyBorder="1" applyAlignment="1" applyProtection="1">
      <alignment horizontal="right"/>
    </xf>
    <xf numFmtId="0" fontId="14" fillId="0" borderId="0" xfId="41" applyFont="1" applyAlignment="1" applyProtection="1"/>
    <xf numFmtId="0" fontId="63" fillId="0" borderId="5" xfId="41" applyFont="1" applyBorder="1" applyProtection="1"/>
    <xf numFmtId="0" fontId="63" fillId="0" borderId="7" xfId="41" applyNumberFormat="1" applyFont="1" applyBorder="1" applyProtection="1"/>
    <xf numFmtId="0" fontId="63" fillId="0" borderId="7" xfId="41" applyFont="1" applyBorder="1" applyProtection="1"/>
    <xf numFmtId="0" fontId="63" fillId="0" borderId="6" xfId="41" applyFont="1" applyBorder="1" applyProtection="1"/>
    <xf numFmtId="0" fontId="11" fillId="0" borderId="0" xfId="41" applyFont="1" applyAlignment="1" applyProtection="1"/>
    <xf numFmtId="0" fontId="63" fillId="0" borderId="0" xfId="41" applyFont="1" applyProtection="1"/>
    <xf numFmtId="0" fontId="63" fillId="0" borderId="0" xfId="41" applyNumberFormat="1" applyFont="1" applyBorder="1" applyProtection="1"/>
    <xf numFmtId="0" fontId="63" fillId="0" borderId="6" xfId="41" applyNumberFormat="1" applyFont="1" applyBorder="1" applyProtection="1"/>
    <xf numFmtId="0" fontId="63" fillId="0" borderId="7" xfId="41" applyFont="1" applyBorder="1" applyAlignment="1" applyProtection="1">
      <alignment horizontal="right"/>
    </xf>
    <xf numFmtId="0" fontId="11" fillId="0" borderId="6" xfId="41" applyNumberFormat="1" applyFont="1" applyBorder="1" applyAlignment="1" applyProtection="1"/>
    <xf numFmtId="0" fontId="63" fillId="0" borderId="0" xfId="41" applyFont="1" applyBorder="1" applyAlignment="1" applyProtection="1">
      <alignment horizontal="right"/>
    </xf>
    <xf numFmtId="0" fontId="11" fillId="0" borderId="0" xfId="41" quotePrefix="1" applyNumberFormat="1" applyFont="1" applyBorder="1" applyAlignment="1" applyProtection="1">
      <alignment horizontal="left"/>
    </xf>
    <xf numFmtId="0" fontId="11" fillId="0" borderId="6" xfId="41" applyFont="1" applyBorder="1" applyAlignment="1" applyProtection="1">
      <alignment horizontal="right"/>
    </xf>
    <xf numFmtId="0" fontId="11" fillId="0" borderId="0" xfId="41" applyNumberFormat="1" applyFont="1" applyBorder="1" applyAlignment="1" applyProtection="1">
      <alignment horizontal="left"/>
    </xf>
    <xf numFmtId="0" fontId="11" fillId="0" borderId="0" xfId="41" applyNumberFormat="1" applyFont="1" applyBorder="1" applyAlignment="1" applyProtection="1">
      <alignment vertical="top"/>
    </xf>
    <xf numFmtId="0" fontId="11" fillId="0" borderId="0" xfId="41" applyFont="1" applyBorder="1" applyAlignment="1" applyProtection="1">
      <alignment vertical="top"/>
    </xf>
    <xf numFmtId="0" fontId="58" fillId="0" borderId="6" xfId="41" applyNumberFormat="1" applyFont="1" applyBorder="1" applyAlignment="1" applyProtection="1">
      <alignment horizontal="left" vertical="center"/>
    </xf>
    <xf numFmtId="0" fontId="70" fillId="0" borderId="3" xfId="41" applyFont="1" applyBorder="1" applyAlignment="1" applyProtection="1"/>
    <xf numFmtId="0" fontId="70" fillId="0" borderId="4" xfId="41" applyFont="1" applyBorder="1" applyAlignment="1" applyProtection="1"/>
    <xf numFmtId="0" fontId="9" fillId="0" borderId="0" xfId="41" applyFont="1" applyBorder="1" applyProtection="1"/>
    <xf numFmtId="0" fontId="9" fillId="0" borderId="0" xfId="41" applyNumberFormat="1" applyFont="1" applyBorder="1" applyProtection="1"/>
    <xf numFmtId="0" fontId="11" fillId="0" borderId="7" xfId="41" applyFont="1" applyBorder="1" applyAlignment="1" applyProtection="1">
      <alignment horizontal="right"/>
    </xf>
    <xf numFmtId="0" fontId="58" fillId="0" borderId="7" xfId="41" applyFont="1" applyBorder="1" applyAlignment="1" applyProtection="1">
      <alignment horizontal="right"/>
    </xf>
    <xf numFmtId="0" fontId="11" fillId="0" borderId="0" xfId="41" applyFont="1" applyBorder="1" applyAlignment="1" applyProtection="1">
      <alignment horizontal="left"/>
    </xf>
    <xf numFmtId="0" fontId="60" fillId="0" borderId="5" xfId="41" applyFont="1" applyBorder="1" applyProtection="1"/>
    <xf numFmtId="0" fontId="60" fillId="0" borderId="8" xfId="41" applyFont="1" applyBorder="1" applyProtection="1"/>
    <xf numFmtId="0" fontId="70" fillId="0" borderId="7" xfId="41" applyFont="1" applyBorder="1" applyAlignment="1" applyProtection="1"/>
    <xf numFmtId="0" fontId="70" fillId="0" borderId="9" xfId="41" applyFont="1" applyBorder="1" applyAlignment="1" applyProtection="1"/>
    <xf numFmtId="0" fontId="8" fillId="0" borderId="0" xfId="41" applyFont="1" applyAlignment="1" applyProtection="1">
      <alignment vertical="top"/>
    </xf>
    <xf numFmtId="0" fontId="11" fillId="0" borderId="7" xfId="41" applyNumberFormat="1" applyFont="1" applyBorder="1" applyAlignment="1" applyProtection="1">
      <alignment horizontal="centerContinuous"/>
    </xf>
    <xf numFmtId="0" fontId="58" fillId="0" borderId="6" xfId="41" applyFont="1" applyBorder="1" applyAlignment="1" applyProtection="1">
      <alignment horizontal="left"/>
    </xf>
    <xf numFmtId="1" fontId="11" fillId="0" borderId="6" xfId="41" applyNumberFormat="1" applyFont="1" applyBorder="1" applyProtection="1"/>
    <xf numFmtId="0" fontId="23" fillId="0" borderId="7" xfId="41" applyFont="1" applyBorder="1" applyProtection="1"/>
    <xf numFmtId="0" fontId="14" fillId="0" borderId="7" xfId="41" applyFont="1" applyBorder="1" applyProtection="1"/>
    <xf numFmtId="0" fontId="11" fillId="0" borderId="0" xfId="41" applyFont="1" applyAlignment="1" applyProtection="1">
      <alignment horizontal="left" vertical="center"/>
    </xf>
    <xf numFmtId="3" fontId="11" fillId="25" borderId="0" xfId="41" applyNumberFormat="1" applyFont="1" applyFill="1" applyBorder="1" applyAlignment="1" applyProtection="1">
      <alignment vertical="center"/>
    </xf>
    <xf numFmtId="0" fontId="11" fillId="0" borderId="2" xfId="1136" applyFont="1" applyBorder="1" applyProtection="1"/>
    <xf numFmtId="0" fontId="11" fillId="0" borderId="3" xfId="1136" applyFont="1" applyBorder="1" applyProtection="1"/>
    <xf numFmtId="0" fontId="11" fillId="0" borderId="4" xfId="1136" applyFont="1" applyBorder="1" applyProtection="1"/>
    <xf numFmtId="0" fontId="11" fillId="0" borderId="0" xfId="1136" applyFont="1" applyProtection="1"/>
    <xf numFmtId="0" fontId="11" fillId="0" borderId="5" xfId="1136" applyFont="1" applyBorder="1" applyProtection="1"/>
    <xf numFmtId="0" fontId="9" fillId="0" borderId="0" xfId="1136" applyNumberFormat="1" applyFont="1" applyBorder="1" applyAlignment="1" applyProtection="1">
      <alignment vertical="center"/>
    </xf>
    <xf numFmtId="0" fontId="11" fillId="0" borderId="0" xfId="1136" applyNumberFormat="1" applyFont="1" applyBorder="1" applyAlignment="1" applyProtection="1">
      <alignment horizontal="right" vertical="center"/>
    </xf>
    <xf numFmtId="0" fontId="11" fillId="0" borderId="6" xfId="1136" applyNumberFormat="1" applyFont="1" applyBorder="1" applyAlignment="1" applyProtection="1">
      <alignment horizontal="right" vertical="center"/>
    </xf>
    <xf numFmtId="0" fontId="11" fillId="0" borderId="0" xfId="1129" applyFont="1" applyBorder="1" applyAlignment="1" applyProtection="1">
      <alignment horizontal="right"/>
    </xf>
    <xf numFmtId="0" fontId="11" fillId="0" borderId="7" xfId="1136" applyFont="1" applyBorder="1" applyProtection="1"/>
    <xf numFmtId="0" fontId="11" fillId="0" borderId="7" xfId="1136" applyFont="1" applyBorder="1" applyAlignment="1" applyProtection="1">
      <alignment vertical="center"/>
    </xf>
    <xf numFmtId="0" fontId="11" fillId="0" borderId="6" xfId="1136" applyFont="1" applyBorder="1" applyAlignment="1" applyProtection="1">
      <alignment vertical="center"/>
    </xf>
    <xf numFmtId="0" fontId="11" fillId="0" borderId="0" xfId="1136" applyFont="1" applyBorder="1" applyProtection="1"/>
    <xf numFmtId="0" fontId="11" fillId="0" borderId="0" xfId="1136" applyFont="1" applyBorder="1" applyAlignment="1" applyProtection="1">
      <alignment vertical="center"/>
    </xf>
    <xf numFmtId="0" fontId="11" fillId="0" borderId="0" xfId="1136" applyNumberFormat="1" applyFont="1" applyBorder="1" applyAlignment="1" applyProtection="1">
      <alignment vertical="center"/>
    </xf>
    <xf numFmtId="0" fontId="11" fillId="0" borderId="0" xfId="1136" applyNumberFormat="1" applyFont="1" applyBorder="1" applyAlignment="1" applyProtection="1">
      <alignment horizontal="right"/>
    </xf>
    <xf numFmtId="0" fontId="58" fillId="0" borderId="6" xfId="1136" applyNumberFormat="1" applyFont="1" applyBorder="1" applyAlignment="1" applyProtection="1">
      <alignment horizontal="right" vertical="center"/>
    </xf>
    <xf numFmtId="0" fontId="11" fillId="0" borderId="7" xfId="1136" applyNumberFormat="1" applyFont="1" applyBorder="1" applyAlignment="1" applyProtection="1">
      <alignment horizontal="right" vertical="center"/>
    </xf>
    <xf numFmtId="0" fontId="63" fillId="0" borderId="0" xfId="1136" applyFont="1" applyBorder="1" applyAlignment="1" applyProtection="1">
      <alignment horizontal="left" vertical="center"/>
    </xf>
    <xf numFmtId="3" fontId="63" fillId="0" borderId="0" xfId="1136" applyNumberFormat="1" applyFont="1" applyBorder="1" applyAlignment="1" applyProtection="1">
      <alignment vertical="center"/>
    </xf>
    <xf numFmtId="202" fontId="63" fillId="0" borderId="6" xfId="1136" applyNumberFormat="1" applyFont="1" applyBorder="1" applyAlignment="1" applyProtection="1">
      <alignment vertical="center"/>
    </xf>
    <xf numFmtId="3" fontId="11" fillId="0" borderId="0" xfId="1136" applyNumberFormat="1" applyFont="1" applyProtection="1"/>
    <xf numFmtId="3" fontId="11" fillId="0" borderId="0" xfId="1136" applyNumberFormat="1" applyFont="1" applyBorder="1" applyAlignment="1" applyProtection="1">
      <alignment vertical="center"/>
    </xf>
    <xf numFmtId="202" fontId="11" fillId="0" borderId="6" xfId="1136" applyNumberFormat="1" applyFont="1" applyBorder="1" applyAlignment="1" applyProtection="1">
      <alignment vertical="center"/>
    </xf>
    <xf numFmtId="0" fontId="11" fillId="0" borderId="0" xfId="1136" applyFont="1" applyBorder="1" applyAlignment="1" applyProtection="1">
      <alignment horizontal="left" vertical="center"/>
    </xf>
    <xf numFmtId="3" fontId="11" fillId="0" borderId="0" xfId="1136" applyNumberFormat="1" applyFont="1" applyBorder="1" applyAlignment="1" applyProtection="1">
      <alignment horizontal="right" vertical="center"/>
    </xf>
    <xf numFmtId="202" fontId="11" fillId="0" borderId="6" xfId="1136" applyNumberFormat="1" applyFont="1" applyBorder="1" applyAlignment="1" applyProtection="1">
      <alignment horizontal="right" vertical="center"/>
    </xf>
    <xf numFmtId="0" fontId="11" fillId="0" borderId="0" xfId="1130" applyNumberFormat="1" applyFont="1" applyBorder="1" applyAlignment="1" applyProtection="1">
      <alignment horizontal="left" vertical="center"/>
    </xf>
    <xf numFmtId="3" fontId="11" fillId="0" borderId="0" xfId="1130" applyNumberFormat="1" applyFont="1" applyBorder="1" applyAlignment="1" applyProtection="1">
      <alignment horizontal="right" vertical="center"/>
    </xf>
    <xf numFmtId="202" fontId="11" fillId="0" borderId="6" xfId="1130" applyNumberFormat="1" applyFont="1" applyBorder="1" applyAlignment="1" applyProtection="1">
      <alignment horizontal="right" vertical="center"/>
    </xf>
    <xf numFmtId="0" fontId="15" fillId="0" borderId="0" xfId="1136" applyFont="1" applyProtection="1"/>
    <xf numFmtId="0" fontId="11" fillId="0" borderId="8" xfId="1136" applyFont="1" applyBorder="1" applyAlignment="1" applyProtection="1">
      <alignment vertical="center"/>
    </xf>
    <xf numFmtId="0" fontId="9" fillId="0" borderId="7" xfId="1136" applyNumberFormat="1" applyFont="1" applyBorder="1" applyAlignment="1" applyProtection="1">
      <alignment vertical="center"/>
    </xf>
    <xf numFmtId="202" fontId="11" fillId="0" borderId="7" xfId="1136" applyNumberFormat="1" applyFont="1" applyBorder="1" applyAlignment="1" applyProtection="1">
      <alignment vertical="center"/>
    </xf>
    <xf numFmtId="202" fontId="11" fillId="0" borderId="9" xfId="1136" applyNumberFormat="1" applyFont="1" applyBorder="1" applyAlignment="1" applyProtection="1">
      <alignment vertical="center"/>
    </xf>
    <xf numFmtId="0" fontId="11" fillId="0" borderId="0" xfId="1136" applyFont="1" applyAlignment="1" applyProtection="1">
      <alignment vertical="center"/>
    </xf>
    <xf numFmtId="0" fontId="11" fillId="0" borderId="2" xfId="1136" applyFont="1" applyBorder="1" applyAlignment="1" applyProtection="1">
      <alignment vertical="center"/>
    </xf>
    <xf numFmtId="0" fontId="9" fillId="0" borderId="3" xfId="1136" applyNumberFormat="1" applyFont="1" applyBorder="1" applyAlignment="1" applyProtection="1">
      <alignment vertical="center"/>
    </xf>
    <xf numFmtId="202" fontId="11" fillId="0" borderId="3" xfId="1136" applyNumberFormat="1" applyFont="1" applyBorder="1" applyAlignment="1" applyProtection="1">
      <alignment vertical="center"/>
    </xf>
    <xf numFmtId="0" fontId="11" fillId="0" borderId="3" xfId="1136" applyNumberFormat="1" applyFont="1" applyBorder="1" applyAlignment="1" applyProtection="1">
      <alignment horizontal="right" vertical="center"/>
    </xf>
    <xf numFmtId="0" fontId="11" fillId="0" borderId="3" xfId="1136" applyFont="1" applyBorder="1" applyAlignment="1" applyProtection="1">
      <alignment vertical="center"/>
    </xf>
    <xf numFmtId="202" fontId="11" fillId="0" borderId="4" xfId="1136" applyNumberFormat="1" applyFont="1" applyBorder="1" applyAlignment="1" applyProtection="1">
      <alignment vertical="center"/>
    </xf>
    <xf numFmtId="0" fontId="11" fillId="0" borderId="5" xfId="1136" applyFont="1" applyBorder="1" applyAlignment="1" applyProtection="1">
      <alignment vertical="center"/>
    </xf>
    <xf numFmtId="202" fontId="11" fillId="0" borderId="0" xfId="1136" applyNumberFormat="1" applyFont="1" applyBorder="1" applyAlignment="1" applyProtection="1">
      <alignment vertical="center"/>
    </xf>
    <xf numFmtId="0" fontId="11" fillId="0" borderId="0" xfId="1135" applyNumberFormat="1" applyFont="1" applyBorder="1" applyAlignment="1" applyProtection="1">
      <alignment horizontal="right" vertical="center"/>
    </xf>
    <xf numFmtId="0" fontId="11" fillId="0" borderId="8" xfId="1136" applyFont="1" applyBorder="1" applyProtection="1"/>
    <xf numFmtId="0" fontId="11" fillId="0" borderId="7" xfId="1136" applyNumberFormat="1" applyFont="1" applyBorder="1" applyAlignment="1" applyProtection="1">
      <alignment vertical="center"/>
    </xf>
    <xf numFmtId="0" fontId="11" fillId="0" borderId="7" xfId="1136" applyFont="1" applyFill="1" applyBorder="1" applyAlignment="1" applyProtection="1">
      <alignment vertical="center"/>
    </xf>
    <xf numFmtId="0" fontId="11" fillId="0" borderId="9" xfId="1136" applyFont="1" applyBorder="1" applyAlignment="1" applyProtection="1">
      <alignment vertical="center"/>
    </xf>
    <xf numFmtId="3" fontId="11" fillId="0" borderId="0" xfId="1136" applyNumberFormat="1" applyFont="1" applyFill="1" applyBorder="1" applyAlignment="1" applyProtection="1">
      <alignment vertical="center"/>
    </xf>
    <xf numFmtId="0" fontId="11" fillId="0" borderId="0" xfId="1136" applyFont="1" applyFill="1" applyProtection="1"/>
    <xf numFmtId="3" fontId="11" fillId="0" borderId="0" xfId="1130" applyNumberFormat="1" applyFont="1" applyFill="1" applyBorder="1" applyAlignment="1" applyProtection="1">
      <alignment horizontal="right" vertical="center"/>
    </xf>
    <xf numFmtId="0" fontId="11" fillId="0" borderId="0" xfId="1136" applyNumberFormat="1" applyFont="1" applyBorder="1" applyAlignment="1" applyProtection="1"/>
    <xf numFmtId="0" fontId="11" fillId="0" borderId="0" xfId="1136" applyFont="1" applyBorder="1" applyAlignment="1" applyProtection="1"/>
    <xf numFmtId="0" fontId="11" fillId="0" borderId="6" xfId="1136" applyFont="1" applyBorder="1" applyAlignment="1" applyProtection="1"/>
    <xf numFmtId="1" fontId="11" fillId="0" borderId="0" xfId="1128" applyNumberFormat="1" applyFont="1" applyBorder="1" applyAlignment="1" applyProtection="1">
      <alignment horizontal="left"/>
    </xf>
    <xf numFmtId="0" fontId="11" fillId="0" borderId="7" xfId="1136" applyFont="1" applyBorder="1" applyAlignment="1" applyProtection="1"/>
    <xf numFmtId="0" fontId="11" fillId="0" borderId="9" xfId="1136" applyFont="1" applyBorder="1" applyAlignment="1" applyProtection="1"/>
    <xf numFmtId="0" fontId="22" fillId="0" borderId="0" xfId="1136" applyFont="1" applyProtection="1"/>
    <xf numFmtId="0" fontId="0" fillId="0" borderId="0" xfId="1136" applyFont="1" applyProtection="1"/>
    <xf numFmtId="0" fontId="11" fillId="0" borderId="3" xfId="1136" applyNumberFormat="1" applyFont="1" applyBorder="1" applyAlignment="1" applyProtection="1">
      <alignment horizontal="left"/>
    </xf>
    <xf numFmtId="0" fontId="9" fillId="0" borderId="0" xfId="1136" applyNumberFormat="1" applyFont="1" applyBorder="1" applyAlignment="1" applyProtection="1">
      <alignment horizontal="left" vertical="center"/>
    </xf>
    <xf numFmtId="0" fontId="14" fillId="0" borderId="0" xfId="1136" applyFont="1" applyBorder="1" applyProtection="1"/>
    <xf numFmtId="0" fontId="11" fillId="0" borderId="6" xfId="1136" applyNumberFormat="1" applyFont="1" applyBorder="1" applyAlignment="1" applyProtection="1">
      <alignment horizontal="right"/>
    </xf>
    <xf numFmtId="0" fontId="14" fillId="0" borderId="0" xfId="1136" applyNumberFormat="1" applyFont="1" applyBorder="1" applyAlignment="1" applyProtection="1">
      <alignment horizontal="right"/>
    </xf>
    <xf numFmtId="0" fontId="14" fillId="0" borderId="6" xfId="1136" applyNumberFormat="1" applyFont="1" applyBorder="1" applyAlignment="1" applyProtection="1">
      <alignment horizontal="right"/>
    </xf>
    <xf numFmtId="0" fontId="14" fillId="0" borderId="6" xfId="1136" applyFont="1" applyBorder="1" applyProtection="1"/>
    <xf numFmtId="0" fontId="11" fillId="0" borderId="7" xfId="1136" applyNumberFormat="1" applyFont="1" applyBorder="1" applyAlignment="1" applyProtection="1">
      <alignment horizontal="left"/>
    </xf>
    <xf numFmtId="0" fontId="11" fillId="0" borderId="7" xfId="1136" applyNumberFormat="1" applyFont="1" applyBorder="1" applyProtection="1"/>
    <xf numFmtId="0" fontId="11" fillId="0" borderId="7" xfId="1136" applyNumberFormat="1" applyFont="1" applyBorder="1" applyAlignment="1" applyProtection="1">
      <alignment horizontal="right"/>
    </xf>
    <xf numFmtId="0" fontId="11" fillId="0" borderId="0" xfId="1136" applyNumberFormat="1" applyFont="1" applyBorder="1" applyAlignment="1" applyProtection="1">
      <alignment horizontal="left"/>
    </xf>
    <xf numFmtId="0" fontId="58" fillId="0" borderId="6" xfId="1136" applyNumberFormat="1" applyFont="1" applyBorder="1" applyAlignment="1" applyProtection="1">
      <alignment horizontal="right"/>
    </xf>
    <xf numFmtId="0" fontId="58" fillId="0" borderId="0" xfId="1136" applyNumberFormat="1" applyFont="1" applyBorder="1" applyAlignment="1" applyProtection="1">
      <alignment horizontal="right"/>
    </xf>
    <xf numFmtId="0" fontId="11" fillId="0" borderId="0" xfId="1136" applyNumberFormat="1" applyFont="1" applyBorder="1" applyProtection="1"/>
    <xf numFmtId="0" fontId="11" fillId="0" borderId="0" xfId="1131" applyNumberFormat="1" applyFont="1" applyBorder="1" applyAlignment="1" applyProtection="1">
      <alignment horizontal="left" vertical="center"/>
    </xf>
    <xf numFmtId="202" fontId="11" fillId="0" borderId="0" xfId="1136" applyNumberFormat="1" applyFont="1" applyBorder="1" applyAlignment="1" applyProtection="1">
      <alignment horizontal="right" vertical="center"/>
    </xf>
    <xf numFmtId="202" fontId="11" fillId="0" borderId="0" xfId="1131" applyNumberFormat="1" applyFont="1" applyBorder="1" applyAlignment="1" applyProtection="1">
      <alignment horizontal="right" vertical="center"/>
    </xf>
    <xf numFmtId="202" fontId="11" fillId="0" borderId="6" xfId="1131" applyNumberFormat="1" applyFont="1" applyBorder="1" applyAlignment="1" applyProtection="1">
      <alignment horizontal="right" vertical="center"/>
    </xf>
    <xf numFmtId="202" fontId="11" fillId="0" borderId="0" xfId="1126" applyNumberFormat="1" applyFont="1" applyBorder="1" applyAlignment="1" applyProtection="1">
      <alignment horizontal="right" vertical="center"/>
    </xf>
    <xf numFmtId="0" fontId="11" fillId="0" borderId="5" xfId="1135" applyFont="1" applyBorder="1" applyAlignment="1" applyProtection="1">
      <alignment vertical="center"/>
    </xf>
    <xf numFmtId="0" fontId="11" fillId="0" borderId="0" xfId="1135" applyFont="1" applyAlignment="1" applyProtection="1">
      <alignment vertical="center"/>
    </xf>
    <xf numFmtId="3" fontId="11" fillId="0" borderId="0" xfId="1126" applyNumberFormat="1" applyFont="1" applyBorder="1" applyAlignment="1" applyProtection="1">
      <alignment horizontal="right" vertical="center"/>
    </xf>
    <xf numFmtId="3" fontId="11" fillId="0" borderId="0" xfId="1136" applyNumberFormat="1" applyFont="1" applyAlignment="1" applyProtection="1">
      <alignment horizontal="right"/>
    </xf>
    <xf numFmtId="203" fontId="11" fillId="0" borderId="7" xfId="1136" applyNumberFormat="1" applyFont="1" applyBorder="1" applyProtection="1"/>
    <xf numFmtId="203" fontId="11" fillId="0" borderId="6" xfId="1136" applyNumberFormat="1" applyFont="1" applyBorder="1" applyProtection="1"/>
    <xf numFmtId="203" fontId="11" fillId="0" borderId="0" xfId="1136" applyNumberFormat="1" applyFont="1" applyBorder="1" applyProtection="1"/>
    <xf numFmtId="0" fontId="11" fillId="0" borderId="9" xfId="1136" applyFont="1" applyBorder="1" applyProtection="1"/>
    <xf numFmtId="0" fontId="11" fillId="0" borderId="6" xfId="1136" applyFont="1" applyBorder="1" applyProtection="1"/>
    <xf numFmtId="0" fontId="11" fillId="0" borderId="0" xfId="1132" applyNumberFormat="1" applyFont="1" applyBorder="1" applyAlignment="1" applyProtection="1">
      <alignment horizontal="left" vertical="center"/>
    </xf>
    <xf numFmtId="202" fontId="11" fillId="0" borderId="0" xfId="1132" applyNumberFormat="1" applyFont="1" applyBorder="1" applyAlignment="1" applyProtection="1">
      <alignment vertical="center"/>
    </xf>
    <xf numFmtId="202" fontId="11" fillId="0" borderId="0" xfId="1132" applyNumberFormat="1" applyFont="1" applyBorder="1" applyAlignment="1" applyProtection="1">
      <alignment horizontal="right" vertical="center"/>
    </xf>
    <xf numFmtId="202" fontId="11" fillId="0" borderId="6" xfId="1132" applyNumberFormat="1" applyFont="1" applyBorder="1" applyAlignment="1" applyProtection="1">
      <alignment vertical="center"/>
    </xf>
    <xf numFmtId="202" fontId="11" fillId="0" borderId="0" xfId="1127" applyNumberFormat="1" applyFont="1" applyBorder="1" applyAlignment="1" applyProtection="1">
      <alignment vertical="center"/>
    </xf>
    <xf numFmtId="0" fontId="11" fillId="0" borderId="5" xfId="1135" applyFont="1" applyBorder="1" applyProtection="1"/>
    <xf numFmtId="0" fontId="11" fillId="0" borderId="0" xfId="1136" applyFont="1" applyAlignment="1" applyProtection="1">
      <alignment horizontal="right"/>
    </xf>
    <xf numFmtId="0" fontId="11" fillId="0" borderId="0" xfId="1135" applyFont="1" applyProtection="1"/>
    <xf numFmtId="3" fontId="11" fillId="0" borderId="0" xfId="1135" applyNumberFormat="1" applyFont="1" applyProtection="1"/>
    <xf numFmtId="0" fontId="11" fillId="0" borderId="0" xfId="1133" applyNumberFormat="1" applyFont="1" applyBorder="1" applyAlignment="1" applyProtection="1">
      <alignment horizontal="left" vertical="center"/>
    </xf>
    <xf numFmtId="202" fontId="11" fillId="0" borderId="0" xfId="1133" applyNumberFormat="1" applyFont="1" applyBorder="1" applyAlignment="1" applyProtection="1">
      <alignment vertical="center"/>
    </xf>
    <xf numFmtId="202" fontId="11" fillId="0" borderId="6" xfId="1133" applyNumberFormat="1" applyFont="1" applyBorder="1" applyAlignment="1" applyProtection="1">
      <alignment vertical="center"/>
    </xf>
    <xf numFmtId="202" fontId="11" fillId="0" borderId="0" xfId="1135" applyNumberFormat="1" applyFont="1" applyAlignment="1" applyProtection="1">
      <alignment vertical="center"/>
    </xf>
    <xf numFmtId="3" fontId="11" fillId="0" borderId="0" xfId="1136" applyNumberFormat="1" applyFont="1" applyFill="1" applyProtection="1"/>
    <xf numFmtId="3" fontId="11" fillId="0" borderId="0" xfId="1133" applyNumberFormat="1" applyFont="1" applyBorder="1" applyAlignment="1" applyProtection="1">
      <alignment vertical="center"/>
    </xf>
    <xf numFmtId="1" fontId="63" fillId="0" borderId="7" xfId="1136" applyNumberFormat="1" applyFont="1" applyBorder="1" applyProtection="1"/>
    <xf numFmtId="202" fontId="11" fillId="0" borderId="0" xfId="1134" applyNumberFormat="1" applyFont="1" applyBorder="1" applyAlignment="1" applyProtection="1">
      <alignment vertical="center"/>
    </xf>
    <xf numFmtId="202" fontId="11" fillId="0" borderId="6" xfId="1134" applyNumberFormat="1" applyFont="1" applyBorder="1" applyAlignment="1" applyProtection="1">
      <alignment vertical="center"/>
    </xf>
    <xf numFmtId="0" fontId="22" fillId="0" borderId="0" xfId="1136" applyProtection="1"/>
    <xf numFmtId="0" fontId="23" fillId="0" borderId="0" xfId="31" applyFont="1" applyBorder="1" applyProtection="1"/>
    <xf numFmtId="0" fontId="11" fillId="0" borderId="0" xfId="31" quotePrefix="1" applyFont="1" applyBorder="1" applyProtection="1"/>
    <xf numFmtId="3" fontId="11" fillId="0" borderId="0" xfId="31" applyNumberFormat="1" applyFont="1" applyBorder="1" applyProtection="1"/>
    <xf numFmtId="3" fontId="11" fillId="0" borderId="6" xfId="31" applyNumberFormat="1" applyFont="1" applyBorder="1" applyProtection="1"/>
    <xf numFmtId="0" fontId="69" fillId="0" borderId="0" xfId="31" applyFont="1" applyFill="1" applyProtection="1"/>
    <xf numFmtId="0" fontId="11" fillId="0" borderId="0" xfId="31" quotePrefix="1" applyFont="1" applyBorder="1" applyAlignment="1" applyProtection="1">
      <alignment horizontal="left"/>
    </xf>
    <xf numFmtId="3" fontId="11" fillId="0" borderId="0" xfId="31" applyNumberFormat="1" applyFont="1" applyProtection="1"/>
    <xf numFmtId="0" fontId="8" fillId="0" borderId="2" xfId="41" applyFont="1" applyBorder="1" applyProtection="1"/>
    <xf numFmtId="0" fontId="8" fillId="0" borderId="3" xfId="41" applyFont="1" applyBorder="1" applyAlignment="1" applyProtection="1">
      <alignment horizontal="center"/>
    </xf>
    <xf numFmtId="0" fontId="8" fillId="0" borderId="3" xfId="41" applyFont="1" applyBorder="1" applyProtection="1"/>
    <xf numFmtId="0" fontId="8" fillId="0" borderId="4" xfId="41" applyFont="1" applyBorder="1" applyProtection="1"/>
    <xf numFmtId="0" fontId="10" fillId="0" borderId="0" xfId="41" applyFont="1" applyBorder="1" applyAlignment="1" applyProtection="1">
      <alignment horizontal="left"/>
    </xf>
    <xf numFmtId="0" fontId="8" fillId="0" borderId="0" xfId="41" applyFont="1" applyBorder="1" applyProtection="1"/>
    <xf numFmtId="0" fontId="15" fillId="0" borderId="0" xfId="41" applyFont="1" applyBorder="1" applyAlignment="1" applyProtection="1">
      <alignment vertical="center"/>
    </xf>
    <xf numFmtId="0" fontId="12" fillId="0" borderId="0" xfId="41" quotePrefix="1" applyFont="1" applyBorder="1" applyAlignment="1" applyProtection="1">
      <alignment horizontal="left"/>
    </xf>
    <xf numFmtId="0" fontId="13" fillId="0" borderId="7" xfId="41" quotePrefix="1" applyFont="1" applyBorder="1" applyAlignment="1" applyProtection="1">
      <alignment horizontal="left" vertical="center"/>
    </xf>
    <xf numFmtId="0" fontId="12" fillId="0" borderId="7" xfId="41" quotePrefix="1" applyFont="1" applyBorder="1" applyAlignment="1" applyProtection="1">
      <alignment horizontal="left"/>
    </xf>
    <xf numFmtId="0" fontId="8" fillId="0" borderId="7" xfId="41" applyFont="1" applyBorder="1" applyProtection="1"/>
    <xf numFmtId="0" fontId="58" fillId="0" borderId="3" xfId="41" applyFont="1" applyFill="1" applyBorder="1" applyAlignment="1" applyProtection="1">
      <alignment horizontal="center"/>
    </xf>
    <xf numFmtId="0" fontId="58" fillId="0" borderId="3" xfId="41" applyFont="1" applyFill="1" applyBorder="1" applyAlignment="1" applyProtection="1">
      <alignment horizontal="center" vertical="center"/>
    </xf>
    <xf numFmtId="0" fontId="58" fillId="0" borderId="3" xfId="41" applyFont="1" applyBorder="1" applyProtection="1"/>
    <xf numFmtId="0" fontId="58" fillId="0" borderId="0" xfId="41" applyFont="1" applyBorder="1" applyProtection="1"/>
    <xf numFmtId="0" fontId="58" fillId="0" borderId="6" xfId="41" applyFont="1" applyBorder="1" applyProtection="1"/>
    <xf numFmtId="0" fontId="11" fillId="0" borderId="0" xfId="41" applyFont="1" applyFill="1" applyBorder="1" applyAlignment="1" applyProtection="1">
      <alignment horizontal="center" vertical="center"/>
    </xf>
    <xf numFmtId="38" fontId="11" fillId="0" borderId="7" xfId="41" applyNumberFormat="1" applyFont="1" applyBorder="1" applyAlignment="1" applyProtection="1">
      <alignment horizontal="centerContinuous" vertical="center" wrapText="1"/>
    </xf>
    <xf numFmtId="38" fontId="11" fillId="0" borderId="7" xfId="41" applyNumberFormat="1" applyFont="1" applyBorder="1" applyAlignment="1" applyProtection="1">
      <alignment horizontal="centerContinuous" vertical="center"/>
    </xf>
    <xf numFmtId="38" fontId="58" fillId="0" borderId="6" xfId="41" applyNumberFormat="1" applyFont="1" applyBorder="1" applyAlignment="1" applyProtection="1">
      <alignment horizontal="center" vertical="center"/>
    </xf>
    <xf numFmtId="38" fontId="58" fillId="0" borderId="6" xfId="41" applyNumberFormat="1" applyFont="1" applyBorder="1" applyAlignment="1" applyProtection="1">
      <alignment horizontal="right" vertical="top"/>
    </xf>
    <xf numFmtId="0" fontId="58" fillId="0" borderId="7" xfId="41" applyFont="1" applyFill="1" applyBorder="1" applyAlignment="1" applyProtection="1">
      <alignment horizontal="left" vertical="center"/>
    </xf>
    <xf numFmtId="38" fontId="58" fillId="0" borderId="7" xfId="41" applyNumberFormat="1" applyFont="1" applyBorder="1" applyAlignment="1" applyProtection="1">
      <alignment horizontal="center" vertical="center"/>
    </xf>
    <xf numFmtId="38" fontId="58" fillId="0" borderId="7" xfId="41" quotePrefix="1" applyNumberFormat="1" applyFont="1" applyBorder="1" applyAlignment="1" applyProtection="1">
      <alignment horizontal="center" vertical="center"/>
    </xf>
    <xf numFmtId="38" fontId="58" fillId="0" borderId="6" xfId="41" quotePrefix="1" applyNumberFormat="1" applyFont="1" applyBorder="1" applyAlignment="1" applyProtection="1">
      <alignment horizontal="center" vertical="center"/>
    </xf>
    <xf numFmtId="0" fontId="58" fillId="0" borderId="3" xfId="41" applyFont="1" applyFill="1" applyBorder="1" applyAlignment="1" applyProtection="1">
      <alignment horizontal="left" vertical="center"/>
    </xf>
    <xf numFmtId="0" fontId="58" fillId="0" borderId="3" xfId="41" applyFont="1" applyFill="1" applyBorder="1" applyAlignment="1" applyProtection="1">
      <alignment vertical="center"/>
    </xf>
    <xf numFmtId="0" fontId="11" fillId="0" borderId="6" xfId="41" applyFont="1" applyFill="1" applyBorder="1" applyAlignment="1" applyProtection="1">
      <alignment vertical="center"/>
    </xf>
    <xf numFmtId="0" fontId="11" fillId="0" borderId="0" xfId="41" applyFont="1" applyFill="1" applyBorder="1" applyAlignment="1" applyProtection="1">
      <alignment vertical="center"/>
    </xf>
    <xf numFmtId="0" fontId="11" fillId="0" borderId="7" xfId="41" applyFont="1" applyFill="1" applyBorder="1" applyAlignment="1" applyProtection="1">
      <alignment horizontal="center" vertical="center"/>
    </xf>
    <xf numFmtId="0" fontId="11" fillId="0" borderId="7" xfId="41" applyFont="1" applyFill="1" applyBorder="1" applyAlignment="1" applyProtection="1">
      <alignment vertical="center"/>
    </xf>
    <xf numFmtId="0" fontId="11" fillId="0" borderId="3" xfId="41" applyFont="1" applyFill="1" applyBorder="1" applyAlignment="1" applyProtection="1">
      <alignment horizontal="center" vertical="center"/>
    </xf>
    <xf numFmtId="0" fontId="8" fillId="0" borderId="8" xfId="41" applyFont="1" applyBorder="1" applyProtection="1"/>
    <xf numFmtId="0" fontId="11" fillId="0" borderId="7" xfId="41" quotePrefix="1" applyFont="1" applyBorder="1" applyAlignment="1" applyProtection="1">
      <alignment vertical="center"/>
    </xf>
    <xf numFmtId="0" fontId="8" fillId="0" borderId="9" xfId="41" applyFont="1" applyBorder="1" applyProtection="1"/>
    <xf numFmtId="0" fontId="11" fillId="0" borderId="0" xfId="41" quotePrefix="1" applyFont="1" applyAlignment="1" applyProtection="1">
      <alignment vertical="center"/>
    </xf>
    <xf numFmtId="0" fontId="11" fillId="0" borderId="0" xfId="41" quotePrefix="1" applyFont="1" applyAlignment="1" applyProtection="1">
      <alignment horizontal="left" vertical="center"/>
    </xf>
    <xf numFmtId="0" fontId="8" fillId="0" borderId="0" xfId="41" applyFont="1" applyAlignment="1" applyProtection="1">
      <alignment horizontal="center"/>
    </xf>
    <xf numFmtId="0" fontId="11" fillId="0" borderId="0" xfId="40" applyFont="1" applyBorder="1" applyAlignment="1" applyProtection="1">
      <alignment vertical="top"/>
    </xf>
    <xf numFmtId="49" fontId="71" fillId="26" borderId="0" xfId="57" applyNumberFormat="1" applyFont="1" applyFill="1" applyAlignment="1" applyProtection="1">
      <alignment horizontal="left" vertical="top"/>
    </xf>
    <xf numFmtId="0" fontId="71" fillId="26" borderId="0" xfId="57" applyFont="1" applyFill="1" applyAlignment="1" applyProtection="1">
      <alignment horizontal="left" vertical="top"/>
    </xf>
    <xf numFmtId="0" fontId="71" fillId="26" borderId="0" xfId="57" applyFont="1" applyFill="1" applyProtection="1"/>
    <xf numFmtId="0" fontId="14" fillId="26" borderId="0" xfId="57" applyFont="1" applyFill="1" applyAlignment="1" applyProtection="1">
      <alignment horizontal="left" vertical="top"/>
    </xf>
    <xf numFmtId="49" fontId="14" fillId="26" borderId="0" xfId="57" applyNumberFormat="1" applyFont="1" applyFill="1" applyAlignment="1" applyProtection="1">
      <alignment horizontal="left" vertical="top"/>
    </xf>
    <xf numFmtId="49" fontId="72" fillId="26" borderId="0" xfId="58" applyNumberFormat="1" applyFont="1" applyFill="1" applyAlignment="1" applyProtection="1">
      <alignment horizontal="left" vertical="top"/>
    </xf>
    <xf numFmtId="0" fontId="14" fillId="26" borderId="0" xfId="57" applyFont="1" applyFill="1" applyAlignment="1" applyProtection="1">
      <alignment horizontal="left" vertical="top" wrapText="1"/>
    </xf>
    <xf numFmtId="164" fontId="14" fillId="0" borderId="0" xfId="1138" applyFont="1" applyAlignment="1" applyProtection="1">
      <alignment wrapText="1"/>
    </xf>
    <xf numFmtId="0" fontId="14" fillId="26" borderId="0" xfId="58" applyFont="1" applyFill="1" applyAlignment="1" applyProtection="1">
      <alignment horizontal="left" vertical="top" wrapText="1"/>
    </xf>
    <xf numFmtId="49" fontId="72" fillId="26" borderId="0" xfId="59" applyNumberFormat="1" applyFont="1" applyFill="1" applyAlignment="1" applyProtection="1">
      <alignment horizontal="left" vertical="top"/>
    </xf>
    <xf numFmtId="0" fontId="14" fillId="26" borderId="0" xfId="59" applyFont="1" applyFill="1" applyAlignment="1" applyProtection="1">
      <alignment horizontal="left" vertical="top" wrapText="1"/>
    </xf>
    <xf numFmtId="0" fontId="71" fillId="26" borderId="0" xfId="45" applyFont="1" applyFill="1" applyProtection="1"/>
    <xf numFmtId="0" fontId="71" fillId="26" borderId="0" xfId="1139" applyFont="1" applyFill="1" applyProtection="1"/>
    <xf numFmtId="49" fontId="72" fillId="26" borderId="0" xfId="61" applyNumberFormat="1" applyFont="1" applyFill="1" applyAlignment="1" applyProtection="1">
      <alignment horizontal="left" vertical="top"/>
    </xf>
    <xf numFmtId="0" fontId="14" fillId="26" borderId="0" xfId="61" applyFont="1" applyFill="1" applyAlignment="1" applyProtection="1">
      <alignment horizontal="left" vertical="top" wrapText="1"/>
    </xf>
    <xf numFmtId="0" fontId="73" fillId="0" borderId="0" xfId="31" applyFont="1" applyProtection="1"/>
    <xf numFmtId="1" fontId="74" fillId="0" borderId="0" xfId="31" applyNumberFormat="1" applyFont="1" applyBorder="1" applyProtection="1"/>
    <xf numFmtId="0" fontId="75" fillId="0" borderId="0" xfId="1140" applyFont="1" applyAlignment="1" applyProtection="1">
      <alignment horizontal="left"/>
    </xf>
    <xf numFmtId="0" fontId="74" fillId="0" borderId="0" xfId="31" applyFont="1" applyBorder="1" applyProtection="1"/>
    <xf numFmtId="0" fontId="74" fillId="0" borderId="0" xfId="31" applyFont="1" applyBorder="1" applyAlignment="1" applyProtection="1">
      <alignment horizontal="right"/>
    </xf>
    <xf numFmtId="0" fontId="71" fillId="0" borderId="0" xfId="31" applyFont="1" applyProtection="1"/>
    <xf numFmtId="195" fontId="71" fillId="0" borderId="0" xfId="31" applyNumberFormat="1" applyFont="1" applyProtection="1"/>
    <xf numFmtId="1" fontId="76" fillId="0" borderId="0" xfId="31" applyNumberFormat="1" applyFont="1" applyBorder="1" applyAlignment="1" applyProtection="1">
      <alignment horizontal="left"/>
    </xf>
    <xf numFmtId="3" fontId="76" fillId="0" borderId="0" xfId="31" applyNumberFormat="1" applyFont="1" applyFill="1" applyBorder="1" applyAlignment="1" applyProtection="1">
      <alignment horizontal="right" vertical="center"/>
    </xf>
    <xf numFmtId="0" fontId="11" fillId="0" borderId="0" xfId="1125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center"/>
    </xf>
    <xf numFmtId="49" fontId="75" fillId="26" borderId="0" xfId="1141" applyNumberFormat="1" applyFont="1" applyFill="1" applyAlignment="1" applyProtection="1">
      <alignment horizontal="left" vertical="top"/>
    </xf>
    <xf numFmtId="0" fontId="75" fillId="26" borderId="0" xfId="1141" applyFont="1" applyFill="1" applyAlignment="1" applyProtection="1">
      <alignment horizontal="left" vertical="top"/>
    </xf>
    <xf numFmtId="0" fontId="11" fillId="0" borderId="0" xfId="41" applyNumberFormat="1" applyFont="1" applyBorder="1" applyAlignment="1" applyProtection="1">
      <alignment horizontal="right" vertical="top"/>
    </xf>
    <xf numFmtId="0" fontId="11" fillId="0" borderId="0" xfId="41" applyNumberFormat="1" applyFont="1" applyBorder="1" applyAlignment="1" applyProtection="1">
      <alignment vertical="center"/>
    </xf>
    <xf numFmtId="0" fontId="11" fillId="0" borderId="0" xfId="41" applyFont="1" applyBorder="1" applyAlignment="1" applyProtection="1">
      <alignment vertical="center"/>
    </xf>
    <xf numFmtId="0" fontId="11" fillId="0" borderId="0" xfId="41" applyFont="1" applyBorder="1" applyAlignment="1" applyProtection="1">
      <alignment horizontal="right" vertical="top" wrapText="1"/>
    </xf>
    <xf numFmtId="0" fontId="11" fillId="0" borderId="0" xfId="41" applyFont="1" applyAlignment="1" applyProtection="1">
      <alignment horizontal="right" vertical="top"/>
    </xf>
    <xf numFmtId="0" fontId="11" fillId="0" borderId="0" xfId="41" applyNumberFormat="1" applyFont="1" applyBorder="1" applyAlignment="1" applyProtection="1">
      <alignment horizontal="left" vertical="center"/>
    </xf>
    <xf numFmtId="0" fontId="11" fillId="0" borderId="0" xfId="41" applyFont="1" applyBorder="1" applyAlignment="1" applyProtection="1">
      <alignment horizontal="left" vertical="center"/>
    </xf>
    <xf numFmtId="0" fontId="11" fillId="0" borderId="0" xfId="41" applyFont="1" applyBorder="1" applyAlignment="1" applyProtection="1">
      <alignment horizontal="right" vertical="top"/>
    </xf>
    <xf numFmtId="3" fontId="11" fillId="0" borderId="0" xfId="41" applyNumberFormat="1" applyFont="1" applyBorder="1" applyAlignment="1" applyProtection="1">
      <alignment horizontal="right" vertical="center"/>
    </xf>
    <xf numFmtId="0" fontId="11" fillId="0" borderId="0" xfId="41" applyFont="1" applyBorder="1" applyAlignment="1" applyProtection="1">
      <alignment horizontal="right" vertical="center" wrapText="1"/>
    </xf>
    <xf numFmtId="0" fontId="11" fillId="0" borderId="0" xfId="41" applyFont="1" applyBorder="1" applyAlignment="1" applyProtection="1">
      <alignment horizontal="right" vertical="center"/>
    </xf>
    <xf numFmtId="0" fontId="11" fillId="0" borderId="3" xfId="41" applyFont="1" applyBorder="1" applyAlignment="1" applyProtection="1">
      <alignment horizontal="right" vertical="top"/>
    </xf>
    <xf numFmtId="0" fontId="11" fillId="0" borderId="0" xfId="1136" applyNumberFormat="1" applyFont="1" applyBorder="1" applyAlignment="1" applyProtection="1">
      <alignment horizontal="right" vertical="top" wrapText="1"/>
    </xf>
    <xf numFmtId="0" fontId="11" fillId="0" borderId="0" xfId="1136" applyNumberFormat="1" applyFont="1" applyBorder="1" applyAlignment="1" applyProtection="1">
      <alignment horizontal="left" vertical="center"/>
    </xf>
    <xf numFmtId="38" fontId="11" fillId="0" borderId="0" xfId="41" applyNumberFormat="1" applyFont="1" applyBorder="1" applyAlignment="1" applyProtection="1">
      <alignment horizontal="right" vertical="top"/>
    </xf>
    <xf numFmtId="0" fontId="11" fillId="0" borderId="0" xfId="41" applyFont="1" applyFill="1" applyBorder="1" applyAlignment="1" applyProtection="1">
      <alignment horizontal="left" vertical="center"/>
    </xf>
    <xf numFmtId="0" fontId="11" fillId="0" borderId="0" xfId="31" applyFont="1" applyBorder="1" applyAlignment="1" applyProtection="1">
      <alignment horizontal="right" vertical="top" wrapText="1"/>
    </xf>
    <xf numFmtId="0" fontId="11" fillId="0" borderId="0" xfId="31" applyNumberFormat="1" applyFont="1" applyBorder="1" applyAlignment="1" applyProtection="1">
      <alignment horizontal="right" vertical="top" wrapText="1"/>
    </xf>
    <xf numFmtId="0" fontId="11" fillId="0" borderId="3" xfId="31" applyNumberFormat="1" applyFont="1" applyBorder="1" applyAlignment="1" applyProtection="1">
      <alignment horizontal="right" vertical="top" wrapText="1"/>
    </xf>
    <xf numFmtId="0" fontId="11" fillId="0" borderId="0" xfId="31" applyNumberFormat="1" applyFont="1" applyBorder="1" applyAlignment="1" applyProtection="1">
      <alignment vertical="center"/>
    </xf>
    <xf numFmtId="196" fontId="11" fillId="0" borderId="0" xfId="31" applyNumberFormat="1" applyFont="1" applyBorder="1" applyAlignment="1" applyProtection="1">
      <alignment horizontal="right" vertical="center"/>
    </xf>
    <xf numFmtId="0" fontId="11" fillId="0" borderId="0" xfId="31" applyFont="1" applyBorder="1" applyAlignment="1" applyProtection="1">
      <alignment vertical="center"/>
    </xf>
    <xf numFmtId="0" fontId="11" fillId="0" borderId="0" xfId="31" applyFont="1" applyBorder="1" applyAlignment="1" applyProtection="1">
      <alignment horizontal="center"/>
    </xf>
    <xf numFmtId="0" fontId="11" fillId="0" borderId="0" xfId="31" applyFont="1" applyBorder="1" applyAlignment="1" applyProtection="1">
      <alignment horizontal="center" wrapText="1"/>
    </xf>
    <xf numFmtId="3" fontId="11" fillId="0" borderId="0" xfId="31" applyNumberFormat="1" applyFont="1" applyBorder="1" applyAlignment="1" applyProtection="1">
      <alignment horizontal="right" vertical="top"/>
    </xf>
    <xf numFmtId="0" fontId="11" fillId="0" borderId="0" xfId="40" applyFont="1" applyBorder="1" applyAlignment="1" applyProtection="1">
      <alignment vertical="center"/>
    </xf>
    <xf numFmtId="0" fontId="11" fillId="0" borderId="0" xfId="40" applyFont="1" applyBorder="1" applyAlignment="1" applyProtection="1">
      <alignment horizontal="center"/>
    </xf>
    <xf numFmtId="0" fontId="11" fillId="0" borderId="3" xfId="40" applyFont="1" applyBorder="1" applyAlignment="1" applyProtection="1">
      <alignment horizontal="right" vertical="center" wrapText="1"/>
    </xf>
    <xf numFmtId="0" fontId="11" fillId="0" borderId="0" xfId="40" applyFont="1" applyBorder="1" applyAlignment="1" applyProtection="1">
      <alignment horizontal="right" vertical="center" wrapText="1"/>
    </xf>
    <xf numFmtId="0" fontId="11" fillId="0" borderId="0" xfId="40" applyFont="1" applyBorder="1" applyAlignment="1" applyProtection="1">
      <alignment horizontal="right" vertical="top" wrapText="1"/>
    </xf>
    <xf numFmtId="0" fontId="11" fillId="0" borderId="0" xfId="40" applyFont="1" applyBorder="1" applyAlignment="1" applyProtection="1">
      <alignment horizontal="right" vertical="top"/>
    </xf>
    <xf numFmtId="0" fontId="11" fillId="0" borderId="3" xfId="40" applyFont="1" applyBorder="1" applyAlignment="1" applyProtection="1">
      <alignment horizontal="right" vertical="top" wrapText="1"/>
    </xf>
    <xf numFmtId="0" fontId="11" fillId="0" borderId="0" xfId="40" applyFont="1" applyAlignment="1" applyProtection="1">
      <alignment horizontal="right" vertical="top"/>
    </xf>
    <xf numFmtId="0" fontId="11" fillId="0" borderId="0" xfId="31" applyNumberFormat="1" applyFont="1" applyBorder="1" applyAlignment="1" applyProtection="1">
      <alignment horizontal="left" vertical="center"/>
    </xf>
    <xf numFmtId="0" fontId="11" fillId="0" borderId="0" xfId="31" applyFont="1" applyBorder="1" applyAlignment="1" applyProtection="1">
      <alignment horizontal="left" vertical="center"/>
    </xf>
    <xf numFmtId="0" fontId="11" fillId="0" borderId="0" xfId="31" applyFont="1" applyBorder="1" applyAlignment="1" applyProtection="1">
      <alignment horizontal="right" vertical="top"/>
    </xf>
    <xf numFmtId="3" fontId="11" fillId="0" borderId="0" xfId="40" applyNumberFormat="1" applyFont="1" applyFill="1" applyBorder="1" applyAlignment="1" applyProtection="1">
      <alignment horizontal="left" vertical="center"/>
    </xf>
    <xf numFmtId="3" fontId="11" fillId="0" borderId="0" xfId="40" applyNumberFormat="1" applyFont="1" applyFill="1" applyBorder="1" applyAlignment="1" applyProtection="1">
      <alignment horizontal="right" vertical="center"/>
    </xf>
    <xf numFmtId="0" fontId="11" fillId="0" borderId="0" xfId="40" applyFont="1" applyBorder="1" applyAlignment="1" applyProtection="1">
      <alignment horizontal="center" vertical="top" wrapText="1"/>
    </xf>
    <xf numFmtId="0" fontId="78" fillId="0" borderId="0" xfId="1141" applyFont="1" applyAlignment="1" applyProtection="1">
      <alignment horizontal="right" vertical="center"/>
    </xf>
    <xf numFmtId="0" fontId="11" fillId="0" borderId="0" xfId="31" applyFont="1" applyBorder="1" applyAlignment="1" applyProtection="1">
      <alignment horizontal="right" vertical="center"/>
    </xf>
    <xf numFmtId="0" fontId="11" fillId="0" borderId="0" xfId="35" applyFont="1" applyBorder="1" applyAlignment="1" applyProtection="1">
      <alignment horizontal="right" vertical="top" wrapText="1"/>
    </xf>
    <xf numFmtId="0" fontId="69" fillId="0" borderId="0" xfId="35" applyFont="1" applyFill="1" applyProtection="1"/>
    <xf numFmtId="0" fontId="8" fillId="0" borderId="0" xfId="31" applyProtection="1"/>
    <xf numFmtId="1" fontId="11" fillId="0" borderId="0" xfId="41" applyNumberFormat="1" applyFont="1" applyBorder="1" applyAlignment="1" applyProtection="1">
      <alignment vertical="center"/>
    </xf>
    <xf numFmtId="0" fontId="11" fillId="0" borderId="0" xfId="41" applyNumberFormat="1" applyFont="1" applyBorder="1" applyAlignment="1" applyProtection="1">
      <alignment horizontal="right" vertical="top" wrapText="1"/>
    </xf>
    <xf numFmtId="0" fontId="11" fillId="0" borderId="0" xfId="41" applyNumberFormat="1" applyFont="1" applyBorder="1" applyAlignment="1" applyProtection="1">
      <alignment horizontal="right" vertical="top"/>
    </xf>
    <xf numFmtId="0" fontId="11" fillId="0" borderId="0" xfId="41" applyNumberFormat="1" applyFont="1" applyBorder="1" applyAlignment="1" applyProtection="1">
      <alignment vertical="center"/>
    </xf>
    <xf numFmtId="0" fontId="11" fillId="0" borderId="0" xfId="41" applyFont="1" applyBorder="1" applyAlignment="1" applyProtection="1">
      <alignment vertical="center"/>
    </xf>
    <xf numFmtId="0" fontId="11" fillId="0" borderId="0" xfId="41" applyNumberFormat="1" applyFont="1" applyBorder="1" applyAlignment="1" applyProtection="1">
      <alignment horizontal="right" wrapText="1"/>
    </xf>
    <xf numFmtId="0" fontId="11" fillId="0" borderId="0" xfId="41" applyNumberFormat="1" applyFont="1" applyBorder="1" applyAlignment="1" applyProtection="1">
      <alignment horizontal="right" vertical="center" wrapText="1"/>
    </xf>
    <xf numFmtId="0" fontId="11" fillId="0" borderId="0" xfId="41" applyFont="1" applyBorder="1" applyAlignment="1" applyProtection="1">
      <alignment horizontal="right" vertical="top" wrapText="1"/>
    </xf>
    <xf numFmtId="0" fontId="11" fillId="0" borderId="0" xfId="41" applyFont="1" applyAlignment="1" applyProtection="1">
      <alignment horizontal="right" vertical="top"/>
    </xf>
    <xf numFmtId="0" fontId="11" fillId="0" borderId="0" xfId="41" applyNumberFormat="1" applyFont="1" applyBorder="1" applyAlignment="1" applyProtection="1">
      <alignment horizontal="left" vertical="center"/>
    </xf>
    <xf numFmtId="0" fontId="11" fillId="0" borderId="0" xfId="41" applyFont="1" applyBorder="1" applyAlignment="1" applyProtection="1">
      <alignment horizontal="left" vertical="center"/>
    </xf>
    <xf numFmtId="0" fontId="11" fillId="0" borderId="0" xfId="41" applyFont="1" applyBorder="1" applyAlignment="1" applyProtection="1">
      <alignment horizontal="right" vertical="top"/>
    </xf>
    <xf numFmtId="0" fontId="11" fillId="0" borderId="7" xfId="41" applyFont="1" applyBorder="1" applyAlignment="1" applyProtection="1">
      <alignment horizontal="center" vertical="center"/>
    </xf>
    <xf numFmtId="0" fontId="11" fillId="0" borderId="3" xfId="41" applyFont="1" applyBorder="1" applyAlignment="1" applyProtection="1">
      <alignment horizontal="right" vertical="top" wrapText="1"/>
    </xf>
    <xf numFmtId="3" fontId="11" fillId="0" borderId="0" xfId="41" applyNumberFormat="1" applyFont="1" applyBorder="1" applyAlignment="1" applyProtection="1">
      <alignment horizontal="right" vertical="center"/>
    </xf>
    <xf numFmtId="0" fontId="11" fillId="0" borderId="0" xfId="41" applyFont="1" applyBorder="1" applyAlignment="1" applyProtection="1">
      <alignment horizontal="right" vertical="center" wrapText="1"/>
    </xf>
    <xf numFmtId="0" fontId="11" fillId="0" borderId="7" xfId="41" applyFont="1" applyBorder="1" applyAlignment="1" applyProtection="1">
      <alignment horizontal="center"/>
    </xf>
    <xf numFmtId="0" fontId="11" fillId="0" borderId="3" xfId="41" applyFont="1" applyBorder="1" applyAlignment="1" applyProtection="1">
      <alignment horizontal="right" vertical="center" wrapText="1"/>
    </xf>
    <xf numFmtId="0" fontId="11" fillId="0" borderId="0" xfId="41" applyFont="1" applyBorder="1" applyAlignment="1" applyProtection="1">
      <alignment horizontal="right" vertical="center"/>
    </xf>
    <xf numFmtId="0" fontId="11" fillId="0" borderId="3" xfId="41" applyFont="1" applyBorder="1" applyAlignment="1" applyProtection="1">
      <alignment horizontal="right" vertical="top"/>
    </xf>
    <xf numFmtId="0" fontId="11" fillId="0" borderId="0" xfId="41" applyNumberFormat="1" applyFont="1" applyBorder="1" applyAlignment="1" applyProtection="1">
      <alignment vertical="center" wrapText="1"/>
    </xf>
    <xf numFmtId="0" fontId="11" fillId="0" borderId="0" xfId="41" applyFont="1" applyBorder="1" applyAlignment="1" applyProtection="1">
      <alignment vertical="center" wrapText="1"/>
    </xf>
    <xf numFmtId="0" fontId="11" fillId="0" borderId="0" xfId="1136" applyNumberFormat="1" applyFont="1" applyBorder="1" applyAlignment="1" applyProtection="1">
      <alignment horizontal="right" vertical="top" wrapText="1"/>
    </xf>
    <xf numFmtId="0" fontId="11" fillId="0" borderId="0" xfId="1136" applyNumberFormat="1" applyFont="1" applyBorder="1" applyAlignment="1" applyProtection="1">
      <alignment horizontal="right" vertical="top"/>
    </xf>
    <xf numFmtId="0" fontId="11" fillId="0" borderId="0" xfId="1136" applyNumberFormat="1" applyFont="1" applyBorder="1" applyAlignment="1" applyProtection="1">
      <alignment horizontal="left" vertical="center"/>
    </xf>
    <xf numFmtId="0" fontId="11" fillId="0" borderId="0" xfId="1136" applyNumberFormat="1" applyFont="1" applyBorder="1" applyAlignment="1" applyProtection="1">
      <alignment horizontal="right" wrapText="1"/>
    </xf>
    <xf numFmtId="38" fontId="11" fillId="0" borderId="0" xfId="41" applyNumberFormat="1" applyFont="1" applyBorder="1" applyAlignment="1" applyProtection="1">
      <alignment horizontal="right" vertical="top"/>
    </xf>
    <xf numFmtId="0" fontId="11" fillId="0" borderId="0" xfId="41" applyNumberFormat="1" applyFont="1" applyFill="1" applyBorder="1" applyAlignment="1" applyProtection="1">
      <alignment horizontal="left" vertical="center"/>
    </xf>
    <xf numFmtId="0" fontId="11" fillId="0" borderId="0" xfId="41" applyFont="1" applyFill="1" applyBorder="1" applyAlignment="1" applyProtection="1">
      <alignment horizontal="left" vertical="center"/>
    </xf>
    <xf numFmtId="38" fontId="11" fillId="0" borderId="0" xfId="41" applyNumberFormat="1" applyFont="1" applyBorder="1" applyAlignment="1" applyProtection="1">
      <alignment horizontal="right" vertical="top" wrapText="1"/>
    </xf>
    <xf numFmtId="38" fontId="11" fillId="0" borderId="3" xfId="41" applyNumberFormat="1" applyFont="1" applyBorder="1" applyAlignment="1" applyProtection="1">
      <alignment horizontal="right" vertical="top" wrapText="1"/>
    </xf>
    <xf numFmtId="37" fontId="11" fillId="0" borderId="0" xfId="31" applyNumberFormat="1" applyFont="1" applyBorder="1" applyAlignment="1" applyProtection="1">
      <alignment horizontal="left" vertical="center"/>
    </xf>
    <xf numFmtId="0" fontId="11" fillId="0" borderId="0" xfId="31" applyFont="1" applyBorder="1" applyAlignment="1" applyProtection="1">
      <alignment horizontal="right" vertical="top" wrapText="1"/>
    </xf>
    <xf numFmtId="0" fontId="11" fillId="0" borderId="0" xfId="31" applyNumberFormat="1" applyFont="1" applyBorder="1" applyAlignment="1" applyProtection="1">
      <alignment horizontal="right" vertical="top" wrapText="1"/>
    </xf>
    <xf numFmtId="196" fontId="11" fillId="0" borderId="0" xfId="31" applyNumberFormat="1" applyFont="1" applyBorder="1" applyAlignment="1" applyProtection="1">
      <alignment horizontal="right" vertical="center"/>
    </xf>
    <xf numFmtId="196" fontId="11" fillId="0" borderId="0" xfId="31" applyNumberFormat="1" applyFont="1" applyFill="1" applyBorder="1" applyAlignment="1" applyProtection="1">
      <alignment horizontal="right" vertical="center"/>
    </xf>
    <xf numFmtId="0" fontId="11" fillId="0" borderId="3" xfId="31" applyNumberFormat="1" applyFont="1" applyBorder="1" applyAlignment="1" applyProtection="1">
      <alignment horizontal="right" vertical="top" wrapText="1"/>
    </xf>
    <xf numFmtId="0" fontId="11" fillId="0" borderId="3" xfId="31" applyFont="1" applyBorder="1" applyAlignment="1" applyProtection="1">
      <alignment horizontal="right" vertical="top" wrapText="1"/>
    </xf>
    <xf numFmtId="0" fontId="11" fillId="0" borderId="0" xfId="31" applyNumberFormat="1" applyFont="1" applyBorder="1" applyAlignment="1" applyProtection="1">
      <alignment vertical="center"/>
    </xf>
    <xf numFmtId="0" fontId="11" fillId="0" borderId="0" xfId="31" applyNumberFormat="1" applyFont="1" applyBorder="1" applyAlignment="1" applyProtection="1">
      <alignment horizontal="center" wrapText="1"/>
    </xf>
    <xf numFmtId="0" fontId="11" fillId="0" borderId="7" xfId="31" applyNumberFormat="1" applyFont="1" applyBorder="1" applyAlignment="1" applyProtection="1">
      <alignment horizontal="center" wrapText="1"/>
    </xf>
    <xf numFmtId="0" fontId="11" fillId="0" borderId="3" xfId="31" applyFont="1" applyBorder="1" applyAlignment="1" applyProtection="1">
      <alignment horizontal="center" vertical="center" wrapText="1"/>
    </xf>
    <xf numFmtId="0" fontId="11" fillId="0" borderId="7" xfId="31" applyFont="1" applyBorder="1" applyAlignment="1" applyProtection="1">
      <alignment horizontal="center" vertical="center" wrapText="1"/>
    </xf>
    <xf numFmtId="0" fontId="11" fillId="0" borderId="0" xfId="31" applyFont="1" applyBorder="1" applyAlignment="1" applyProtection="1">
      <alignment vertical="center"/>
    </xf>
    <xf numFmtId="0" fontId="11" fillId="0" borderId="0" xfId="31" applyFont="1" applyBorder="1" applyAlignment="1" applyProtection="1">
      <alignment horizontal="center"/>
    </xf>
    <xf numFmtId="0" fontId="11" fillId="0" borderId="7" xfId="31" applyFont="1" applyBorder="1" applyAlignment="1" applyProtection="1">
      <alignment horizontal="center"/>
    </xf>
    <xf numFmtId="0" fontId="11" fillId="0" borderId="0" xfId="31" applyFont="1" applyBorder="1" applyAlignment="1" applyProtection="1">
      <alignment horizontal="center" wrapText="1"/>
    </xf>
    <xf numFmtId="0" fontId="11" fillId="0" borderId="7" xfId="31" applyFont="1" applyBorder="1" applyAlignment="1" applyProtection="1">
      <alignment horizontal="center" wrapText="1"/>
    </xf>
    <xf numFmtId="3" fontId="11" fillId="0" borderId="0" xfId="31" applyNumberFormat="1" applyFont="1" applyBorder="1" applyAlignment="1" applyProtection="1">
      <alignment horizontal="right" vertical="top"/>
    </xf>
    <xf numFmtId="3" fontId="11" fillId="0" borderId="0" xfId="31" applyNumberFormat="1" applyFont="1" applyBorder="1" applyAlignment="1" applyProtection="1">
      <alignment horizontal="right" vertical="top" wrapText="1"/>
    </xf>
    <xf numFmtId="0" fontId="11" fillId="0" borderId="0" xfId="40" applyNumberFormat="1" applyFont="1" applyBorder="1" applyAlignment="1" applyProtection="1">
      <alignment vertical="center"/>
    </xf>
    <xf numFmtId="0" fontId="11" fillId="0" borderId="0" xfId="40" applyFont="1" applyBorder="1" applyAlignment="1" applyProtection="1">
      <alignment vertical="center"/>
    </xf>
    <xf numFmtId="0" fontId="11" fillId="0" borderId="7" xfId="40" applyFont="1" applyBorder="1" applyAlignment="1" applyProtection="1">
      <alignment horizontal="center" vertical="center"/>
    </xf>
    <xf numFmtId="0" fontId="11" fillId="0" borderId="7" xfId="40" applyFont="1" applyBorder="1" applyAlignment="1" applyProtection="1">
      <alignment horizontal="center"/>
    </xf>
    <xf numFmtId="0" fontId="11" fillId="0" borderId="0" xfId="40" applyFont="1" applyBorder="1" applyAlignment="1" applyProtection="1">
      <alignment horizontal="right" vertical="top"/>
    </xf>
    <xf numFmtId="0" fontId="11" fillId="0" borderId="0" xfId="40" applyFont="1" applyBorder="1" applyAlignment="1" applyProtection="1">
      <alignment horizontal="right" vertical="top" wrapText="1"/>
    </xf>
    <xf numFmtId="0" fontId="11" fillId="0" borderId="3" xfId="40" applyFont="1" applyBorder="1" applyAlignment="1" applyProtection="1">
      <alignment horizontal="right" vertical="top" wrapText="1"/>
    </xf>
    <xf numFmtId="0" fontId="11" fillId="0" borderId="0" xfId="40" applyFont="1" applyAlignment="1" applyProtection="1">
      <alignment horizontal="right" vertical="top"/>
    </xf>
    <xf numFmtId="0" fontId="11" fillId="0" borderId="0" xfId="40" applyFont="1" applyBorder="1" applyAlignment="1" applyProtection="1">
      <alignment horizontal="center" wrapText="1"/>
    </xf>
    <xf numFmtId="0" fontId="11" fillId="0" borderId="0" xfId="40" applyFont="1" applyBorder="1" applyAlignment="1" applyProtection="1">
      <alignment horizontal="center"/>
    </xf>
    <xf numFmtId="0" fontId="11" fillId="0" borderId="3" xfId="40" applyFont="1" applyBorder="1" applyAlignment="1" applyProtection="1">
      <alignment horizontal="right" vertical="center" wrapText="1"/>
    </xf>
    <xf numFmtId="0" fontId="11" fillId="0" borderId="0" xfId="40" applyFont="1" applyBorder="1" applyAlignment="1" applyProtection="1">
      <alignment horizontal="right" vertical="center" wrapText="1"/>
    </xf>
    <xf numFmtId="0" fontId="11" fillId="0" borderId="0" xfId="31" applyNumberFormat="1" applyFont="1" applyBorder="1" applyAlignment="1" applyProtection="1">
      <alignment horizontal="left" vertical="center"/>
    </xf>
    <xf numFmtId="0" fontId="11" fillId="0" borderId="0" xfId="31" applyFont="1" applyBorder="1" applyAlignment="1" applyProtection="1">
      <alignment horizontal="left" vertical="center"/>
    </xf>
    <xf numFmtId="0" fontId="11" fillId="0" borderId="0" xfId="31" applyFont="1" applyBorder="1" applyAlignment="1" applyProtection="1">
      <alignment horizontal="right" vertical="top"/>
    </xf>
    <xf numFmtId="0" fontId="78" fillId="0" borderId="0" xfId="1141" applyFont="1" applyAlignment="1" applyProtection="1">
      <alignment horizontal="right" vertical="center"/>
    </xf>
    <xf numFmtId="3" fontId="11" fillId="0" borderId="0" xfId="40" applyNumberFormat="1" applyFont="1" applyFill="1" applyBorder="1" applyAlignment="1" applyProtection="1">
      <alignment horizontal="right" vertical="center"/>
    </xf>
    <xf numFmtId="0" fontId="11" fillId="0" borderId="0" xfId="40" applyFont="1" applyBorder="1" applyAlignment="1" applyProtection="1">
      <alignment horizontal="center" vertical="top" wrapText="1"/>
    </xf>
    <xf numFmtId="0" fontId="11" fillId="0" borderId="7" xfId="40" applyFont="1" applyBorder="1" applyAlignment="1" applyProtection="1">
      <alignment horizontal="center" vertical="top" wrapText="1"/>
    </xf>
    <xf numFmtId="3" fontId="11" fillId="0" borderId="0" xfId="40" applyNumberFormat="1" applyFont="1" applyFill="1" applyBorder="1" applyAlignment="1" applyProtection="1">
      <alignment horizontal="left" vertical="center"/>
    </xf>
    <xf numFmtId="0" fontId="11" fillId="0" borderId="0" xfId="31" applyNumberFormat="1" applyFont="1" applyBorder="1" applyAlignment="1" applyProtection="1">
      <alignment horizontal="right" vertical="center" wrapText="1"/>
    </xf>
    <xf numFmtId="0" fontId="11" fillId="0" borderId="0" xfId="31" applyFont="1" applyBorder="1" applyAlignment="1" applyProtection="1">
      <alignment horizontal="right" vertical="center" wrapText="1"/>
    </xf>
    <xf numFmtId="0" fontId="11" fillId="0" borderId="0" xfId="31" applyFont="1" applyBorder="1" applyAlignment="1" applyProtection="1">
      <alignment horizontal="right" vertical="center"/>
    </xf>
    <xf numFmtId="0" fontId="67" fillId="0" borderId="0" xfId="31" applyFont="1" applyBorder="1" applyAlignment="1" applyProtection="1">
      <alignment horizontal="right" vertical="top"/>
    </xf>
    <xf numFmtId="0" fontId="11" fillId="0" borderId="0" xfId="35" applyNumberFormat="1" applyFont="1" applyFill="1" applyBorder="1" applyAlignment="1" applyProtection="1">
      <alignment horizontal="left" vertical="center" wrapText="1"/>
    </xf>
    <xf numFmtId="0" fontId="11" fillId="0" borderId="0" xfId="35" applyFont="1" applyFill="1" applyBorder="1" applyAlignment="1" applyProtection="1">
      <alignment horizontal="left" vertical="center" wrapText="1"/>
    </xf>
    <xf numFmtId="0" fontId="11" fillId="0" borderId="0" xfId="35" applyFont="1" applyBorder="1" applyAlignment="1" applyProtection="1">
      <alignment horizontal="right" vertical="top" wrapText="1"/>
    </xf>
    <xf numFmtId="0" fontId="11" fillId="0" borderId="0" xfId="35" applyNumberFormat="1" applyFont="1" applyBorder="1" applyAlignment="1" applyProtection="1">
      <alignment horizontal="right" vertical="top" wrapText="1"/>
    </xf>
  </cellXfs>
  <cellStyles count="1143">
    <cellStyle name="          _x000d__x000a_386grabber=VGA.3GR_x000d__x000a_" xfId="2"/>
    <cellStyle name="          _x000d__x000a_386grabber=VGA.3GR_x000d__x000a_ 2" xfId="62"/>
    <cellStyle name="20% - Énfasis1 2" xfId="63"/>
    <cellStyle name="20% - Énfasis1 2 2" xfId="64"/>
    <cellStyle name="20% - Énfasis1 3" xfId="65"/>
    <cellStyle name="20% - Énfasis1 3 2" xfId="66"/>
    <cellStyle name="20% - Énfasis1 4" xfId="67"/>
    <cellStyle name="20% - Énfasis1 4 2" xfId="68"/>
    <cellStyle name="20% - Énfasis1 5" xfId="69"/>
    <cellStyle name="20% - Énfasis1 5 2" xfId="70"/>
    <cellStyle name="20% - Énfasis1 6" xfId="71"/>
    <cellStyle name="20% - Énfasis1 6 2" xfId="72"/>
    <cellStyle name="20% - Énfasis1 7" xfId="73"/>
    <cellStyle name="20% - Énfasis1 7 2" xfId="74"/>
    <cellStyle name="20% - Énfasis2 2" xfId="75"/>
    <cellStyle name="20% - Énfasis2 2 2" xfId="76"/>
    <cellStyle name="20% - Énfasis2 3" xfId="77"/>
    <cellStyle name="20% - Énfasis2 3 2" xfId="78"/>
    <cellStyle name="20% - Énfasis2 4" xfId="79"/>
    <cellStyle name="20% - Énfasis2 4 2" xfId="80"/>
    <cellStyle name="20% - Énfasis2 5" xfId="81"/>
    <cellStyle name="20% - Énfasis2 5 2" xfId="82"/>
    <cellStyle name="20% - Énfasis2 6" xfId="83"/>
    <cellStyle name="20% - Énfasis2 6 2" xfId="84"/>
    <cellStyle name="20% - Énfasis2 7" xfId="85"/>
    <cellStyle name="20% - Énfasis2 7 2" xfId="86"/>
    <cellStyle name="20% - Énfasis3 2" xfId="87"/>
    <cellStyle name="20% - Énfasis3 2 2" xfId="88"/>
    <cellStyle name="20% - Énfasis3 3" xfId="89"/>
    <cellStyle name="20% - Énfasis3 3 2" xfId="90"/>
    <cellStyle name="20% - Énfasis3 4" xfId="91"/>
    <cellStyle name="20% - Énfasis3 4 2" xfId="92"/>
    <cellStyle name="20% - Énfasis3 5" xfId="93"/>
    <cellStyle name="20% - Énfasis3 5 2" xfId="94"/>
    <cellStyle name="20% - Énfasis3 6" xfId="95"/>
    <cellStyle name="20% - Énfasis3 6 2" xfId="96"/>
    <cellStyle name="20% - Énfasis3 7" xfId="97"/>
    <cellStyle name="20% - Énfasis3 7 2" xfId="98"/>
    <cellStyle name="20% - Énfasis4 2" xfId="99"/>
    <cellStyle name="20% - Énfasis4 2 2" xfId="100"/>
    <cellStyle name="20% - Énfasis4 3" xfId="101"/>
    <cellStyle name="20% - Énfasis4 3 2" xfId="102"/>
    <cellStyle name="20% - Énfasis4 4" xfId="103"/>
    <cellStyle name="20% - Énfasis4 4 2" xfId="104"/>
    <cellStyle name="20% - Énfasis4 5" xfId="105"/>
    <cellStyle name="20% - Énfasis4 5 2" xfId="106"/>
    <cellStyle name="20% - Énfasis4 6" xfId="107"/>
    <cellStyle name="20% - Énfasis4 6 2" xfId="108"/>
    <cellStyle name="20% - Énfasis4 7" xfId="109"/>
    <cellStyle name="20% - Énfasis4 7 2" xfId="110"/>
    <cellStyle name="20% - Énfasis5 2" xfId="111"/>
    <cellStyle name="20% - Énfasis5 2 2" xfId="112"/>
    <cellStyle name="20% - Énfasis5 3" xfId="113"/>
    <cellStyle name="20% - Énfasis5 3 2" xfId="114"/>
    <cellStyle name="20% - Énfasis5 4" xfId="115"/>
    <cellStyle name="20% - Énfasis5 4 2" xfId="116"/>
    <cellStyle name="20% - Énfasis5 5" xfId="117"/>
    <cellStyle name="20% - Énfasis5 5 2" xfId="118"/>
    <cellStyle name="20% - Énfasis5 6" xfId="119"/>
    <cellStyle name="20% - Énfasis5 6 2" xfId="120"/>
    <cellStyle name="20% - Énfasis5 7" xfId="121"/>
    <cellStyle name="20% - Énfasis5 7 2" xfId="122"/>
    <cellStyle name="20% - Énfasis6 2" xfId="123"/>
    <cellStyle name="20% - Énfasis6 2 2" xfId="124"/>
    <cellStyle name="20% - Énfasis6 3" xfId="125"/>
    <cellStyle name="20% - Énfasis6 3 2" xfId="126"/>
    <cellStyle name="20% - Énfasis6 4" xfId="127"/>
    <cellStyle name="20% - Énfasis6 4 2" xfId="128"/>
    <cellStyle name="20% - Énfasis6 5" xfId="129"/>
    <cellStyle name="20% - Énfasis6 5 2" xfId="130"/>
    <cellStyle name="20% - Énfasis6 6" xfId="131"/>
    <cellStyle name="20% - Énfasis6 6 2" xfId="132"/>
    <cellStyle name="20% - Énfasis6 7" xfId="133"/>
    <cellStyle name="20% - Énfasis6 7 2" xfId="134"/>
    <cellStyle name="40% - Énfasis1 2" xfId="135"/>
    <cellStyle name="40% - Énfasis1 2 2" xfId="136"/>
    <cellStyle name="40% - Énfasis1 3" xfId="137"/>
    <cellStyle name="40% - Énfasis1 3 2" xfId="138"/>
    <cellStyle name="40% - Énfasis1 4" xfId="139"/>
    <cellStyle name="40% - Énfasis1 4 2" xfId="140"/>
    <cellStyle name="40% - Énfasis1 5" xfId="141"/>
    <cellStyle name="40% - Énfasis1 5 2" xfId="142"/>
    <cellStyle name="40% - Énfasis1 6" xfId="143"/>
    <cellStyle name="40% - Énfasis1 6 2" xfId="144"/>
    <cellStyle name="40% - Énfasis1 7" xfId="145"/>
    <cellStyle name="40% - Énfasis1 7 2" xfId="146"/>
    <cellStyle name="40% - Énfasis2 2" xfId="147"/>
    <cellStyle name="40% - Énfasis2 2 2" xfId="148"/>
    <cellStyle name="40% - Énfasis2 3" xfId="149"/>
    <cellStyle name="40% - Énfasis2 3 2" xfId="150"/>
    <cellStyle name="40% - Énfasis2 4" xfId="151"/>
    <cellStyle name="40% - Énfasis2 4 2" xfId="152"/>
    <cellStyle name="40% - Énfasis2 5" xfId="153"/>
    <cellStyle name="40% - Énfasis2 5 2" xfId="154"/>
    <cellStyle name="40% - Énfasis2 6" xfId="155"/>
    <cellStyle name="40% - Énfasis2 6 2" xfId="156"/>
    <cellStyle name="40% - Énfasis2 7" xfId="157"/>
    <cellStyle name="40% - Énfasis2 7 2" xfId="158"/>
    <cellStyle name="40% - Énfasis3 2" xfId="159"/>
    <cellStyle name="40% - Énfasis3 2 2" xfId="160"/>
    <cellStyle name="40% - Énfasis3 3" xfId="161"/>
    <cellStyle name="40% - Énfasis3 3 2" xfId="162"/>
    <cellStyle name="40% - Énfasis3 4" xfId="163"/>
    <cellStyle name="40% - Énfasis3 4 2" xfId="164"/>
    <cellStyle name="40% - Énfasis3 5" xfId="165"/>
    <cellStyle name="40% - Énfasis3 5 2" xfId="166"/>
    <cellStyle name="40% - Énfasis3 6" xfId="167"/>
    <cellStyle name="40% - Énfasis3 6 2" xfId="168"/>
    <cellStyle name="40% - Énfasis3 7" xfId="169"/>
    <cellStyle name="40% - Énfasis3 7 2" xfId="170"/>
    <cellStyle name="40% - Énfasis4 2" xfId="171"/>
    <cellStyle name="40% - Énfasis4 2 2" xfId="172"/>
    <cellStyle name="40% - Énfasis4 3" xfId="173"/>
    <cellStyle name="40% - Énfasis4 3 2" xfId="174"/>
    <cellStyle name="40% - Énfasis4 4" xfId="175"/>
    <cellStyle name="40% - Énfasis4 4 2" xfId="176"/>
    <cellStyle name="40% - Énfasis4 5" xfId="177"/>
    <cellStyle name="40% - Énfasis4 5 2" xfId="178"/>
    <cellStyle name="40% - Énfasis4 6" xfId="179"/>
    <cellStyle name="40% - Énfasis4 6 2" xfId="180"/>
    <cellStyle name="40% - Énfasis4 7" xfId="181"/>
    <cellStyle name="40% - Énfasis4 7 2" xfId="182"/>
    <cellStyle name="40% - Énfasis5 2" xfId="183"/>
    <cellStyle name="40% - Énfasis5 2 2" xfId="184"/>
    <cellStyle name="40% - Énfasis5 3" xfId="185"/>
    <cellStyle name="40% - Énfasis5 3 2" xfId="186"/>
    <cellStyle name="40% - Énfasis5 4" xfId="187"/>
    <cellStyle name="40% - Énfasis5 4 2" xfId="188"/>
    <cellStyle name="40% - Énfasis5 5" xfId="189"/>
    <cellStyle name="40% - Énfasis5 5 2" xfId="190"/>
    <cellStyle name="40% - Énfasis5 6" xfId="191"/>
    <cellStyle name="40% - Énfasis5 6 2" xfId="192"/>
    <cellStyle name="40% - Énfasis5 7" xfId="193"/>
    <cellStyle name="40% - Énfasis5 7 2" xfId="194"/>
    <cellStyle name="40% - Énfasis6 2" xfId="195"/>
    <cellStyle name="40% - Énfasis6 2 2" xfId="196"/>
    <cellStyle name="40% - Énfasis6 3" xfId="197"/>
    <cellStyle name="40% - Énfasis6 3 2" xfId="198"/>
    <cellStyle name="40% - Énfasis6 4" xfId="199"/>
    <cellStyle name="40% - Énfasis6 4 2" xfId="200"/>
    <cellStyle name="40% - Énfasis6 5" xfId="201"/>
    <cellStyle name="40% - Énfasis6 5 2" xfId="202"/>
    <cellStyle name="40% - Énfasis6 6" xfId="203"/>
    <cellStyle name="40% - Énfasis6 6 2" xfId="204"/>
    <cellStyle name="40% - Énfasis6 7" xfId="205"/>
    <cellStyle name="40% - Énfasis6 7 2" xfId="206"/>
    <cellStyle name="60% - Énfasis1 2" xfId="207"/>
    <cellStyle name="60% - Énfasis1 3" xfId="208"/>
    <cellStyle name="60% - Énfasis1 4" xfId="209"/>
    <cellStyle name="60% - Énfasis1 5" xfId="210"/>
    <cellStyle name="60% - Énfasis1 6" xfId="211"/>
    <cellStyle name="60% - Énfasis1 7" xfId="212"/>
    <cellStyle name="60% - Énfasis2 2" xfId="213"/>
    <cellStyle name="60% - Énfasis2 3" xfId="214"/>
    <cellStyle name="60% - Énfasis2 4" xfId="215"/>
    <cellStyle name="60% - Énfasis2 5" xfId="216"/>
    <cellStyle name="60% - Énfasis2 6" xfId="217"/>
    <cellStyle name="60% - Énfasis2 7" xfId="218"/>
    <cellStyle name="60% - Énfasis3 2" xfId="219"/>
    <cellStyle name="60% - Énfasis3 3" xfId="220"/>
    <cellStyle name="60% - Énfasis3 4" xfId="221"/>
    <cellStyle name="60% - Énfasis3 5" xfId="222"/>
    <cellStyle name="60% - Énfasis3 6" xfId="223"/>
    <cellStyle name="60% - Énfasis3 7" xfId="224"/>
    <cellStyle name="60% - Énfasis4 2" xfId="225"/>
    <cellStyle name="60% - Énfasis4 3" xfId="226"/>
    <cellStyle name="60% - Énfasis4 4" xfId="227"/>
    <cellStyle name="60% - Énfasis4 5" xfId="228"/>
    <cellStyle name="60% - Énfasis4 6" xfId="229"/>
    <cellStyle name="60% - Énfasis4 7" xfId="230"/>
    <cellStyle name="60% - Énfasis5 2" xfId="231"/>
    <cellStyle name="60% - Énfasis5 3" xfId="232"/>
    <cellStyle name="60% - Énfasis5 4" xfId="233"/>
    <cellStyle name="60% - Énfasis5 5" xfId="234"/>
    <cellStyle name="60% - Énfasis5 6" xfId="235"/>
    <cellStyle name="60% - Énfasis5 7" xfId="236"/>
    <cellStyle name="60% - Énfasis6 2" xfId="237"/>
    <cellStyle name="60% - Énfasis6 3" xfId="238"/>
    <cellStyle name="60% - Énfasis6 4" xfId="239"/>
    <cellStyle name="60% - Énfasis6 5" xfId="240"/>
    <cellStyle name="60% - Énfasis6 6" xfId="241"/>
    <cellStyle name="60% - Énfasis6 7" xfId="242"/>
    <cellStyle name="B1" xfId="243"/>
    <cellStyle name="Base 0" xfId="244"/>
    <cellStyle name="Base 0 dec" xfId="3"/>
    <cellStyle name="Base 0 dec 2" xfId="245"/>
    <cellStyle name="Base 0 dec 2 2" xfId="246"/>
    <cellStyle name="Base 0 dec 2 2 2" xfId="247"/>
    <cellStyle name="Base 0 dec 2 2 3" xfId="248"/>
    <cellStyle name="Base 0 dec 2 3" xfId="249"/>
    <cellStyle name="Base 0 dec 3" xfId="250"/>
    <cellStyle name="Base 0 dec 3 2" xfId="251"/>
    <cellStyle name="Base 0 dec 3 3" xfId="252"/>
    <cellStyle name="Base 0 dec 4" xfId="253"/>
    <cellStyle name="Base 0 dec 4 2" xfId="254"/>
    <cellStyle name="Base 0 dec 4 3" xfId="255"/>
    <cellStyle name="Base 0 dec 5" xfId="256"/>
    <cellStyle name="Base 0 dec 5 2" xfId="257"/>
    <cellStyle name="Base 0 dec 5 3" xfId="258"/>
    <cellStyle name="Base 0 dec 6" xfId="259"/>
    <cellStyle name="Base 0 dec 7" xfId="260"/>
    <cellStyle name="Base 0 dec 8" xfId="261"/>
    <cellStyle name="Base 0 dec total" xfId="262"/>
    <cellStyle name="Base 0 dec_Apart-02" xfId="263"/>
    <cellStyle name="Base 1 dec" xfId="4"/>
    <cellStyle name="Base 1 dec 2" xfId="264"/>
    <cellStyle name="Base 1 dec 2 2" xfId="265"/>
    <cellStyle name="Base 1 dec 2 3" xfId="266"/>
    <cellStyle name="Base 1 dec 3" xfId="267"/>
    <cellStyle name="Base 1 dec 4" xfId="268"/>
    <cellStyle name="Base 1 dec 5" xfId="269"/>
    <cellStyle name="Base 1 dec 6" xfId="270"/>
    <cellStyle name="Base 2 dec" xfId="5"/>
    <cellStyle name="Base 2 dec 2" xfId="271"/>
    <cellStyle name="Base 2 dec 2 2" xfId="272"/>
    <cellStyle name="Base 2 dec 2 3" xfId="273"/>
    <cellStyle name="Base 2 dec 3" xfId="274"/>
    <cellStyle name="Base 2 dec 3 2" xfId="275"/>
    <cellStyle name="Base 2 dec 3 3" xfId="276"/>
    <cellStyle name="Base 2 dec 4" xfId="277"/>
    <cellStyle name="Base 2 dec 5" xfId="278"/>
    <cellStyle name="Base 2 dec 6" xfId="279"/>
    <cellStyle name="Base 3 dec" xfId="280"/>
    <cellStyle name="Base 4 dec" xfId="281"/>
    <cellStyle name="Buena 2" xfId="282"/>
    <cellStyle name="Buena 3" xfId="283"/>
    <cellStyle name="Buena 4" xfId="284"/>
    <cellStyle name="Buena 5" xfId="285"/>
    <cellStyle name="Buena 6" xfId="286"/>
    <cellStyle name="Buena 7" xfId="287"/>
    <cellStyle name="Cálculo 2" xfId="288"/>
    <cellStyle name="Cálculo 3" xfId="289"/>
    <cellStyle name="Cálculo 4" xfId="290"/>
    <cellStyle name="Cálculo 5" xfId="291"/>
    <cellStyle name="Cálculo 6" xfId="292"/>
    <cellStyle name="Cálculo 7" xfId="293"/>
    <cellStyle name="Capitulo" xfId="6"/>
    <cellStyle name="Capitulo 2" xfId="294"/>
    <cellStyle name="Capitulo 3" xfId="295"/>
    <cellStyle name="Capitulo 4" xfId="296"/>
    <cellStyle name="Capitulo 5" xfId="297"/>
    <cellStyle name="Capitulo 6" xfId="298"/>
    <cellStyle name="Celda de comprobación 2" xfId="299"/>
    <cellStyle name="Celda de comprobación 3" xfId="300"/>
    <cellStyle name="Celda de comprobación 4" xfId="301"/>
    <cellStyle name="Celda de comprobación 5" xfId="302"/>
    <cellStyle name="Celda de comprobación 6" xfId="303"/>
    <cellStyle name="Celda de comprobación 7" xfId="304"/>
    <cellStyle name="Celda vinculada 2" xfId="305"/>
    <cellStyle name="Celda vinculada 3" xfId="306"/>
    <cellStyle name="Celda vinculada 4" xfId="307"/>
    <cellStyle name="Celda vinculada 5" xfId="308"/>
    <cellStyle name="Celda vinculada 6" xfId="309"/>
    <cellStyle name="Celda vinculada 7" xfId="310"/>
    <cellStyle name="Cuadro" xfId="311"/>
    <cellStyle name="Custom - Modelo8" xfId="312"/>
    <cellStyle name="Dec(1)" xfId="7"/>
    <cellStyle name="Dec(2)" xfId="8"/>
    <cellStyle name="Decimal 0, derecha" xfId="9"/>
    <cellStyle name="Decimal 2, derecha" xfId="10"/>
    <cellStyle name="Descripciones" xfId="11"/>
    <cellStyle name="Descripciones 2" xfId="313"/>
    <cellStyle name="Descripciones 3" xfId="314"/>
    <cellStyle name="Descripciones 3 2" xfId="315"/>
    <cellStyle name="Descripciones 3 3" xfId="316"/>
    <cellStyle name="Descripciones 4" xfId="317"/>
    <cellStyle name="Descripciones 5" xfId="318"/>
    <cellStyle name="Descripciones 6" xfId="319"/>
    <cellStyle name="Descripciones 7" xfId="320"/>
    <cellStyle name="Descripciones_c09_04" xfId="321"/>
    <cellStyle name="Enc. der" xfId="12"/>
    <cellStyle name="Enc. der 2" xfId="322"/>
    <cellStyle name="Enc. izq" xfId="13"/>
    <cellStyle name="Enc. izq 2" xfId="323"/>
    <cellStyle name="Enc. izq CENTRAR" xfId="324"/>
    <cellStyle name="Enc. izq SUPERIOR" xfId="325"/>
    <cellStyle name="Enc. izq_c07-29" xfId="326"/>
    <cellStyle name="Encabezado" xfId="14"/>
    <cellStyle name="Encabezado 1" xfId="327"/>
    <cellStyle name="Encabezado 2" xfId="328"/>
    <cellStyle name="Encabezado 3" xfId="329"/>
    <cellStyle name="Encabezado 4 2" xfId="330"/>
    <cellStyle name="Encabezado 4 3" xfId="331"/>
    <cellStyle name="Encabezado 4 4" xfId="332"/>
    <cellStyle name="Encabezado 4 5" xfId="333"/>
    <cellStyle name="Encabezado 4 6" xfId="334"/>
    <cellStyle name="Encabezado 4 7" xfId="335"/>
    <cellStyle name="Énfasis1 2" xfId="336"/>
    <cellStyle name="Énfasis1 3" xfId="337"/>
    <cellStyle name="Énfasis1 4" xfId="338"/>
    <cellStyle name="Énfasis1 5" xfId="339"/>
    <cellStyle name="Énfasis1 6" xfId="340"/>
    <cellStyle name="Énfasis1 7" xfId="341"/>
    <cellStyle name="Énfasis2 2" xfId="342"/>
    <cellStyle name="Énfasis2 3" xfId="343"/>
    <cellStyle name="Énfasis2 4" xfId="344"/>
    <cellStyle name="Énfasis2 5" xfId="345"/>
    <cellStyle name="Énfasis2 6" xfId="346"/>
    <cellStyle name="Énfasis2 7" xfId="347"/>
    <cellStyle name="Énfasis3 2" xfId="348"/>
    <cellStyle name="Énfasis3 3" xfId="349"/>
    <cellStyle name="Énfasis3 4" xfId="350"/>
    <cellStyle name="Énfasis3 5" xfId="351"/>
    <cellStyle name="Énfasis3 6" xfId="352"/>
    <cellStyle name="Énfasis3 7" xfId="353"/>
    <cellStyle name="Énfasis4 2" xfId="354"/>
    <cellStyle name="Énfasis4 3" xfId="355"/>
    <cellStyle name="Énfasis4 4" xfId="356"/>
    <cellStyle name="Énfasis4 5" xfId="357"/>
    <cellStyle name="Énfasis4 6" xfId="358"/>
    <cellStyle name="Énfasis4 7" xfId="359"/>
    <cellStyle name="Énfasis5 2" xfId="360"/>
    <cellStyle name="Énfasis5 3" xfId="361"/>
    <cellStyle name="Énfasis5 4" xfId="362"/>
    <cellStyle name="Énfasis5 5" xfId="363"/>
    <cellStyle name="Énfasis5 6" xfId="364"/>
    <cellStyle name="Énfasis5 7" xfId="365"/>
    <cellStyle name="Énfasis6 2" xfId="366"/>
    <cellStyle name="Énfasis6 3" xfId="367"/>
    <cellStyle name="Énfasis6 4" xfId="368"/>
    <cellStyle name="Énfasis6 5" xfId="369"/>
    <cellStyle name="Énfasis6 6" xfId="370"/>
    <cellStyle name="Énfasis6 7" xfId="371"/>
    <cellStyle name="entero" xfId="15"/>
    <cellStyle name="Entrada 2" xfId="372"/>
    <cellStyle name="Entrada 3" xfId="373"/>
    <cellStyle name="Entrada 4" xfId="374"/>
    <cellStyle name="Entrada 5" xfId="375"/>
    <cellStyle name="Entrada 6" xfId="376"/>
    <cellStyle name="Entrada 7" xfId="377"/>
    <cellStyle name="Etiqueta" xfId="16"/>
    <cellStyle name="Euro" xfId="17"/>
    <cellStyle name="Euro 2" xfId="378"/>
    <cellStyle name="Euro 2 2" xfId="379"/>
    <cellStyle name="Euro 2 3" xfId="380"/>
    <cellStyle name="Euro 3" xfId="381"/>
    <cellStyle name="Euro 3 2" xfId="382"/>
    <cellStyle name="Euro 3 3" xfId="383"/>
    <cellStyle name="Euro 4" xfId="384"/>
    <cellStyle name="Euro 4 2" xfId="385"/>
    <cellStyle name="Euro 5" xfId="386"/>
    <cellStyle name="Euro 6" xfId="387"/>
    <cellStyle name="Euro_c07-27" xfId="388"/>
    <cellStyle name="Fecha" xfId="389"/>
    <cellStyle name="Fijo" xfId="390"/>
    <cellStyle name="Hipervínculo" xfId="1141" builtinId="8"/>
    <cellStyle name="Hipervínculo 2" xfId="18"/>
    <cellStyle name="Hipervínculo 2 2" xfId="391"/>
    <cellStyle name="Hipervínculo 2 2 2" xfId="61"/>
    <cellStyle name="Hipervínculo 2 3" xfId="58"/>
    <cellStyle name="Hipervínculo 3" xfId="392"/>
    <cellStyle name="Hipervínculo 4" xfId="393"/>
    <cellStyle name="Hipervínculo 4 2" xfId="59"/>
    <cellStyle name="Hipervínculo 5" xfId="394"/>
    <cellStyle name="Hipervínculo 6" xfId="395"/>
    <cellStyle name="Hipervínculo 7" xfId="396"/>
    <cellStyle name="Hipervínculo visitado 2" xfId="397"/>
    <cellStyle name="Hipervínculo_C05" xfId="1140"/>
    <cellStyle name="Incorrecto 2" xfId="398"/>
    <cellStyle name="Incorrecto 3" xfId="399"/>
    <cellStyle name="Incorrecto 4" xfId="400"/>
    <cellStyle name="Incorrecto 5" xfId="401"/>
    <cellStyle name="Incorrecto 6" xfId="402"/>
    <cellStyle name="Incorrecto 7" xfId="403"/>
    <cellStyle name="LAT-LON" xfId="404"/>
    <cellStyle name="Linea horizontal" xfId="19"/>
    <cellStyle name="Linea Inferior" xfId="20"/>
    <cellStyle name="Linea Inferior 2" xfId="405"/>
    <cellStyle name="Linea Inferior 2 2" xfId="406"/>
    <cellStyle name="Linea Superior" xfId="21"/>
    <cellStyle name="Linea Superior 10" xfId="407"/>
    <cellStyle name="Linea Superior 11" xfId="408"/>
    <cellStyle name="Linea Superior 12" xfId="409"/>
    <cellStyle name="Linea Superior 13" xfId="410"/>
    <cellStyle name="Linea Superior 14" xfId="411"/>
    <cellStyle name="Linea Superior 15" xfId="412"/>
    <cellStyle name="Linea Superior 16" xfId="413"/>
    <cellStyle name="Linea Superior 17" xfId="414"/>
    <cellStyle name="Linea Superior 18" xfId="415"/>
    <cellStyle name="Linea Superior 19" xfId="416"/>
    <cellStyle name="Linea Superior 2" xfId="417"/>
    <cellStyle name="Linea Superior 2 10" xfId="418"/>
    <cellStyle name="Linea Superior 2 11" xfId="419"/>
    <cellStyle name="Linea Superior 2 12" xfId="420"/>
    <cellStyle name="Linea Superior 2 13" xfId="421"/>
    <cellStyle name="Linea Superior 2 14" xfId="422"/>
    <cellStyle name="Linea Superior 2 15" xfId="423"/>
    <cellStyle name="Linea Superior 2 16" xfId="424"/>
    <cellStyle name="Linea Superior 2 17" xfId="425"/>
    <cellStyle name="Linea Superior 2 18" xfId="426"/>
    <cellStyle name="Linea Superior 2 19" xfId="427"/>
    <cellStyle name="Linea Superior 2 2" xfId="428"/>
    <cellStyle name="Linea Superior 2 20" xfId="429"/>
    <cellStyle name="Linea Superior 2 21" xfId="430"/>
    <cellStyle name="Linea Superior 2 22" xfId="431"/>
    <cellStyle name="Linea Superior 2 23" xfId="432"/>
    <cellStyle name="Linea Superior 2 24" xfId="433"/>
    <cellStyle name="Linea Superior 2 25" xfId="434"/>
    <cellStyle name="Linea Superior 2 26" xfId="435"/>
    <cellStyle name="Linea Superior 2 27" xfId="436"/>
    <cellStyle name="Linea Superior 2 28" xfId="437"/>
    <cellStyle name="Linea Superior 2 29" xfId="438"/>
    <cellStyle name="Linea Superior 2 3" xfId="439"/>
    <cellStyle name="Linea Superior 2 30" xfId="440"/>
    <cellStyle name="Linea Superior 2 31" xfId="441"/>
    <cellStyle name="Linea Superior 2 32" xfId="442"/>
    <cellStyle name="Linea Superior 2 33" xfId="443"/>
    <cellStyle name="Linea Superior 2 34" xfId="444"/>
    <cellStyle name="Linea Superior 2 35" xfId="445"/>
    <cellStyle name="Linea Superior 2 36" xfId="446"/>
    <cellStyle name="Linea Superior 2 37" xfId="447"/>
    <cellStyle name="Linea Superior 2 38" xfId="448"/>
    <cellStyle name="Linea Superior 2 39" xfId="449"/>
    <cellStyle name="Linea Superior 2 4" xfId="450"/>
    <cellStyle name="Linea Superior 2 40" xfId="451"/>
    <cellStyle name="Linea Superior 2 41" xfId="452"/>
    <cellStyle name="Linea Superior 2 42" xfId="453"/>
    <cellStyle name="Linea Superior 2 43" xfId="454"/>
    <cellStyle name="Linea Superior 2 44" xfId="455"/>
    <cellStyle name="Linea Superior 2 45" xfId="456"/>
    <cellStyle name="Linea Superior 2 46" xfId="457"/>
    <cellStyle name="Linea Superior 2 47" xfId="458"/>
    <cellStyle name="Linea Superior 2 48" xfId="459"/>
    <cellStyle name="Linea Superior 2 49" xfId="460"/>
    <cellStyle name="Linea Superior 2 5" xfId="461"/>
    <cellStyle name="Linea Superior 2 50" xfId="462"/>
    <cellStyle name="Linea Superior 2 51" xfId="463"/>
    <cellStyle name="Linea Superior 2 52" xfId="464"/>
    <cellStyle name="Linea Superior 2 53" xfId="465"/>
    <cellStyle name="Linea Superior 2 54" xfId="466"/>
    <cellStyle name="Linea Superior 2 55" xfId="467"/>
    <cellStyle name="Linea Superior 2 56" xfId="468"/>
    <cellStyle name="Linea Superior 2 57" xfId="469"/>
    <cellStyle name="Linea Superior 2 58" xfId="470"/>
    <cellStyle name="Linea Superior 2 59" xfId="471"/>
    <cellStyle name="Linea Superior 2 6" xfId="472"/>
    <cellStyle name="Linea Superior 2 60" xfId="473"/>
    <cellStyle name="Linea Superior 2 61" xfId="474"/>
    <cellStyle name="Linea Superior 2 62" xfId="475"/>
    <cellStyle name="Linea Superior 2 63" xfId="476"/>
    <cellStyle name="Linea Superior 2 64" xfId="477"/>
    <cellStyle name="Linea Superior 2 65" xfId="478"/>
    <cellStyle name="Linea Superior 2 66" xfId="479"/>
    <cellStyle name="Linea Superior 2 67" xfId="480"/>
    <cellStyle name="Linea Superior 2 68" xfId="481"/>
    <cellStyle name="Linea Superior 2 69" xfId="482"/>
    <cellStyle name="Linea Superior 2 7" xfId="483"/>
    <cellStyle name="Linea Superior 2 70" xfId="484"/>
    <cellStyle name="Linea Superior 2 71" xfId="485"/>
    <cellStyle name="Linea Superior 2 72" xfId="486"/>
    <cellStyle name="Linea Superior 2 73" xfId="487"/>
    <cellStyle name="Linea Superior 2 74" xfId="488"/>
    <cellStyle name="Linea Superior 2 75" xfId="489"/>
    <cellStyle name="Linea Superior 2 76" xfId="490"/>
    <cellStyle name="Linea Superior 2 77" xfId="491"/>
    <cellStyle name="Linea Superior 2 78" xfId="492"/>
    <cellStyle name="Linea Superior 2 8" xfId="493"/>
    <cellStyle name="Linea Superior 2 9" xfId="494"/>
    <cellStyle name="Linea Superior 20" xfId="495"/>
    <cellStyle name="Linea Superior 21" xfId="496"/>
    <cellStyle name="Linea Superior 22" xfId="497"/>
    <cellStyle name="Linea Superior 23" xfId="498"/>
    <cellStyle name="Linea Superior 24" xfId="499"/>
    <cellStyle name="Linea Superior 25" xfId="500"/>
    <cellStyle name="Linea Superior 26" xfId="501"/>
    <cellStyle name="Linea Superior 27" xfId="502"/>
    <cellStyle name="Linea Superior 28" xfId="503"/>
    <cellStyle name="Linea Superior 29" xfId="504"/>
    <cellStyle name="Linea Superior 3" xfId="505"/>
    <cellStyle name="Linea Superior 30" xfId="506"/>
    <cellStyle name="Linea Superior 31" xfId="507"/>
    <cellStyle name="Linea Superior 32" xfId="508"/>
    <cellStyle name="Linea Superior 33" xfId="509"/>
    <cellStyle name="Linea Superior 34" xfId="510"/>
    <cellStyle name="Linea Superior 35" xfId="511"/>
    <cellStyle name="Linea Superior 36" xfId="512"/>
    <cellStyle name="Linea Superior 37" xfId="513"/>
    <cellStyle name="Linea Superior 38" xfId="514"/>
    <cellStyle name="Linea Superior 39" xfId="515"/>
    <cellStyle name="Linea Superior 4" xfId="516"/>
    <cellStyle name="Linea Superior 40" xfId="517"/>
    <cellStyle name="Linea Superior 41" xfId="518"/>
    <cellStyle name="Linea Superior 42" xfId="519"/>
    <cellStyle name="Linea Superior 43" xfId="520"/>
    <cellStyle name="Linea Superior 44" xfId="521"/>
    <cellStyle name="Linea Superior 45" xfId="522"/>
    <cellStyle name="Linea Superior 46" xfId="523"/>
    <cellStyle name="Linea Superior 47" xfId="524"/>
    <cellStyle name="Linea Superior 48" xfId="525"/>
    <cellStyle name="Linea Superior 49" xfId="526"/>
    <cellStyle name="Linea Superior 5" xfId="527"/>
    <cellStyle name="Linea Superior 50" xfId="528"/>
    <cellStyle name="Linea Superior 51" xfId="529"/>
    <cellStyle name="Linea Superior 52" xfId="530"/>
    <cellStyle name="Linea Superior 53" xfId="531"/>
    <cellStyle name="Linea Superior 54" xfId="532"/>
    <cellStyle name="Linea Superior 55" xfId="533"/>
    <cellStyle name="Linea Superior 56" xfId="534"/>
    <cellStyle name="Linea Superior 57" xfId="535"/>
    <cellStyle name="Linea Superior 58" xfId="536"/>
    <cellStyle name="Linea Superior 59" xfId="537"/>
    <cellStyle name="Linea Superior 6" xfId="538"/>
    <cellStyle name="Linea Superior 60" xfId="539"/>
    <cellStyle name="Linea Superior 61" xfId="540"/>
    <cellStyle name="Linea Superior 62" xfId="541"/>
    <cellStyle name="Linea Superior 63" xfId="542"/>
    <cellStyle name="Linea Superior 64" xfId="543"/>
    <cellStyle name="Linea Superior 65" xfId="544"/>
    <cellStyle name="Linea Superior 66" xfId="545"/>
    <cellStyle name="Linea Superior 67" xfId="546"/>
    <cellStyle name="Linea Superior 68" xfId="547"/>
    <cellStyle name="Linea Superior 69" xfId="548"/>
    <cellStyle name="Linea Superior 7" xfId="549"/>
    <cellStyle name="Linea Superior 70" xfId="550"/>
    <cellStyle name="Linea Superior 71" xfId="551"/>
    <cellStyle name="Linea Superior 72" xfId="552"/>
    <cellStyle name="Linea Superior 73" xfId="553"/>
    <cellStyle name="Linea Superior 74" xfId="554"/>
    <cellStyle name="Linea Superior 75" xfId="555"/>
    <cellStyle name="Linea Superior 76" xfId="556"/>
    <cellStyle name="Linea Superior 77" xfId="557"/>
    <cellStyle name="Linea Superior 78" xfId="558"/>
    <cellStyle name="Linea Superior 79" xfId="559"/>
    <cellStyle name="Linea Superior 8" xfId="560"/>
    <cellStyle name="Linea Superior 80" xfId="561"/>
    <cellStyle name="Linea Superior 9" xfId="562"/>
    <cellStyle name="Linea Tipo" xfId="22"/>
    <cellStyle name="Linea Tipo 2" xfId="563"/>
    <cellStyle name="Miles" xfId="23"/>
    <cellStyle name="Miles 1 dec" xfId="24"/>
    <cellStyle name="miles 2" xfId="564"/>
    <cellStyle name="miles 3" xfId="565"/>
    <cellStyle name="Miles_10.13" xfId="566"/>
    <cellStyle name="Millares 16" xfId="567"/>
    <cellStyle name="Millares 2" xfId="25"/>
    <cellStyle name="Millares 2 2" xfId="26"/>
    <cellStyle name="Millares 2 3" xfId="568"/>
    <cellStyle name="Millares 2 4" xfId="569"/>
    <cellStyle name="Millares 2 5" xfId="570"/>
    <cellStyle name="Millares 2 5 2" xfId="571"/>
    <cellStyle name="Millares 2 6" xfId="572"/>
    <cellStyle name="Millares 2 7" xfId="573"/>
    <cellStyle name="Millares 3" xfId="574"/>
    <cellStyle name="Millares 4" xfId="575"/>
    <cellStyle name="Millares 4 2" xfId="576"/>
    <cellStyle name="Millares 5" xfId="577"/>
    <cellStyle name="Millares 6" xfId="578"/>
    <cellStyle name="Millares 6 2" xfId="579"/>
    <cellStyle name="Millares 6 3" xfId="580"/>
    <cellStyle name="Moneda 2" xfId="581"/>
    <cellStyle name="Monetario0" xfId="582"/>
    <cellStyle name="Neutral 2" xfId="583"/>
    <cellStyle name="Neutral 3" xfId="584"/>
    <cellStyle name="Neutral 4" xfId="585"/>
    <cellStyle name="Neutral 5" xfId="586"/>
    <cellStyle name="Neutral 6" xfId="587"/>
    <cellStyle name="Neutral 7" xfId="588"/>
    <cellStyle name="Normal" xfId="0" builtinId="0"/>
    <cellStyle name="Normal 10" xfId="27"/>
    <cellStyle name="Normal 10 2" xfId="28"/>
    <cellStyle name="Normal 10 2 2" xfId="589"/>
    <cellStyle name="Normal 10 3" xfId="590"/>
    <cellStyle name="Normal 10 4" xfId="591"/>
    <cellStyle name="Normal 10 5" xfId="592"/>
    <cellStyle name="Normal 11" xfId="29"/>
    <cellStyle name="Normal 11 2" xfId="593"/>
    <cellStyle name="Normal 11 3" xfId="594"/>
    <cellStyle name="Normal 11 4" xfId="595"/>
    <cellStyle name="Normal 11 5" xfId="1137"/>
    <cellStyle name="Normal 12" xfId="30"/>
    <cellStyle name="Normal 12 2" xfId="596"/>
    <cellStyle name="Normal 12 3" xfId="597"/>
    <cellStyle name="Normal 12 4" xfId="1125"/>
    <cellStyle name="Normal 12 4 2" xfId="1142"/>
    <cellStyle name="Normal 120" xfId="598"/>
    <cellStyle name="Normal 13" xfId="599"/>
    <cellStyle name="Normal 13 2" xfId="600"/>
    <cellStyle name="Normal 13 3" xfId="601"/>
    <cellStyle name="Normal 13 4" xfId="602"/>
    <cellStyle name="Normal 13 4 2" xfId="603"/>
    <cellStyle name="Normal 14" xfId="604"/>
    <cellStyle name="Normal 14 2" xfId="605"/>
    <cellStyle name="Normal 14 3" xfId="606"/>
    <cellStyle name="Normal 15" xfId="607"/>
    <cellStyle name="Normal 16" xfId="608"/>
    <cellStyle name="Normal 17" xfId="609"/>
    <cellStyle name="Normal 18" xfId="610"/>
    <cellStyle name="Normal 19" xfId="611"/>
    <cellStyle name="Normal 2" xfId="31"/>
    <cellStyle name="Normal 2 10" xfId="612"/>
    <cellStyle name="Normal 2 11" xfId="613"/>
    <cellStyle name="Normal 2 12" xfId="614"/>
    <cellStyle name="Normal 2 13" xfId="615"/>
    <cellStyle name="Normal 2 14" xfId="616"/>
    <cellStyle name="Normal 2 15" xfId="617"/>
    <cellStyle name="Normal 2 16" xfId="618"/>
    <cellStyle name="Normal 2 17" xfId="619"/>
    <cellStyle name="Normal 2 18" xfId="620"/>
    <cellStyle name="Normal 2 19" xfId="621"/>
    <cellStyle name="Normal 2 2" xfId="32"/>
    <cellStyle name="Normal 2 2 10" xfId="622"/>
    <cellStyle name="Normal 2 2 11" xfId="623"/>
    <cellStyle name="Normal 2 2 12" xfId="624"/>
    <cellStyle name="Normal 2 2 13" xfId="625"/>
    <cellStyle name="Normal 2 2 14" xfId="626"/>
    <cellStyle name="Normal 2 2 15" xfId="627"/>
    <cellStyle name="Normal 2 2 16" xfId="628"/>
    <cellStyle name="Normal 2 2 17" xfId="629"/>
    <cellStyle name="Normal 2 2 18" xfId="630"/>
    <cellStyle name="Normal 2 2 19" xfId="631"/>
    <cellStyle name="Normal 2 2 2" xfId="632"/>
    <cellStyle name="Normal 2 2 2 10" xfId="633"/>
    <cellStyle name="Normal 2 2 2 11" xfId="634"/>
    <cellStyle name="Normal 2 2 2 12" xfId="635"/>
    <cellStyle name="Normal 2 2 2 13" xfId="636"/>
    <cellStyle name="Normal 2 2 2 14" xfId="637"/>
    <cellStyle name="Normal 2 2 2 15" xfId="638"/>
    <cellStyle name="Normal 2 2 2 16" xfId="639"/>
    <cellStyle name="Normal 2 2 2 17" xfId="640"/>
    <cellStyle name="Normal 2 2 2 18" xfId="641"/>
    <cellStyle name="Normal 2 2 2 19" xfId="642"/>
    <cellStyle name="Normal 2 2 2 2" xfId="643"/>
    <cellStyle name="Normal 2 2 2 20" xfId="644"/>
    <cellStyle name="Normal 2 2 2 21" xfId="645"/>
    <cellStyle name="Normal 2 2 2 22" xfId="646"/>
    <cellStyle name="Normal 2 2 2 23" xfId="647"/>
    <cellStyle name="Normal 2 2 2 24" xfId="648"/>
    <cellStyle name="Normal 2 2 2 25" xfId="649"/>
    <cellStyle name="Normal 2 2 2 26" xfId="650"/>
    <cellStyle name="Normal 2 2 2 27" xfId="651"/>
    <cellStyle name="Normal 2 2 2 28" xfId="652"/>
    <cellStyle name="Normal 2 2 2 29" xfId="653"/>
    <cellStyle name="Normal 2 2 2 3" xfId="654"/>
    <cellStyle name="Normal 2 2 2 30" xfId="655"/>
    <cellStyle name="Normal 2 2 2 31" xfId="656"/>
    <cellStyle name="Normal 2 2 2 32" xfId="657"/>
    <cellStyle name="Normal 2 2 2 33" xfId="658"/>
    <cellStyle name="Normal 2 2 2 34" xfId="659"/>
    <cellStyle name="Normal 2 2 2 35" xfId="660"/>
    <cellStyle name="Normal 2 2 2 36" xfId="661"/>
    <cellStyle name="Normal 2 2 2 37" xfId="662"/>
    <cellStyle name="Normal 2 2 2 38" xfId="663"/>
    <cellStyle name="Normal 2 2 2 39" xfId="664"/>
    <cellStyle name="Normal 2 2 2 4" xfId="665"/>
    <cellStyle name="Normal 2 2 2 40" xfId="666"/>
    <cellStyle name="Normal 2 2 2 41" xfId="667"/>
    <cellStyle name="Normal 2 2 2 42" xfId="668"/>
    <cellStyle name="Normal 2 2 2 43" xfId="669"/>
    <cellStyle name="Normal 2 2 2 5" xfId="670"/>
    <cellStyle name="Normal 2 2 2 6" xfId="671"/>
    <cellStyle name="Normal 2 2 2 7" xfId="672"/>
    <cellStyle name="Normal 2 2 2 8" xfId="673"/>
    <cellStyle name="Normal 2 2 2 9" xfId="674"/>
    <cellStyle name="Normal 2 2 20" xfId="675"/>
    <cellStyle name="Normal 2 2 21" xfId="676"/>
    <cellStyle name="Normal 2 2 22" xfId="677"/>
    <cellStyle name="Normal 2 2 23" xfId="678"/>
    <cellStyle name="Normal 2 2 24" xfId="679"/>
    <cellStyle name="Normal 2 2 25" xfId="680"/>
    <cellStyle name="Normal 2 2 26" xfId="681"/>
    <cellStyle name="Normal 2 2 27" xfId="682"/>
    <cellStyle name="Normal 2 2 28" xfId="683"/>
    <cellStyle name="Normal 2 2 29" xfId="684"/>
    <cellStyle name="Normal 2 2 3" xfId="685"/>
    <cellStyle name="Normal 2 2 3 2" xfId="686"/>
    <cellStyle name="Normal 2 2 3 3" xfId="687"/>
    <cellStyle name="Normal 2 2 30" xfId="688"/>
    <cellStyle name="Normal 2 2 31" xfId="689"/>
    <cellStyle name="Normal 2 2 32" xfId="690"/>
    <cellStyle name="Normal 2 2 33" xfId="691"/>
    <cellStyle name="Normal 2 2 34" xfId="692"/>
    <cellStyle name="Normal 2 2 35" xfId="693"/>
    <cellStyle name="Normal 2 2 36" xfId="694"/>
    <cellStyle name="Normal 2 2 37" xfId="695"/>
    <cellStyle name="Normal 2 2 38" xfId="696"/>
    <cellStyle name="Normal 2 2 39" xfId="697"/>
    <cellStyle name="Normal 2 2 4" xfId="698"/>
    <cellStyle name="Normal 2 2 40" xfId="699"/>
    <cellStyle name="Normal 2 2 41" xfId="700"/>
    <cellStyle name="Normal 2 2 42" xfId="701"/>
    <cellStyle name="Normal 2 2 43" xfId="702"/>
    <cellStyle name="Normal 2 2 44" xfId="703"/>
    <cellStyle name="Normal 2 2 45" xfId="704"/>
    <cellStyle name="Normal 2 2 46" xfId="705"/>
    <cellStyle name="Normal 2 2 47" xfId="706"/>
    <cellStyle name="Normal 2 2 5" xfId="707"/>
    <cellStyle name="Normal 2 2 6" xfId="708"/>
    <cellStyle name="Normal 2 2 7" xfId="709"/>
    <cellStyle name="Normal 2 2 8" xfId="710"/>
    <cellStyle name="Normal 2 2 9" xfId="711"/>
    <cellStyle name="Normal 2 20" xfId="712"/>
    <cellStyle name="Normal 2 21" xfId="713"/>
    <cellStyle name="Normal 2 22" xfId="714"/>
    <cellStyle name="Normal 2 23" xfId="715"/>
    <cellStyle name="Normal 2 23 2" xfId="716"/>
    <cellStyle name="Normal 2 23 3" xfId="717"/>
    <cellStyle name="Normal 2 24" xfId="718"/>
    <cellStyle name="Normal 2 24 2" xfId="719"/>
    <cellStyle name="Normal 2 24 3" xfId="720"/>
    <cellStyle name="Normal 2 25" xfId="721"/>
    <cellStyle name="Normal 2 26" xfId="722"/>
    <cellStyle name="Normal 2 27" xfId="723"/>
    <cellStyle name="Normal 2 28" xfId="724"/>
    <cellStyle name="Normal 2 29" xfId="725"/>
    <cellStyle name="Normal 2 3" xfId="33"/>
    <cellStyle name="Normal 2 3 2" xfId="726"/>
    <cellStyle name="Normal 2 3 3" xfId="727"/>
    <cellStyle name="Normal 2 3 4" xfId="728"/>
    <cellStyle name="Normal 2 3 5" xfId="729"/>
    <cellStyle name="Normal 2 30" xfId="730"/>
    <cellStyle name="Normal 2 31" xfId="731"/>
    <cellStyle name="Normal 2 32" xfId="732"/>
    <cellStyle name="Normal 2 33" xfId="733"/>
    <cellStyle name="Normal 2 34" xfId="734"/>
    <cellStyle name="Normal 2 35" xfId="735"/>
    <cellStyle name="Normal 2 36" xfId="736"/>
    <cellStyle name="Normal 2 37" xfId="737"/>
    <cellStyle name="Normal 2 38" xfId="738"/>
    <cellStyle name="Normal 2 39" xfId="739"/>
    <cellStyle name="Normal 2 4" xfId="34"/>
    <cellStyle name="Normal 2 4 2" xfId="740"/>
    <cellStyle name="Normal 2 4 2 2" xfId="741"/>
    <cellStyle name="Normal 2 4 2 3" xfId="742"/>
    <cellStyle name="Normal 2 4 3" xfId="743"/>
    <cellStyle name="Normal 2 4 4" xfId="744"/>
    <cellStyle name="Normal 2 40" xfId="745"/>
    <cellStyle name="Normal 2 41" xfId="746"/>
    <cellStyle name="Normal 2 42" xfId="747"/>
    <cellStyle name="Normal 2 43" xfId="748"/>
    <cellStyle name="Normal 2 44" xfId="749"/>
    <cellStyle name="Normal 2 45" xfId="750"/>
    <cellStyle name="Normal 2 46" xfId="751"/>
    <cellStyle name="Normal 2 47" xfId="752"/>
    <cellStyle name="Normal 2 48" xfId="753"/>
    <cellStyle name="Normal 2 49" xfId="754"/>
    <cellStyle name="Normal 2 5" xfId="755"/>
    <cellStyle name="Normal 2 5 2" xfId="756"/>
    <cellStyle name="Normal 2 5 3" xfId="757"/>
    <cellStyle name="Normal 2 50" xfId="758"/>
    <cellStyle name="Normal 2 51" xfId="759"/>
    <cellStyle name="Normal 2 52" xfId="760"/>
    <cellStyle name="Normal 2 53" xfId="761"/>
    <cellStyle name="Normal 2 54" xfId="762"/>
    <cellStyle name="Normal 2 55" xfId="763"/>
    <cellStyle name="Normal 2 56" xfId="764"/>
    <cellStyle name="Normal 2 57" xfId="765"/>
    <cellStyle name="Normal 2 58" xfId="766"/>
    <cellStyle name="Normal 2 58 3" xfId="767"/>
    <cellStyle name="Normal 2 6" xfId="768"/>
    <cellStyle name="Normal 2 7" xfId="769"/>
    <cellStyle name="Normal 2 8" xfId="770"/>
    <cellStyle name="Normal 2 9" xfId="771"/>
    <cellStyle name="Normal 2_cap 13" xfId="772"/>
    <cellStyle name="Normal 20" xfId="773"/>
    <cellStyle name="Normal 21" xfId="774"/>
    <cellStyle name="Normal 22" xfId="775"/>
    <cellStyle name="Normal 23" xfId="776"/>
    <cellStyle name="Normal 23 10" xfId="777"/>
    <cellStyle name="Normal 23 11" xfId="778"/>
    <cellStyle name="Normal 23 12" xfId="779"/>
    <cellStyle name="Normal 23 13" xfId="780"/>
    <cellStyle name="Normal 23 14" xfId="781"/>
    <cellStyle name="Normal 23 2" xfId="782"/>
    <cellStyle name="Normal 23 3" xfId="783"/>
    <cellStyle name="Normal 23 4" xfId="784"/>
    <cellStyle name="Normal 23 5" xfId="785"/>
    <cellStyle name="Normal 23 6" xfId="786"/>
    <cellStyle name="Normal 23 7" xfId="787"/>
    <cellStyle name="Normal 23 8" xfId="788"/>
    <cellStyle name="Normal 23 9" xfId="789"/>
    <cellStyle name="Normal 24" xfId="790"/>
    <cellStyle name="Normal 24 10" xfId="791"/>
    <cellStyle name="Normal 24 11" xfId="792"/>
    <cellStyle name="Normal 24 12" xfId="793"/>
    <cellStyle name="Normal 24 13" xfId="794"/>
    <cellStyle name="Normal 24 14" xfId="795"/>
    <cellStyle name="Normal 24 2" xfId="796"/>
    <cellStyle name="Normal 24 3" xfId="797"/>
    <cellStyle name="Normal 24 4" xfId="798"/>
    <cellStyle name="Normal 24 5" xfId="799"/>
    <cellStyle name="Normal 24 6" xfId="800"/>
    <cellStyle name="Normal 24 7" xfId="801"/>
    <cellStyle name="Normal 24 8" xfId="802"/>
    <cellStyle name="Normal 24 9" xfId="803"/>
    <cellStyle name="Normal 25" xfId="804"/>
    <cellStyle name="Normal 26" xfId="805"/>
    <cellStyle name="Normal 26 10" xfId="806"/>
    <cellStyle name="Normal 26 11" xfId="807"/>
    <cellStyle name="Normal 26 12" xfId="808"/>
    <cellStyle name="Normal 26 2" xfId="809"/>
    <cellStyle name="Normal 26 3" xfId="810"/>
    <cellStyle name="Normal 26 4" xfId="811"/>
    <cellStyle name="Normal 26 5" xfId="812"/>
    <cellStyle name="Normal 26 6" xfId="813"/>
    <cellStyle name="Normal 26 7" xfId="814"/>
    <cellStyle name="Normal 26 8" xfId="815"/>
    <cellStyle name="Normal 26 9" xfId="816"/>
    <cellStyle name="Normal 27" xfId="817"/>
    <cellStyle name="Normal 28" xfId="818"/>
    <cellStyle name="Normal 29" xfId="819"/>
    <cellStyle name="Normal 3" xfId="35"/>
    <cellStyle name="Normal 3 10" xfId="820"/>
    <cellStyle name="Normal 3 10 2" xfId="821"/>
    <cellStyle name="Normal 3 10 3" xfId="822"/>
    <cellStyle name="Normal 3 11" xfId="823"/>
    <cellStyle name="Normal 3 11 2" xfId="824"/>
    <cellStyle name="Normal 3 11 3" xfId="825"/>
    <cellStyle name="Normal 3 12" xfId="826"/>
    <cellStyle name="Normal 3 12 2" xfId="827"/>
    <cellStyle name="Normal 3 12 3" xfId="828"/>
    <cellStyle name="Normal 3 13" xfId="829"/>
    <cellStyle name="Normal 3 13 2" xfId="830"/>
    <cellStyle name="Normal 3 13 3" xfId="831"/>
    <cellStyle name="Normal 3 14" xfId="832"/>
    <cellStyle name="Normal 3 14 2" xfId="833"/>
    <cellStyle name="Normal 3 14 3" xfId="834"/>
    <cellStyle name="Normal 3 15" xfId="835"/>
    <cellStyle name="Normal 3 15 2" xfId="836"/>
    <cellStyle name="Normal 3 15 3" xfId="837"/>
    <cellStyle name="Normal 3 16" xfId="838"/>
    <cellStyle name="Normal 3 17" xfId="839"/>
    <cellStyle name="Normal 3 18" xfId="840"/>
    <cellStyle name="Normal 3 19" xfId="841"/>
    <cellStyle name="Normal 3 2" xfId="36"/>
    <cellStyle name="Normal 3 2 2" xfId="842"/>
    <cellStyle name="Normal 3 2 2 2" xfId="843"/>
    <cellStyle name="Normal 3 2 2 3" xfId="844"/>
    <cellStyle name="Normal 3 2 3" xfId="845"/>
    <cellStyle name="Normal 3 2 4" xfId="846"/>
    <cellStyle name="Normal 3 2 5" xfId="847"/>
    <cellStyle name="Normal 3 20" xfId="848"/>
    <cellStyle name="Normal 3 21" xfId="849"/>
    <cellStyle name="Normal 3 22" xfId="850"/>
    <cellStyle name="Normal 3 23" xfId="851"/>
    <cellStyle name="Normal 3 24" xfId="852"/>
    <cellStyle name="Normal 3 25" xfId="853"/>
    <cellStyle name="Normal 3 26" xfId="854"/>
    <cellStyle name="Normal 3 27" xfId="855"/>
    <cellStyle name="Normal 3 28" xfId="856"/>
    <cellStyle name="Normal 3 29" xfId="857"/>
    <cellStyle name="Normal 3 3" xfId="37"/>
    <cellStyle name="Normal 3 3 2" xfId="858"/>
    <cellStyle name="Normal 3 3 3" xfId="859"/>
    <cellStyle name="Normal 3 3 4" xfId="860"/>
    <cellStyle name="Normal 3 30" xfId="861"/>
    <cellStyle name="Normal 3 31" xfId="862"/>
    <cellStyle name="Normal 3 32" xfId="863"/>
    <cellStyle name="Normal 3 33" xfId="864"/>
    <cellStyle name="Normal 3 34" xfId="865"/>
    <cellStyle name="Normal 3 35" xfId="866"/>
    <cellStyle name="Normal 3 36" xfId="867"/>
    <cellStyle name="Normal 3 37" xfId="868"/>
    <cellStyle name="Normal 3 38" xfId="869"/>
    <cellStyle name="Normal 3 39" xfId="870"/>
    <cellStyle name="Normal 3 4" xfId="871"/>
    <cellStyle name="Normal 3 4 2" xfId="872"/>
    <cellStyle name="Normal 3 4 3" xfId="873"/>
    <cellStyle name="Normal 3 40" xfId="874"/>
    <cellStyle name="Normal 3 41" xfId="875"/>
    <cellStyle name="Normal 3 42" xfId="876"/>
    <cellStyle name="Normal 3 43" xfId="877"/>
    <cellStyle name="Normal 3 44" xfId="878"/>
    <cellStyle name="Normal 3 5" xfId="879"/>
    <cellStyle name="Normal 3 5 2" xfId="880"/>
    <cellStyle name="Normal 3 5 3" xfId="881"/>
    <cellStyle name="Normal 3 6" xfId="882"/>
    <cellStyle name="Normal 3 6 2" xfId="883"/>
    <cellStyle name="Normal 3 6 3" xfId="884"/>
    <cellStyle name="Normal 3 7" xfId="885"/>
    <cellStyle name="Normal 3 7 2" xfId="886"/>
    <cellStyle name="Normal 3 7 3" xfId="887"/>
    <cellStyle name="Normal 3 8" xfId="888"/>
    <cellStyle name="Normal 3 8 2" xfId="889"/>
    <cellStyle name="Normal 3 8 3" xfId="890"/>
    <cellStyle name="Normal 3 9" xfId="891"/>
    <cellStyle name="Normal 3 9 2" xfId="892"/>
    <cellStyle name="Normal 3 9 3" xfId="893"/>
    <cellStyle name="Normal 3_C05" xfId="894"/>
    <cellStyle name="Normal 30" xfId="895"/>
    <cellStyle name="Normal 31" xfId="896"/>
    <cellStyle name="Normal 32" xfId="897"/>
    <cellStyle name="Normal 33" xfId="898"/>
    <cellStyle name="Normal 34" xfId="899"/>
    <cellStyle name="Normal 4" xfId="38"/>
    <cellStyle name="Normal 4 10" xfId="900"/>
    <cellStyle name="Normal 4 10 2" xfId="901"/>
    <cellStyle name="Normal 4 10 3" xfId="902"/>
    <cellStyle name="Normal 4 11" xfId="903"/>
    <cellStyle name="Normal 4 11 2" xfId="904"/>
    <cellStyle name="Normal 4 11 3" xfId="905"/>
    <cellStyle name="Normal 4 12" xfId="906"/>
    <cellStyle name="Normal 4 12 2" xfId="907"/>
    <cellStyle name="Normal 4 12 3" xfId="908"/>
    <cellStyle name="Normal 4 13" xfId="909"/>
    <cellStyle name="Normal 4 14" xfId="910"/>
    <cellStyle name="Normal 4 15" xfId="911"/>
    <cellStyle name="Normal 4 16" xfId="912"/>
    <cellStyle name="Normal 4 17" xfId="913"/>
    <cellStyle name="Normal 4 18" xfId="914"/>
    <cellStyle name="Normal 4 2" xfId="915"/>
    <cellStyle name="Normal 4 2 2" xfId="916"/>
    <cellStyle name="Normal 4 2 3" xfId="917"/>
    <cellStyle name="Normal 4 2 4" xfId="918"/>
    <cellStyle name="Normal 4 3" xfId="919"/>
    <cellStyle name="Normal 4 3 2" xfId="920"/>
    <cellStyle name="Normal 4 3 3" xfId="921"/>
    <cellStyle name="Normal 4 4" xfId="922"/>
    <cellStyle name="Normal 4 4 2" xfId="923"/>
    <cellStyle name="Normal 4 4 3" xfId="924"/>
    <cellStyle name="Normal 4 5" xfId="925"/>
    <cellStyle name="Normal 4 5 2" xfId="926"/>
    <cellStyle name="Normal 4 5 3" xfId="927"/>
    <cellStyle name="Normal 4 6" xfId="928"/>
    <cellStyle name="Normal 4 6 2" xfId="929"/>
    <cellStyle name="Normal 4 6 3" xfId="930"/>
    <cellStyle name="Normal 4 7" xfId="931"/>
    <cellStyle name="Normal 4 7 2" xfId="932"/>
    <cellStyle name="Normal 4 7 3" xfId="933"/>
    <cellStyle name="Normal 4 8" xfId="934"/>
    <cellStyle name="Normal 4 8 2" xfId="935"/>
    <cellStyle name="Normal 4 8 3" xfId="936"/>
    <cellStyle name="Normal 4 9" xfId="937"/>
    <cellStyle name="Normal 4 9 2" xfId="938"/>
    <cellStyle name="Normal 4 9 3" xfId="939"/>
    <cellStyle name="Normal 5" xfId="39"/>
    <cellStyle name="Normal 5 2" xfId="940"/>
    <cellStyle name="Normal 5 2 2" xfId="941"/>
    <cellStyle name="Normal 5 2 3" xfId="942"/>
    <cellStyle name="Normal 5 2 4" xfId="943"/>
    <cellStyle name="Normal 5 2 5" xfId="57"/>
    <cellStyle name="Normal 5 3" xfId="944"/>
    <cellStyle name="Normal 5 3 2" xfId="945"/>
    <cellStyle name="Normal 5 3 3" xfId="946"/>
    <cellStyle name="Normal 5 4" xfId="947"/>
    <cellStyle name="Normal 5 4 2" xfId="948"/>
    <cellStyle name="Normal 5 5" xfId="949"/>
    <cellStyle name="Normal 6" xfId="40"/>
    <cellStyle name="Normal 6 10" xfId="950"/>
    <cellStyle name="Normal 6 11" xfId="951"/>
    <cellStyle name="Normal 6 12" xfId="952"/>
    <cellStyle name="Normal 6 13" xfId="953"/>
    <cellStyle name="Normal 6 14" xfId="954"/>
    <cellStyle name="Normal 6 15" xfId="955"/>
    <cellStyle name="Normal 6 2" xfId="956"/>
    <cellStyle name="Normal 6 2 2" xfId="60"/>
    <cellStyle name="Normal 6 2 2 2" xfId="1139"/>
    <cellStyle name="Normal 6 3" xfId="957"/>
    <cellStyle name="Normal 6 4" xfId="958"/>
    <cellStyle name="Normal 6 5" xfId="959"/>
    <cellStyle name="Normal 6 6" xfId="960"/>
    <cellStyle name="Normal 6 7" xfId="961"/>
    <cellStyle name="Normal 6 8" xfId="962"/>
    <cellStyle name="Normal 6 9" xfId="963"/>
    <cellStyle name="Normal 7" xfId="41"/>
    <cellStyle name="Normal 7 2" xfId="964"/>
    <cellStyle name="Normal 7 2 2" xfId="965"/>
    <cellStyle name="Normal 7 3" xfId="966"/>
    <cellStyle name="Normal 7 4" xfId="967"/>
    <cellStyle name="Normal 7 5" xfId="968"/>
    <cellStyle name="Normal 7 6" xfId="969"/>
    <cellStyle name="Normal 8" xfId="42"/>
    <cellStyle name="Normal 8 2" xfId="43"/>
    <cellStyle name="Normal 9" xfId="44"/>
    <cellStyle name="Normal 9 2" xfId="45"/>
    <cellStyle name="Normal 9 3" xfId="970"/>
    <cellStyle name="Normal 9 4" xfId="971"/>
    <cellStyle name="Normal 9 5" xfId="1123"/>
    <cellStyle name="Normal_16" xfId="1126"/>
    <cellStyle name="Normal_17" xfId="1127"/>
    <cellStyle name="Normal_A0203" xfId="1128"/>
    <cellStyle name="Normal_A0211" xfId="1129"/>
    <cellStyle name="Normal_A0212" xfId="1130"/>
    <cellStyle name="Normal_A0213" xfId="1131"/>
    <cellStyle name="Normal_A0214" xfId="1132"/>
    <cellStyle name="Normal_A0215" xfId="1133"/>
    <cellStyle name="Normal_A0216" xfId="1134"/>
    <cellStyle name="Normal_A0714" xfId="1138"/>
    <cellStyle name="Normal_A0903-04_Cap0701" xfId="1124"/>
    <cellStyle name="Normal_Cap0201" xfId="1135"/>
    <cellStyle name="Normal_conamed" xfId="1"/>
    <cellStyle name="Normal_mortalidad_aeeum10_datos" xfId="1136"/>
    <cellStyle name="Notas 10" xfId="972"/>
    <cellStyle name="Notas 10 2" xfId="973"/>
    <cellStyle name="Notas 10 3" xfId="974"/>
    <cellStyle name="Notas 11" xfId="975"/>
    <cellStyle name="Notas 12" xfId="976"/>
    <cellStyle name="Notas 13" xfId="977"/>
    <cellStyle name="Notas 2" xfId="46"/>
    <cellStyle name="Notas 2 10" xfId="978"/>
    <cellStyle name="Notas 2 11" xfId="979"/>
    <cellStyle name="Notas 2 12" xfId="980"/>
    <cellStyle name="Notas 2 12 2" xfId="981"/>
    <cellStyle name="Notas 2 12 3" xfId="982"/>
    <cellStyle name="Notas 2 13" xfId="983"/>
    <cellStyle name="Notas 2 14" xfId="984"/>
    <cellStyle name="Notas 2 2" xfId="985"/>
    <cellStyle name="Notas 2 3" xfId="986"/>
    <cellStyle name="Notas 2 4" xfId="987"/>
    <cellStyle name="Notas 2 5" xfId="988"/>
    <cellStyle name="Notas 2 6" xfId="989"/>
    <cellStyle name="Notas 2 7" xfId="990"/>
    <cellStyle name="Notas 2 8" xfId="991"/>
    <cellStyle name="Notas 2 9" xfId="992"/>
    <cellStyle name="Notas 3" xfId="47"/>
    <cellStyle name="Notas 4" xfId="993"/>
    <cellStyle name="Notas 4 10" xfId="994"/>
    <cellStyle name="Notas 4 11" xfId="995"/>
    <cellStyle name="Notas 4 2" xfId="996"/>
    <cellStyle name="Notas 4 3" xfId="997"/>
    <cellStyle name="Notas 4 4" xfId="998"/>
    <cellStyle name="Notas 4 5" xfId="999"/>
    <cellStyle name="Notas 4 6" xfId="1000"/>
    <cellStyle name="Notas 4 7" xfId="1001"/>
    <cellStyle name="Notas 4 8" xfId="1002"/>
    <cellStyle name="Notas 4 9" xfId="1003"/>
    <cellStyle name="Notas 5" xfId="1004"/>
    <cellStyle name="Notas 5 10" xfId="1005"/>
    <cellStyle name="Notas 5 11" xfId="1006"/>
    <cellStyle name="Notas 5 2" xfId="1007"/>
    <cellStyle name="Notas 5 3" xfId="1008"/>
    <cellStyle name="Notas 5 4" xfId="1009"/>
    <cellStyle name="Notas 5 5" xfId="1010"/>
    <cellStyle name="Notas 5 6" xfId="1011"/>
    <cellStyle name="Notas 5 7" xfId="1012"/>
    <cellStyle name="Notas 5 8" xfId="1013"/>
    <cellStyle name="Notas 5 9" xfId="1014"/>
    <cellStyle name="Notas 6" xfId="1015"/>
    <cellStyle name="Notas 7" xfId="1016"/>
    <cellStyle name="Notas 8" xfId="1017"/>
    <cellStyle name="Notas 8 2" xfId="1018"/>
    <cellStyle name="Notas 8 3" xfId="1019"/>
    <cellStyle name="Notas 9" xfId="1020"/>
    <cellStyle name="Notas 9 2" xfId="1021"/>
    <cellStyle name="Notas 9 3" xfId="1022"/>
    <cellStyle name="Num. cuadro" xfId="48"/>
    <cellStyle name="Num. cuadro 2" xfId="1023"/>
    <cellStyle name="Num. cuadro 3" xfId="1024"/>
    <cellStyle name="Num. cuadro 4" xfId="1025"/>
    <cellStyle name="Num. cuadro 5" xfId="1026"/>
    <cellStyle name="Num. cuadro 6" xfId="1027"/>
    <cellStyle name="Num. cuadro 7" xfId="1028"/>
    <cellStyle name="Num. cuadro_G422-04" xfId="1029"/>
    <cellStyle name="Num/Num" xfId="1030"/>
    <cellStyle name="Numero" xfId="49"/>
    <cellStyle name="Numero cuadro" xfId="1031"/>
    <cellStyle name="Numerod" xfId="1032"/>
    <cellStyle name="Pie" xfId="50"/>
    <cellStyle name="Pie 2" xfId="1033"/>
    <cellStyle name="Pie 2 2" xfId="1034"/>
    <cellStyle name="Pie 3" xfId="1035"/>
    <cellStyle name="Pie 4" xfId="1036"/>
    <cellStyle name="Pie 5" xfId="1037"/>
    <cellStyle name="Pie 6" xfId="1038"/>
    <cellStyle name="Pie 7" xfId="1039"/>
    <cellStyle name="Pie_c02-03" xfId="1040"/>
    <cellStyle name="Pies" xfId="51"/>
    <cellStyle name="Porcentual 2" xfId="1041"/>
    <cellStyle name="Porcentual 2 2" xfId="1042"/>
    <cellStyle name="Porcentual 2 3" xfId="1043"/>
    <cellStyle name="Porcentual 2 4" xfId="1044"/>
    <cellStyle name="Porcentual 3" xfId="1045"/>
    <cellStyle name="Porcentual 3 2" xfId="1046"/>
    <cellStyle name="Porcentual 3 2 2" xfId="1047"/>
    <cellStyle name="Porcentual 3 2 3" xfId="1048"/>
    <cellStyle name="Porcentual 3 3" xfId="1049"/>
    <cellStyle name="Porcentual 3 3 2" xfId="1050"/>
    <cellStyle name="Porcentual 3 4" xfId="1051"/>
    <cellStyle name="Porcentual 4" xfId="1052"/>
    <cellStyle name="Porcentual 4 2" xfId="1053"/>
    <cellStyle name="Porcentual 4 2 2" xfId="1054"/>
    <cellStyle name="Porcentual 4 3" xfId="1055"/>
    <cellStyle name="Punto0" xfId="1056"/>
    <cellStyle name="Salida 2" xfId="1057"/>
    <cellStyle name="Salida 3" xfId="1058"/>
    <cellStyle name="Salida 4" xfId="1059"/>
    <cellStyle name="Salida 5" xfId="1060"/>
    <cellStyle name="Salida 6" xfId="1061"/>
    <cellStyle name="Salida 7" xfId="1062"/>
    <cellStyle name="sangria_n1" xfId="52"/>
    <cellStyle name="Separador" xfId="1063"/>
    <cellStyle name="Texto de advertencia 2" xfId="1064"/>
    <cellStyle name="Texto de advertencia 3" xfId="1065"/>
    <cellStyle name="Texto de advertencia 4" xfId="1066"/>
    <cellStyle name="Texto de advertencia 5" xfId="1067"/>
    <cellStyle name="Texto de advertencia 6" xfId="1068"/>
    <cellStyle name="Texto de advertencia 7" xfId="1069"/>
    <cellStyle name="Texto explicativo 2" xfId="1070"/>
    <cellStyle name="Texto explicativo 3" xfId="1071"/>
    <cellStyle name="Texto explicativo 4" xfId="1072"/>
    <cellStyle name="Texto explicativo 5" xfId="1073"/>
    <cellStyle name="Texto explicativo 6" xfId="1074"/>
    <cellStyle name="Texto explicativo 7" xfId="1075"/>
    <cellStyle name="Texto, derecha" xfId="53"/>
    <cellStyle name="Texto, izquierda" xfId="54"/>
    <cellStyle name="Titulo" xfId="55"/>
    <cellStyle name="Título 1 2" xfId="1076"/>
    <cellStyle name="Título 1 3" xfId="1077"/>
    <cellStyle name="Título 1 4" xfId="1078"/>
    <cellStyle name="Título 1 5" xfId="1079"/>
    <cellStyle name="Título 1 6" xfId="1080"/>
    <cellStyle name="Título 1 7" xfId="1081"/>
    <cellStyle name="Titulo 10" xfId="1082"/>
    <cellStyle name="Titulo 11" xfId="1083"/>
    <cellStyle name="Titulo 12" xfId="1084"/>
    <cellStyle name="Titulo 2" xfId="1085"/>
    <cellStyle name="Título 2 2" xfId="1086"/>
    <cellStyle name="Título 2 3" xfId="1087"/>
    <cellStyle name="Título 2 4" xfId="1088"/>
    <cellStyle name="Título 2 5" xfId="1089"/>
    <cellStyle name="Título 2 6" xfId="1090"/>
    <cellStyle name="Título 2 7" xfId="1091"/>
    <cellStyle name="Titulo 3" xfId="1092"/>
    <cellStyle name="Título 3 2" xfId="1093"/>
    <cellStyle name="Título 3 3" xfId="1094"/>
    <cellStyle name="Título 3 4" xfId="1095"/>
    <cellStyle name="Título 3 5" xfId="1096"/>
    <cellStyle name="Título 3 6" xfId="1097"/>
    <cellStyle name="Título 3 7" xfId="1098"/>
    <cellStyle name="Titulo 4" xfId="1099"/>
    <cellStyle name="Título 4" xfId="1100"/>
    <cellStyle name="Título 4 2" xfId="1101"/>
    <cellStyle name="Titulo 5" xfId="1102"/>
    <cellStyle name="Título 5" xfId="1103"/>
    <cellStyle name="Título 5 2" xfId="1104"/>
    <cellStyle name="Titulo 6" xfId="1105"/>
    <cellStyle name="Título 6" xfId="1106"/>
    <cellStyle name="Título 6 2" xfId="1107"/>
    <cellStyle name="Titulo 7" xfId="1108"/>
    <cellStyle name="Título 7" xfId="1109"/>
    <cellStyle name="Título 7 2" xfId="1110"/>
    <cellStyle name="Titulo 8" xfId="1111"/>
    <cellStyle name="Título 8" xfId="1112"/>
    <cellStyle name="Título 8 2" xfId="1113"/>
    <cellStyle name="Titulo 9" xfId="1114"/>
    <cellStyle name="Título 9" xfId="1115"/>
    <cellStyle name="Título 9 2" xfId="1116"/>
    <cellStyle name="Titulo_10" xfId="56"/>
    <cellStyle name="Total 2" xfId="1117"/>
    <cellStyle name="Total 3" xfId="1118"/>
    <cellStyle name="Total 4" xfId="1119"/>
    <cellStyle name="Total 5" xfId="1120"/>
    <cellStyle name="Total 6" xfId="1121"/>
    <cellStyle name="Total 7" xfId="1122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142142</xdr:rowOff>
    </xdr:from>
    <xdr:to>
      <xdr:col>2</xdr:col>
      <xdr:colOff>38100</xdr:colOff>
      <xdr:row>11</xdr:row>
      <xdr:rowOff>146539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4800" y="465992"/>
          <a:ext cx="4295775" cy="12997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l capítulo expone diversas referencias estadísticas sobre recursos materiales y humanos de las instituciones del Sistema Nacional de Salud y del sector privado, tales como unidades médicas en servicio, unidades hospitalarias, unidades de consulta externa, recursos materiales y personal médico.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D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e igual forma, se incluyen datos sobre los servicios prestados por dichas instituciones: total de consultas externas generales, de especialidad, odontológicas, de planificación familiar y de urgencias otorgadas; paralelamente, se presentan cifras sobre servicios de hospitalización, servicios auxiliares de diagnóstico e inmunizaciones aplicadas. 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295275</xdr:colOff>
      <xdr:row>41</xdr:row>
      <xdr:rowOff>21981</xdr:rowOff>
    </xdr:from>
    <xdr:to>
      <xdr:col>2</xdr:col>
      <xdr:colOff>19050</xdr:colOff>
      <xdr:row>52</xdr:row>
      <xdr:rowOff>102575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95275" y="6498981"/>
          <a:ext cx="4286250" cy="18617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S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e incorporan cinco tabulados con información referente a defunciones generales por causa de muerte; defunciones fetales registradas según características de la madre, semanas de gestación y tipo de asistencia médica proporcionada a la madre. Asimismo, se incluye información sobre derechohabientes en las instituciones del Sistema Nacional de Salud, asistencia a discapacitados y prestaciones sociales y económicas otorgadas por el ISSSTE y el IMSS. Adicionalmente, se incorpora la estadística de casos de SIDA notificados, diagnosticados y acumulados, e indicadores sobre la atención a menores y adolescentes en riesgo.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as fuentes consultadas para integrar la estadística son el propio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Instituto Nacional de Estadística y Geografía;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la Secretaría de Salud, a través del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Boletín de Información Estadística;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el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República; la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Memoria Estadística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del Instituto Mexicano del Seguro Social; así como el Consejo Nacional para la Prevención y Control del SIDA. El capítulo está conformado por series de 1995 a 2011 y 2012.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161191</xdr:rowOff>
    </xdr:from>
    <xdr:to>
      <xdr:col>1</xdr:col>
      <xdr:colOff>4176346</xdr:colOff>
      <xdr:row>38</xdr:row>
      <xdr:rowOff>146539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058" y="1773114"/>
          <a:ext cx="4176346" cy="4337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104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7" style="642" customWidth="1"/>
    <col min="2" max="2" width="79.83203125" style="643" customWidth="1"/>
    <col min="3" max="3" width="1" style="644" customWidth="1"/>
    <col min="4" max="256" width="13.33203125" style="644" hidden="1"/>
    <col min="257" max="257" width="5.83203125" style="644" hidden="1"/>
    <col min="258" max="258" width="79.83203125" style="644" hidden="1"/>
    <col min="259" max="512" width="13.33203125" style="644" hidden="1"/>
    <col min="513" max="513" width="5.83203125" style="644" hidden="1"/>
    <col min="514" max="514" width="79.83203125" style="644" hidden="1"/>
    <col min="515" max="768" width="13.33203125" style="644" hidden="1"/>
    <col min="769" max="769" width="5.83203125" style="644" hidden="1"/>
    <col min="770" max="770" width="79.83203125" style="644" hidden="1"/>
    <col min="771" max="1024" width="13.33203125" style="644" hidden="1"/>
    <col min="1025" max="1025" width="5.83203125" style="644" hidden="1"/>
    <col min="1026" max="1026" width="79.83203125" style="644" hidden="1"/>
    <col min="1027" max="1280" width="13.33203125" style="644" hidden="1"/>
    <col min="1281" max="1281" width="5.83203125" style="644" hidden="1"/>
    <col min="1282" max="1282" width="79.83203125" style="644" hidden="1"/>
    <col min="1283" max="1536" width="13.33203125" style="644" hidden="1"/>
    <col min="1537" max="1537" width="5.83203125" style="644" hidden="1"/>
    <col min="1538" max="1538" width="79.83203125" style="644" hidden="1"/>
    <col min="1539" max="1792" width="13.33203125" style="644" hidden="1"/>
    <col min="1793" max="1793" width="5.83203125" style="644" hidden="1"/>
    <col min="1794" max="1794" width="79.83203125" style="644" hidden="1"/>
    <col min="1795" max="2048" width="13.33203125" style="644" hidden="1"/>
    <col min="2049" max="2049" width="5.83203125" style="644" hidden="1"/>
    <col min="2050" max="2050" width="79.83203125" style="644" hidden="1"/>
    <col min="2051" max="2304" width="13.33203125" style="644" hidden="1"/>
    <col min="2305" max="2305" width="5.83203125" style="644" hidden="1"/>
    <col min="2306" max="2306" width="79.83203125" style="644" hidden="1"/>
    <col min="2307" max="2560" width="13.33203125" style="644" hidden="1"/>
    <col min="2561" max="2561" width="5.83203125" style="644" hidden="1"/>
    <col min="2562" max="2562" width="79.83203125" style="644" hidden="1"/>
    <col min="2563" max="2816" width="13.33203125" style="644" hidden="1"/>
    <col min="2817" max="2817" width="5.83203125" style="644" hidden="1"/>
    <col min="2818" max="2818" width="79.83203125" style="644" hidden="1"/>
    <col min="2819" max="3072" width="13.33203125" style="644" hidden="1"/>
    <col min="3073" max="3073" width="5.83203125" style="644" hidden="1"/>
    <col min="3074" max="3074" width="79.83203125" style="644" hidden="1"/>
    <col min="3075" max="3328" width="13.33203125" style="644" hidden="1"/>
    <col min="3329" max="3329" width="5.83203125" style="644" hidden="1"/>
    <col min="3330" max="3330" width="79.83203125" style="644" hidden="1"/>
    <col min="3331" max="3584" width="13.33203125" style="644" hidden="1"/>
    <col min="3585" max="3585" width="5.83203125" style="644" hidden="1"/>
    <col min="3586" max="3586" width="79.83203125" style="644" hidden="1"/>
    <col min="3587" max="3840" width="13.33203125" style="644" hidden="1"/>
    <col min="3841" max="3841" width="5.83203125" style="644" hidden="1"/>
    <col min="3842" max="3842" width="79.83203125" style="644" hidden="1"/>
    <col min="3843" max="4096" width="13.33203125" style="644" hidden="1"/>
    <col min="4097" max="4097" width="5.83203125" style="644" hidden="1"/>
    <col min="4098" max="4098" width="79.83203125" style="644" hidden="1"/>
    <col min="4099" max="4352" width="13.33203125" style="644" hidden="1"/>
    <col min="4353" max="4353" width="5.83203125" style="644" hidden="1"/>
    <col min="4354" max="4354" width="79.83203125" style="644" hidden="1"/>
    <col min="4355" max="4608" width="13.33203125" style="644" hidden="1"/>
    <col min="4609" max="4609" width="5.83203125" style="644" hidden="1"/>
    <col min="4610" max="4610" width="79.83203125" style="644" hidden="1"/>
    <col min="4611" max="4864" width="13.33203125" style="644" hidden="1"/>
    <col min="4865" max="4865" width="5.83203125" style="644" hidden="1"/>
    <col min="4866" max="4866" width="79.83203125" style="644" hidden="1"/>
    <col min="4867" max="5120" width="13.33203125" style="644" hidden="1"/>
    <col min="5121" max="5121" width="5.83203125" style="644" hidden="1"/>
    <col min="5122" max="5122" width="79.83203125" style="644" hidden="1"/>
    <col min="5123" max="5376" width="13.33203125" style="644" hidden="1"/>
    <col min="5377" max="5377" width="5.83203125" style="644" hidden="1"/>
    <col min="5378" max="5378" width="79.83203125" style="644" hidden="1"/>
    <col min="5379" max="5632" width="13.33203125" style="644" hidden="1"/>
    <col min="5633" max="5633" width="5.83203125" style="644" hidden="1"/>
    <col min="5634" max="5634" width="79.83203125" style="644" hidden="1"/>
    <col min="5635" max="5888" width="13.33203125" style="644" hidden="1"/>
    <col min="5889" max="5889" width="5.83203125" style="644" hidden="1"/>
    <col min="5890" max="5890" width="79.83203125" style="644" hidden="1"/>
    <col min="5891" max="6144" width="13.33203125" style="644" hidden="1"/>
    <col min="6145" max="6145" width="5.83203125" style="644" hidden="1"/>
    <col min="6146" max="6146" width="79.83203125" style="644" hidden="1"/>
    <col min="6147" max="6400" width="13.33203125" style="644" hidden="1"/>
    <col min="6401" max="6401" width="5.83203125" style="644" hidden="1"/>
    <col min="6402" max="6402" width="79.83203125" style="644" hidden="1"/>
    <col min="6403" max="6656" width="13.33203125" style="644" hidden="1"/>
    <col min="6657" max="6657" width="5.83203125" style="644" hidden="1"/>
    <col min="6658" max="6658" width="79.83203125" style="644" hidden="1"/>
    <col min="6659" max="6912" width="13.33203125" style="644" hidden="1"/>
    <col min="6913" max="6913" width="5.83203125" style="644" hidden="1"/>
    <col min="6914" max="6914" width="79.83203125" style="644" hidden="1"/>
    <col min="6915" max="7168" width="13.33203125" style="644" hidden="1"/>
    <col min="7169" max="7169" width="5.83203125" style="644" hidden="1"/>
    <col min="7170" max="7170" width="79.83203125" style="644" hidden="1"/>
    <col min="7171" max="7424" width="13.33203125" style="644" hidden="1"/>
    <col min="7425" max="7425" width="5.83203125" style="644" hidden="1"/>
    <col min="7426" max="7426" width="79.83203125" style="644" hidden="1"/>
    <col min="7427" max="7680" width="13.33203125" style="644" hidden="1"/>
    <col min="7681" max="7681" width="5.83203125" style="644" hidden="1"/>
    <col min="7682" max="7682" width="79.83203125" style="644" hidden="1"/>
    <col min="7683" max="7936" width="13.33203125" style="644" hidden="1"/>
    <col min="7937" max="7937" width="5.83203125" style="644" hidden="1"/>
    <col min="7938" max="7938" width="79.83203125" style="644" hidden="1"/>
    <col min="7939" max="8192" width="13.33203125" style="644" hidden="1"/>
    <col min="8193" max="8193" width="5.83203125" style="644" hidden="1"/>
    <col min="8194" max="8194" width="79.83203125" style="644" hidden="1"/>
    <col min="8195" max="8448" width="13.33203125" style="644" hidden="1"/>
    <col min="8449" max="8449" width="5.83203125" style="644" hidden="1"/>
    <col min="8450" max="8450" width="79.83203125" style="644" hidden="1"/>
    <col min="8451" max="8704" width="13.33203125" style="644" hidden="1"/>
    <col min="8705" max="8705" width="5.83203125" style="644" hidden="1"/>
    <col min="8706" max="8706" width="79.83203125" style="644" hidden="1"/>
    <col min="8707" max="8960" width="13.33203125" style="644" hidden="1"/>
    <col min="8961" max="8961" width="5.83203125" style="644" hidden="1"/>
    <col min="8962" max="8962" width="79.83203125" style="644" hidden="1"/>
    <col min="8963" max="9216" width="13.33203125" style="644" hidden="1"/>
    <col min="9217" max="9217" width="5.83203125" style="644" hidden="1"/>
    <col min="9218" max="9218" width="79.83203125" style="644" hidden="1"/>
    <col min="9219" max="9472" width="13.33203125" style="644" hidden="1"/>
    <col min="9473" max="9473" width="5.83203125" style="644" hidden="1"/>
    <col min="9474" max="9474" width="79.83203125" style="644" hidden="1"/>
    <col min="9475" max="9728" width="13.33203125" style="644" hidden="1"/>
    <col min="9729" max="9729" width="5.83203125" style="644" hidden="1"/>
    <col min="9730" max="9730" width="79.83203125" style="644" hidden="1"/>
    <col min="9731" max="9984" width="13.33203125" style="644" hidden="1"/>
    <col min="9985" max="9985" width="5.83203125" style="644" hidden="1"/>
    <col min="9986" max="9986" width="79.83203125" style="644" hidden="1"/>
    <col min="9987" max="10240" width="13.33203125" style="644" hidden="1"/>
    <col min="10241" max="10241" width="5.83203125" style="644" hidden="1"/>
    <col min="10242" max="10242" width="79.83203125" style="644" hidden="1"/>
    <col min="10243" max="10496" width="13.33203125" style="644" hidden="1"/>
    <col min="10497" max="10497" width="5.83203125" style="644" hidden="1"/>
    <col min="10498" max="10498" width="79.83203125" style="644" hidden="1"/>
    <col min="10499" max="10752" width="13.33203125" style="644" hidden="1"/>
    <col min="10753" max="10753" width="5.83203125" style="644" hidden="1"/>
    <col min="10754" max="10754" width="79.83203125" style="644" hidden="1"/>
    <col min="10755" max="11008" width="13.33203125" style="644" hidden="1"/>
    <col min="11009" max="11009" width="5.83203125" style="644" hidden="1"/>
    <col min="11010" max="11010" width="79.83203125" style="644" hidden="1"/>
    <col min="11011" max="11264" width="13.33203125" style="644" hidden="1"/>
    <col min="11265" max="11265" width="5.83203125" style="644" hidden="1"/>
    <col min="11266" max="11266" width="79.83203125" style="644" hidden="1"/>
    <col min="11267" max="11520" width="13.33203125" style="644" hidden="1"/>
    <col min="11521" max="11521" width="5.83203125" style="644" hidden="1"/>
    <col min="11522" max="11522" width="79.83203125" style="644" hidden="1"/>
    <col min="11523" max="11776" width="13.33203125" style="644" hidden="1"/>
    <col min="11777" max="11777" width="5.83203125" style="644" hidden="1"/>
    <col min="11778" max="11778" width="79.83203125" style="644" hidden="1"/>
    <col min="11779" max="12032" width="13.33203125" style="644" hidden="1"/>
    <col min="12033" max="12033" width="5.83203125" style="644" hidden="1"/>
    <col min="12034" max="12034" width="79.83203125" style="644" hidden="1"/>
    <col min="12035" max="12288" width="13.33203125" style="644" hidden="1"/>
    <col min="12289" max="12289" width="5.83203125" style="644" hidden="1"/>
    <col min="12290" max="12290" width="79.83203125" style="644" hidden="1"/>
    <col min="12291" max="12544" width="13.33203125" style="644" hidden="1"/>
    <col min="12545" max="12545" width="5.83203125" style="644" hidden="1"/>
    <col min="12546" max="12546" width="79.83203125" style="644" hidden="1"/>
    <col min="12547" max="12800" width="13.33203125" style="644" hidden="1"/>
    <col min="12801" max="12801" width="5.83203125" style="644" hidden="1"/>
    <col min="12802" max="12802" width="79.83203125" style="644" hidden="1"/>
    <col min="12803" max="13056" width="13.33203125" style="644" hidden="1"/>
    <col min="13057" max="13057" width="5.83203125" style="644" hidden="1"/>
    <col min="13058" max="13058" width="79.83203125" style="644" hidden="1"/>
    <col min="13059" max="13312" width="13.33203125" style="644" hidden="1"/>
    <col min="13313" max="13313" width="5.83203125" style="644" hidden="1"/>
    <col min="13314" max="13314" width="79.83203125" style="644" hidden="1"/>
    <col min="13315" max="13568" width="13.33203125" style="644" hidden="1"/>
    <col min="13569" max="13569" width="5.83203125" style="644" hidden="1"/>
    <col min="13570" max="13570" width="79.83203125" style="644" hidden="1"/>
    <col min="13571" max="13824" width="13.33203125" style="644" hidden="1"/>
    <col min="13825" max="13825" width="5.83203125" style="644" hidden="1"/>
    <col min="13826" max="13826" width="79.83203125" style="644" hidden="1"/>
    <col min="13827" max="14080" width="13.33203125" style="644" hidden="1"/>
    <col min="14081" max="14081" width="5.83203125" style="644" hidden="1"/>
    <col min="14082" max="14082" width="79.83203125" style="644" hidden="1"/>
    <col min="14083" max="14336" width="13.33203125" style="644" hidden="1"/>
    <col min="14337" max="14337" width="5.83203125" style="644" hidden="1"/>
    <col min="14338" max="14338" width="79.83203125" style="644" hidden="1"/>
    <col min="14339" max="14592" width="13.33203125" style="644" hidden="1"/>
    <col min="14593" max="14593" width="5.83203125" style="644" hidden="1"/>
    <col min="14594" max="14594" width="79.83203125" style="644" hidden="1"/>
    <col min="14595" max="14848" width="13.33203125" style="644" hidden="1"/>
    <col min="14849" max="14849" width="5.83203125" style="644" hidden="1"/>
    <col min="14850" max="14850" width="79.83203125" style="644" hidden="1"/>
    <col min="14851" max="15104" width="13.33203125" style="644" hidden="1"/>
    <col min="15105" max="15105" width="5.83203125" style="644" hidden="1"/>
    <col min="15106" max="15106" width="79.83203125" style="644" hidden="1"/>
    <col min="15107" max="15360" width="13.33203125" style="644" hidden="1"/>
    <col min="15361" max="15361" width="5.83203125" style="644" hidden="1"/>
    <col min="15362" max="15362" width="79.83203125" style="644" hidden="1"/>
    <col min="15363" max="15616" width="13.33203125" style="644" hidden="1"/>
    <col min="15617" max="15617" width="5.83203125" style="644" hidden="1"/>
    <col min="15618" max="15618" width="79.83203125" style="644" hidden="1"/>
    <col min="15619" max="15872" width="13.33203125" style="644" hidden="1"/>
    <col min="15873" max="15873" width="5.83203125" style="644" hidden="1"/>
    <col min="15874" max="15874" width="79.83203125" style="644" hidden="1"/>
    <col min="15875" max="16128" width="13.33203125" style="644" hidden="1"/>
    <col min="16129" max="16129" width="5.83203125" style="644" hidden="1"/>
    <col min="16130" max="16130" width="79.83203125" style="644" hidden="1"/>
    <col min="16131" max="16384" width="13.33203125" style="644" hidden="1"/>
  </cols>
  <sheetData>
    <row r="1" spans="1:2"/>
    <row r="2" spans="1:2" ht="12.75">
      <c r="A2" s="669" t="s">
        <v>499</v>
      </c>
      <c r="B2" s="670"/>
    </row>
    <row r="3" spans="1:2">
      <c r="A3" s="646"/>
      <c r="B3" s="645"/>
    </row>
    <row r="4" spans="1:2" ht="36">
      <c r="A4" s="647">
        <v>7.1</v>
      </c>
      <c r="B4" s="648" t="s">
        <v>500</v>
      </c>
    </row>
    <row r="5" spans="1:2" ht="27">
      <c r="A5" s="647">
        <v>7.2</v>
      </c>
      <c r="B5" s="648" t="s">
        <v>517</v>
      </c>
    </row>
    <row r="6" spans="1:2" ht="27">
      <c r="A6" s="647">
        <v>7.3</v>
      </c>
      <c r="B6" s="648" t="s">
        <v>518</v>
      </c>
    </row>
    <row r="7" spans="1:2" ht="27">
      <c r="A7" s="647">
        <v>7.4</v>
      </c>
      <c r="B7" s="648" t="s">
        <v>519</v>
      </c>
    </row>
    <row r="8" spans="1:2" ht="27">
      <c r="A8" s="647">
        <v>7.5</v>
      </c>
      <c r="B8" s="648" t="s">
        <v>520</v>
      </c>
    </row>
    <row r="9" spans="1:2" ht="27">
      <c r="A9" s="647">
        <v>7.6</v>
      </c>
      <c r="B9" s="648" t="s">
        <v>521</v>
      </c>
    </row>
    <row r="10" spans="1:2" ht="27">
      <c r="A10" s="647">
        <v>7.7</v>
      </c>
      <c r="B10" s="648" t="s">
        <v>522</v>
      </c>
    </row>
    <row r="11" spans="1:2" ht="27">
      <c r="A11" s="647">
        <v>7.8</v>
      </c>
      <c r="B11" s="648" t="s">
        <v>523</v>
      </c>
    </row>
    <row r="12" spans="1:2" ht="27">
      <c r="A12" s="647">
        <v>7.9</v>
      </c>
      <c r="B12" s="648" t="s">
        <v>524</v>
      </c>
    </row>
    <row r="13" spans="1:2" ht="27">
      <c r="A13" s="647" t="s">
        <v>501</v>
      </c>
      <c r="B13" s="648" t="s">
        <v>525</v>
      </c>
    </row>
    <row r="14" spans="1:2" ht="27">
      <c r="A14" s="647">
        <v>7.11</v>
      </c>
      <c r="B14" s="648" t="s">
        <v>526</v>
      </c>
    </row>
    <row r="15" spans="1:2" ht="27">
      <c r="A15" s="647">
        <v>7.12</v>
      </c>
      <c r="B15" s="648" t="s">
        <v>527</v>
      </c>
    </row>
    <row r="16" spans="1:2" ht="27">
      <c r="A16" s="647">
        <v>7.13</v>
      </c>
      <c r="B16" s="648" t="s">
        <v>528</v>
      </c>
    </row>
    <row r="17" spans="1:2" ht="36">
      <c r="A17" s="647">
        <v>7.14</v>
      </c>
      <c r="B17" s="648" t="s">
        <v>529</v>
      </c>
    </row>
    <row r="18" spans="1:2" ht="36">
      <c r="A18" s="647">
        <v>7.15</v>
      </c>
      <c r="B18" s="648" t="s">
        <v>530</v>
      </c>
    </row>
    <row r="19" spans="1:2" ht="36">
      <c r="A19" s="647">
        <v>7.16</v>
      </c>
      <c r="B19" s="648" t="s">
        <v>531</v>
      </c>
    </row>
    <row r="20" spans="1:2" ht="36">
      <c r="A20" s="647">
        <v>7.17</v>
      </c>
      <c r="B20" s="648" t="s">
        <v>532</v>
      </c>
    </row>
    <row r="21" spans="1:2" ht="36">
      <c r="A21" s="647">
        <v>7.18</v>
      </c>
      <c r="B21" s="648" t="s">
        <v>533</v>
      </c>
    </row>
    <row r="22" spans="1:2" ht="36">
      <c r="A22" s="647">
        <v>7.19</v>
      </c>
      <c r="B22" s="648" t="s">
        <v>534</v>
      </c>
    </row>
    <row r="23" spans="1:2" ht="36">
      <c r="A23" s="647" t="s">
        <v>502</v>
      </c>
      <c r="B23" s="648" t="s">
        <v>535</v>
      </c>
    </row>
    <row r="24" spans="1:2" ht="36">
      <c r="A24" s="647">
        <v>7.21</v>
      </c>
      <c r="B24" s="648" t="s">
        <v>536</v>
      </c>
    </row>
    <row r="25" spans="1:2" ht="36">
      <c r="A25" s="647">
        <v>7.22</v>
      </c>
      <c r="B25" s="648" t="s">
        <v>537</v>
      </c>
    </row>
    <row r="26" spans="1:2" ht="27">
      <c r="A26" s="647">
        <v>7.23</v>
      </c>
      <c r="B26" s="648" t="s">
        <v>503</v>
      </c>
    </row>
    <row r="27" spans="1:2" ht="27">
      <c r="A27" s="647">
        <v>7.24</v>
      </c>
      <c r="B27" s="648" t="s">
        <v>504</v>
      </c>
    </row>
    <row r="28" spans="1:2" ht="27">
      <c r="A28" s="647">
        <v>7.25</v>
      </c>
      <c r="B28" s="648" t="s">
        <v>505</v>
      </c>
    </row>
    <row r="29" spans="1:2" ht="27">
      <c r="A29" s="647">
        <v>7.26</v>
      </c>
      <c r="B29" s="648" t="s">
        <v>506</v>
      </c>
    </row>
    <row r="30" spans="1:2" ht="27">
      <c r="A30" s="647">
        <v>7.27</v>
      </c>
      <c r="B30" s="648" t="s">
        <v>507</v>
      </c>
    </row>
    <row r="31" spans="1:2" ht="36">
      <c r="A31" s="647">
        <v>7.28</v>
      </c>
      <c r="B31" s="648" t="s">
        <v>508</v>
      </c>
    </row>
    <row r="32" spans="1:2" ht="27">
      <c r="A32" s="647">
        <v>7.29</v>
      </c>
      <c r="B32" s="648" t="s">
        <v>509</v>
      </c>
    </row>
    <row r="33" spans="1:2" ht="27">
      <c r="A33" s="647" t="s">
        <v>510</v>
      </c>
      <c r="B33" s="648" t="s">
        <v>538</v>
      </c>
    </row>
    <row r="34" spans="1:2" ht="27">
      <c r="A34" s="647">
        <v>7.31</v>
      </c>
      <c r="B34" s="648" t="s">
        <v>539</v>
      </c>
    </row>
    <row r="35" spans="1:2" ht="27">
      <c r="A35" s="647">
        <v>7.32</v>
      </c>
      <c r="B35" s="648" t="s">
        <v>540</v>
      </c>
    </row>
    <row r="36" spans="1:2" ht="27">
      <c r="A36" s="647">
        <v>7.33</v>
      </c>
      <c r="B36" s="648" t="s">
        <v>541</v>
      </c>
    </row>
    <row r="37" spans="1:2" ht="27">
      <c r="A37" s="647">
        <v>7.34</v>
      </c>
      <c r="B37" s="648" t="s">
        <v>542</v>
      </c>
    </row>
    <row r="38" spans="1:2" ht="36">
      <c r="A38" s="647">
        <v>7.35</v>
      </c>
      <c r="B38" s="648" t="s">
        <v>511</v>
      </c>
    </row>
    <row r="39" spans="1:2" ht="36">
      <c r="A39" s="647">
        <v>7.36</v>
      </c>
      <c r="B39" s="648" t="s">
        <v>543</v>
      </c>
    </row>
    <row r="40" spans="1:2" ht="27">
      <c r="A40" s="647">
        <v>7.37</v>
      </c>
      <c r="B40" s="648" t="s">
        <v>512</v>
      </c>
    </row>
    <row r="41" spans="1:2" ht="27">
      <c r="A41" s="647">
        <v>7.38</v>
      </c>
      <c r="B41" s="648" t="s">
        <v>513</v>
      </c>
    </row>
    <row r="42" spans="1:2" ht="36">
      <c r="A42" s="647">
        <v>7.39</v>
      </c>
      <c r="B42" s="648" t="s">
        <v>544</v>
      </c>
    </row>
    <row r="43" spans="1:2" ht="27">
      <c r="A43" s="647" t="s">
        <v>514</v>
      </c>
      <c r="B43" s="648" t="s">
        <v>515</v>
      </c>
    </row>
    <row r="44" spans="1:2" ht="36">
      <c r="A44" s="647">
        <v>7.41</v>
      </c>
      <c r="B44" s="648" t="s">
        <v>545</v>
      </c>
    </row>
    <row r="45" spans="1:2" ht="27">
      <c r="A45" s="647">
        <v>7.42</v>
      </c>
      <c r="B45" s="648" t="s">
        <v>546</v>
      </c>
    </row>
    <row r="46" spans="1:2" ht="27">
      <c r="A46" s="647">
        <v>7.43</v>
      </c>
      <c r="B46" s="648" t="s">
        <v>516</v>
      </c>
    </row>
    <row r="47" spans="1:2" ht="27">
      <c r="A47" s="647">
        <v>7.44</v>
      </c>
      <c r="B47" s="648" t="s">
        <v>547</v>
      </c>
    </row>
    <row r="48" spans="1:2" hidden="1">
      <c r="A48" s="647"/>
      <c r="B48" s="649"/>
    </row>
    <row r="49" spans="1:2" hidden="1">
      <c r="A49" s="647"/>
      <c r="B49" s="649"/>
    </row>
    <row r="50" spans="1:2" hidden="1">
      <c r="A50" s="647"/>
      <c r="B50" s="649"/>
    </row>
    <row r="51" spans="1:2" hidden="1">
      <c r="A51" s="647"/>
      <c r="B51" s="649"/>
    </row>
    <row r="52" spans="1:2" hidden="1">
      <c r="A52" s="647"/>
      <c r="B52" s="649"/>
    </row>
    <row r="53" spans="1:2" hidden="1">
      <c r="A53" s="647"/>
      <c r="B53" s="649"/>
    </row>
    <row r="54" spans="1:2" hidden="1">
      <c r="A54" s="647"/>
      <c r="B54" s="649"/>
    </row>
    <row r="55" spans="1:2" hidden="1">
      <c r="A55" s="647"/>
      <c r="B55" s="649"/>
    </row>
    <row r="56" spans="1:2" hidden="1">
      <c r="A56" s="647"/>
      <c r="B56" s="649"/>
    </row>
    <row r="57" spans="1:2" hidden="1">
      <c r="A57" s="647"/>
      <c r="B57" s="650"/>
    </row>
    <row r="58" spans="1:2" hidden="1">
      <c r="A58" s="647"/>
      <c r="B58" s="650"/>
    </row>
    <row r="59" spans="1:2" hidden="1">
      <c r="A59" s="647"/>
      <c r="B59" s="650"/>
    </row>
    <row r="60" spans="1:2" hidden="1">
      <c r="A60" s="647"/>
      <c r="B60" s="650"/>
    </row>
    <row r="61" spans="1:2" hidden="1">
      <c r="A61" s="647"/>
      <c r="B61" s="650"/>
    </row>
    <row r="62" spans="1:2" hidden="1">
      <c r="A62" s="647"/>
      <c r="B62" s="650"/>
    </row>
    <row r="63" spans="1:2" hidden="1">
      <c r="A63" s="647"/>
      <c r="B63" s="650"/>
    </row>
    <row r="64" spans="1:2" hidden="1">
      <c r="A64" s="647"/>
      <c r="B64" s="650"/>
    </row>
    <row r="65" spans="1:2" hidden="1">
      <c r="A65" s="647"/>
      <c r="B65" s="650"/>
    </row>
    <row r="66" spans="1:2" hidden="1">
      <c r="A66" s="647"/>
      <c r="B66" s="650"/>
    </row>
    <row r="67" spans="1:2" hidden="1">
      <c r="A67" s="651"/>
      <c r="B67" s="652"/>
    </row>
    <row r="68" spans="1:2" s="653" customFormat="1" hidden="1">
      <c r="A68" s="651"/>
      <c r="B68" s="652"/>
    </row>
    <row r="69" spans="1:2" s="653" customFormat="1" hidden="1">
      <c r="A69" s="651"/>
      <c r="B69" s="652"/>
    </row>
    <row r="70" spans="1:2" s="653" customFormat="1" hidden="1">
      <c r="A70" s="651"/>
      <c r="B70" s="652"/>
    </row>
    <row r="71" spans="1:2" s="653" customFormat="1" hidden="1">
      <c r="A71" s="651"/>
      <c r="B71" s="652"/>
    </row>
    <row r="72" spans="1:2" s="654" customFormat="1" hidden="1">
      <c r="A72" s="647"/>
      <c r="B72" s="650"/>
    </row>
    <row r="73" spans="1:2" s="654" customFormat="1" hidden="1">
      <c r="A73" s="647"/>
      <c r="B73" s="650"/>
    </row>
    <row r="74" spans="1:2" s="654" customFormat="1" hidden="1">
      <c r="A74" s="647"/>
      <c r="B74" s="650"/>
    </row>
    <row r="75" spans="1:2" s="654" customFormat="1" hidden="1">
      <c r="A75" s="647"/>
      <c r="B75" s="650"/>
    </row>
    <row r="76" spans="1:2" s="654" customFormat="1" hidden="1">
      <c r="A76" s="647"/>
      <c r="B76" s="650"/>
    </row>
    <row r="77" spans="1:2" s="654" customFormat="1" hidden="1">
      <c r="A77" s="647"/>
      <c r="B77" s="650"/>
    </row>
    <row r="78" spans="1:2" s="654" customFormat="1" hidden="1">
      <c r="A78" s="647"/>
      <c r="B78" s="650"/>
    </row>
    <row r="79" spans="1:2" s="654" customFormat="1" hidden="1">
      <c r="A79" s="647"/>
      <c r="B79" s="650"/>
    </row>
    <row r="80" spans="1:2" s="654" customFormat="1" hidden="1">
      <c r="A80" s="647"/>
      <c r="B80" s="650"/>
    </row>
    <row r="81" spans="1:2" s="654" customFormat="1" hidden="1">
      <c r="A81" s="647"/>
      <c r="B81" s="650"/>
    </row>
    <row r="82" spans="1:2" s="654" customFormat="1" hidden="1">
      <c r="A82" s="647"/>
      <c r="B82" s="650"/>
    </row>
    <row r="83" spans="1:2" s="654" customFormat="1" hidden="1">
      <c r="A83" s="647"/>
      <c r="B83" s="650"/>
    </row>
    <row r="84" spans="1:2" s="654" customFormat="1" hidden="1">
      <c r="A84" s="647"/>
      <c r="B84" s="650"/>
    </row>
    <row r="85" spans="1:2" s="654" customFormat="1" hidden="1">
      <c r="A85" s="647"/>
      <c r="B85" s="650"/>
    </row>
    <row r="86" spans="1:2" s="654" customFormat="1" hidden="1">
      <c r="A86" s="647"/>
      <c r="B86" s="650"/>
    </row>
    <row r="87" spans="1:2" s="654" customFormat="1" hidden="1">
      <c r="A87" s="647"/>
      <c r="B87" s="650"/>
    </row>
    <row r="88" spans="1:2" s="654" customFormat="1" hidden="1">
      <c r="A88" s="647"/>
      <c r="B88" s="650"/>
    </row>
    <row r="89" spans="1:2" s="654" customFormat="1" hidden="1">
      <c r="A89" s="647"/>
      <c r="B89" s="650"/>
    </row>
    <row r="90" spans="1:2" s="654" customFormat="1" hidden="1">
      <c r="A90" s="647"/>
      <c r="B90" s="650"/>
    </row>
    <row r="91" spans="1:2" s="654" customFormat="1" ht="27" hidden="1" customHeight="1">
      <c r="A91" s="647"/>
      <c r="B91" s="650"/>
    </row>
    <row r="92" spans="1:2" hidden="1">
      <c r="A92" s="655"/>
      <c r="B92" s="656"/>
    </row>
    <row r="93" spans="1:2" hidden="1">
      <c r="A93" s="655"/>
      <c r="B93" s="656"/>
    </row>
    <row r="94" spans="1:2" hidden="1">
      <c r="A94" s="655"/>
      <c r="B94" s="656"/>
    </row>
    <row r="95" spans="1:2" hidden="1">
      <c r="A95" s="655"/>
      <c r="B95" s="656"/>
    </row>
    <row r="96" spans="1:2" hidden="1">
      <c r="A96" s="655"/>
      <c r="B96" s="656"/>
    </row>
    <row r="97" spans="2:16130" ht="9" hidden="1" customHeight="1"/>
    <row r="98" spans="2:16130" ht="9" hidden="1" customHeight="1"/>
    <row r="99" spans="2:16130" ht="9" hidden="1" customHeight="1"/>
    <row r="100" spans="2:16130" ht="9" hidden="1" customHeight="1"/>
    <row r="101" spans="2:16130" s="642" customFormat="1" ht="9" hidden="1" customHeight="1">
      <c r="B101" s="643"/>
      <c r="C101" s="644"/>
      <c r="D101" s="644"/>
      <c r="E101" s="644"/>
      <c r="F101" s="644"/>
      <c r="G101" s="644"/>
      <c r="H101" s="644"/>
      <c r="I101" s="644"/>
      <c r="J101" s="644"/>
      <c r="K101" s="644"/>
      <c r="L101" s="644"/>
      <c r="M101" s="644"/>
      <c r="N101" s="644"/>
      <c r="O101" s="644"/>
      <c r="P101" s="644"/>
      <c r="Q101" s="644"/>
      <c r="R101" s="644"/>
      <c r="S101" s="644"/>
      <c r="T101" s="644"/>
      <c r="U101" s="644"/>
      <c r="V101" s="644"/>
      <c r="W101" s="644"/>
      <c r="X101" s="644"/>
      <c r="Y101" s="644"/>
      <c r="Z101" s="644"/>
      <c r="AA101" s="644"/>
      <c r="AB101" s="644"/>
      <c r="AC101" s="644"/>
      <c r="AD101" s="644"/>
      <c r="AE101" s="644"/>
      <c r="AF101" s="644"/>
      <c r="AG101" s="644"/>
      <c r="AH101" s="644"/>
      <c r="AI101" s="644"/>
      <c r="AJ101" s="644"/>
      <c r="AK101" s="644"/>
      <c r="AL101" s="644"/>
      <c r="AM101" s="644"/>
      <c r="AN101" s="644"/>
      <c r="AO101" s="644"/>
      <c r="AP101" s="644"/>
      <c r="AQ101" s="644"/>
      <c r="AR101" s="644"/>
      <c r="AS101" s="644"/>
      <c r="AT101" s="644"/>
      <c r="AU101" s="644"/>
      <c r="AV101" s="644"/>
      <c r="AW101" s="644"/>
      <c r="AX101" s="644"/>
      <c r="AY101" s="644"/>
      <c r="AZ101" s="644"/>
      <c r="BA101" s="644"/>
      <c r="BB101" s="644"/>
      <c r="BC101" s="644"/>
      <c r="BD101" s="644"/>
      <c r="BE101" s="644"/>
      <c r="BF101" s="644"/>
      <c r="BG101" s="644"/>
      <c r="BH101" s="644"/>
      <c r="BI101" s="644"/>
      <c r="BJ101" s="644"/>
      <c r="BK101" s="644"/>
      <c r="BL101" s="644"/>
      <c r="BM101" s="644"/>
      <c r="BN101" s="644"/>
      <c r="BO101" s="644"/>
      <c r="BP101" s="644"/>
      <c r="BQ101" s="644"/>
      <c r="BR101" s="644"/>
      <c r="BS101" s="644"/>
      <c r="BT101" s="644"/>
      <c r="BU101" s="644"/>
      <c r="BV101" s="644"/>
      <c r="BW101" s="644"/>
      <c r="BX101" s="644"/>
      <c r="BY101" s="644"/>
      <c r="BZ101" s="644"/>
      <c r="CA101" s="644"/>
      <c r="CB101" s="644"/>
      <c r="CC101" s="644"/>
      <c r="CD101" s="644"/>
      <c r="CE101" s="644"/>
      <c r="CF101" s="644"/>
      <c r="CG101" s="644"/>
      <c r="CH101" s="644"/>
      <c r="CI101" s="644"/>
      <c r="CJ101" s="644"/>
      <c r="CK101" s="644"/>
      <c r="CL101" s="644"/>
      <c r="CM101" s="644"/>
      <c r="CN101" s="644"/>
      <c r="CO101" s="644"/>
      <c r="CP101" s="644"/>
      <c r="CQ101" s="644"/>
      <c r="CR101" s="644"/>
      <c r="CS101" s="644"/>
      <c r="CT101" s="644"/>
      <c r="CU101" s="644"/>
      <c r="CV101" s="644"/>
      <c r="CW101" s="644"/>
      <c r="CX101" s="644"/>
      <c r="CY101" s="644"/>
      <c r="CZ101" s="644"/>
      <c r="DA101" s="644"/>
      <c r="DB101" s="644"/>
      <c r="DC101" s="644"/>
      <c r="DD101" s="644"/>
      <c r="DE101" s="644"/>
      <c r="DF101" s="644"/>
      <c r="DG101" s="644"/>
      <c r="DH101" s="644"/>
      <c r="DI101" s="644"/>
      <c r="DJ101" s="644"/>
      <c r="DK101" s="644"/>
      <c r="DL101" s="644"/>
      <c r="DM101" s="644"/>
      <c r="DN101" s="644"/>
      <c r="DO101" s="644"/>
      <c r="DP101" s="644"/>
      <c r="DQ101" s="644"/>
      <c r="DR101" s="644"/>
      <c r="DS101" s="644"/>
      <c r="DT101" s="644"/>
      <c r="DU101" s="644"/>
      <c r="DV101" s="644"/>
      <c r="DW101" s="644"/>
      <c r="DX101" s="644"/>
      <c r="DY101" s="644"/>
      <c r="DZ101" s="644"/>
      <c r="EA101" s="644"/>
      <c r="EB101" s="644"/>
      <c r="EC101" s="644"/>
      <c r="ED101" s="644"/>
      <c r="EE101" s="644"/>
      <c r="EF101" s="644"/>
      <c r="EG101" s="644"/>
      <c r="EH101" s="644"/>
      <c r="EI101" s="644"/>
      <c r="EJ101" s="644"/>
      <c r="EK101" s="644"/>
      <c r="EL101" s="644"/>
      <c r="EM101" s="644"/>
      <c r="EN101" s="644"/>
      <c r="EO101" s="644"/>
      <c r="EP101" s="644"/>
      <c r="EQ101" s="644"/>
      <c r="ER101" s="644"/>
      <c r="ES101" s="644"/>
      <c r="ET101" s="644"/>
      <c r="EU101" s="644"/>
      <c r="EV101" s="644"/>
      <c r="EW101" s="644"/>
      <c r="EX101" s="644"/>
      <c r="EY101" s="644"/>
      <c r="EZ101" s="644"/>
      <c r="FA101" s="644"/>
      <c r="FB101" s="644"/>
      <c r="FC101" s="644"/>
      <c r="FD101" s="644"/>
      <c r="FE101" s="644"/>
      <c r="FF101" s="644"/>
      <c r="FG101" s="644"/>
      <c r="FH101" s="644"/>
      <c r="FI101" s="644"/>
      <c r="FJ101" s="644"/>
      <c r="FK101" s="644"/>
      <c r="FL101" s="644"/>
      <c r="FM101" s="644"/>
      <c r="FN101" s="644"/>
      <c r="FO101" s="644"/>
      <c r="FP101" s="644"/>
      <c r="FQ101" s="644"/>
      <c r="FR101" s="644"/>
      <c r="FS101" s="644"/>
      <c r="FT101" s="644"/>
      <c r="FU101" s="644"/>
      <c r="FV101" s="644"/>
      <c r="FW101" s="644"/>
      <c r="FX101" s="644"/>
      <c r="FY101" s="644"/>
      <c r="FZ101" s="644"/>
      <c r="GA101" s="644"/>
      <c r="GB101" s="644"/>
      <c r="GC101" s="644"/>
      <c r="GD101" s="644"/>
      <c r="GE101" s="644"/>
      <c r="GF101" s="644"/>
      <c r="GG101" s="644"/>
      <c r="GH101" s="644"/>
      <c r="GI101" s="644"/>
      <c r="GJ101" s="644"/>
      <c r="GK101" s="644"/>
      <c r="GL101" s="644"/>
      <c r="GM101" s="644"/>
      <c r="GN101" s="644"/>
      <c r="GO101" s="644"/>
      <c r="GP101" s="644"/>
      <c r="GQ101" s="644"/>
      <c r="GR101" s="644"/>
      <c r="GS101" s="644"/>
      <c r="GT101" s="644"/>
      <c r="GU101" s="644"/>
      <c r="GV101" s="644"/>
      <c r="GW101" s="644"/>
      <c r="GX101" s="644"/>
      <c r="GY101" s="644"/>
      <c r="GZ101" s="644"/>
      <c r="HA101" s="644"/>
      <c r="HB101" s="644"/>
      <c r="HC101" s="644"/>
      <c r="HD101" s="644"/>
      <c r="HE101" s="644"/>
      <c r="HF101" s="644"/>
      <c r="HG101" s="644"/>
      <c r="HH101" s="644"/>
      <c r="HI101" s="644"/>
      <c r="HJ101" s="644"/>
      <c r="HK101" s="644"/>
      <c r="HL101" s="644"/>
      <c r="HM101" s="644"/>
      <c r="HN101" s="644"/>
      <c r="HO101" s="644"/>
      <c r="HP101" s="644"/>
      <c r="HQ101" s="644"/>
      <c r="HR101" s="644"/>
      <c r="HS101" s="644"/>
      <c r="HT101" s="644"/>
      <c r="HU101" s="644"/>
      <c r="HV101" s="644"/>
      <c r="HW101" s="644"/>
      <c r="HX101" s="644"/>
      <c r="HY101" s="644"/>
      <c r="HZ101" s="644"/>
      <c r="IA101" s="644"/>
      <c r="IB101" s="644"/>
      <c r="IC101" s="644"/>
      <c r="ID101" s="644"/>
      <c r="IE101" s="644"/>
      <c r="IF101" s="644"/>
      <c r="IG101" s="644"/>
      <c r="IH101" s="644"/>
      <c r="II101" s="644"/>
      <c r="IJ101" s="644"/>
      <c r="IK101" s="644"/>
      <c r="IL101" s="644"/>
      <c r="IM101" s="644"/>
      <c r="IN101" s="644"/>
      <c r="IO101" s="644"/>
      <c r="IP101" s="644"/>
      <c r="IQ101" s="644"/>
      <c r="IR101" s="644"/>
      <c r="IS101" s="644"/>
      <c r="IT101" s="644"/>
      <c r="IU101" s="644"/>
      <c r="IV101" s="644"/>
      <c r="IW101" s="644"/>
      <c r="IX101" s="644"/>
      <c r="IY101" s="644"/>
      <c r="IZ101" s="644"/>
      <c r="JA101" s="644"/>
      <c r="JB101" s="644"/>
      <c r="JC101" s="644"/>
      <c r="JD101" s="644"/>
      <c r="JE101" s="644"/>
      <c r="JF101" s="644"/>
      <c r="JG101" s="644"/>
      <c r="JH101" s="644"/>
      <c r="JI101" s="644"/>
      <c r="JJ101" s="644"/>
      <c r="JK101" s="644"/>
      <c r="JL101" s="644"/>
      <c r="JM101" s="644"/>
      <c r="JN101" s="644"/>
      <c r="JO101" s="644"/>
      <c r="JP101" s="644"/>
      <c r="JQ101" s="644"/>
      <c r="JR101" s="644"/>
      <c r="JS101" s="644"/>
      <c r="JT101" s="644"/>
      <c r="JU101" s="644"/>
      <c r="JV101" s="644"/>
      <c r="JW101" s="644"/>
      <c r="JX101" s="644"/>
      <c r="JY101" s="644"/>
      <c r="JZ101" s="644"/>
      <c r="KA101" s="644"/>
      <c r="KB101" s="644"/>
      <c r="KC101" s="644"/>
      <c r="KD101" s="644"/>
      <c r="KE101" s="644"/>
      <c r="KF101" s="644"/>
      <c r="KG101" s="644"/>
      <c r="KH101" s="644"/>
      <c r="KI101" s="644"/>
      <c r="KJ101" s="644"/>
      <c r="KK101" s="644"/>
      <c r="KL101" s="644"/>
      <c r="KM101" s="644"/>
      <c r="KN101" s="644"/>
      <c r="KO101" s="644"/>
      <c r="KP101" s="644"/>
      <c r="KQ101" s="644"/>
      <c r="KR101" s="644"/>
      <c r="KS101" s="644"/>
      <c r="KT101" s="644"/>
      <c r="KU101" s="644"/>
      <c r="KV101" s="644"/>
      <c r="KW101" s="644"/>
      <c r="KX101" s="644"/>
      <c r="KY101" s="644"/>
      <c r="KZ101" s="644"/>
      <c r="LA101" s="644"/>
      <c r="LB101" s="644"/>
      <c r="LC101" s="644"/>
      <c r="LD101" s="644"/>
      <c r="LE101" s="644"/>
      <c r="LF101" s="644"/>
      <c r="LG101" s="644"/>
      <c r="LH101" s="644"/>
      <c r="LI101" s="644"/>
      <c r="LJ101" s="644"/>
      <c r="LK101" s="644"/>
      <c r="LL101" s="644"/>
      <c r="LM101" s="644"/>
      <c r="LN101" s="644"/>
      <c r="LO101" s="644"/>
      <c r="LP101" s="644"/>
      <c r="LQ101" s="644"/>
      <c r="LR101" s="644"/>
      <c r="LS101" s="644"/>
      <c r="LT101" s="644"/>
      <c r="LU101" s="644"/>
      <c r="LV101" s="644"/>
      <c r="LW101" s="644"/>
      <c r="LX101" s="644"/>
      <c r="LY101" s="644"/>
      <c r="LZ101" s="644"/>
      <c r="MA101" s="644"/>
      <c r="MB101" s="644"/>
      <c r="MC101" s="644"/>
      <c r="MD101" s="644"/>
      <c r="ME101" s="644"/>
      <c r="MF101" s="644"/>
      <c r="MG101" s="644"/>
      <c r="MH101" s="644"/>
      <c r="MI101" s="644"/>
      <c r="MJ101" s="644"/>
      <c r="MK101" s="644"/>
      <c r="ML101" s="644"/>
      <c r="MM101" s="644"/>
      <c r="MN101" s="644"/>
      <c r="MO101" s="644"/>
      <c r="MP101" s="644"/>
      <c r="MQ101" s="644"/>
      <c r="MR101" s="644"/>
      <c r="MS101" s="644"/>
      <c r="MT101" s="644"/>
      <c r="MU101" s="644"/>
      <c r="MV101" s="644"/>
      <c r="MW101" s="644"/>
      <c r="MX101" s="644"/>
      <c r="MY101" s="644"/>
      <c r="MZ101" s="644"/>
      <c r="NA101" s="644"/>
      <c r="NB101" s="644"/>
      <c r="NC101" s="644"/>
      <c r="ND101" s="644"/>
      <c r="NE101" s="644"/>
      <c r="NF101" s="644"/>
      <c r="NG101" s="644"/>
      <c r="NH101" s="644"/>
      <c r="NI101" s="644"/>
      <c r="NJ101" s="644"/>
      <c r="NK101" s="644"/>
      <c r="NL101" s="644"/>
      <c r="NM101" s="644"/>
      <c r="NN101" s="644"/>
      <c r="NO101" s="644"/>
      <c r="NP101" s="644"/>
      <c r="NQ101" s="644"/>
      <c r="NR101" s="644"/>
      <c r="NS101" s="644"/>
      <c r="NT101" s="644"/>
      <c r="NU101" s="644"/>
      <c r="NV101" s="644"/>
      <c r="NW101" s="644"/>
      <c r="NX101" s="644"/>
      <c r="NY101" s="644"/>
      <c r="NZ101" s="644"/>
      <c r="OA101" s="644"/>
      <c r="OB101" s="644"/>
      <c r="OC101" s="644"/>
      <c r="OD101" s="644"/>
      <c r="OE101" s="644"/>
      <c r="OF101" s="644"/>
      <c r="OG101" s="644"/>
      <c r="OH101" s="644"/>
      <c r="OI101" s="644"/>
      <c r="OJ101" s="644"/>
      <c r="OK101" s="644"/>
      <c r="OL101" s="644"/>
      <c r="OM101" s="644"/>
      <c r="ON101" s="644"/>
      <c r="OO101" s="644"/>
      <c r="OP101" s="644"/>
      <c r="OQ101" s="644"/>
      <c r="OR101" s="644"/>
      <c r="OS101" s="644"/>
      <c r="OT101" s="644"/>
      <c r="OU101" s="644"/>
      <c r="OV101" s="644"/>
      <c r="OW101" s="644"/>
      <c r="OX101" s="644"/>
      <c r="OY101" s="644"/>
      <c r="OZ101" s="644"/>
      <c r="PA101" s="644"/>
      <c r="PB101" s="644"/>
      <c r="PC101" s="644"/>
      <c r="PD101" s="644"/>
      <c r="PE101" s="644"/>
      <c r="PF101" s="644"/>
      <c r="PG101" s="644"/>
      <c r="PH101" s="644"/>
      <c r="PI101" s="644"/>
      <c r="PJ101" s="644"/>
      <c r="PK101" s="644"/>
      <c r="PL101" s="644"/>
      <c r="PM101" s="644"/>
      <c r="PN101" s="644"/>
      <c r="PO101" s="644"/>
      <c r="PP101" s="644"/>
      <c r="PQ101" s="644"/>
      <c r="PR101" s="644"/>
      <c r="PS101" s="644"/>
      <c r="PT101" s="644"/>
      <c r="PU101" s="644"/>
      <c r="PV101" s="644"/>
      <c r="PW101" s="644"/>
      <c r="PX101" s="644"/>
      <c r="PY101" s="644"/>
      <c r="PZ101" s="644"/>
      <c r="QA101" s="644"/>
      <c r="QB101" s="644"/>
      <c r="QC101" s="644"/>
      <c r="QD101" s="644"/>
      <c r="QE101" s="644"/>
      <c r="QF101" s="644"/>
      <c r="QG101" s="644"/>
      <c r="QH101" s="644"/>
      <c r="QI101" s="644"/>
      <c r="QJ101" s="644"/>
      <c r="QK101" s="644"/>
      <c r="QL101" s="644"/>
      <c r="QM101" s="644"/>
      <c r="QN101" s="644"/>
      <c r="QO101" s="644"/>
      <c r="QP101" s="644"/>
      <c r="QQ101" s="644"/>
      <c r="QR101" s="644"/>
      <c r="QS101" s="644"/>
      <c r="QT101" s="644"/>
      <c r="QU101" s="644"/>
      <c r="QV101" s="644"/>
      <c r="QW101" s="644"/>
      <c r="QX101" s="644"/>
      <c r="QY101" s="644"/>
      <c r="QZ101" s="644"/>
      <c r="RA101" s="644"/>
      <c r="RB101" s="644"/>
      <c r="RC101" s="644"/>
      <c r="RD101" s="644"/>
      <c r="RE101" s="644"/>
      <c r="RF101" s="644"/>
      <c r="RG101" s="644"/>
      <c r="RH101" s="644"/>
      <c r="RI101" s="644"/>
      <c r="RJ101" s="644"/>
      <c r="RK101" s="644"/>
      <c r="RL101" s="644"/>
      <c r="RM101" s="644"/>
      <c r="RN101" s="644"/>
      <c r="RO101" s="644"/>
      <c r="RP101" s="644"/>
      <c r="RQ101" s="644"/>
      <c r="RR101" s="644"/>
      <c r="RS101" s="644"/>
      <c r="RT101" s="644"/>
      <c r="RU101" s="644"/>
      <c r="RV101" s="644"/>
      <c r="RW101" s="644"/>
      <c r="RX101" s="644"/>
      <c r="RY101" s="644"/>
      <c r="RZ101" s="644"/>
      <c r="SA101" s="644"/>
      <c r="SB101" s="644"/>
      <c r="SC101" s="644"/>
      <c r="SD101" s="644"/>
      <c r="SE101" s="644"/>
      <c r="SF101" s="644"/>
      <c r="SG101" s="644"/>
      <c r="SH101" s="644"/>
      <c r="SI101" s="644"/>
      <c r="SJ101" s="644"/>
      <c r="SK101" s="644"/>
      <c r="SL101" s="644"/>
      <c r="SM101" s="644"/>
      <c r="SN101" s="644"/>
      <c r="SO101" s="644"/>
      <c r="SP101" s="644"/>
      <c r="SQ101" s="644"/>
      <c r="SR101" s="644"/>
      <c r="SS101" s="644"/>
      <c r="ST101" s="644"/>
      <c r="SU101" s="644"/>
      <c r="SV101" s="644"/>
      <c r="SW101" s="644"/>
      <c r="SX101" s="644"/>
      <c r="SY101" s="644"/>
      <c r="SZ101" s="644"/>
      <c r="TA101" s="644"/>
      <c r="TB101" s="644"/>
      <c r="TC101" s="644"/>
      <c r="TD101" s="644"/>
      <c r="TE101" s="644"/>
      <c r="TF101" s="644"/>
      <c r="TG101" s="644"/>
      <c r="TH101" s="644"/>
      <c r="TI101" s="644"/>
      <c r="TJ101" s="644"/>
      <c r="TK101" s="644"/>
      <c r="TL101" s="644"/>
      <c r="TM101" s="644"/>
      <c r="TN101" s="644"/>
      <c r="TO101" s="644"/>
      <c r="TP101" s="644"/>
      <c r="TQ101" s="644"/>
      <c r="TR101" s="644"/>
      <c r="TS101" s="644"/>
      <c r="TT101" s="644"/>
      <c r="TU101" s="644"/>
      <c r="TV101" s="644"/>
      <c r="TW101" s="644"/>
      <c r="TX101" s="644"/>
      <c r="TY101" s="644"/>
      <c r="TZ101" s="644"/>
      <c r="UA101" s="644"/>
      <c r="UB101" s="644"/>
      <c r="UC101" s="644"/>
      <c r="UD101" s="644"/>
      <c r="UE101" s="644"/>
      <c r="UF101" s="644"/>
      <c r="UG101" s="644"/>
      <c r="UH101" s="644"/>
      <c r="UI101" s="644"/>
      <c r="UJ101" s="644"/>
      <c r="UK101" s="644"/>
      <c r="UL101" s="644"/>
      <c r="UM101" s="644"/>
      <c r="UN101" s="644"/>
      <c r="UO101" s="644"/>
      <c r="UP101" s="644"/>
      <c r="UQ101" s="644"/>
      <c r="UR101" s="644"/>
      <c r="US101" s="644"/>
      <c r="UT101" s="644"/>
      <c r="UU101" s="644"/>
      <c r="UV101" s="644"/>
      <c r="UW101" s="644"/>
      <c r="UX101" s="644"/>
      <c r="UY101" s="644"/>
      <c r="UZ101" s="644"/>
      <c r="VA101" s="644"/>
      <c r="VB101" s="644"/>
      <c r="VC101" s="644"/>
      <c r="VD101" s="644"/>
      <c r="VE101" s="644"/>
      <c r="VF101" s="644"/>
      <c r="VG101" s="644"/>
      <c r="VH101" s="644"/>
      <c r="VI101" s="644"/>
      <c r="VJ101" s="644"/>
      <c r="VK101" s="644"/>
      <c r="VL101" s="644"/>
      <c r="VM101" s="644"/>
      <c r="VN101" s="644"/>
      <c r="VO101" s="644"/>
      <c r="VP101" s="644"/>
      <c r="VQ101" s="644"/>
      <c r="VR101" s="644"/>
      <c r="VS101" s="644"/>
      <c r="VT101" s="644"/>
      <c r="VU101" s="644"/>
      <c r="VV101" s="644"/>
      <c r="VW101" s="644"/>
      <c r="VX101" s="644"/>
      <c r="VY101" s="644"/>
      <c r="VZ101" s="644"/>
      <c r="WA101" s="644"/>
      <c r="WB101" s="644"/>
      <c r="WC101" s="644"/>
      <c r="WD101" s="644"/>
      <c r="WE101" s="644"/>
      <c r="WF101" s="644"/>
      <c r="WG101" s="644"/>
      <c r="WH101" s="644"/>
      <c r="WI101" s="644"/>
      <c r="WJ101" s="644"/>
      <c r="WK101" s="644"/>
      <c r="WL101" s="644"/>
      <c r="WM101" s="644"/>
      <c r="WN101" s="644"/>
      <c r="WO101" s="644"/>
      <c r="WP101" s="644"/>
      <c r="WQ101" s="644"/>
      <c r="WR101" s="644"/>
      <c r="WS101" s="644"/>
      <c r="WT101" s="644"/>
      <c r="WU101" s="644"/>
      <c r="WV101" s="644"/>
      <c r="WW101" s="644"/>
      <c r="WX101" s="644"/>
      <c r="WY101" s="644"/>
      <c r="WZ101" s="644"/>
      <c r="XA101" s="644"/>
      <c r="XB101" s="644"/>
      <c r="XC101" s="644"/>
      <c r="XD101" s="644"/>
      <c r="XE101" s="644"/>
      <c r="XF101" s="644"/>
      <c r="XG101" s="644"/>
      <c r="XH101" s="644"/>
      <c r="XI101" s="644"/>
      <c r="XJ101" s="644"/>
      <c r="XK101" s="644"/>
      <c r="XL101" s="644"/>
      <c r="XM101" s="644"/>
      <c r="XN101" s="644"/>
      <c r="XO101" s="644"/>
      <c r="XP101" s="644"/>
      <c r="XQ101" s="644"/>
      <c r="XR101" s="644"/>
      <c r="XS101" s="644"/>
      <c r="XT101" s="644"/>
      <c r="XU101" s="644"/>
      <c r="XV101" s="644"/>
      <c r="XW101" s="644"/>
      <c r="XX101" s="644"/>
      <c r="XY101" s="644"/>
      <c r="XZ101" s="644"/>
      <c r="YA101" s="644"/>
      <c r="YB101" s="644"/>
      <c r="YC101" s="644"/>
      <c r="YD101" s="644"/>
      <c r="YE101" s="644"/>
      <c r="YF101" s="644"/>
      <c r="YG101" s="644"/>
      <c r="YH101" s="644"/>
      <c r="YI101" s="644"/>
      <c r="YJ101" s="644"/>
      <c r="YK101" s="644"/>
      <c r="YL101" s="644"/>
      <c r="YM101" s="644"/>
      <c r="YN101" s="644"/>
      <c r="YO101" s="644"/>
      <c r="YP101" s="644"/>
      <c r="YQ101" s="644"/>
      <c r="YR101" s="644"/>
      <c r="YS101" s="644"/>
      <c r="YT101" s="644"/>
      <c r="YU101" s="644"/>
      <c r="YV101" s="644"/>
      <c r="YW101" s="644"/>
      <c r="YX101" s="644"/>
      <c r="YY101" s="644"/>
      <c r="YZ101" s="644"/>
      <c r="ZA101" s="644"/>
      <c r="ZB101" s="644"/>
      <c r="ZC101" s="644"/>
      <c r="ZD101" s="644"/>
      <c r="ZE101" s="644"/>
      <c r="ZF101" s="644"/>
      <c r="ZG101" s="644"/>
      <c r="ZH101" s="644"/>
      <c r="ZI101" s="644"/>
      <c r="ZJ101" s="644"/>
      <c r="ZK101" s="644"/>
      <c r="ZL101" s="644"/>
      <c r="ZM101" s="644"/>
      <c r="ZN101" s="644"/>
      <c r="ZO101" s="644"/>
      <c r="ZP101" s="644"/>
      <c r="ZQ101" s="644"/>
      <c r="ZR101" s="644"/>
      <c r="ZS101" s="644"/>
      <c r="ZT101" s="644"/>
      <c r="ZU101" s="644"/>
      <c r="ZV101" s="644"/>
      <c r="ZW101" s="644"/>
      <c r="ZX101" s="644"/>
      <c r="ZY101" s="644"/>
      <c r="ZZ101" s="644"/>
      <c r="AAA101" s="644"/>
      <c r="AAB101" s="644"/>
      <c r="AAC101" s="644"/>
      <c r="AAD101" s="644"/>
      <c r="AAE101" s="644"/>
      <c r="AAF101" s="644"/>
      <c r="AAG101" s="644"/>
      <c r="AAH101" s="644"/>
      <c r="AAI101" s="644"/>
      <c r="AAJ101" s="644"/>
      <c r="AAK101" s="644"/>
      <c r="AAL101" s="644"/>
      <c r="AAM101" s="644"/>
      <c r="AAN101" s="644"/>
      <c r="AAO101" s="644"/>
      <c r="AAP101" s="644"/>
      <c r="AAQ101" s="644"/>
      <c r="AAR101" s="644"/>
      <c r="AAS101" s="644"/>
      <c r="AAT101" s="644"/>
      <c r="AAU101" s="644"/>
      <c r="AAV101" s="644"/>
      <c r="AAW101" s="644"/>
      <c r="AAX101" s="644"/>
      <c r="AAY101" s="644"/>
      <c r="AAZ101" s="644"/>
      <c r="ABA101" s="644"/>
      <c r="ABB101" s="644"/>
      <c r="ABC101" s="644"/>
      <c r="ABD101" s="644"/>
      <c r="ABE101" s="644"/>
      <c r="ABF101" s="644"/>
      <c r="ABG101" s="644"/>
      <c r="ABH101" s="644"/>
      <c r="ABI101" s="644"/>
      <c r="ABJ101" s="644"/>
      <c r="ABK101" s="644"/>
      <c r="ABL101" s="644"/>
      <c r="ABM101" s="644"/>
      <c r="ABN101" s="644"/>
      <c r="ABO101" s="644"/>
      <c r="ABP101" s="644"/>
      <c r="ABQ101" s="644"/>
      <c r="ABR101" s="644"/>
      <c r="ABS101" s="644"/>
      <c r="ABT101" s="644"/>
      <c r="ABU101" s="644"/>
      <c r="ABV101" s="644"/>
      <c r="ABW101" s="644"/>
      <c r="ABX101" s="644"/>
      <c r="ABY101" s="644"/>
      <c r="ABZ101" s="644"/>
      <c r="ACA101" s="644"/>
      <c r="ACB101" s="644"/>
      <c r="ACC101" s="644"/>
      <c r="ACD101" s="644"/>
      <c r="ACE101" s="644"/>
      <c r="ACF101" s="644"/>
      <c r="ACG101" s="644"/>
      <c r="ACH101" s="644"/>
      <c r="ACI101" s="644"/>
      <c r="ACJ101" s="644"/>
      <c r="ACK101" s="644"/>
      <c r="ACL101" s="644"/>
      <c r="ACM101" s="644"/>
      <c r="ACN101" s="644"/>
      <c r="ACO101" s="644"/>
      <c r="ACP101" s="644"/>
      <c r="ACQ101" s="644"/>
      <c r="ACR101" s="644"/>
      <c r="ACS101" s="644"/>
      <c r="ACT101" s="644"/>
      <c r="ACU101" s="644"/>
      <c r="ACV101" s="644"/>
      <c r="ACW101" s="644"/>
      <c r="ACX101" s="644"/>
      <c r="ACY101" s="644"/>
      <c r="ACZ101" s="644"/>
      <c r="ADA101" s="644"/>
      <c r="ADB101" s="644"/>
      <c r="ADC101" s="644"/>
      <c r="ADD101" s="644"/>
      <c r="ADE101" s="644"/>
      <c r="ADF101" s="644"/>
      <c r="ADG101" s="644"/>
      <c r="ADH101" s="644"/>
      <c r="ADI101" s="644"/>
      <c r="ADJ101" s="644"/>
      <c r="ADK101" s="644"/>
      <c r="ADL101" s="644"/>
      <c r="ADM101" s="644"/>
      <c r="ADN101" s="644"/>
      <c r="ADO101" s="644"/>
      <c r="ADP101" s="644"/>
      <c r="ADQ101" s="644"/>
      <c r="ADR101" s="644"/>
      <c r="ADS101" s="644"/>
      <c r="ADT101" s="644"/>
      <c r="ADU101" s="644"/>
      <c r="ADV101" s="644"/>
      <c r="ADW101" s="644"/>
      <c r="ADX101" s="644"/>
      <c r="ADY101" s="644"/>
      <c r="ADZ101" s="644"/>
      <c r="AEA101" s="644"/>
      <c r="AEB101" s="644"/>
      <c r="AEC101" s="644"/>
      <c r="AED101" s="644"/>
      <c r="AEE101" s="644"/>
      <c r="AEF101" s="644"/>
      <c r="AEG101" s="644"/>
      <c r="AEH101" s="644"/>
      <c r="AEI101" s="644"/>
      <c r="AEJ101" s="644"/>
      <c r="AEK101" s="644"/>
      <c r="AEL101" s="644"/>
      <c r="AEM101" s="644"/>
      <c r="AEN101" s="644"/>
      <c r="AEO101" s="644"/>
      <c r="AEP101" s="644"/>
      <c r="AEQ101" s="644"/>
      <c r="AER101" s="644"/>
      <c r="AES101" s="644"/>
      <c r="AET101" s="644"/>
      <c r="AEU101" s="644"/>
      <c r="AEV101" s="644"/>
      <c r="AEW101" s="644"/>
      <c r="AEX101" s="644"/>
      <c r="AEY101" s="644"/>
      <c r="AEZ101" s="644"/>
      <c r="AFA101" s="644"/>
      <c r="AFB101" s="644"/>
      <c r="AFC101" s="644"/>
      <c r="AFD101" s="644"/>
      <c r="AFE101" s="644"/>
      <c r="AFF101" s="644"/>
      <c r="AFG101" s="644"/>
      <c r="AFH101" s="644"/>
      <c r="AFI101" s="644"/>
      <c r="AFJ101" s="644"/>
      <c r="AFK101" s="644"/>
      <c r="AFL101" s="644"/>
      <c r="AFM101" s="644"/>
      <c r="AFN101" s="644"/>
      <c r="AFO101" s="644"/>
      <c r="AFP101" s="644"/>
      <c r="AFQ101" s="644"/>
      <c r="AFR101" s="644"/>
      <c r="AFS101" s="644"/>
      <c r="AFT101" s="644"/>
      <c r="AFU101" s="644"/>
      <c r="AFV101" s="644"/>
      <c r="AFW101" s="644"/>
      <c r="AFX101" s="644"/>
      <c r="AFY101" s="644"/>
      <c r="AFZ101" s="644"/>
      <c r="AGA101" s="644"/>
      <c r="AGB101" s="644"/>
      <c r="AGC101" s="644"/>
      <c r="AGD101" s="644"/>
      <c r="AGE101" s="644"/>
      <c r="AGF101" s="644"/>
      <c r="AGG101" s="644"/>
      <c r="AGH101" s="644"/>
      <c r="AGI101" s="644"/>
      <c r="AGJ101" s="644"/>
      <c r="AGK101" s="644"/>
      <c r="AGL101" s="644"/>
      <c r="AGM101" s="644"/>
      <c r="AGN101" s="644"/>
      <c r="AGO101" s="644"/>
      <c r="AGP101" s="644"/>
      <c r="AGQ101" s="644"/>
      <c r="AGR101" s="644"/>
      <c r="AGS101" s="644"/>
      <c r="AGT101" s="644"/>
      <c r="AGU101" s="644"/>
      <c r="AGV101" s="644"/>
      <c r="AGW101" s="644"/>
      <c r="AGX101" s="644"/>
      <c r="AGY101" s="644"/>
      <c r="AGZ101" s="644"/>
      <c r="AHA101" s="644"/>
      <c r="AHB101" s="644"/>
      <c r="AHC101" s="644"/>
      <c r="AHD101" s="644"/>
      <c r="AHE101" s="644"/>
      <c r="AHF101" s="644"/>
      <c r="AHG101" s="644"/>
      <c r="AHH101" s="644"/>
      <c r="AHI101" s="644"/>
      <c r="AHJ101" s="644"/>
      <c r="AHK101" s="644"/>
      <c r="AHL101" s="644"/>
      <c r="AHM101" s="644"/>
      <c r="AHN101" s="644"/>
      <c r="AHO101" s="644"/>
      <c r="AHP101" s="644"/>
      <c r="AHQ101" s="644"/>
      <c r="AHR101" s="644"/>
      <c r="AHS101" s="644"/>
      <c r="AHT101" s="644"/>
      <c r="AHU101" s="644"/>
      <c r="AHV101" s="644"/>
      <c r="AHW101" s="644"/>
      <c r="AHX101" s="644"/>
      <c r="AHY101" s="644"/>
      <c r="AHZ101" s="644"/>
      <c r="AIA101" s="644"/>
      <c r="AIB101" s="644"/>
      <c r="AIC101" s="644"/>
      <c r="AID101" s="644"/>
      <c r="AIE101" s="644"/>
      <c r="AIF101" s="644"/>
      <c r="AIG101" s="644"/>
      <c r="AIH101" s="644"/>
      <c r="AII101" s="644"/>
      <c r="AIJ101" s="644"/>
      <c r="AIK101" s="644"/>
      <c r="AIL101" s="644"/>
      <c r="AIM101" s="644"/>
      <c r="AIN101" s="644"/>
      <c r="AIO101" s="644"/>
      <c r="AIP101" s="644"/>
      <c r="AIQ101" s="644"/>
      <c r="AIR101" s="644"/>
      <c r="AIS101" s="644"/>
      <c r="AIT101" s="644"/>
      <c r="AIU101" s="644"/>
      <c r="AIV101" s="644"/>
      <c r="AIW101" s="644"/>
      <c r="AIX101" s="644"/>
      <c r="AIY101" s="644"/>
      <c r="AIZ101" s="644"/>
      <c r="AJA101" s="644"/>
      <c r="AJB101" s="644"/>
      <c r="AJC101" s="644"/>
      <c r="AJD101" s="644"/>
      <c r="AJE101" s="644"/>
      <c r="AJF101" s="644"/>
      <c r="AJG101" s="644"/>
      <c r="AJH101" s="644"/>
      <c r="AJI101" s="644"/>
      <c r="AJJ101" s="644"/>
      <c r="AJK101" s="644"/>
      <c r="AJL101" s="644"/>
      <c r="AJM101" s="644"/>
      <c r="AJN101" s="644"/>
      <c r="AJO101" s="644"/>
      <c r="AJP101" s="644"/>
      <c r="AJQ101" s="644"/>
      <c r="AJR101" s="644"/>
      <c r="AJS101" s="644"/>
      <c r="AJT101" s="644"/>
      <c r="AJU101" s="644"/>
      <c r="AJV101" s="644"/>
      <c r="AJW101" s="644"/>
      <c r="AJX101" s="644"/>
      <c r="AJY101" s="644"/>
      <c r="AJZ101" s="644"/>
      <c r="AKA101" s="644"/>
      <c r="AKB101" s="644"/>
      <c r="AKC101" s="644"/>
      <c r="AKD101" s="644"/>
      <c r="AKE101" s="644"/>
      <c r="AKF101" s="644"/>
      <c r="AKG101" s="644"/>
      <c r="AKH101" s="644"/>
      <c r="AKI101" s="644"/>
      <c r="AKJ101" s="644"/>
      <c r="AKK101" s="644"/>
      <c r="AKL101" s="644"/>
      <c r="AKM101" s="644"/>
      <c r="AKN101" s="644"/>
      <c r="AKO101" s="644"/>
      <c r="AKP101" s="644"/>
      <c r="AKQ101" s="644"/>
      <c r="AKR101" s="644"/>
      <c r="AKS101" s="644"/>
      <c r="AKT101" s="644"/>
      <c r="AKU101" s="644"/>
      <c r="AKV101" s="644"/>
      <c r="AKW101" s="644"/>
      <c r="AKX101" s="644"/>
      <c r="AKY101" s="644"/>
      <c r="AKZ101" s="644"/>
      <c r="ALA101" s="644"/>
      <c r="ALB101" s="644"/>
      <c r="ALC101" s="644"/>
      <c r="ALD101" s="644"/>
      <c r="ALE101" s="644"/>
      <c r="ALF101" s="644"/>
      <c r="ALG101" s="644"/>
      <c r="ALH101" s="644"/>
      <c r="ALI101" s="644"/>
      <c r="ALJ101" s="644"/>
      <c r="ALK101" s="644"/>
      <c r="ALL101" s="644"/>
      <c r="ALM101" s="644"/>
      <c r="ALN101" s="644"/>
      <c r="ALO101" s="644"/>
      <c r="ALP101" s="644"/>
      <c r="ALQ101" s="644"/>
      <c r="ALR101" s="644"/>
      <c r="ALS101" s="644"/>
      <c r="ALT101" s="644"/>
      <c r="ALU101" s="644"/>
      <c r="ALV101" s="644"/>
      <c r="ALW101" s="644"/>
      <c r="ALX101" s="644"/>
      <c r="ALY101" s="644"/>
      <c r="ALZ101" s="644"/>
      <c r="AMA101" s="644"/>
      <c r="AMB101" s="644"/>
      <c r="AMC101" s="644"/>
      <c r="AMD101" s="644"/>
      <c r="AME101" s="644"/>
      <c r="AMF101" s="644"/>
      <c r="AMG101" s="644"/>
      <c r="AMH101" s="644"/>
      <c r="AMI101" s="644"/>
      <c r="AMJ101" s="644"/>
      <c r="AMK101" s="644"/>
      <c r="AML101" s="644"/>
      <c r="AMM101" s="644"/>
      <c r="AMN101" s="644"/>
      <c r="AMO101" s="644"/>
      <c r="AMP101" s="644"/>
      <c r="AMQ101" s="644"/>
      <c r="AMR101" s="644"/>
      <c r="AMS101" s="644"/>
      <c r="AMT101" s="644"/>
      <c r="AMU101" s="644"/>
      <c r="AMV101" s="644"/>
      <c r="AMW101" s="644"/>
      <c r="AMX101" s="644"/>
      <c r="AMY101" s="644"/>
      <c r="AMZ101" s="644"/>
      <c r="ANA101" s="644"/>
      <c r="ANB101" s="644"/>
      <c r="ANC101" s="644"/>
      <c r="AND101" s="644"/>
      <c r="ANE101" s="644"/>
      <c r="ANF101" s="644"/>
      <c r="ANG101" s="644"/>
      <c r="ANH101" s="644"/>
      <c r="ANI101" s="644"/>
      <c r="ANJ101" s="644"/>
      <c r="ANK101" s="644"/>
      <c r="ANL101" s="644"/>
      <c r="ANM101" s="644"/>
      <c r="ANN101" s="644"/>
      <c r="ANO101" s="644"/>
      <c r="ANP101" s="644"/>
      <c r="ANQ101" s="644"/>
      <c r="ANR101" s="644"/>
      <c r="ANS101" s="644"/>
      <c r="ANT101" s="644"/>
      <c r="ANU101" s="644"/>
      <c r="ANV101" s="644"/>
      <c r="ANW101" s="644"/>
      <c r="ANX101" s="644"/>
      <c r="ANY101" s="644"/>
      <c r="ANZ101" s="644"/>
      <c r="AOA101" s="644"/>
      <c r="AOB101" s="644"/>
      <c r="AOC101" s="644"/>
      <c r="AOD101" s="644"/>
      <c r="AOE101" s="644"/>
      <c r="AOF101" s="644"/>
      <c r="AOG101" s="644"/>
      <c r="AOH101" s="644"/>
      <c r="AOI101" s="644"/>
      <c r="AOJ101" s="644"/>
      <c r="AOK101" s="644"/>
      <c r="AOL101" s="644"/>
      <c r="AOM101" s="644"/>
      <c r="AON101" s="644"/>
      <c r="AOO101" s="644"/>
      <c r="AOP101" s="644"/>
      <c r="AOQ101" s="644"/>
      <c r="AOR101" s="644"/>
      <c r="AOS101" s="644"/>
      <c r="AOT101" s="644"/>
      <c r="AOU101" s="644"/>
      <c r="AOV101" s="644"/>
      <c r="AOW101" s="644"/>
      <c r="AOX101" s="644"/>
      <c r="AOY101" s="644"/>
      <c r="AOZ101" s="644"/>
      <c r="APA101" s="644"/>
      <c r="APB101" s="644"/>
      <c r="APC101" s="644"/>
      <c r="APD101" s="644"/>
      <c r="APE101" s="644"/>
      <c r="APF101" s="644"/>
      <c r="APG101" s="644"/>
      <c r="APH101" s="644"/>
      <c r="API101" s="644"/>
      <c r="APJ101" s="644"/>
      <c r="APK101" s="644"/>
      <c r="APL101" s="644"/>
      <c r="APM101" s="644"/>
      <c r="APN101" s="644"/>
      <c r="APO101" s="644"/>
      <c r="APP101" s="644"/>
      <c r="APQ101" s="644"/>
      <c r="APR101" s="644"/>
      <c r="APS101" s="644"/>
      <c r="APT101" s="644"/>
      <c r="APU101" s="644"/>
      <c r="APV101" s="644"/>
      <c r="APW101" s="644"/>
      <c r="APX101" s="644"/>
      <c r="APY101" s="644"/>
      <c r="APZ101" s="644"/>
      <c r="AQA101" s="644"/>
      <c r="AQB101" s="644"/>
      <c r="AQC101" s="644"/>
      <c r="AQD101" s="644"/>
      <c r="AQE101" s="644"/>
      <c r="AQF101" s="644"/>
      <c r="AQG101" s="644"/>
      <c r="AQH101" s="644"/>
      <c r="AQI101" s="644"/>
      <c r="AQJ101" s="644"/>
      <c r="AQK101" s="644"/>
      <c r="AQL101" s="644"/>
      <c r="AQM101" s="644"/>
      <c r="AQN101" s="644"/>
      <c r="AQO101" s="644"/>
      <c r="AQP101" s="644"/>
      <c r="AQQ101" s="644"/>
      <c r="AQR101" s="644"/>
      <c r="AQS101" s="644"/>
      <c r="AQT101" s="644"/>
      <c r="AQU101" s="644"/>
      <c r="AQV101" s="644"/>
      <c r="AQW101" s="644"/>
      <c r="AQX101" s="644"/>
      <c r="AQY101" s="644"/>
      <c r="AQZ101" s="644"/>
      <c r="ARA101" s="644"/>
      <c r="ARB101" s="644"/>
      <c r="ARC101" s="644"/>
      <c r="ARD101" s="644"/>
      <c r="ARE101" s="644"/>
      <c r="ARF101" s="644"/>
      <c r="ARG101" s="644"/>
      <c r="ARH101" s="644"/>
      <c r="ARI101" s="644"/>
      <c r="ARJ101" s="644"/>
      <c r="ARK101" s="644"/>
      <c r="ARL101" s="644"/>
      <c r="ARM101" s="644"/>
      <c r="ARN101" s="644"/>
      <c r="ARO101" s="644"/>
      <c r="ARP101" s="644"/>
      <c r="ARQ101" s="644"/>
      <c r="ARR101" s="644"/>
      <c r="ARS101" s="644"/>
      <c r="ART101" s="644"/>
      <c r="ARU101" s="644"/>
      <c r="ARV101" s="644"/>
      <c r="ARW101" s="644"/>
      <c r="ARX101" s="644"/>
      <c r="ARY101" s="644"/>
      <c r="ARZ101" s="644"/>
      <c r="ASA101" s="644"/>
      <c r="ASB101" s="644"/>
      <c r="ASC101" s="644"/>
      <c r="ASD101" s="644"/>
      <c r="ASE101" s="644"/>
      <c r="ASF101" s="644"/>
      <c r="ASG101" s="644"/>
      <c r="ASH101" s="644"/>
      <c r="ASI101" s="644"/>
      <c r="ASJ101" s="644"/>
      <c r="ASK101" s="644"/>
      <c r="ASL101" s="644"/>
      <c r="ASM101" s="644"/>
      <c r="ASN101" s="644"/>
      <c r="ASO101" s="644"/>
      <c r="ASP101" s="644"/>
      <c r="ASQ101" s="644"/>
      <c r="ASR101" s="644"/>
      <c r="ASS101" s="644"/>
      <c r="AST101" s="644"/>
      <c r="ASU101" s="644"/>
      <c r="ASV101" s="644"/>
      <c r="ASW101" s="644"/>
      <c r="ASX101" s="644"/>
      <c r="ASY101" s="644"/>
      <c r="ASZ101" s="644"/>
      <c r="ATA101" s="644"/>
      <c r="ATB101" s="644"/>
      <c r="ATC101" s="644"/>
      <c r="ATD101" s="644"/>
      <c r="ATE101" s="644"/>
      <c r="ATF101" s="644"/>
      <c r="ATG101" s="644"/>
      <c r="ATH101" s="644"/>
      <c r="ATI101" s="644"/>
      <c r="ATJ101" s="644"/>
      <c r="ATK101" s="644"/>
      <c r="ATL101" s="644"/>
      <c r="ATM101" s="644"/>
      <c r="ATN101" s="644"/>
      <c r="ATO101" s="644"/>
      <c r="ATP101" s="644"/>
      <c r="ATQ101" s="644"/>
      <c r="ATR101" s="644"/>
      <c r="ATS101" s="644"/>
      <c r="ATT101" s="644"/>
      <c r="ATU101" s="644"/>
      <c r="ATV101" s="644"/>
      <c r="ATW101" s="644"/>
      <c r="ATX101" s="644"/>
      <c r="ATY101" s="644"/>
      <c r="ATZ101" s="644"/>
      <c r="AUA101" s="644"/>
      <c r="AUB101" s="644"/>
      <c r="AUC101" s="644"/>
      <c r="AUD101" s="644"/>
      <c r="AUE101" s="644"/>
      <c r="AUF101" s="644"/>
      <c r="AUG101" s="644"/>
      <c r="AUH101" s="644"/>
      <c r="AUI101" s="644"/>
      <c r="AUJ101" s="644"/>
      <c r="AUK101" s="644"/>
      <c r="AUL101" s="644"/>
      <c r="AUM101" s="644"/>
      <c r="AUN101" s="644"/>
      <c r="AUO101" s="644"/>
      <c r="AUP101" s="644"/>
      <c r="AUQ101" s="644"/>
      <c r="AUR101" s="644"/>
      <c r="AUS101" s="644"/>
      <c r="AUT101" s="644"/>
      <c r="AUU101" s="644"/>
      <c r="AUV101" s="644"/>
      <c r="AUW101" s="644"/>
      <c r="AUX101" s="644"/>
      <c r="AUY101" s="644"/>
      <c r="AUZ101" s="644"/>
      <c r="AVA101" s="644"/>
      <c r="AVB101" s="644"/>
      <c r="AVC101" s="644"/>
      <c r="AVD101" s="644"/>
      <c r="AVE101" s="644"/>
      <c r="AVF101" s="644"/>
      <c r="AVG101" s="644"/>
      <c r="AVH101" s="644"/>
      <c r="AVI101" s="644"/>
      <c r="AVJ101" s="644"/>
      <c r="AVK101" s="644"/>
      <c r="AVL101" s="644"/>
      <c r="AVM101" s="644"/>
      <c r="AVN101" s="644"/>
      <c r="AVO101" s="644"/>
      <c r="AVP101" s="644"/>
      <c r="AVQ101" s="644"/>
      <c r="AVR101" s="644"/>
      <c r="AVS101" s="644"/>
      <c r="AVT101" s="644"/>
      <c r="AVU101" s="644"/>
      <c r="AVV101" s="644"/>
      <c r="AVW101" s="644"/>
      <c r="AVX101" s="644"/>
      <c r="AVY101" s="644"/>
      <c r="AVZ101" s="644"/>
      <c r="AWA101" s="644"/>
      <c r="AWB101" s="644"/>
      <c r="AWC101" s="644"/>
      <c r="AWD101" s="644"/>
      <c r="AWE101" s="644"/>
      <c r="AWF101" s="644"/>
      <c r="AWG101" s="644"/>
      <c r="AWH101" s="644"/>
      <c r="AWI101" s="644"/>
      <c r="AWJ101" s="644"/>
      <c r="AWK101" s="644"/>
      <c r="AWL101" s="644"/>
      <c r="AWM101" s="644"/>
      <c r="AWN101" s="644"/>
      <c r="AWO101" s="644"/>
      <c r="AWP101" s="644"/>
      <c r="AWQ101" s="644"/>
      <c r="AWR101" s="644"/>
      <c r="AWS101" s="644"/>
      <c r="AWT101" s="644"/>
      <c r="AWU101" s="644"/>
      <c r="AWV101" s="644"/>
      <c r="AWW101" s="644"/>
      <c r="AWX101" s="644"/>
      <c r="AWY101" s="644"/>
      <c r="AWZ101" s="644"/>
      <c r="AXA101" s="644"/>
      <c r="AXB101" s="644"/>
      <c r="AXC101" s="644"/>
      <c r="AXD101" s="644"/>
      <c r="AXE101" s="644"/>
      <c r="AXF101" s="644"/>
      <c r="AXG101" s="644"/>
      <c r="AXH101" s="644"/>
      <c r="AXI101" s="644"/>
      <c r="AXJ101" s="644"/>
      <c r="AXK101" s="644"/>
      <c r="AXL101" s="644"/>
      <c r="AXM101" s="644"/>
      <c r="AXN101" s="644"/>
      <c r="AXO101" s="644"/>
      <c r="AXP101" s="644"/>
      <c r="AXQ101" s="644"/>
      <c r="AXR101" s="644"/>
      <c r="AXS101" s="644"/>
      <c r="AXT101" s="644"/>
      <c r="AXU101" s="644"/>
      <c r="AXV101" s="644"/>
      <c r="AXW101" s="644"/>
      <c r="AXX101" s="644"/>
      <c r="AXY101" s="644"/>
      <c r="AXZ101" s="644"/>
      <c r="AYA101" s="644"/>
      <c r="AYB101" s="644"/>
      <c r="AYC101" s="644"/>
      <c r="AYD101" s="644"/>
      <c r="AYE101" s="644"/>
      <c r="AYF101" s="644"/>
      <c r="AYG101" s="644"/>
      <c r="AYH101" s="644"/>
      <c r="AYI101" s="644"/>
      <c r="AYJ101" s="644"/>
      <c r="AYK101" s="644"/>
      <c r="AYL101" s="644"/>
      <c r="AYM101" s="644"/>
      <c r="AYN101" s="644"/>
      <c r="AYO101" s="644"/>
      <c r="AYP101" s="644"/>
      <c r="AYQ101" s="644"/>
      <c r="AYR101" s="644"/>
      <c r="AYS101" s="644"/>
      <c r="AYT101" s="644"/>
      <c r="AYU101" s="644"/>
      <c r="AYV101" s="644"/>
      <c r="AYW101" s="644"/>
      <c r="AYX101" s="644"/>
      <c r="AYY101" s="644"/>
      <c r="AYZ101" s="644"/>
      <c r="AZA101" s="644"/>
      <c r="AZB101" s="644"/>
      <c r="AZC101" s="644"/>
      <c r="AZD101" s="644"/>
      <c r="AZE101" s="644"/>
      <c r="AZF101" s="644"/>
      <c r="AZG101" s="644"/>
      <c r="AZH101" s="644"/>
      <c r="AZI101" s="644"/>
      <c r="AZJ101" s="644"/>
      <c r="AZK101" s="644"/>
      <c r="AZL101" s="644"/>
      <c r="AZM101" s="644"/>
      <c r="AZN101" s="644"/>
      <c r="AZO101" s="644"/>
      <c r="AZP101" s="644"/>
      <c r="AZQ101" s="644"/>
      <c r="AZR101" s="644"/>
      <c r="AZS101" s="644"/>
      <c r="AZT101" s="644"/>
      <c r="AZU101" s="644"/>
      <c r="AZV101" s="644"/>
      <c r="AZW101" s="644"/>
      <c r="AZX101" s="644"/>
      <c r="AZY101" s="644"/>
      <c r="AZZ101" s="644"/>
      <c r="BAA101" s="644"/>
      <c r="BAB101" s="644"/>
      <c r="BAC101" s="644"/>
      <c r="BAD101" s="644"/>
      <c r="BAE101" s="644"/>
      <c r="BAF101" s="644"/>
      <c r="BAG101" s="644"/>
      <c r="BAH101" s="644"/>
      <c r="BAI101" s="644"/>
      <c r="BAJ101" s="644"/>
      <c r="BAK101" s="644"/>
      <c r="BAL101" s="644"/>
      <c r="BAM101" s="644"/>
      <c r="BAN101" s="644"/>
      <c r="BAO101" s="644"/>
      <c r="BAP101" s="644"/>
      <c r="BAQ101" s="644"/>
      <c r="BAR101" s="644"/>
      <c r="BAS101" s="644"/>
      <c r="BAT101" s="644"/>
      <c r="BAU101" s="644"/>
      <c r="BAV101" s="644"/>
      <c r="BAW101" s="644"/>
      <c r="BAX101" s="644"/>
      <c r="BAY101" s="644"/>
      <c r="BAZ101" s="644"/>
      <c r="BBA101" s="644"/>
      <c r="BBB101" s="644"/>
      <c r="BBC101" s="644"/>
      <c r="BBD101" s="644"/>
      <c r="BBE101" s="644"/>
      <c r="BBF101" s="644"/>
      <c r="BBG101" s="644"/>
      <c r="BBH101" s="644"/>
      <c r="BBI101" s="644"/>
      <c r="BBJ101" s="644"/>
      <c r="BBK101" s="644"/>
      <c r="BBL101" s="644"/>
      <c r="BBM101" s="644"/>
      <c r="BBN101" s="644"/>
      <c r="BBO101" s="644"/>
      <c r="BBP101" s="644"/>
      <c r="BBQ101" s="644"/>
      <c r="BBR101" s="644"/>
      <c r="BBS101" s="644"/>
      <c r="BBT101" s="644"/>
      <c r="BBU101" s="644"/>
      <c r="BBV101" s="644"/>
      <c r="BBW101" s="644"/>
      <c r="BBX101" s="644"/>
      <c r="BBY101" s="644"/>
      <c r="BBZ101" s="644"/>
      <c r="BCA101" s="644"/>
      <c r="BCB101" s="644"/>
      <c r="BCC101" s="644"/>
      <c r="BCD101" s="644"/>
      <c r="BCE101" s="644"/>
      <c r="BCF101" s="644"/>
      <c r="BCG101" s="644"/>
      <c r="BCH101" s="644"/>
      <c r="BCI101" s="644"/>
      <c r="BCJ101" s="644"/>
      <c r="BCK101" s="644"/>
      <c r="BCL101" s="644"/>
      <c r="BCM101" s="644"/>
      <c r="BCN101" s="644"/>
      <c r="BCO101" s="644"/>
      <c r="BCP101" s="644"/>
      <c r="BCQ101" s="644"/>
      <c r="BCR101" s="644"/>
      <c r="BCS101" s="644"/>
      <c r="BCT101" s="644"/>
      <c r="BCU101" s="644"/>
      <c r="BCV101" s="644"/>
      <c r="BCW101" s="644"/>
      <c r="BCX101" s="644"/>
      <c r="BCY101" s="644"/>
      <c r="BCZ101" s="644"/>
      <c r="BDA101" s="644"/>
      <c r="BDB101" s="644"/>
      <c r="BDC101" s="644"/>
      <c r="BDD101" s="644"/>
      <c r="BDE101" s="644"/>
      <c r="BDF101" s="644"/>
      <c r="BDG101" s="644"/>
      <c r="BDH101" s="644"/>
      <c r="BDI101" s="644"/>
      <c r="BDJ101" s="644"/>
      <c r="BDK101" s="644"/>
      <c r="BDL101" s="644"/>
      <c r="BDM101" s="644"/>
      <c r="BDN101" s="644"/>
      <c r="BDO101" s="644"/>
      <c r="BDP101" s="644"/>
      <c r="BDQ101" s="644"/>
      <c r="BDR101" s="644"/>
      <c r="BDS101" s="644"/>
      <c r="BDT101" s="644"/>
      <c r="BDU101" s="644"/>
      <c r="BDV101" s="644"/>
      <c r="BDW101" s="644"/>
      <c r="BDX101" s="644"/>
      <c r="BDY101" s="644"/>
      <c r="BDZ101" s="644"/>
      <c r="BEA101" s="644"/>
      <c r="BEB101" s="644"/>
      <c r="BEC101" s="644"/>
      <c r="BED101" s="644"/>
      <c r="BEE101" s="644"/>
      <c r="BEF101" s="644"/>
      <c r="BEG101" s="644"/>
      <c r="BEH101" s="644"/>
      <c r="BEI101" s="644"/>
      <c r="BEJ101" s="644"/>
      <c r="BEK101" s="644"/>
      <c r="BEL101" s="644"/>
      <c r="BEM101" s="644"/>
      <c r="BEN101" s="644"/>
      <c r="BEO101" s="644"/>
      <c r="BEP101" s="644"/>
      <c r="BEQ101" s="644"/>
      <c r="BER101" s="644"/>
      <c r="BES101" s="644"/>
      <c r="BET101" s="644"/>
      <c r="BEU101" s="644"/>
      <c r="BEV101" s="644"/>
      <c r="BEW101" s="644"/>
      <c r="BEX101" s="644"/>
      <c r="BEY101" s="644"/>
      <c r="BEZ101" s="644"/>
      <c r="BFA101" s="644"/>
      <c r="BFB101" s="644"/>
      <c r="BFC101" s="644"/>
      <c r="BFD101" s="644"/>
      <c r="BFE101" s="644"/>
      <c r="BFF101" s="644"/>
      <c r="BFG101" s="644"/>
      <c r="BFH101" s="644"/>
      <c r="BFI101" s="644"/>
      <c r="BFJ101" s="644"/>
      <c r="BFK101" s="644"/>
      <c r="BFL101" s="644"/>
      <c r="BFM101" s="644"/>
      <c r="BFN101" s="644"/>
      <c r="BFO101" s="644"/>
      <c r="BFP101" s="644"/>
      <c r="BFQ101" s="644"/>
      <c r="BFR101" s="644"/>
      <c r="BFS101" s="644"/>
      <c r="BFT101" s="644"/>
      <c r="BFU101" s="644"/>
      <c r="BFV101" s="644"/>
      <c r="BFW101" s="644"/>
      <c r="BFX101" s="644"/>
      <c r="BFY101" s="644"/>
      <c r="BFZ101" s="644"/>
      <c r="BGA101" s="644"/>
      <c r="BGB101" s="644"/>
      <c r="BGC101" s="644"/>
      <c r="BGD101" s="644"/>
      <c r="BGE101" s="644"/>
      <c r="BGF101" s="644"/>
      <c r="BGG101" s="644"/>
      <c r="BGH101" s="644"/>
      <c r="BGI101" s="644"/>
      <c r="BGJ101" s="644"/>
      <c r="BGK101" s="644"/>
      <c r="BGL101" s="644"/>
      <c r="BGM101" s="644"/>
      <c r="BGN101" s="644"/>
      <c r="BGO101" s="644"/>
      <c r="BGP101" s="644"/>
      <c r="BGQ101" s="644"/>
      <c r="BGR101" s="644"/>
      <c r="BGS101" s="644"/>
      <c r="BGT101" s="644"/>
      <c r="BGU101" s="644"/>
      <c r="BGV101" s="644"/>
      <c r="BGW101" s="644"/>
      <c r="BGX101" s="644"/>
      <c r="BGY101" s="644"/>
      <c r="BGZ101" s="644"/>
      <c r="BHA101" s="644"/>
      <c r="BHB101" s="644"/>
      <c r="BHC101" s="644"/>
      <c r="BHD101" s="644"/>
      <c r="BHE101" s="644"/>
      <c r="BHF101" s="644"/>
      <c r="BHG101" s="644"/>
      <c r="BHH101" s="644"/>
      <c r="BHI101" s="644"/>
      <c r="BHJ101" s="644"/>
      <c r="BHK101" s="644"/>
      <c r="BHL101" s="644"/>
      <c r="BHM101" s="644"/>
      <c r="BHN101" s="644"/>
      <c r="BHO101" s="644"/>
      <c r="BHP101" s="644"/>
      <c r="BHQ101" s="644"/>
      <c r="BHR101" s="644"/>
      <c r="BHS101" s="644"/>
      <c r="BHT101" s="644"/>
      <c r="BHU101" s="644"/>
      <c r="BHV101" s="644"/>
      <c r="BHW101" s="644"/>
      <c r="BHX101" s="644"/>
      <c r="BHY101" s="644"/>
      <c r="BHZ101" s="644"/>
      <c r="BIA101" s="644"/>
      <c r="BIB101" s="644"/>
      <c r="BIC101" s="644"/>
      <c r="BID101" s="644"/>
      <c r="BIE101" s="644"/>
      <c r="BIF101" s="644"/>
      <c r="BIG101" s="644"/>
      <c r="BIH101" s="644"/>
      <c r="BII101" s="644"/>
      <c r="BIJ101" s="644"/>
      <c r="BIK101" s="644"/>
      <c r="BIL101" s="644"/>
      <c r="BIM101" s="644"/>
      <c r="BIN101" s="644"/>
      <c r="BIO101" s="644"/>
      <c r="BIP101" s="644"/>
      <c r="BIQ101" s="644"/>
      <c r="BIR101" s="644"/>
      <c r="BIS101" s="644"/>
      <c r="BIT101" s="644"/>
      <c r="BIU101" s="644"/>
      <c r="BIV101" s="644"/>
      <c r="BIW101" s="644"/>
      <c r="BIX101" s="644"/>
      <c r="BIY101" s="644"/>
      <c r="BIZ101" s="644"/>
      <c r="BJA101" s="644"/>
      <c r="BJB101" s="644"/>
      <c r="BJC101" s="644"/>
      <c r="BJD101" s="644"/>
      <c r="BJE101" s="644"/>
      <c r="BJF101" s="644"/>
      <c r="BJG101" s="644"/>
      <c r="BJH101" s="644"/>
      <c r="BJI101" s="644"/>
      <c r="BJJ101" s="644"/>
      <c r="BJK101" s="644"/>
      <c r="BJL101" s="644"/>
      <c r="BJM101" s="644"/>
      <c r="BJN101" s="644"/>
      <c r="BJO101" s="644"/>
      <c r="BJP101" s="644"/>
      <c r="BJQ101" s="644"/>
      <c r="BJR101" s="644"/>
      <c r="BJS101" s="644"/>
      <c r="BJT101" s="644"/>
      <c r="BJU101" s="644"/>
      <c r="BJV101" s="644"/>
      <c r="BJW101" s="644"/>
      <c r="BJX101" s="644"/>
      <c r="BJY101" s="644"/>
      <c r="BJZ101" s="644"/>
      <c r="BKA101" s="644"/>
      <c r="BKB101" s="644"/>
      <c r="BKC101" s="644"/>
      <c r="BKD101" s="644"/>
      <c r="BKE101" s="644"/>
      <c r="BKF101" s="644"/>
      <c r="BKG101" s="644"/>
      <c r="BKH101" s="644"/>
      <c r="BKI101" s="644"/>
      <c r="BKJ101" s="644"/>
      <c r="BKK101" s="644"/>
      <c r="BKL101" s="644"/>
      <c r="BKM101" s="644"/>
      <c r="BKN101" s="644"/>
      <c r="BKO101" s="644"/>
      <c r="BKP101" s="644"/>
      <c r="BKQ101" s="644"/>
      <c r="BKR101" s="644"/>
      <c r="BKS101" s="644"/>
      <c r="BKT101" s="644"/>
      <c r="BKU101" s="644"/>
      <c r="BKV101" s="644"/>
      <c r="BKW101" s="644"/>
      <c r="BKX101" s="644"/>
      <c r="BKY101" s="644"/>
      <c r="BKZ101" s="644"/>
      <c r="BLA101" s="644"/>
      <c r="BLB101" s="644"/>
      <c r="BLC101" s="644"/>
      <c r="BLD101" s="644"/>
      <c r="BLE101" s="644"/>
      <c r="BLF101" s="644"/>
      <c r="BLG101" s="644"/>
      <c r="BLH101" s="644"/>
      <c r="BLI101" s="644"/>
      <c r="BLJ101" s="644"/>
      <c r="BLK101" s="644"/>
      <c r="BLL101" s="644"/>
      <c r="BLM101" s="644"/>
      <c r="BLN101" s="644"/>
      <c r="BLO101" s="644"/>
      <c r="BLP101" s="644"/>
      <c r="BLQ101" s="644"/>
      <c r="BLR101" s="644"/>
      <c r="BLS101" s="644"/>
      <c r="BLT101" s="644"/>
      <c r="BLU101" s="644"/>
      <c r="BLV101" s="644"/>
      <c r="BLW101" s="644"/>
      <c r="BLX101" s="644"/>
      <c r="BLY101" s="644"/>
      <c r="BLZ101" s="644"/>
      <c r="BMA101" s="644"/>
      <c r="BMB101" s="644"/>
      <c r="BMC101" s="644"/>
      <c r="BMD101" s="644"/>
      <c r="BME101" s="644"/>
      <c r="BMF101" s="644"/>
      <c r="BMG101" s="644"/>
      <c r="BMH101" s="644"/>
      <c r="BMI101" s="644"/>
      <c r="BMJ101" s="644"/>
      <c r="BMK101" s="644"/>
      <c r="BML101" s="644"/>
      <c r="BMM101" s="644"/>
      <c r="BMN101" s="644"/>
      <c r="BMO101" s="644"/>
      <c r="BMP101" s="644"/>
      <c r="BMQ101" s="644"/>
      <c r="BMR101" s="644"/>
      <c r="BMS101" s="644"/>
      <c r="BMT101" s="644"/>
      <c r="BMU101" s="644"/>
      <c r="BMV101" s="644"/>
      <c r="BMW101" s="644"/>
      <c r="BMX101" s="644"/>
      <c r="BMY101" s="644"/>
      <c r="BMZ101" s="644"/>
      <c r="BNA101" s="644"/>
      <c r="BNB101" s="644"/>
      <c r="BNC101" s="644"/>
      <c r="BND101" s="644"/>
      <c r="BNE101" s="644"/>
      <c r="BNF101" s="644"/>
      <c r="BNG101" s="644"/>
      <c r="BNH101" s="644"/>
      <c r="BNI101" s="644"/>
      <c r="BNJ101" s="644"/>
      <c r="BNK101" s="644"/>
      <c r="BNL101" s="644"/>
      <c r="BNM101" s="644"/>
      <c r="BNN101" s="644"/>
      <c r="BNO101" s="644"/>
      <c r="BNP101" s="644"/>
      <c r="BNQ101" s="644"/>
      <c r="BNR101" s="644"/>
      <c r="BNS101" s="644"/>
      <c r="BNT101" s="644"/>
      <c r="BNU101" s="644"/>
      <c r="BNV101" s="644"/>
      <c r="BNW101" s="644"/>
      <c r="BNX101" s="644"/>
      <c r="BNY101" s="644"/>
      <c r="BNZ101" s="644"/>
      <c r="BOA101" s="644"/>
      <c r="BOB101" s="644"/>
      <c r="BOC101" s="644"/>
      <c r="BOD101" s="644"/>
      <c r="BOE101" s="644"/>
      <c r="BOF101" s="644"/>
      <c r="BOG101" s="644"/>
      <c r="BOH101" s="644"/>
      <c r="BOI101" s="644"/>
      <c r="BOJ101" s="644"/>
      <c r="BOK101" s="644"/>
      <c r="BOL101" s="644"/>
      <c r="BOM101" s="644"/>
      <c r="BON101" s="644"/>
      <c r="BOO101" s="644"/>
      <c r="BOP101" s="644"/>
      <c r="BOQ101" s="644"/>
      <c r="BOR101" s="644"/>
      <c r="BOS101" s="644"/>
      <c r="BOT101" s="644"/>
      <c r="BOU101" s="644"/>
      <c r="BOV101" s="644"/>
      <c r="BOW101" s="644"/>
      <c r="BOX101" s="644"/>
      <c r="BOY101" s="644"/>
      <c r="BOZ101" s="644"/>
      <c r="BPA101" s="644"/>
      <c r="BPB101" s="644"/>
      <c r="BPC101" s="644"/>
      <c r="BPD101" s="644"/>
      <c r="BPE101" s="644"/>
      <c r="BPF101" s="644"/>
      <c r="BPG101" s="644"/>
      <c r="BPH101" s="644"/>
      <c r="BPI101" s="644"/>
      <c r="BPJ101" s="644"/>
      <c r="BPK101" s="644"/>
      <c r="BPL101" s="644"/>
      <c r="BPM101" s="644"/>
      <c r="BPN101" s="644"/>
      <c r="BPO101" s="644"/>
      <c r="BPP101" s="644"/>
      <c r="BPQ101" s="644"/>
      <c r="BPR101" s="644"/>
      <c r="BPS101" s="644"/>
      <c r="BPT101" s="644"/>
      <c r="BPU101" s="644"/>
      <c r="BPV101" s="644"/>
      <c r="BPW101" s="644"/>
      <c r="BPX101" s="644"/>
      <c r="BPY101" s="644"/>
      <c r="BPZ101" s="644"/>
      <c r="BQA101" s="644"/>
      <c r="BQB101" s="644"/>
      <c r="BQC101" s="644"/>
      <c r="BQD101" s="644"/>
      <c r="BQE101" s="644"/>
      <c r="BQF101" s="644"/>
      <c r="BQG101" s="644"/>
      <c r="BQH101" s="644"/>
      <c r="BQI101" s="644"/>
      <c r="BQJ101" s="644"/>
      <c r="BQK101" s="644"/>
      <c r="BQL101" s="644"/>
      <c r="BQM101" s="644"/>
      <c r="BQN101" s="644"/>
      <c r="BQO101" s="644"/>
      <c r="BQP101" s="644"/>
      <c r="BQQ101" s="644"/>
      <c r="BQR101" s="644"/>
      <c r="BQS101" s="644"/>
      <c r="BQT101" s="644"/>
      <c r="BQU101" s="644"/>
      <c r="BQV101" s="644"/>
      <c r="BQW101" s="644"/>
      <c r="BQX101" s="644"/>
      <c r="BQY101" s="644"/>
      <c r="BQZ101" s="644"/>
      <c r="BRA101" s="644"/>
      <c r="BRB101" s="644"/>
      <c r="BRC101" s="644"/>
      <c r="BRD101" s="644"/>
      <c r="BRE101" s="644"/>
      <c r="BRF101" s="644"/>
      <c r="BRG101" s="644"/>
      <c r="BRH101" s="644"/>
      <c r="BRI101" s="644"/>
      <c r="BRJ101" s="644"/>
      <c r="BRK101" s="644"/>
      <c r="BRL101" s="644"/>
      <c r="BRM101" s="644"/>
      <c r="BRN101" s="644"/>
      <c r="BRO101" s="644"/>
      <c r="BRP101" s="644"/>
      <c r="BRQ101" s="644"/>
      <c r="BRR101" s="644"/>
      <c r="BRS101" s="644"/>
      <c r="BRT101" s="644"/>
      <c r="BRU101" s="644"/>
      <c r="BRV101" s="644"/>
      <c r="BRW101" s="644"/>
      <c r="BRX101" s="644"/>
      <c r="BRY101" s="644"/>
      <c r="BRZ101" s="644"/>
      <c r="BSA101" s="644"/>
      <c r="BSB101" s="644"/>
      <c r="BSC101" s="644"/>
      <c r="BSD101" s="644"/>
      <c r="BSE101" s="644"/>
      <c r="BSF101" s="644"/>
      <c r="BSG101" s="644"/>
      <c r="BSH101" s="644"/>
      <c r="BSI101" s="644"/>
      <c r="BSJ101" s="644"/>
      <c r="BSK101" s="644"/>
      <c r="BSL101" s="644"/>
      <c r="BSM101" s="644"/>
      <c r="BSN101" s="644"/>
      <c r="BSO101" s="644"/>
      <c r="BSP101" s="644"/>
      <c r="BSQ101" s="644"/>
      <c r="BSR101" s="644"/>
      <c r="BSS101" s="644"/>
      <c r="BST101" s="644"/>
      <c r="BSU101" s="644"/>
      <c r="BSV101" s="644"/>
      <c r="BSW101" s="644"/>
      <c r="BSX101" s="644"/>
      <c r="BSY101" s="644"/>
      <c r="BSZ101" s="644"/>
      <c r="BTA101" s="644"/>
      <c r="BTB101" s="644"/>
      <c r="BTC101" s="644"/>
      <c r="BTD101" s="644"/>
      <c r="BTE101" s="644"/>
      <c r="BTF101" s="644"/>
      <c r="BTG101" s="644"/>
      <c r="BTH101" s="644"/>
      <c r="BTI101" s="644"/>
      <c r="BTJ101" s="644"/>
      <c r="BTK101" s="644"/>
      <c r="BTL101" s="644"/>
      <c r="BTM101" s="644"/>
      <c r="BTN101" s="644"/>
      <c r="BTO101" s="644"/>
      <c r="BTP101" s="644"/>
      <c r="BTQ101" s="644"/>
      <c r="BTR101" s="644"/>
      <c r="BTS101" s="644"/>
      <c r="BTT101" s="644"/>
      <c r="BTU101" s="644"/>
      <c r="BTV101" s="644"/>
      <c r="BTW101" s="644"/>
      <c r="BTX101" s="644"/>
      <c r="BTY101" s="644"/>
      <c r="BTZ101" s="644"/>
      <c r="BUA101" s="644"/>
      <c r="BUB101" s="644"/>
      <c r="BUC101" s="644"/>
      <c r="BUD101" s="644"/>
      <c r="BUE101" s="644"/>
      <c r="BUF101" s="644"/>
      <c r="BUG101" s="644"/>
      <c r="BUH101" s="644"/>
      <c r="BUI101" s="644"/>
      <c r="BUJ101" s="644"/>
      <c r="BUK101" s="644"/>
      <c r="BUL101" s="644"/>
      <c r="BUM101" s="644"/>
      <c r="BUN101" s="644"/>
      <c r="BUO101" s="644"/>
      <c r="BUP101" s="644"/>
      <c r="BUQ101" s="644"/>
      <c r="BUR101" s="644"/>
      <c r="BUS101" s="644"/>
      <c r="BUT101" s="644"/>
      <c r="BUU101" s="644"/>
      <c r="BUV101" s="644"/>
      <c r="BUW101" s="644"/>
      <c r="BUX101" s="644"/>
      <c r="BUY101" s="644"/>
      <c r="BUZ101" s="644"/>
      <c r="BVA101" s="644"/>
      <c r="BVB101" s="644"/>
      <c r="BVC101" s="644"/>
      <c r="BVD101" s="644"/>
      <c r="BVE101" s="644"/>
      <c r="BVF101" s="644"/>
      <c r="BVG101" s="644"/>
      <c r="BVH101" s="644"/>
      <c r="BVI101" s="644"/>
      <c r="BVJ101" s="644"/>
      <c r="BVK101" s="644"/>
      <c r="BVL101" s="644"/>
      <c r="BVM101" s="644"/>
      <c r="BVN101" s="644"/>
      <c r="BVO101" s="644"/>
      <c r="BVP101" s="644"/>
      <c r="BVQ101" s="644"/>
      <c r="BVR101" s="644"/>
      <c r="BVS101" s="644"/>
      <c r="BVT101" s="644"/>
      <c r="BVU101" s="644"/>
      <c r="BVV101" s="644"/>
      <c r="BVW101" s="644"/>
      <c r="BVX101" s="644"/>
      <c r="BVY101" s="644"/>
      <c r="BVZ101" s="644"/>
      <c r="BWA101" s="644"/>
      <c r="BWB101" s="644"/>
      <c r="BWC101" s="644"/>
      <c r="BWD101" s="644"/>
      <c r="BWE101" s="644"/>
      <c r="BWF101" s="644"/>
      <c r="BWG101" s="644"/>
      <c r="BWH101" s="644"/>
      <c r="BWI101" s="644"/>
      <c r="BWJ101" s="644"/>
      <c r="BWK101" s="644"/>
      <c r="BWL101" s="644"/>
      <c r="BWM101" s="644"/>
      <c r="BWN101" s="644"/>
      <c r="BWO101" s="644"/>
      <c r="BWP101" s="644"/>
      <c r="BWQ101" s="644"/>
      <c r="BWR101" s="644"/>
      <c r="BWS101" s="644"/>
      <c r="BWT101" s="644"/>
      <c r="BWU101" s="644"/>
      <c r="BWV101" s="644"/>
      <c r="BWW101" s="644"/>
      <c r="BWX101" s="644"/>
      <c r="BWY101" s="644"/>
      <c r="BWZ101" s="644"/>
      <c r="BXA101" s="644"/>
      <c r="BXB101" s="644"/>
      <c r="BXC101" s="644"/>
      <c r="BXD101" s="644"/>
      <c r="BXE101" s="644"/>
      <c r="BXF101" s="644"/>
      <c r="BXG101" s="644"/>
      <c r="BXH101" s="644"/>
      <c r="BXI101" s="644"/>
      <c r="BXJ101" s="644"/>
      <c r="BXK101" s="644"/>
      <c r="BXL101" s="644"/>
      <c r="BXM101" s="644"/>
      <c r="BXN101" s="644"/>
      <c r="BXO101" s="644"/>
      <c r="BXP101" s="644"/>
      <c r="BXQ101" s="644"/>
      <c r="BXR101" s="644"/>
      <c r="BXS101" s="644"/>
      <c r="BXT101" s="644"/>
      <c r="BXU101" s="644"/>
      <c r="BXV101" s="644"/>
      <c r="BXW101" s="644"/>
      <c r="BXX101" s="644"/>
      <c r="BXY101" s="644"/>
      <c r="BXZ101" s="644"/>
      <c r="BYA101" s="644"/>
      <c r="BYB101" s="644"/>
      <c r="BYC101" s="644"/>
      <c r="BYD101" s="644"/>
      <c r="BYE101" s="644"/>
      <c r="BYF101" s="644"/>
      <c r="BYG101" s="644"/>
      <c r="BYH101" s="644"/>
      <c r="BYI101" s="644"/>
      <c r="BYJ101" s="644"/>
      <c r="BYK101" s="644"/>
      <c r="BYL101" s="644"/>
      <c r="BYM101" s="644"/>
      <c r="BYN101" s="644"/>
      <c r="BYO101" s="644"/>
      <c r="BYP101" s="644"/>
      <c r="BYQ101" s="644"/>
      <c r="BYR101" s="644"/>
      <c r="BYS101" s="644"/>
      <c r="BYT101" s="644"/>
      <c r="BYU101" s="644"/>
      <c r="BYV101" s="644"/>
      <c r="BYW101" s="644"/>
      <c r="BYX101" s="644"/>
      <c r="BYY101" s="644"/>
      <c r="BYZ101" s="644"/>
      <c r="BZA101" s="644"/>
      <c r="BZB101" s="644"/>
      <c r="BZC101" s="644"/>
      <c r="BZD101" s="644"/>
      <c r="BZE101" s="644"/>
      <c r="BZF101" s="644"/>
      <c r="BZG101" s="644"/>
      <c r="BZH101" s="644"/>
      <c r="BZI101" s="644"/>
      <c r="BZJ101" s="644"/>
      <c r="BZK101" s="644"/>
      <c r="BZL101" s="644"/>
      <c r="BZM101" s="644"/>
      <c r="BZN101" s="644"/>
      <c r="BZO101" s="644"/>
      <c r="BZP101" s="644"/>
      <c r="BZQ101" s="644"/>
      <c r="BZR101" s="644"/>
      <c r="BZS101" s="644"/>
      <c r="BZT101" s="644"/>
      <c r="BZU101" s="644"/>
      <c r="BZV101" s="644"/>
      <c r="BZW101" s="644"/>
      <c r="BZX101" s="644"/>
      <c r="BZY101" s="644"/>
      <c r="BZZ101" s="644"/>
      <c r="CAA101" s="644"/>
      <c r="CAB101" s="644"/>
      <c r="CAC101" s="644"/>
      <c r="CAD101" s="644"/>
      <c r="CAE101" s="644"/>
      <c r="CAF101" s="644"/>
      <c r="CAG101" s="644"/>
      <c r="CAH101" s="644"/>
      <c r="CAI101" s="644"/>
      <c r="CAJ101" s="644"/>
      <c r="CAK101" s="644"/>
      <c r="CAL101" s="644"/>
      <c r="CAM101" s="644"/>
      <c r="CAN101" s="644"/>
      <c r="CAO101" s="644"/>
      <c r="CAP101" s="644"/>
      <c r="CAQ101" s="644"/>
      <c r="CAR101" s="644"/>
      <c r="CAS101" s="644"/>
      <c r="CAT101" s="644"/>
      <c r="CAU101" s="644"/>
      <c r="CAV101" s="644"/>
      <c r="CAW101" s="644"/>
      <c r="CAX101" s="644"/>
      <c r="CAY101" s="644"/>
      <c r="CAZ101" s="644"/>
      <c r="CBA101" s="644"/>
      <c r="CBB101" s="644"/>
      <c r="CBC101" s="644"/>
      <c r="CBD101" s="644"/>
      <c r="CBE101" s="644"/>
      <c r="CBF101" s="644"/>
      <c r="CBG101" s="644"/>
      <c r="CBH101" s="644"/>
      <c r="CBI101" s="644"/>
      <c r="CBJ101" s="644"/>
      <c r="CBK101" s="644"/>
      <c r="CBL101" s="644"/>
      <c r="CBM101" s="644"/>
      <c r="CBN101" s="644"/>
      <c r="CBO101" s="644"/>
      <c r="CBP101" s="644"/>
      <c r="CBQ101" s="644"/>
      <c r="CBR101" s="644"/>
      <c r="CBS101" s="644"/>
      <c r="CBT101" s="644"/>
      <c r="CBU101" s="644"/>
      <c r="CBV101" s="644"/>
      <c r="CBW101" s="644"/>
      <c r="CBX101" s="644"/>
      <c r="CBY101" s="644"/>
      <c r="CBZ101" s="644"/>
      <c r="CCA101" s="644"/>
      <c r="CCB101" s="644"/>
      <c r="CCC101" s="644"/>
      <c r="CCD101" s="644"/>
      <c r="CCE101" s="644"/>
      <c r="CCF101" s="644"/>
      <c r="CCG101" s="644"/>
      <c r="CCH101" s="644"/>
      <c r="CCI101" s="644"/>
      <c r="CCJ101" s="644"/>
      <c r="CCK101" s="644"/>
      <c r="CCL101" s="644"/>
      <c r="CCM101" s="644"/>
      <c r="CCN101" s="644"/>
      <c r="CCO101" s="644"/>
      <c r="CCP101" s="644"/>
      <c r="CCQ101" s="644"/>
      <c r="CCR101" s="644"/>
      <c r="CCS101" s="644"/>
      <c r="CCT101" s="644"/>
      <c r="CCU101" s="644"/>
      <c r="CCV101" s="644"/>
      <c r="CCW101" s="644"/>
      <c r="CCX101" s="644"/>
      <c r="CCY101" s="644"/>
      <c r="CCZ101" s="644"/>
      <c r="CDA101" s="644"/>
      <c r="CDB101" s="644"/>
      <c r="CDC101" s="644"/>
      <c r="CDD101" s="644"/>
      <c r="CDE101" s="644"/>
      <c r="CDF101" s="644"/>
      <c r="CDG101" s="644"/>
      <c r="CDH101" s="644"/>
      <c r="CDI101" s="644"/>
      <c r="CDJ101" s="644"/>
      <c r="CDK101" s="644"/>
      <c r="CDL101" s="644"/>
      <c r="CDM101" s="644"/>
      <c r="CDN101" s="644"/>
      <c r="CDO101" s="644"/>
      <c r="CDP101" s="644"/>
      <c r="CDQ101" s="644"/>
      <c r="CDR101" s="644"/>
      <c r="CDS101" s="644"/>
      <c r="CDT101" s="644"/>
      <c r="CDU101" s="644"/>
      <c r="CDV101" s="644"/>
      <c r="CDW101" s="644"/>
      <c r="CDX101" s="644"/>
      <c r="CDY101" s="644"/>
      <c r="CDZ101" s="644"/>
      <c r="CEA101" s="644"/>
      <c r="CEB101" s="644"/>
      <c r="CEC101" s="644"/>
      <c r="CED101" s="644"/>
      <c r="CEE101" s="644"/>
      <c r="CEF101" s="644"/>
      <c r="CEG101" s="644"/>
      <c r="CEH101" s="644"/>
      <c r="CEI101" s="644"/>
      <c r="CEJ101" s="644"/>
      <c r="CEK101" s="644"/>
      <c r="CEL101" s="644"/>
      <c r="CEM101" s="644"/>
      <c r="CEN101" s="644"/>
      <c r="CEO101" s="644"/>
      <c r="CEP101" s="644"/>
      <c r="CEQ101" s="644"/>
      <c r="CER101" s="644"/>
      <c r="CES101" s="644"/>
      <c r="CET101" s="644"/>
      <c r="CEU101" s="644"/>
      <c r="CEV101" s="644"/>
      <c r="CEW101" s="644"/>
      <c r="CEX101" s="644"/>
      <c r="CEY101" s="644"/>
      <c r="CEZ101" s="644"/>
      <c r="CFA101" s="644"/>
      <c r="CFB101" s="644"/>
      <c r="CFC101" s="644"/>
      <c r="CFD101" s="644"/>
      <c r="CFE101" s="644"/>
      <c r="CFF101" s="644"/>
      <c r="CFG101" s="644"/>
      <c r="CFH101" s="644"/>
      <c r="CFI101" s="644"/>
      <c r="CFJ101" s="644"/>
      <c r="CFK101" s="644"/>
      <c r="CFL101" s="644"/>
      <c r="CFM101" s="644"/>
      <c r="CFN101" s="644"/>
      <c r="CFO101" s="644"/>
      <c r="CFP101" s="644"/>
      <c r="CFQ101" s="644"/>
      <c r="CFR101" s="644"/>
      <c r="CFS101" s="644"/>
      <c r="CFT101" s="644"/>
      <c r="CFU101" s="644"/>
      <c r="CFV101" s="644"/>
      <c r="CFW101" s="644"/>
      <c r="CFX101" s="644"/>
      <c r="CFY101" s="644"/>
      <c r="CFZ101" s="644"/>
      <c r="CGA101" s="644"/>
      <c r="CGB101" s="644"/>
      <c r="CGC101" s="644"/>
      <c r="CGD101" s="644"/>
      <c r="CGE101" s="644"/>
      <c r="CGF101" s="644"/>
      <c r="CGG101" s="644"/>
      <c r="CGH101" s="644"/>
      <c r="CGI101" s="644"/>
      <c r="CGJ101" s="644"/>
      <c r="CGK101" s="644"/>
      <c r="CGL101" s="644"/>
      <c r="CGM101" s="644"/>
      <c r="CGN101" s="644"/>
      <c r="CGO101" s="644"/>
      <c r="CGP101" s="644"/>
      <c r="CGQ101" s="644"/>
      <c r="CGR101" s="644"/>
      <c r="CGS101" s="644"/>
      <c r="CGT101" s="644"/>
      <c r="CGU101" s="644"/>
      <c r="CGV101" s="644"/>
      <c r="CGW101" s="644"/>
      <c r="CGX101" s="644"/>
      <c r="CGY101" s="644"/>
      <c r="CGZ101" s="644"/>
      <c r="CHA101" s="644"/>
      <c r="CHB101" s="644"/>
      <c r="CHC101" s="644"/>
      <c r="CHD101" s="644"/>
      <c r="CHE101" s="644"/>
      <c r="CHF101" s="644"/>
      <c r="CHG101" s="644"/>
      <c r="CHH101" s="644"/>
      <c r="CHI101" s="644"/>
      <c r="CHJ101" s="644"/>
      <c r="CHK101" s="644"/>
      <c r="CHL101" s="644"/>
      <c r="CHM101" s="644"/>
      <c r="CHN101" s="644"/>
      <c r="CHO101" s="644"/>
      <c r="CHP101" s="644"/>
      <c r="CHQ101" s="644"/>
      <c r="CHR101" s="644"/>
      <c r="CHS101" s="644"/>
      <c r="CHT101" s="644"/>
      <c r="CHU101" s="644"/>
      <c r="CHV101" s="644"/>
      <c r="CHW101" s="644"/>
      <c r="CHX101" s="644"/>
      <c r="CHY101" s="644"/>
      <c r="CHZ101" s="644"/>
      <c r="CIA101" s="644"/>
      <c r="CIB101" s="644"/>
      <c r="CIC101" s="644"/>
      <c r="CID101" s="644"/>
      <c r="CIE101" s="644"/>
      <c r="CIF101" s="644"/>
      <c r="CIG101" s="644"/>
      <c r="CIH101" s="644"/>
      <c r="CII101" s="644"/>
      <c r="CIJ101" s="644"/>
      <c r="CIK101" s="644"/>
      <c r="CIL101" s="644"/>
      <c r="CIM101" s="644"/>
      <c r="CIN101" s="644"/>
      <c r="CIO101" s="644"/>
      <c r="CIP101" s="644"/>
      <c r="CIQ101" s="644"/>
      <c r="CIR101" s="644"/>
      <c r="CIS101" s="644"/>
      <c r="CIT101" s="644"/>
      <c r="CIU101" s="644"/>
      <c r="CIV101" s="644"/>
      <c r="CIW101" s="644"/>
      <c r="CIX101" s="644"/>
      <c r="CIY101" s="644"/>
      <c r="CIZ101" s="644"/>
      <c r="CJA101" s="644"/>
      <c r="CJB101" s="644"/>
      <c r="CJC101" s="644"/>
      <c r="CJD101" s="644"/>
      <c r="CJE101" s="644"/>
      <c r="CJF101" s="644"/>
      <c r="CJG101" s="644"/>
      <c r="CJH101" s="644"/>
      <c r="CJI101" s="644"/>
      <c r="CJJ101" s="644"/>
      <c r="CJK101" s="644"/>
      <c r="CJL101" s="644"/>
      <c r="CJM101" s="644"/>
      <c r="CJN101" s="644"/>
      <c r="CJO101" s="644"/>
      <c r="CJP101" s="644"/>
      <c r="CJQ101" s="644"/>
      <c r="CJR101" s="644"/>
      <c r="CJS101" s="644"/>
      <c r="CJT101" s="644"/>
      <c r="CJU101" s="644"/>
      <c r="CJV101" s="644"/>
      <c r="CJW101" s="644"/>
      <c r="CJX101" s="644"/>
      <c r="CJY101" s="644"/>
      <c r="CJZ101" s="644"/>
      <c r="CKA101" s="644"/>
      <c r="CKB101" s="644"/>
      <c r="CKC101" s="644"/>
      <c r="CKD101" s="644"/>
      <c r="CKE101" s="644"/>
      <c r="CKF101" s="644"/>
      <c r="CKG101" s="644"/>
      <c r="CKH101" s="644"/>
      <c r="CKI101" s="644"/>
      <c r="CKJ101" s="644"/>
      <c r="CKK101" s="644"/>
      <c r="CKL101" s="644"/>
      <c r="CKM101" s="644"/>
      <c r="CKN101" s="644"/>
      <c r="CKO101" s="644"/>
      <c r="CKP101" s="644"/>
      <c r="CKQ101" s="644"/>
      <c r="CKR101" s="644"/>
      <c r="CKS101" s="644"/>
      <c r="CKT101" s="644"/>
      <c r="CKU101" s="644"/>
      <c r="CKV101" s="644"/>
      <c r="CKW101" s="644"/>
      <c r="CKX101" s="644"/>
      <c r="CKY101" s="644"/>
      <c r="CKZ101" s="644"/>
      <c r="CLA101" s="644"/>
      <c r="CLB101" s="644"/>
      <c r="CLC101" s="644"/>
      <c r="CLD101" s="644"/>
      <c r="CLE101" s="644"/>
      <c r="CLF101" s="644"/>
      <c r="CLG101" s="644"/>
      <c r="CLH101" s="644"/>
      <c r="CLI101" s="644"/>
      <c r="CLJ101" s="644"/>
      <c r="CLK101" s="644"/>
      <c r="CLL101" s="644"/>
      <c r="CLM101" s="644"/>
      <c r="CLN101" s="644"/>
      <c r="CLO101" s="644"/>
      <c r="CLP101" s="644"/>
      <c r="CLQ101" s="644"/>
      <c r="CLR101" s="644"/>
      <c r="CLS101" s="644"/>
      <c r="CLT101" s="644"/>
      <c r="CLU101" s="644"/>
      <c r="CLV101" s="644"/>
      <c r="CLW101" s="644"/>
      <c r="CLX101" s="644"/>
      <c r="CLY101" s="644"/>
      <c r="CLZ101" s="644"/>
      <c r="CMA101" s="644"/>
      <c r="CMB101" s="644"/>
      <c r="CMC101" s="644"/>
      <c r="CMD101" s="644"/>
      <c r="CME101" s="644"/>
      <c r="CMF101" s="644"/>
      <c r="CMG101" s="644"/>
      <c r="CMH101" s="644"/>
      <c r="CMI101" s="644"/>
      <c r="CMJ101" s="644"/>
      <c r="CMK101" s="644"/>
      <c r="CML101" s="644"/>
      <c r="CMM101" s="644"/>
      <c r="CMN101" s="644"/>
      <c r="CMO101" s="644"/>
      <c r="CMP101" s="644"/>
      <c r="CMQ101" s="644"/>
      <c r="CMR101" s="644"/>
      <c r="CMS101" s="644"/>
      <c r="CMT101" s="644"/>
      <c r="CMU101" s="644"/>
      <c r="CMV101" s="644"/>
      <c r="CMW101" s="644"/>
      <c r="CMX101" s="644"/>
      <c r="CMY101" s="644"/>
      <c r="CMZ101" s="644"/>
      <c r="CNA101" s="644"/>
      <c r="CNB101" s="644"/>
      <c r="CNC101" s="644"/>
      <c r="CND101" s="644"/>
      <c r="CNE101" s="644"/>
      <c r="CNF101" s="644"/>
      <c r="CNG101" s="644"/>
      <c r="CNH101" s="644"/>
      <c r="CNI101" s="644"/>
      <c r="CNJ101" s="644"/>
      <c r="CNK101" s="644"/>
      <c r="CNL101" s="644"/>
      <c r="CNM101" s="644"/>
      <c r="CNN101" s="644"/>
      <c r="CNO101" s="644"/>
      <c r="CNP101" s="644"/>
      <c r="CNQ101" s="644"/>
      <c r="CNR101" s="644"/>
      <c r="CNS101" s="644"/>
      <c r="CNT101" s="644"/>
      <c r="CNU101" s="644"/>
      <c r="CNV101" s="644"/>
      <c r="CNW101" s="644"/>
      <c r="CNX101" s="644"/>
      <c r="CNY101" s="644"/>
      <c r="CNZ101" s="644"/>
      <c r="COA101" s="644"/>
      <c r="COB101" s="644"/>
      <c r="COC101" s="644"/>
      <c r="COD101" s="644"/>
      <c r="COE101" s="644"/>
      <c r="COF101" s="644"/>
      <c r="COG101" s="644"/>
      <c r="COH101" s="644"/>
      <c r="COI101" s="644"/>
      <c r="COJ101" s="644"/>
      <c r="COK101" s="644"/>
      <c r="COL101" s="644"/>
      <c r="COM101" s="644"/>
      <c r="CON101" s="644"/>
      <c r="COO101" s="644"/>
      <c r="COP101" s="644"/>
      <c r="COQ101" s="644"/>
      <c r="COR101" s="644"/>
      <c r="COS101" s="644"/>
      <c r="COT101" s="644"/>
      <c r="COU101" s="644"/>
      <c r="COV101" s="644"/>
      <c r="COW101" s="644"/>
      <c r="COX101" s="644"/>
      <c r="COY101" s="644"/>
      <c r="COZ101" s="644"/>
      <c r="CPA101" s="644"/>
      <c r="CPB101" s="644"/>
      <c r="CPC101" s="644"/>
      <c r="CPD101" s="644"/>
      <c r="CPE101" s="644"/>
      <c r="CPF101" s="644"/>
      <c r="CPG101" s="644"/>
      <c r="CPH101" s="644"/>
      <c r="CPI101" s="644"/>
      <c r="CPJ101" s="644"/>
      <c r="CPK101" s="644"/>
      <c r="CPL101" s="644"/>
      <c r="CPM101" s="644"/>
      <c r="CPN101" s="644"/>
      <c r="CPO101" s="644"/>
      <c r="CPP101" s="644"/>
      <c r="CPQ101" s="644"/>
      <c r="CPR101" s="644"/>
      <c r="CPS101" s="644"/>
      <c r="CPT101" s="644"/>
      <c r="CPU101" s="644"/>
      <c r="CPV101" s="644"/>
      <c r="CPW101" s="644"/>
      <c r="CPX101" s="644"/>
      <c r="CPY101" s="644"/>
      <c r="CPZ101" s="644"/>
      <c r="CQA101" s="644"/>
      <c r="CQB101" s="644"/>
      <c r="CQC101" s="644"/>
      <c r="CQD101" s="644"/>
      <c r="CQE101" s="644"/>
      <c r="CQF101" s="644"/>
      <c r="CQG101" s="644"/>
      <c r="CQH101" s="644"/>
      <c r="CQI101" s="644"/>
      <c r="CQJ101" s="644"/>
      <c r="CQK101" s="644"/>
      <c r="CQL101" s="644"/>
      <c r="CQM101" s="644"/>
      <c r="CQN101" s="644"/>
      <c r="CQO101" s="644"/>
      <c r="CQP101" s="644"/>
      <c r="CQQ101" s="644"/>
      <c r="CQR101" s="644"/>
      <c r="CQS101" s="644"/>
      <c r="CQT101" s="644"/>
      <c r="CQU101" s="644"/>
      <c r="CQV101" s="644"/>
      <c r="CQW101" s="644"/>
      <c r="CQX101" s="644"/>
      <c r="CQY101" s="644"/>
      <c r="CQZ101" s="644"/>
      <c r="CRA101" s="644"/>
      <c r="CRB101" s="644"/>
      <c r="CRC101" s="644"/>
      <c r="CRD101" s="644"/>
      <c r="CRE101" s="644"/>
      <c r="CRF101" s="644"/>
      <c r="CRG101" s="644"/>
      <c r="CRH101" s="644"/>
      <c r="CRI101" s="644"/>
      <c r="CRJ101" s="644"/>
      <c r="CRK101" s="644"/>
      <c r="CRL101" s="644"/>
      <c r="CRM101" s="644"/>
      <c r="CRN101" s="644"/>
      <c r="CRO101" s="644"/>
      <c r="CRP101" s="644"/>
      <c r="CRQ101" s="644"/>
      <c r="CRR101" s="644"/>
      <c r="CRS101" s="644"/>
      <c r="CRT101" s="644"/>
      <c r="CRU101" s="644"/>
      <c r="CRV101" s="644"/>
      <c r="CRW101" s="644"/>
      <c r="CRX101" s="644"/>
      <c r="CRY101" s="644"/>
      <c r="CRZ101" s="644"/>
      <c r="CSA101" s="644"/>
      <c r="CSB101" s="644"/>
      <c r="CSC101" s="644"/>
      <c r="CSD101" s="644"/>
      <c r="CSE101" s="644"/>
      <c r="CSF101" s="644"/>
      <c r="CSG101" s="644"/>
      <c r="CSH101" s="644"/>
      <c r="CSI101" s="644"/>
      <c r="CSJ101" s="644"/>
      <c r="CSK101" s="644"/>
      <c r="CSL101" s="644"/>
      <c r="CSM101" s="644"/>
      <c r="CSN101" s="644"/>
      <c r="CSO101" s="644"/>
      <c r="CSP101" s="644"/>
      <c r="CSQ101" s="644"/>
      <c r="CSR101" s="644"/>
      <c r="CSS101" s="644"/>
      <c r="CST101" s="644"/>
      <c r="CSU101" s="644"/>
      <c r="CSV101" s="644"/>
      <c r="CSW101" s="644"/>
      <c r="CSX101" s="644"/>
      <c r="CSY101" s="644"/>
      <c r="CSZ101" s="644"/>
      <c r="CTA101" s="644"/>
      <c r="CTB101" s="644"/>
      <c r="CTC101" s="644"/>
      <c r="CTD101" s="644"/>
      <c r="CTE101" s="644"/>
      <c r="CTF101" s="644"/>
      <c r="CTG101" s="644"/>
      <c r="CTH101" s="644"/>
      <c r="CTI101" s="644"/>
      <c r="CTJ101" s="644"/>
      <c r="CTK101" s="644"/>
      <c r="CTL101" s="644"/>
      <c r="CTM101" s="644"/>
      <c r="CTN101" s="644"/>
      <c r="CTO101" s="644"/>
      <c r="CTP101" s="644"/>
      <c r="CTQ101" s="644"/>
      <c r="CTR101" s="644"/>
      <c r="CTS101" s="644"/>
      <c r="CTT101" s="644"/>
      <c r="CTU101" s="644"/>
      <c r="CTV101" s="644"/>
      <c r="CTW101" s="644"/>
      <c r="CTX101" s="644"/>
      <c r="CTY101" s="644"/>
      <c r="CTZ101" s="644"/>
      <c r="CUA101" s="644"/>
      <c r="CUB101" s="644"/>
      <c r="CUC101" s="644"/>
      <c r="CUD101" s="644"/>
      <c r="CUE101" s="644"/>
      <c r="CUF101" s="644"/>
      <c r="CUG101" s="644"/>
      <c r="CUH101" s="644"/>
      <c r="CUI101" s="644"/>
      <c r="CUJ101" s="644"/>
      <c r="CUK101" s="644"/>
      <c r="CUL101" s="644"/>
      <c r="CUM101" s="644"/>
      <c r="CUN101" s="644"/>
      <c r="CUO101" s="644"/>
      <c r="CUP101" s="644"/>
      <c r="CUQ101" s="644"/>
      <c r="CUR101" s="644"/>
      <c r="CUS101" s="644"/>
      <c r="CUT101" s="644"/>
      <c r="CUU101" s="644"/>
      <c r="CUV101" s="644"/>
      <c r="CUW101" s="644"/>
      <c r="CUX101" s="644"/>
      <c r="CUY101" s="644"/>
      <c r="CUZ101" s="644"/>
      <c r="CVA101" s="644"/>
      <c r="CVB101" s="644"/>
      <c r="CVC101" s="644"/>
      <c r="CVD101" s="644"/>
      <c r="CVE101" s="644"/>
      <c r="CVF101" s="644"/>
      <c r="CVG101" s="644"/>
      <c r="CVH101" s="644"/>
      <c r="CVI101" s="644"/>
      <c r="CVJ101" s="644"/>
      <c r="CVK101" s="644"/>
      <c r="CVL101" s="644"/>
      <c r="CVM101" s="644"/>
      <c r="CVN101" s="644"/>
      <c r="CVO101" s="644"/>
      <c r="CVP101" s="644"/>
      <c r="CVQ101" s="644"/>
      <c r="CVR101" s="644"/>
      <c r="CVS101" s="644"/>
      <c r="CVT101" s="644"/>
      <c r="CVU101" s="644"/>
      <c r="CVV101" s="644"/>
      <c r="CVW101" s="644"/>
      <c r="CVX101" s="644"/>
      <c r="CVY101" s="644"/>
      <c r="CVZ101" s="644"/>
      <c r="CWA101" s="644"/>
      <c r="CWB101" s="644"/>
      <c r="CWC101" s="644"/>
      <c r="CWD101" s="644"/>
      <c r="CWE101" s="644"/>
      <c r="CWF101" s="644"/>
      <c r="CWG101" s="644"/>
      <c r="CWH101" s="644"/>
      <c r="CWI101" s="644"/>
      <c r="CWJ101" s="644"/>
      <c r="CWK101" s="644"/>
      <c r="CWL101" s="644"/>
      <c r="CWM101" s="644"/>
      <c r="CWN101" s="644"/>
      <c r="CWO101" s="644"/>
      <c r="CWP101" s="644"/>
      <c r="CWQ101" s="644"/>
      <c r="CWR101" s="644"/>
      <c r="CWS101" s="644"/>
      <c r="CWT101" s="644"/>
      <c r="CWU101" s="644"/>
      <c r="CWV101" s="644"/>
      <c r="CWW101" s="644"/>
      <c r="CWX101" s="644"/>
      <c r="CWY101" s="644"/>
      <c r="CWZ101" s="644"/>
      <c r="CXA101" s="644"/>
      <c r="CXB101" s="644"/>
      <c r="CXC101" s="644"/>
      <c r="CXD101" s="644"/>
      <c r="CXE101" s="644"/>
      <c r="CXF101" s="644"/>
      <c r="CXG101" s="644"/>
      <c r="CXH101" s="644"/>
      <c r="CXI101" s="644"/>
      <c r="CXJ101" s="644"/>
      <c r="CXK101" s="644"/>
      <c r="CXL101" s="644"/>
      <c r="CXM101" s="644"/>
      <c r="CXN101" s="644"/>
      <c r="CXO101" s="644"/>
      <c r="CXP101" s="644"/>
      <c r="CXQ101" s="644"/>
      <c r="CXR101" s="644"/>
      <c r="CXS101" s="644"/>
      <c r="CXT101" s="644"/>
      <c r="CXU101" s="644"/>
      <c r="CXV101" s="644"/>
      <c r="CXW101" s="644"/>
      <c r="CXX101" s="644"/>
      <c r="CXY101" s="644"/>
      <c r="CXZ101" s="644"/>
      <c r="CYA101" s="644"/>
      <c r="CYB101" s="644"/>
      <c r="CYC101" s="644"/>
      <c r="CYD101" s="644"/>
      <c r="CYE101" s="644"/>
      <c r="CYF101" s="644"/>
      <c r="CYG101" s="644"/>
      <c r="CYH101" s="644"/>
      <c r="CYI101" s="644"/>
      <c r="CYJ101" s="644"/>
      <c r="CYK101" s="644"/>
      <c r="CYL101" s="644"/>
      <c r="CYM101" s="644"/>
      <c r="CYN101" s="644"/>
      <c r="CYO101" s="644"/>
      <c r="CYP101" s="644"/>
      <c r="CYQ101" s="644"/>
      <c r="CYR101" s="644"/>
      <c r="CYS101" s="644"/>
      <c r="CYT101" s="644"/>
      <c r="CYU101" s="644"/>
      <c r="CYV101" s="644"/>
      <c r="CYW101" s="644"/>
      <c r="CYX101" s="644"/>
      <c r="CYY101" s="644"/>
      <c r="CYZ101" s="644"/>
      <c r="CZA101" s="644"/>
      <c r="CZB101" s="644"/>
      <c r="CZC101" s="644"/>
      <c r="CZD101" s="644"/>
      <c r="CZE101" s="644"/>
      <c r="CZF101" s="644"/>
      <c r="CZG101" s="644"/>
      <c r="CZH101" s="644"/>
      <c r="CZI101" s="644"/>
      <c r="CZJ101" s="644"/>
      <c r="CZK101" s="644"/>
      <c r="CZL101" s="644"/>
      <c r="CZM101" s="644"/>
      <c r="CZN101" s="644"/>
      <c r="CZO101" s="644"/>
      <c r="CZP101" s="644"/>
      <c r="CZQ101" s="644"/>
      <c r="CZR101" s="644"/>
      <c r="CZS101" s="644"/>
      <c r="CZT101" s="644"/>
      <c r="CZU101" s="644"/>
      <c r="CZV101" s="644"/>
      <c r="CZW101" s="644"/>
      <c r="CZX101" s="644"/>
      <c r="CZY101" s="644"/>
      <c r="CZZ101" s="644"/>
      <c r="DAA101" s="644"/>
      <c r="DAB101" s="644"/>
      <c r="DAC101" s="644"/>
      <c r="DAD101" s="644"/>
      <c r="DAE101" s="644"/>
      <c r="DAF101" s="644"/>
      <c r="DAG101" s="644"/>
      <c r="DAH101" s="644"/>
      <c r="DAI101" s="644"/>
      <c r="DAJ101" s="644"/>
      <c r="DAK101" s="644"/>
      <c r="DAL101" s="644"/>
      <c r="DAM101" s="644"/>
      <c r="DAN101" s="644"/>
      <c r="DAO101" s="644"/>
      <c r="DAP101" s="644"/>
      <c r="DAQ101" s="644"/>
      <c r="DAR101" s="644"/>
      <c r="DAS101" s="644"/>
      <c r="DAT101" s="644"/>
      <c r="DAU101" s="644"/>
      <c r="DAV101" s="644"/>
      <c r="DAW101" s="644"/>
      <c r="DAX101" s="644"/>
      <c r="DAY101" s="644"/>
      <c r="DAZ101" s="644"/>
      <c r="DBA101" s="644"/>
      <c r="DBB101" s="644"/>
      <c r="DBC101" s="644"/>
      <c r="DBD101" s="644"/>
      <c r="DBE101" s="644"/>
      <c r="DBF101" s="644"/>
      <c r="DBG101" s="644"/>
      <c r="DBH101" s="644"/>
      <c r="DBI101" s="644"/>
      <c r="DBJ101" s="644"/>
      <c r="DBK101" s="644"/>
      <c r="DBL101" s="644"/>
      <c r="DBM101" s="644"/>
      <c r="DBN101" s="644"/>
      <c r="DBO101" s="644"/>
      <c r="DBP101" s="644"/>
      <c r="DBQ101" s="644"/>
      <c r="DBR101" s="644"/>
      <c r="DBS101" s="644"/>
      <c r="DBT101" s="644"/>
      <c r="DBU101" s="644"/>
      <c r="DBV101" s="644"/>
      <c r="DBW101" s="644"/>
      <c r="DBX101" s="644"/>
      <c r="DBY101" s="644"/>
      <c r="DBZ101" s="644"/>
      <c r="DCA101" s="644"/>
      <c r="DCB101" s="644"/>
      <c r="DCC101" s="644"/>
      <c r="DCD101" s="644"/>
      <c r="DCE101" s="644"/>
      <c r="DCF101" s="644"/>
      <c r="DCG101" s="644"/>
      <c r="DCH101" s="644"/>
      <c r="DCI101" s="644"/>
      <c r="DCJ101" s="644"/>
      <c r="DCK101" s="644"/>
      <c r="DCL101" s="644"/>
      <c r="DCM101" s="644"/>
      <c r="DCN101" s="644"/>
      <c r="DCO101" s="644"/>
      <c r="DCP101" s="644"/>
      <c r="DCQ101" s="644"/>
      <c r="DCR101" s="644"/>
      <c r="DCS101" s="644"/>
      <c r="DCT101" s="644"/>
      <c r="DCU101" s="644"/>
      <c r="DCV101" s="644"/>
      <c r="DCW101" s="644"/>
      <c r="DCX101" s="644"/>
      <c r="DCY101" s="644"/>
      <c r="DCZ101" s="644"/>
      <c r="DDA101" s="644"/>
      <c r="DDB101" s="644"/>
      <c r="DDC101" s="644"/>
      <c r="DDD101" s="644"/>
      <c r="DDE101" s="644"/>
      <c r="DDF101" s="644"/>
      <c r="DDG101" s="644"/>
      <c r="DDH101" s="644"/>
      <c r="DDI101" s="644"/>
      <c r="DDJ101" s="644"/>
      <c r="DDK101" s="644"/>
      <c r="DDL101" s="644"/>
      <c r="DDM101" s="644"/>
      <c r="DDN101" s="644"/>
      <c r="DDO101" s="644"/>
      <c r="DDP101" s="644"/>
      <c r="DDQ101" s="644"/>
      <c r="DDR101" s="644"/>
      <c r="DDS101" s="644"/>
      <c r="DDT101" s="644"/>
      <c r="DDU101" s="644"/>
      <c r="DDV101" s="644"/>
      <c r="DDW101" s="644"/>
      <c r="DDX101" s="644"/>
      <c r="DDY101" s="644"/>
      <c r="DDZ101" s="644"/>
      <c r="DEA101" s="644"/>
      <c r="DEB101" s="644"/>
      <c r="DEC101" s="644"/>
      <c r="DED101" s="644"/>
      <c r="DEE101" s="644"/>
      <c r="DEF101" s="644"/>
      <c r="DEG101" s="644"/>
      <c r="DEH101" s="644"/>
      <c r="DEI101" s="644"/>
      <c r="DEJ101" s="644"/>
      <c r="DEK101" s="644"/>
      <c r="DEL101" s="644"/>
      <c r="DEM101" s="644"/>
      <c r="DEN101" s="644"/>
      <c r="DEO101" s="644"/>
      <c r="DEP101" s="644"/>
      <c r="DEQ101" s="644"/>
      <c r="DER101" s="644"/>
      <c r="DES101" s="644"/>
      <c r="DET101" s="644"/>
      <c r="DEU101" s="644"/>
      <c r="DEV101" s="644"/>
      <c r="DEW101" s="644"/>
      <c r="DEX101" s="644"/>
      <c r="DEY101" s="644"/>
      <c r="DEZ101" s="644"/>
      <c r="DFA101" s="644"/>
      <c r="DFB101" s="644"/>
      <c r="DFC101" s="644"/>
      <c r="DFD101" s="644"/>
      <c r="DFE101" s="644"/>
      <c r="DFF101" s="644"/>
      <c r="DFG101" s="644"/>
      <c r="DFH101" s="644"/>
      <c r="DFI101" s="644"/>
      <c r="DFJ101" s="644"/>
      <c r="DFK101" s="644"/>
      <c r="DFL101" s="644"/>
      <c r="DFM101" s="644"/>
      <c r="DFN101" s="644"/>
      <c r="DFO101" s="644"/>
      <c r="DFP101" s="644"/>
      <c r="DFQ101" s="644"/>
      <c r="DFR101" s="644"/>
      <c r="DFS101" s="644"/>
      <c r="DFT101" s="644"/>
      <c r="DFU101" s="644"/>
      <c r="DFV101" s="644"/>
      <c r="DFW101" s="644"/>
      <c r="DFX101" s="644"/>
      <c r="DFY101" s="644"/>
      <c r="DFZ101" s="644"/>
      <c r="DGA101" s="644"/>
      <c r="DGB101" s="644"/>
      <c r="DGC101" s="644"/>
      <c r="DGD101" s="644"/>
      <c r="DGE101" s="644"/>
      <c r="DGF101" s="644"/>
      <c r="DGG101" s="644"/>
      <c r="DGH101" s="644"/>
      <c r="DGI101" s="644"/>
      <c r="DGJ101" s="644"/>
      <c r="DGK101" s="644"/>
      <c r="DGL101" s="644"/>
      <c r="DGM101" s="644"/>
      <c r="DGN101" s="644"/>
      <c r="DGO101" s="644"/>
      <c r="DGP101" s="644"/>
      <c r="DGQ101" s="644"/>
      <c r="DGR101" s="644"/>
      <c r="DGS101" s="644"/>
      <c r="DGT101" s="644"/>
      <c r="DGU101" s="644"/>
      <c r="DGV101" s="644"/>
      <c r="DGW101" s="644"/>
      <c r="DGX101" s="644"/>
      <c r="DGY101" s="644"/>
      <c r="DGZ101" s="644"/>
      <c r="DHA101" s="644"/>
      <c r="DHB101" s="644"/>
      <c r="DHC101" s="644"/>
      <c r="DHD101" s="644"/>
      <c r="DHE101" s="644"/>
      <c r="DHF101" s="644"/>
      <c r="DHG101" s="644"/>
      <c r="DHH101" s="644"/>
      <c r="DHI101" s="644"/>
      <c r="DHJ101" s="644"/>
      <c r="DHK101" s="644"/>
      <c r="DHL101" s="644"/>
      <c r="DHM101" s="644"/>
      <c r="DHN101" s="644"/>
      <c r="DHO101" s="644"/>
      <c r="DHP101" s="644"/>
      <c r="DHQ101" s="644"/>
      <c r="DHR101" s="644"/>
      <c r="DHS101" s="644"/>
      <c r="DHT101" s="644"/>
      <c r="DHU101" s="644"/>
      <c r="DHV101" s="644"/>
      <c r="DHW101" s="644"/>
      <c r="DHX101" s="644"/>
      <c r="DHY101" s="644"/>
      <c r="DHZ101" s="644"/>
      <c r="DIA101" s="644"/>
      <c r="DIB101" s="644"/>
      <c r="DIC101" s="644"/>
      <c r="DID101" s="644"/>
      <c r="DIE101" s="644"/>
      <c r="DIF101" s="644"/>
      <c r="DIG101" s="644"/>
      <c r="DIH101" s="644"/>
      <c r="DII101" s="644"/>
      <c r="DIJ101" s="644"/>
      <c r="DIK101" s="644"/>
      <c r="DIL101" s="644"/>
      <c r="DIM101" s="644"/>
      <c r="DIN101" s="644"/>
      <c r="DIO101" s="644"/>
      <c r="DIP101" s="644"/>
      <c r="DIQ101" s="644"/>
      <c r="DIR101" s="644"/>
      <c r="DIS101" s="644"/>
      <c r="DIT101" s="644"/>
      <c r="DIU101" s="644"/>
      <c r="DIV101" s="644"/>
      <c r="DIW101" s="644"/>
      <c r="DIX101" s="644"/>
      <c r="DIY101" s="644"/>
      <c r="DIZ101" s="644"/>
      <c r="DJA101" s="644"/>
      <c r="DJB101" s="644"/>
      <c r="DJC101" s="644"/>
      <c r="DJD101" s="644"/>
      <c r="DJE101" s="644"/>
      <c r="DJF101" s="644"/>
      <c r="DJG101" s="644"/>
      <c r="DJH101" s="644"/>
      <c r="DJI101" s="644"/>
      <c r="DJJ101" s="644"/>
      <c r="DJK101" s="644"/>
      <c r="DJL101" s="644"/>
      <c r="DJM101" s="644"/>
      <c r="DJN101" s="644"/>
      <c r="DJO101" s="644"/>
      <c r="DJP101" s="644"/>
      <c r="DJQ101" s="644"/>
      <c r="DJR101" s="644"/>
      <c r="DJS101" s="644"/>
      <c r="DJT101" s="644"/>
      <c r="DJU101" s="644"/>
      <c r="DJV101" s="644"/>
      <c r="DJW101" s="644"/>
      <c r="DJX101" s="644"/>
      <c r="DJY101" s="644"/>
      <c r="DJZ101" s="644"/>
      <c r="DKA101" s="644"/>
      <c r="DKB101" s="644"/>
      <c r="DKC101" s="644"/>
      <c r="DKD101" s="644"/>
      <c r="DKE101" s="644"/>
      <c r="DKF101" s="644"/>
      <c r="DKG101" s="644"/>
      <c r="DKH101" s="644"/>
      <c r="DKI101" s="644"/>
      <c r="DKJ101" s="644"/>
      <c r="DKK101" s="644"/>
      <c r="DKL101" s="644"/>
      <c r="DKM101" s="644"/>
      <c r="DKN101" s="644"/>
      <c r="DKO101" s="644"/>
      <c r="DKP101" s="644"/>
      <c r="DKQ101" s="644"/>
      <c r="DKR101" s="644"/>
      <c r="DKS101" s="644"/>
      <c r="DKT101" s="644"/>
      <c r="DKU101" s="644"/>
      <c r="DKV101" s="644"/>
      <c r="DKW101" s="644"/>
      <c r="DKX101" s="644"/>
      <c r="DKY101" s="644"/>
      <c r="DKZ101" s="644"/>
      <c r="DLA101" s="644"/>
      <c r="DLB101" s="644"/>
      <c r="DLC101" s="644"/>
      <c r="DLD101" s="644"/>
      <c r="DLE101" s="644"/>
      <c r="DLF101" s="644"/>
      <c r="DLG101" s="644"/>
      <c r="DLH101" s="644"/>
      <c r="DLI101" s="644"/>
      <c r="DLJ101" s="644"/>
      <c r="DLK101" s="644"/>
      <c r="DLL101" s="644"/>
      <c r="DLM101" s="644"/>
      <c r="DLN101" s="644"/>
      <c r="DLO101" s="644"/>
      <c r="DLP101" s="644"/>
      <c r="DLQ101" s="644"/>
      <c r="DLR101" s="644"/>
      <c r="DLS101" s="644"/>
      <c r="DLT101" s="644"/>
      <c r="DLU101" s="644"/>
      <c r="DLV101" s="644"/>
      <c r="DLW101" s="644"/>
      <c r="DLX101" s="644"/>
      <c r="DLY101" s="644"/>
      <c r="DLZ101" s="644"/>
      <c r="DMA101" s="644"/>
      <c r="DMB101" s="644"/>
      <c r="DMC101" s="644"/>
      <c r="DMD101" s="644"/>
      <c r="DME101" s="644"/>
      <c r="DMF101" s="644"/>
      <c r="DMG101" s="644"/>
      <c r="DMH101" s="644"/>
      <c r="DMI101" s="644"/>
      <c r="DMJ101" s="644"/>
      <c r="DMK101" s="644"/>
      <c r="DML101" s="644"/>
      <c r="DMM101" s="644"/>
      <c r="DMN101" s="644"/>
      <c r="DMO101" s="644"/>
      <c r="DMP101" s="644"/>
      <c r="DMQ101" s="644"/>
      <c r="DMR101" s="644"/>
      <c r="DMS101" s="644"/>
      <c r="DMT101" s="644"/>
      <c r="DMU101" s="644"/>
      <c r="DMV101" s="644"/>
      <c r="DMW101" s="644"/>
      <c r="DMX101" s="644"/>
      <c r="DMY101" s="644"/>
      <c r="DMZ101" s="644"/>
      <c r="DNA101" s="644"/>
      <c r="DNB101" s="644"/>
      <c r="DNC101" s="644"/>
      <c r="DND101" s="644"/>
      <c r="DNE101" s="644"/>
      <c r="DNF101" s="644"/>
      <c r="DNG101" s="644"/>
      <c r="DNH101" s="644"/>
      <c r="DNI101" s="644"/>
      <c r="DNJ101" s="644"/>
      <c r="DNK101" s="644"/>
      <c r="DNL101" s="644"/>
      <c r="DNM101" s="644"/>
      <c r="DNN101" s="644"/>
      <c r="DNO101" s="644"/>
      <c r="DNP101" s="644"/>
      <c r="DNQ101" s="644"/>
      <c r="DNR101" s="644"/>
      <c r="DNS101" s="644"/>
      <c r="DNT101" s="644"/>
      <c r="DNU101" s="644"/>
      <c r="DNV101" s="644"/>
      <c r="DNW101" s="644"/>
      <c r="DNX101" s="644"/>
      <c r="DNY101" s="644"/>
      <c r="DNZ101" s="644"/>
      <c r="DOA101" s="644"/>
      <c r="DOB101" s="644"/>
      <c r="DOC101" s="644"/>
      <c r="DOD101" s="644"/>
      <c r="DOE101" s="644"/>
      <c r="DOF101" s="644"/>
      <c r="DOG101" s="644"/>
      <c r="DOH101" s="644"/>
      <c r="DOI101" s="644"/>
      <c r="DOJ101" s="644"/>
      <c r="DOK101" s="644"/>
      <c r="DOL101" s="644"/>
      <c r="DOM101" s="644"/>
      <c r="DON101" s="644"/>
      <c r="DOO101" s="644"/>
      <c r="DOP101" s="644"/>
      <c r="DOQ101" s="644"/>
      <c r="DOR101" s="644"/>
      <c r="DOS101" s="644"/>
      <c r="DOT101" s="644"/>
      <c r="DOU101" s="644"/>
      <c r="DOV101" s="644"/>
      <c r="DOW101" s="644"/>
      <c r="DOX101" s="644"/>
      <c r="DOY101" s="644"/>
      <c r="DOZ101" s="644"/>
      <c r="DPA101" s="644"/>
      <c r="DPB101" s="644"/>
      <c r="DPC101" s="644"/>
      <c r="DPD101" s="644"/>
      <c r="DPE101" s="644"/>
      <c r="DPF101" s="644"/>
      <c r="DPG101" s="644"/>
      <c r="DPH101" s="644"/>
      <c r="DPI101" s="644"/>
      <c r="DPJ101" s="644"/>
      <c r="DPK101" s="644"/>
      <c r="DPL101" s="644"/>
      <c r="DPM101" s="644"/>
      <c r="DPN101" s="644"/>
      <c r="DPO101" s="644"/>
      <c r="DPP101" s="644"/>
      <c r="DPQ101" s="644"/>
      <c r="DPR101" s="644"/>
      <c r="DPS101" s="644"/>
      <c r="DPT101" s="644"/>
      <c r="DPU101" s="644"/>
      <c r="DPV101" s="644"/>
      <c r="DPW101" s="644"/>
      <c r="DPX101" s="644"/>
      <c r="DPY101" s="644"/>
      <c r="DPZ101" s="644"/>
      <c r="DQA101" s="644"/>
      <c r="DQB101" s="644"/>
      <c r="DQC101" s="644"/>
      <c r="DQD101" s="644"/>
      <c r="DQE101" s="644"/>
      <c r="DQF101" s="644"/>
      <c r="DQG101" s="644"/>
      <c r="DQH101" s="644"/>
      <c r="DQI101" s="644"/>
      <c r="DQJ101" s="644"/>
      <c r="DQK101" s="644"/>
      <c r="DQL101" s="644"/>
      <c r="DQM101" s="644"/>
      <c r="DQN101" s="644"/>
      <c r="DQO101" s="644"/>
      <c r="DQP101" s="644"/>
      <c r="DQQ101" s="644"/>
      <c r="DQR101" s="644"/>
      <c r="DQS101" s="644"/>
      <c r="DQT101" s="644"/>
      <c r="DQU101" s="644"/>
      <c r="DQV101" s="644"/>
      <c r="DQW101" s="644"/>
      <c r="DQX101" s="644"/>
      <c r="DQY101" s="644"/>
      <c r="DQZ101" s="644"/>
      <c r="DRA101" s="644"/>
      <c r="DRB101" s="644"/>
      <c r="DRC101" s="644"/>
      <c r="DRD101" s="644"/>
      <c r="DRE101" s="644"/>
      <c r="DRF101" s="644"/>
      <c r="DRG101" s="644"/>
      <c r="DRH101" s="644"/>
      <c r="DRI101" s="644"/>
      <c r="DRJ101" s="644"/>
      <c r="DRK101" s="644"/>
      <c r="DRL101" s="644"/>
      <c r="DRM101" s="644"/>
      <c r="DRN101" s="644"/>
      <c r="DRO101" s="644"/>
      <c r="DRP101" s="644"/>
      <c r="DRQ101" s="644"/>
      <c r="DRR101" s="644"/>
      <c r="DRS101" s="644"/>
      <c r="DRT101" s="644"/>
      <c r="DRU101" s="644"/>
      <c r="DRV101" s="644"/>
      <c r="DRW101" s="644"/>
      <c r="DRX101" s="644"/>
      <c r="DRY101" s="644"/>
      <c r="DRZ101" s="644"/>
      <c r="DSA101" s="644"/>
      <c r="DSB101" s="644"/>
      <c r="DSC101" s="644"/>
      <c r="DSD101" s="644"/>
      <c r="DSE101" s="644"/>
      <c r="DSF101" s="644"/>
      <c r="DSG101" s="644"/>
      <c r="DSH101" s="644"/>
      <c r="DSI101" s="644"/>
      <c r="DSJ101" s="644"/>
      <c r="DSK101" s="644"/>
      <c r="DSL101" s="644"/>
      <c r="DSM101" s="644"/>
      <c r="DSN101" s="644"/>
      <c r="DSO101" s="644"/>
      <c r="DSP101" s="644"/>
      <c r="DSQ101" s="644"/>
      <c r="DSR101" s="644"/>
      <c r="DSS101" s="644"/>
      <c r="DST101" s="644"/>
      <c r="DSU101" s="644"/>
      <c r="DSV101" s="644"/>
      <c r="DSW101" s="644"/>
      <c r="DSX101" s="644"/>
      <c r="DSY101" s="644"/>
      <c r="DSZ101" s="644"/>
      <c r="DTA101" s="644"/>
      <c r="DTB101" s="644"/>
      <c r="DTC101" s="644"/>
      <c r="DTD101" s="644"/>
      <c r="DTE101" s="644"/>
      <c r="DTF101" s="644"/>
      <c r="DTG101" s="644"/>
      <c r="DTH101" s="644"/>
      <c r="DTI101" s="644"/>
      <c r="DTJ101" s="644"/>
      <c r="DTK101" s="644"/>
      <c r="DTL101" s="644"/>
      <c r="DTM101" s="644"/>
      <c r="DTN101" s="644"/>
      <c r="DTO101" s="644"/>
      <c r="DTP101" s="644"/>
      <c r="DTQ101" s="644"/>
      <c r="DTR101" s="644"/>
      <c r="DTS101" s="644"/>
      <c r="DTT101" s="644"/>
      <c r="DTU101" s="644"/>
      <c r="DTV101" s="644"/>
      <c r="DTW101" s="644"/>
      <c r="DTX101" s="644"/>
      <c r="DTY101" s="644"/>
      <c r="DTZ101" s="644"/>
      <c r="DUA101" s="644"/>
      <c r="DUB101" s="644"/>
      <c r="DUC101" s="644"/>
      <c r="DUD101" s="644"/>
      <c r="DUE101" s="644"/>
      <c r="DUF101" s="644"/>
      <c r="DUG101" s="644"/>
      <c r="DUH101" s="644"/>
      <c r="DUI101" s="644"/>
      <c r="DUJ101" s="644"/>
      <c r="DUK101" s="644"/>
      <c r="DUL101" s="644"/>
      <c r="DUM101" s="644"/>
      <c r="DUN101" s="644"/>
      <c r="DUO101" s="644"/>
      <c r="DUP101" s="644"/>
      <c r="DUQ101" s="644"/>
      <c r="DUR101" s="644"/>
      <c r="DUS101" s="644"/>
      <c r="DUT101" s="644"/>
      <c r="DUU101" s="644"/>
      <c r="DUV101" s="644"/>
      <c r="DUW101" s="644"/>
      <c r="DUX101" s="644"/>
      <c r="DUY101" s="644"/>
      <c r="DUZ101" s="644"/>
      <c r="DVA101" s="644"/>
      <c r="DVB101" s="644"/>
      <c r="DVC101" s="644"/>
      <c r="DVD101" s="644"/>
      <c r="DVE101" s="644"/>
      <c r="DVF101" s="644"/>
      <c r="DVG101" s="644"/>
      <c r="DVH101" s="644"/>
      <c r="DVI101" s="644"/>
      <c r="DVJ101" s="644"/>
      <c r="DVK101" s="644"/>
      <c r="DVL101" s="644"/>
      <c r="DVM101" s="644"/>
      <c r="DVN101" s="644"/>
      <c r="DVO101" s="644"/>
      <c r="DVP101" s="644"/>
      <c r="DVQ101" s="644"/>
      <c r="DVR101" s="644"/>
      <c r="DVS101" s="644"/>
      <c r="DVT101" s="644"/>
      <c r="DVU101" s="644"/>
      <c r="DVV101" s="644"/>
      <c r="DVW101" s="644"/>
      <c r="DVX101" s="644"/>
      <c r="DVY101" s="644"/>
      <c r="DVZ101" s="644"/>
      <c r="DWA101" s="644"/>
      <c r="DWB101" s="644"/>
      <c r="DWC101" s="644"/>
      <c r="DWD101" s="644"/>
      <c r="DWE101" s="644"/>
      <c r="DWF101" s="644"/>
      <c r="DWG101" s="644"/>
      <c r="DWH101" s="644"/>
      <c r="DWI101" s="644"/>
      <c r="DWJ101" s="644"/>
      <c r="DWK101" s="644"/>
      <c r="DWL101" s="644"/>
      <c r="DWM101" s="644"/>
      <c r="DWN101" s="644"/>
      <c r="DWO101" s="644"/>
      <c r="DWP101" s="644"/>
      <c r="DWQ101" s="644"/>
      <c r="DWR101" s="644"/>
      <c r="DWS101" s="644"/>
      <c r="DWT101" s="644"/>
      <c r="DWU101" s="644"/>
      <c r="DWV101" s="644"/>
      <c r="DWW101" s="644"/>
      <c r="DWX101" s="644"/>
      <c r="DWY101" s="644"/>
      <c r="DWZ101" s="644"/>
      <c r="DXA101" s="644"/>
      <c r="DXB101" s="644"/>
      <c r="DXC101" s="644"/>
      <c r="DXD101" s="644"/>
      <c r="DXE101" s="644"/>
      <c r="DXF101" s="644"/>
      <c r="DXG101" s="644"/>
      <c r="DXH101" s="644"/>
      <c r="DXI101" s="644"/>
      <c r="DXJ101" s="644"/>
      <c r="DXK101" s="644"/>
      <c r="DXL101" s="644"/>
      <c r="DXM101" s="644"/>
      <c r="DXN101" s="644"/>
      <c r="DXO101" s="644"/>
      <c r="DXP101" s="644"/>
      <c r="DXQ101" s="644"/>
      <c r="DXR101" s="644"/>
      <c r="DXS101" s="644"/>
      <c r="DXT101" s="644"/>
      <c r="DXU101" s="644"/>
      <c r="DXV101" s="644"/>
      <c r="DXW101" s="644"/>
      <c r="DXX101" s="644"/>
      <c r="DXY101" s="644"/>
      <c r="DXZ101" s="644"/>
      <c r="DYA101" s="644"/>
      <c r="DYB101" s="644"/>
      <c r="DYC101" s="644"/>
      <c r="DYD101" s="644"/>
      <c r="DYE101" s="644"/>
      <c r="DYF101" s="644"/>
      <c r="DYG101" s="644"/>
      <c r="DYH101" s="644"/>
      <c r="DYI101" s="644"/>
      <c r="DYJ101" s="644"/>
      <c r="DYK101" s="644"/>
      <c r="DYL101" s="644"/>
      <c r="DYM101" s="644"/>
      <c r="DYN101" s="644"/>
      <c r="DYO101" s="644"/>
      <c r="DYP101" s="644"/>
      <c r="DYQ101" s="644"/>
      <c r="DYR101" s="644"/>
      <c r="DYS101" s="644"/>
      <c r="DYT101" s="644"/>
      <c r="DYU101" s="644"/>
      <c r="DYV101" s="644"/>
      <c r="DYW101" s="644"/>
      <c r="DYX101" s="644"/>
      <c r="DYY101" s="644"/>
      <c r="DYZ101" s="644"/>
      <c r="DZA101" s="644"/>
      <c r="DZB101" s="644"/>
      <c r="DZC101" s="644"/>
      <c r="DZD101" s="644"/>
      <c r="DZE101" s="644"/>
      <c r="DZF101" s="644"/>
      <c r="DZG101" s="644"/>
      <c r="DZH101" s="644"/>
      <c r="DZI101" s="644"/>
      <c r="DZJ101" s="644"/>
      <c r="DZK101" s="644"/>
      <c r="DZL101" s="644"/>
      <c r="DZM101" s="644"/>
      <c r="DZN101" s="644"/>
      <c r="DZO101" s="644"/>
      <c r="DZP101" s="644"/>
      <c r="DZQ101" s="644"/>
      <c r="DZR101" s="644"/>
      <c r="DZS101" s="644"/>
      <c r="DZT101" s="644"/>
      <c r="DZU101" s="644"/>
      <c r="DZV101" s="644"/>
      <c r="DZW101" s="644"/>
      <c r="DZX101" s="644"/>
      <c r="DZY101" s="644"/>
      <c r="DZZ101" s="644"/>
      <c r="EAA101" s="644"/>
      <c r="EAB101" s="644"/>
      <c r="EAC101" s="644"/>
      <c r="EAD101" s="644"/>
      <c r="EAE101" s="644"/>
      <c r="EAF101" s="644"/>
      <c r="EAG101" s="644"/>
      <c r="EAH101" s="644"/>
      <c r="EAI101" s="644"/>
      <c r="EAJ101" s="644"/>
      <c r="EAK101" s="644"/>
      <c r="EAL101" s="644"/>
      <c r="EAM101" s="644"/>
      <c r="EAN101" s="644"/>
      <c r="EAO101" s="644"/>
      <c r="EAP101" s="644"/>
      <c r="EAQ101" s="644"/>
      <c r="EAR101" s="644"/>
      <c r="EAS101" s="644"/>
      <c r="EAT101" s="644"/>
      <c r="EAU101" s="644"/>
      <c r="EAV101" s="644"/>
      <c r="EAW101" s="644"/>
      <c r="EAX101" s="644"/>
      <c r="EAY101" s="644"/>
      <c r="EAZ101" s="644"/>
      <c r="EBA101" s="644"/>
      <c r="EBB101" s="644"/>
      <c r="EBC101" s="644"/>
      <c r="EBD101" s="644"/>
      <c r="EBE101" s="644"/>
      <c r="EBF101" s="644"/>
      <c r="EBG101" s="644"/>
      <c r="EBH101" s="644"/>
      <c r="EBI101" s="644"/>
      <c r="EBJ101" s="644"/>
      <c r="EBK101" s="644"/>
      <c r="EBL101" s="644"/>
      <c r="EBM101" s="644"/>
      <c r="EBN101" s="644"/>
      <c r="EBO101" s="644"/>
      <c r="EBP101" s="644"/>
      <c r="EBQ101" s="644"/>
      <c r="EBR101" s="644"/>
      <c r="EBS101" s="644"/>
      <c r="EBT101" s="644"/>
      <c r="EBU101" s="644"/>
      <c r="EBV101" s="644"/>
      <c r="EBW101" s="644"/>
      <c r="EBX101" s="644"/>
      <c r="EBY101" s="644"/>
      <c r="EBZ101" s="644"/>
      <c r="ECA101" s="644"/>
      <c r="ECB101" s="644"/>
      <c r="ECC101" s="644"/>
      <c r="ECD101" s="644"/>
      <c r="ECE101" s="644"/>
      <c r="ECF101" s="644"/>
      <c r="ECG101" s="644"/>
      <c r="ECH101" s="644"/>
      <c r="ECI101" s="644"/>
      <c r="ECJ101" s="644"/>
      <c r="ECK101" s="644"/>
      <c r="ECL101" s="644"/>
      <c r="ECM101" s="644"/>
      <c r="ECN101" s="644"/>
      <c r="ECO101" s="644"/>
      <c r="ECP101" s="644"/>
      <c r="ECQ101" s="644"/>
      <c r="ECR101" s="644"/>
      <c r="ECS101" s="644"/>
      <c r="ECT101" s="644"/>
      <c r="ECU101" s="644"/>
      <c r="ECV101" s="644"/>
      <c r="ECW101" s="644"/>
      <c r="ECX101" s="644"/>
      <c r="ECY101" s="644"/>
      <c r="ECZ101" s="644"/>
      <c r="EDA101" s="644"/>
      <c r="EDB101" s="644"/>
      <c r="EDC101" s="644"/>
      <c r="EDD101" s="644"/>
      <c r="EDE101" s="644"/>
      <c r="EDF101" s="644"/>
      <c r="EDG101" s="644"/>
      <c r="EDH101" s="644"/>
      <c r="EDI101" s="644"/>
      <c r="EDJ101" s="644"/>
      <c r="EDK101" s="644"/>
      <c r="EDL101" s="644"/>
      <c r="EDM101" s="644"/>
      <c r="EDN101" s="644"/>
      <c r="EDO101" s="644"/>
      <c r="EDP101" s="644"/>
      <c r="EDQ101" s="644"/>
      <c r="EDR101" s="644"/>
      <c r="EDS101" s="644"/>
      <c r="EDT101" s="644"/>
      <c r="EDU101" s="644"/>
      <c r="EDV101" s="644"/>
      <c r="EDW101" s="644"/>
      <c r="EDX101" s="644"/>
      <c r="EDY101" s="644"/>
      <c r="EDZ101" s="644"/>
      <c r="EEA101" s="644"/>
      <c r="EEB101" s="644"/>
      <c r="EEC101" s="644"/>
      <c r="EED101" s="644"/>
      <c r="EEE101" s="644"/>
      <c r="EEF101" s="644"/>
      <c r="EEG101" s="644"/>
      <c r="EEH101" s="644"/>
      <c r="EEI101" s="644"/>
      <c r="EEJ101" s="644"/>
      <c r="EEK101" s="644"/>
      <c r="EEL101" s="644"/>
      <c r="EEM101" s="644"/>
      <c r="EEN101" s="644"/>
      <c r="EEO101" s="644"/>
      <c r="EEP101" s="644"/>
      <c r="EEQ101" s="644"/>
      <c r="EER101" s="644"/>
      <c r="EES101" s="644"/>
      <c r="EET101" s="644"/>
      <c r="EEU101" s="644"/>
      <c r="EEV101" s="644"/>
      <c r="EEW101" s="644"/>
      <c r="EEX101" s="644"/>
      <c r="EEY101" s="644"/>
      <c r="EEZ101" s="644"/>
      <c r="EFA101" s="644"/>
      <c r="EFB101" s="644"/>
      <c r="EFC101" s="644"/>
      <c r="EFD101" s="644"/>
      <c r="EFE101" s="644"/>
      <c r="EFF101" s="644"/>
      <c r="EFG101" s="644"/>
      <c r="EFH101" s="644"/>
      <c r="EFI101" s="644"/>
      <c r="EFJ101" s="644"/>
      <c r="EFK101" s="644"/>
      <c r="EFL101" s="644"/>
      <c r="EFM101" s="644"/>
      <c r="EFN101" s="644"/>
      <c r="EFO101" s="644"/>
      <c r="EFP101" s="644"/>
      <c r="EFQ101" s="644"/>
      <c r="EFR101" s="644"/>
      <c r="EFS101" s="644"/>
      <c r="EFT101" s="644"/>
      <c r="EFU101" s="644"/>
      <c r="EFV101" s="644"/>
      <c r="EFW101" s="644"/>
      <c r="EFX101" s="644"/>
      <c r="EFY101" s="644"/>
      <c r="EFZ101" s="644"/>
      <c r="EGA101" s="644"/>
      <c r="EGB101" s="644"/>
      <c r="EGC101" s="644"/>
      <c r="EGD101" s="644"/>
      <c r="EGE101" s="644"/>
      <c r="EGF101" s="644"/>
      <c r="EGG101" s="644"/>
      <c r="EGH101" s="644"/>
      <c r="EGI101" s="644"/>
      <c r="EGJ101" s="644"/>
      <c r="EGK101" s="644"/>
      <c r="EGL101" s="644"/>
      <c r="EGM101" s="644"/>
      <c r="EGN101" s="644"/>
      <c r="EGO101" s="644"/>
      <c r="EGP101" s="644"/>
      <c r="EGQ101" s="644"/>
      <c r="EGR101" s="644"/>
      <c r="EGS101" s="644"/>
      <c r="EGT101" s="644"/>
      <c r="EGU101" s="644"/>
      <c r="EGV101" s="644"/>
      <c r="EGW101" s="644"/>
      <c r="EGX101" s="644"/>
      <c r="EGY101" s="644"/>
      <c r="EGZ101" s="644"/>
      <c r="EHA101" s="644"/>
      <c r="EHB101" s="644"/>
      <c r="EHC101" s="644"/>
      <c r="EHD101" s="644"/>
      <c r="EHE101" s="644"/>
      <c r="EHF101" s="644"/>
      <c r="EHG101" s="644"/>
      <c r="EHH101" s="644"/>
      <c r="EHI101" s="644"/>
      <c r="EHJ101" s="644"/>
      <c r="EHK101" s="644"/>
      <c r="EHL101" s="644"/>
      <c r="EHM101" s="644"/>
      <c r="EHN101" s="644"/>
      <c r="EHO101" s="644"/>
      <c r="EHP101" s="644"/>
      <c r="EHQ101" s="644"/>
      <c r="EHR101" s="644"/>
      <c r="EHS101" s="644"/>
      <c r="EHT101" s="644"/>
      <c r="EHU101" s="644"/>
      <c r="EHV101" s="644"/>
      <c r="EHW101" s="644"/>
      <c r="EHX101" s="644"/>
      <c r="EHY101" s="644"/>
      <c r="EHZ101" s="644"/>
      <c r="EIA101" s="644"/>
      <c r="EIB101" s="644"/>
      <c r="EIC101" s="644"/>
      <c r="EID101" s="644"/>
      <c r="EIE101" s="644"/>
      <c r="EIF101" s="644"/>
      <c r="EIG101" s="644"/>
      <c r="EIH101" s="644"/>
      <c r="EII101" s="644"/>
      <c r="EIJ101" s="644"/>
      <c r="EIK101" s="644"/>
      <c r="EIL101" s="644"/>
      <c r="EIM101" s="644"/>
      <c r="EIN101" s="644"/>
      <c r="EIO101" s="644"/>
      <c r="EIP101" s="644"/>
      <c r="EIQ101" s="644"/>
      <c r="EIR101" s="644"/>
      <c r="EIS101" s="644"/>
      <c r="EIT101" s="644"/>
      <c r="EIU101" s="644"/>
      <c r="EIV101" s="644"/>
      <c r="EIW101" s="644"/>
      <c r="EIX101" s="644"/>
      <c r="EIY101" s="644"/>
      <c r="EIZ101" s="644"/>
      <c r="EJA101" s="644"/>
      <c r="EJB101" s="644"/>
      <c r="EJC101" s="644"/>
      <c r="EJD101" s="644"/>
      <c r="EJE101" s="644"/>
      <c r="EJF101" s="644"/>
      <c r="EJG101" s="644"/>
      <c r="EJH101" s="644"/>
      <c r="EJI101" s="644"/>
      <c r="EJJ101" s="644"/>
      <c r="EJK101" s="644"/>
      <c r="EJL101" s="644"/>
      <c r="EJM101" s="644"/>
      <c r="EJN101" s="644"/>
      <c r="EJO101" s="644"/>
      <c r="EJP101" s="644"/>
      <c r="EJQ101" s="644"/>
      <c r="EJR101" s="644"/>
      <c r="EJS101" s="644"/>
      <c r="EJT101" s="644"/>
      <c r="EJU101" s="644"/>
      <c r="EJV101" s="644"/>
      <c r="EJW101" s="644"/>
      <c r="EJX101" s="644"/>
      <c r="EJY101" s="644"/>
      <c r="EJZ101" s="644"/>
      <c r="EKA101" s="644"/>
      <c r="EKB101" s="644"/>
      <c r="EKC101" s="644"/>
      <c r="EKD101" s="644"/>
      <c r="EKE101" s="644"/>
      <c r="EKF101" s="644"/>
      <c r="EKG101" s="644"/>
      <c r="EKH101" s="644"/>
      <c r="EKI101" s="644"/>
      <c r="EKJ101" s="644"/>
      <c r="EKK101" s="644"/>
      <c r="EKL101" s="644"/>
      <c r="EKM101" s="644"/>
      <c r="EKN101" s="644"/>
      <c r="EKO101" s="644"/>
      <c r="EKP101" s="644"/>
      <c r="EKQ101" s="644"/>
      <c r="EKR101" s="644"/>
      <c r="EKS101" s="644"/>
      <c r="EKT101" s="644"/>
      <c r="EKU101" s="644"/>
      <c r="EKV101" s="644"/>
      <c r="EKW101" s="644"/>
      <c r="EKX101" s="644"/>
      <c r="EKY101" s="644"/>
      <c r="EKZ101" s="644"/>
      <c r="ELA101" s="644"/>
      <c r="ELB101" s="644"/>
      <c r="ELC101" s="644"/>
      <c r="ELD101" s="644"/>
      <c r="ELE101" s="644"/>
      <c r="ELF101" s="644"/>
      <c r="ELG101" s="644"/>
      <c r="ELH101" s="644"/>
      <c r="ELI101" s="644"/>
      <c r="ELJ101" s="644"/>
      <c r="ELK101" s="644"/>
      <c r="ELL101" s="644"/>
      <c r="ELM101" s="644"/>
      <c r="ELN101" s="644"/>
      <c r="ELO101" s="644"/>
      <c r="ELP101" s="644"/>
      <c r="ELQ101" s="644"/>
      <c r="ELR101" s="644"/>
      <c r="ELS101" s="644"/>
      <c r="ELT101" s="644"/>
      <c r="ELU101" s="644"/>
      <c r="ELV101" s="644"/>
      <c r="ELW101" s="644"/>
      <c r="ELX101" s="644"/>
      <c r="ELY101" s="644"/>
      <c r="ELZ101" s="644"/>
      <c r="EMA101" s="644"/>
      <c r="EMB101" s="644"/>
      <c r="EMC101" s="644"/>
      <c r="EMD101" s="644"/>
      <c r="EME101" s="644"/>
      <c r="EMF101" s="644"/>
      <c r="EMG101" s="644"/>
      <c r="EMH101" s="644"/>
      <c r="EMI101" s="644"/>
      <c r="EMJ101" s="644"/>
      <c r="EMK101" s="644"/>
      <c r="EML101" s="644"/>
      <c r="EMM101" s="644"/>
      <c r="EMN101" s="644"/>
      <c r="EMO101" s="644"/>
      <c r="EMP101" s="644"/>
      <c r="EMQ101" s="644"/>
      <c r="EMR101" s="644"/>
      <c r="EMS101" s="644"/>
      <c r="EMT101" s="644"/>
      <c r="EMU101" s="644"/>
      <c r="EMV101" s="644"/>
      <c r="EMW101" s="644"/>
      <c r="EMX101" s="644"/>
      <c r="EMY101" s="644"/>
      <c r="EMZ101" s="644"/>
      <c r="ENA101" s="644"/>
      <c r="ENB101" s="644"/>
      <c r="ENC101" s="644"/>
      <c r="END101" s="644"/>
      <c r="ENE101" s="644"/>
      <c r="ENF101" s="644"/>
      <c r="ENG101" s="644"/>
      <c r="ENH101" s="644"/>
      <c r="ENI101" s="644"/>
      <c r="ENJ101" s="644"/>
      <c r="ENK101" s="644"/>
      <c r="ENL101" s="644"/>
      <c r="ENM101" s="644"/>
      <c r="ENN101" s="644"/>
      <c r="ENO101" s="644"/>
      <c r="ENP101" s="644"/>
      <c r="ENQ101" s="644"/>
      <c r="ENR101" s="644"/>
      <c r="ENS101" s="644"/>
      <c r="ENT101" s="644"/>
      <c r="ENU101" s="644"/>
      <c r="ENV101" s="644"/>
      <c r="ENW101" s="644"/>
      <c r="ENX101" s="644"/>
      <c r="ENY101" s="644"/>
      <c r="ENZ101" s="644"/>
      <c r="EOA101" s="644"/>
      <c r="EOB101" s="644"/>
      <c r="EOC101" s="644"/>
      <c r="EOD101" s="644"/>
      <c r="EOE101" s="644"/>
      <c r="EOF101" s="644"/>
      <c r="EOG101" s="644"/>
      <c r="EOH101" s="644"/>
      <c r="EOI101" s="644"/>
      <c r="EOJ101" s="644"/>
      <c r="EOK101" s="644"/>
      <c r="EOL101" s="644"/>
      <c r="EOM101" s="644"/>
      <c r="EON101" s="644"/>
      <c r="EOO101" s="644"/>
      <c r="EOP101" s="644"/>
      <c r="EOQ101" s="644"/>
      <c r="EOR101" s="644"/>
      <c r="EOS101" s="644"/>
      <c r="EOT101" s="644"/>
      <c r="EOU101" s="644"/>
      <c r="EOV101" s="644"/>
      <c r="EOW101" s="644"/>
      <c r="EOX101" s="644"/>
      <c r="EOY101" s="644"/>
      <c r="EOZ101" s="644"/>
      <c r="EPA101" s="644"/>
      <c r="EPB101" s="644"/>
      <c r="EPC101" s="644"/>
      <c r="EPD101" s="644"/>
      <c r="EPE101" s="644"/>
      <c r="EPF101" s="644"/>
      <c r="EPG101" s="644"/>
      <c r="EPH101" s="644"/>
      <c r="EPI101" s="644"/>
      <c r="EPJ101" s="644"/>
      <c r="EPK101" s="644"/>
      <c r="EPL101" s="644"/>
      <c r="EPM101" s="644"/>
      <c r="EPN101" s="644"/>
      <c r="EPO101" s="644"/>
      <c r="EPP101" s="644"/>
      <c r="EPQ101" s="644"/>
      <c r="EPR101" s="644"/>
      <c r="EPS101" s="644"/>
      <c r="EPT101" s="644"/>
      <c r="EPU101" s="644"/>
      <c r="EPV101" s="644"/>
      <c r="EPW101" s="644"/>
      <c r="EPX101" s="644"/>
      <c r="EPY101" s="644"/>
      <c r="EPZ101" s="644"/>
      <c r="EQA101" s="644"/>
      <c r="EQB101" s="644"/>
      <c r="EQC101" s="644"/>
      <c r="EQD101" s="644"/>
      <c r="EQE101" s="644"/>
      <c r="EQF101" s="644"/>
      <c r="EQG101" s="644"/>
      <c r="EQH101" s="644"/>
      <c r="EQI101" s="644"/>
      <c r="EQJ101" s="644"/>
      <c r="EQK101" s="644"/>
      <c r="EQL101" s="644"/>
      <c r="EQM101" s="644"/>
      <c r="EQN101" s="644"/>
      <c r="EQO101" s="644"/>
      <c r="EQP101" s="644"/>
      <c r="EQQ101" s="644"/>
      <c r="EQR101" s="644"/>
      <c r="EQS101" s="644"/>
      <c r="EQT101" s="644"/>
      <c r="EQU101" s="644"/>
      <c r="EQV101" s="644"/>
      <c r="EQW101" s="644"/>
      <c r="EQX101" s="644"/>
      <c r="EQY101" s="644"/>
      <c r="EQZ101" s="644"/>
      <c r="ERA101" s="644"/>
      <c r="ERB101" s="644"/>
      <c r="ERC101" s="644"/>
      <c r="ERD101" s="644"/>
      <c r="ERE101" s="644"/>
      <c r="ERF101" s="644"/>
      <c r="ERG101" s="644"/>
      <c r="ERH101" s="644"/>
      <c r="ERI101" s="644"/>
      <c r="ERJ101" s="644"/>
      <c r="ERK101" s="644"/>
      <c r="ERL101" s="644"/>
      <c r="ERM101" s="644"/>
      <c r="ERN101" s="644"/>
      <c r="ERO101" s="644"/>
      <c r="ERP101" s="644"/>
      <c r="ERQ101" s="644"/>
      <c r="ERR101" s="644"/>
      <c r="ERS101" s="644"/>
      <c r="ERT101" s="644"/>
      <c r="ERU101" s="644"/>
      <c r="ERV101" s="644"/>
      <c r="ERW101" s="644"/>
      <c r="ERX101" s="644"/>
      <c r="ERY101" s="644"/>
      <c r="ERZ101" s="644"/>
      <c r="ESA101" s="644"/>
      <c r="ESB101" s="644"/>
      <c r="ESC101" s="644"/>
      <c r="ESD101" s="644"/>
      <c r="ESE101" s="644"/>
      <c r="ESF101" s="644"/>
      <c r="ESG101" s="644"/>
      <c r="ESH101" s="644"/>
      <c r="ESI101" s="644"/>
      <c r="ESJ101" s="644"/>
      <c r="ESK101" s="644"/>
      <c r="ESL101" s="644"/>
      <c r="ESM101" s="644"/>
      <c r="ESN101" s="644"/>
      <c r="ESO101" s="644"/>
      <c r="ESP101" s="644"/>
      <c r="ESQ101" s="644"/>
      <c r="ESR101" s="644"/>
      <c r="ESS101" s="644"/>
      <c r="EST101" s="644"/>
      <c r="ESU101" s="644"/>
      <c r="ESV101" s="644"/>
      <c r="ESW101" s="644"/>
      <c r="ESX101" s="644"/>
      <c r="ESY101" s="644"/>
      <c r="ESZ101" s="644"/>
      <c r="ETA101" s="644"/>
      <c r="ETB101" s="644"/>
      <c r="ETC101" s="644"/>
      <c r="ETD101" s="644"/>
      <c r="ETE101" s="644"/>
      <c r="ETF101" s="644"/>
      <c r="ETG101" s="644"/>
      <c r="ETH101" s="644"/>
      <c r="ETI101" s="644"/>
      <c r="ETJ101" s="644"/>
      <c r="ETK101" s="644"/>
      <c r="ETL101" s="644"/>
      <c r="ETM101" s="644"/>
      <c r="ETN101" s="644"/>
      <c r="ETO101" s="644"/>
      <c r="ETP101" s="644"/>
      <c r="ETQ101" s="644"/>
      <c r="ETR101" s="644"/>
      <c r="ETS101" s="644"/>
      <c r="ETT101" s="644"/>
      <c r="ETU101" s="644"/>
      <c r="ETV101" s="644"/>
      <c r="ETW101" s="644"/>
      <c r="ETX101" s="644"/>
      <c r="ETY101" s="644"/>
      <c r="ETZ101" s="644"/>
      <c r="EUA101" s="644"/>
      <c r="EUB101" s="644"/>
      <c r="EUC101" s="644"/>
      <c r="EUD101" s="644"/>
      <c r="EUE101" s="644"/>
      <c r="EUF101" s="644"/>
      <c r="EUG101" s="644"/>
      <c r="EUH101" s="644"/>
      <c r="EUI101" s="644"/>
      <c r="EUJ101" s="644"/>
      <c r="EUK101" s="644"/>
      <c r="EUL101" s="644"/>
      <c r="EUM101" s="644"/>
      <c r="EUN101" s="644"/>
      <c r="EUO101" s="644"/>
      <c r="EUP101" s="644"/>
      <c r="EUQ101" s="644"/>
      <c r="EUR101" s="644"/>
      <c r="EUS101" s="644"/>
      <c r="EUT101" s="644"/>
      <c r="EUU101" s="644"/>
      <c r="EUV101" s="644"/>
      <c r="EUW101" s="644"/>
      <c r="EUX101" s="644"/>
      <c r="EUY101" s="644"/>
      <c r="EUZ101" s="644"/>
      <c r="EVA101" s="644"/>
      <c r="EVB101" s="644"/>
      <c r="EVC101" s="644"/>
      <c r="EVD101" s="644"/>
      <c r="EVE101" s="644"/>
      <c r="EVF101" s="644"/>
      <c r="EVG101" s="644"/>
      <c r="EVH101" s="644"/>
      <c r="EVI101" s="644"/>
      <c r="EVJ101" s="644"/>
      <c r="EVK101" s="644"/>
      <c r="EVL101" s="644"/>
      <c r="EVM101" s="644"/>
      <c r="EVN101" s="644"/>
      <c r="EVO101" s="644"/>
      <c r="EVP101" s="644"/>
      <c r="EVQ101" s="644"/>
      <c r="EVR101" s="644"/>
      <c r="EVS101" s="644"/>
      <c r="EVT101" s="644"/>
      <c r="EVU101" s="644"/>
      <c r="EVV101" s="644"/>
      <c r="EVW101" s="644"/>
      <c r="EVX101" s="644"/>
      <c r="EVY101" s="644"/>
      <c r="EVZ101" s="644"/>
      <c r="EWA101" s="644"/>
      <c r="EWB101" s="644"/>
      <c r="EWC101" s="644"/>
      <c r="EWD101" s="644"/>
      <c r="EWE101" s="644"/>
      <c r="EWF101" s="644"/>
      <c r="EWG101" s="644"/>
      <c r="EWH101" s="644"/>
      <c r="EWI101" s="644"/>
      <c r="EWJ101" s="644"/>
      <c r="EWK101" s="644"/>
      <c r="EWL101" s="644"/>
      <c r="EWM101" s="644"/>
      <c r="EWN101" s="644"/>
      <c r="EWO101" s="644"/>
      <c r="EWP101" s="644"/>
      <c r="EWQ101" s="644"/>
      <c r="EWR101" s="644"/>
      <c r="EWS101" s="644"/>
      <c r="EWT101" s="644"/>
      <c r="EWU101" s="644"/>
      <c r="EWV101" s="644"/>
      <c r="EWW101" s="644"/>
      <c r="EWX101" s="644"/>
      <c r="EWY101" s="644"/>
      <c r="EWZ101" s="644"/>
      <c r="EXA101" s="644"/>
      <c r="EXB101" s="644"/>
      <c r="EXC101" s="644"/>
      <c r="EXD101" s="644"/>
      <c r="EXE101" s="644"/>
      <c r="EXF101" s="644"/>
      <c r="EXG101" s="644"/>
      <c r="EXH101" s="644"/>
      <c r="EXI101" s="644"/>
      <c r="EXJ101" s="644"/>
      <c r="EXK101" s="644"/>
      <c r="EXL101" s="644"/>
      <c r="EXM101" s="644"/>
      <c r="EXN101" s="644"/>
      <c r="EXO101" s="644"/>
      <c r="EXP101" s="644"/>
      <c r="EXQ101" s="644"/>
      <c r="EXR101" s="644"/>
      <c r="EXS101" s="644"/>
      <c r="EXT101" s="644"/>
      <c r="EXU101" s="644"/>
      <c r="EXV101" s="644"/>
      <c r="EXW101" s="644"/>
      <c r="EXX101" s="644"/>
      <c r="EXY101" s="644"/>
      <c r="EXZ101" s="644"/>
      <c r="EYA101" s="644"/>
      <c r="EYB101" s="644"/>
      <c r="EYC101" s="644"/>
      <c r="EYD101" s="644"/>
      <c r="EYE101" s="644"/>
      <c r="EYF101" s="644"/>
      <c r="EYG101" s="644"/>
      <c r="EYH101" s="644"/>
      <c r="EYI101" s="644"/>
      <c r="EYJ101" s="644"/>
      <c r="EYK101" s="644"/>
      <c r="EYL101" s="644"/>
      <c r="EYM101" s="644"/>
      <c r="EYN101" s="644"/>
      <c r="EYO101" s="644"/>
      <c r="EYP101" s="644"/>
      <c r="EYQ101" s="644"/>
      <c r="EYR101" s="644"/>
      <c r="EYS101" s="644"/>
      <c r="EYT101" s="644"/>
      <c r="EYU101" s="644"/>
      <c r="EYV101" s="644"/>
      <c r="EYW101" s="644"/>
      <c r="EYX101" s="644"/>
      <c r="EYY101" s="644"/>
      <c r="EYZ101" s="644"/>
      <c r="EZA101" s="644"/>
      <c r="EZB101" s="644"/>
      <c r="EZC101" s="644"/>
      <c r="EZD101" s="644"/>
      <c r="EZE101" s="644"/>
      <c r="EZF101" s="644"/>
      <c r="EZG101" s="644"/>
      <c r="EZH101" s="644"/>
      <c r="EZI101" s="644"/>
      <c r="EZJ101" s="644"/>
      <c r="EZK101" s="644"/>
      <c r="EZL101" s="644"/>
      <c r="EZM101" s="644"/>
      <c r="EZN101" s="644"/>
      <c r="EZO101" s="644"/>
      <c r="EZP101" s="644"/>
      <c r="EZQ101" s="644"/>
      <c r="EZR101" s="644"/>
      <c r="EZS101" s="644"/>
      <c r="EZT101" s="644"/>
      <c r="EZU101" s="644"/>
      <c r="EZV101" s="644"/>
      <c r="EZW101" s="644"/>
      <c r="EZX101" s="644"/>
      <c r="EZY101" s="644"/>
      <c r="EZZ101" s="644"/>
      <c r="FAA101" s="644"/>
      <c r="FAB101" s="644"/>
      <c r="FAC101" s="644"/>
      <c r="FAD101" s="644"/>
      <c r="FAE101" s="644"/>
      <c r="FAF101" s="644"/>
      <c r="FAG101" s="644"/>
      <c r="FAH101" s="644"/>
      <c r="FAI101" s="644"/>
      <c r="FAJ101" s="644"/>
      <c r="FAK101" s="644"/>
      <c r="FAL101" s="644"/>
      <c r="FAM101" s="644"/>
      <c r="FAN101" s="644"/>
      <c r="FAO101" s="644"/>
      <c r="FAP101" s="644"/>
      <c r="FAQ101" s="644"/>
      <c r="FAR101" s="644"/>
      <c r="FAS101" s="644"/>
      <c r="FAT101" s="644"/>
      <c r="FAU101" s="644"/>
      <c r="FAV101" s="644"/>
      <c r="FAW101" s="644"/>
      <c r="FAX101" s="644"/>
      <c r="FAY101" s="644"/>
      <c r="FAZ101" s="644"/>
      <c r="FBA101" s="644"/>
      <c r="FBB101" s="644"/>
      <c r="FBC101" s="644"/>
      <c r="FBD101" s="644"/>
      <c r="FBE101" s="644"/>
      <c r="FBF101" s="644"/>
      <c r="FBG101" s="644"/>
      <c r="FBH101" s="644"/>
      <c r="FBI101" s="644"/>
      <c r="FBJ101" s="644"/>
      <c r="FBK101" s="644"/>
      <c r="FBL101" s="644"/>
      <c r="FBM101" s="644"/>
      <c r="FBN101" s="644"/>
      <c r="FBO101" s="644"/>
      <c r="FBP101" s="644"/>
      <c r="FBQ101" s="644"/>
      <c r="FBR101" s="644"/>
      <c r="FBS101" s="644"/>
      <c r="FBT101" s="644"/>
      <c r="FBU101" s="644"/>
      <c r="FBV101" s="644"/>
      <c r="FBW101" s="644"/>
      <c r="FBX101" s="644"/>
      <c r="FBY101" s="644"/>
      <c r="FBZ101" s="644"/>
      <c r="FCA101" s="644"/>
      <c r="FCB101" s="644"/>
      <c r="FCC101" s="644"/>
      <c r="FCD101" s="644"/>
      <c r="FCE101" s="644"/>
      <c r="FCF101" s="644"/>
      <c r="FCG101" s="644"/>
      <c r="FCH101" s="644"/>
      <c r="FCI101" s="644"/>
      <c r="FCJ101" s="644"/>
      <c r="FCK101" s="644"/>
      <c r="FCL101" s="644"/>
      <c r="FCM101" s="644"/>
      <c r="FCN101" s="644"/>
      <c r="FCO101" s="644"/>
      <c r="FCP101" s="644"/>
      <c r="FCQ101" s="644"/>
      <c r="FCR101" s="644"/>
      <c r="FCS101" s="644"/>
      <c r="FCT101" s="644"/>
      <c r="FCU101" s="644"/>
      <c r="FCV101" s="644"/>
      <c r="FCW101" s="644"/>
      <c r="FCX101" s="644"/>
      <c r="FCY101" s="644"/>
      <c r="FCZ101" s="644"/>
      <c r="FDA101" s="644"/>
      <c r="FDB101" s="644"/>
      <c r="FDC101" s="644"/>
      <c r="FDD101" s="644"/>
      <c r="FDE101" s="644"/>
      <c r="FDF101" s="644"/>
      <c r="FDG101" s="644"/>
      <c r="FDH101" s="644"/>
      <c r="FDI101" s="644"/>
      <c r="FDJ101" s="644"/>
      <c r="FDK101" s="644"/>
      <c r="FDL101" s="644"/>
      <c r="FDM101" s="644"/>
      <c r="FDN101" s="644"/>
      <c r="FDO101" s="644"/>
      <c r="FDP101" s="644"/>
      <c r="FDQ101" s="644"/>
      <c r="FDR101" s="644"/>
      <c r="FDS101" s="644"/>
      <c r="FDT101" s="644"/>
      <c r="FDU101" s="644"/>
      <c r="FDV101" s="644"/>
      <c r="FDW101" s="644"/>
      <c r="FDX101" s="644"/>
      <c r="FDY101" s="644"/>
      <c r="FDZ101" s="644"/>
      <c r="FEA101" s="644"/>
      <c r="FEB101" s="644"/>
      <c r="FEC101" s="644"/>
      <c r="FED101" s="644"/>
      <c r="FEE101" s="644"/>
      <c r="FEF101" s="644"/>
      <c r="FEG101" s="644"/>
      <c r="FEH101" s="644"/>
      <c r="FEI101" s="644"/>
      <c r="FEJ101" s="644"/>
      <c r="FEK101" s="644"/>
      <c r="FEL101" s="644"/>
      <c r="FEM101" s="644"/>
      <c r="FEN101" s="644"/>
      <c r="FEO101" s="644"/>
      <c r="FEP101" s="644"/>
      <c r="FEQ101" s="644"/>
      <c r="FER101" s="644"/>
      <c r="FES101" s="644"/>
      <c r="FET101" s="644"/>
      <c r="FEU101" s="644"/>
      <c r="FEV101" s="644"/>
      <c r="FEW101" s="644"/>
      <c r="FEX101" s="644"/>
      <c r="FEY101" s="644"/>
      <c r="FEZ101" s="644"/>
      <c r="FFA101" s="644"/>
      <c r="FFB101" s="644"/>
      <c r="FFC101" s="644"/>
      <c r="FFD101" s="644"/>
      <c r="FFE101" s="644"/>
      <c r="FFF101" s="644"/>
      <c r="FFG101" s="644"/>
      <c r="FFH101" s="644"/>
      <c r="FFI101" s="644"/>
      <c r="FFJ101" s="644"/>
      <c r="FFK101" s="644"/>
      <c r="FFL101" s="644"/>
      <c r="FFM101" s="644"/>
      <c r="FFN101" s="644"/>
      <c r="FFO101" s="644"/>
      <c r="FFP101" s="644"/>
      <c r="FFQ101" s="644"/>
      <c r="FFR101" s="644"/>
      <c r="FFS101" s="644"/>
      <c r="FFT101" s="644"/>
      <c r="FFU101" s="644"/>
      <c r="FFV101" s="644"/>
      <c r="FFW101" s="644"/>
      <c r="FFX101" s="644"/>
      <c r="FFY101" s="644"/>
      <c r="FFZ101" s="644"/>
      <c r="FGA101" s="644"/>
      <c r="FGB101" s="644"/>
      <c r="FGC101" s="644"/>
      <c r="FGD101" s="644"/>
      <c r="FGE101" s="644"/>
      <c r="FGF101" s="644"/>
      <c r="FGG101" s="644"/>
      <c r="FGH101" s="644"/>
      <c r="FGI101" s="644"/>
      <c r="FGJ101" s="644"/>
      <c r="FGK101" s="644"/>
      <c r="FGL101" s="644"/>
      <c r="FGM101" s="644"/>
      <c r="FGN101" s="644"/>
      <c r="FGO101" s="644"/>
      <c r="FGP101" s="644"/>
      <c r="FGQ101" s="644"/>
      <c r="FGR101" s="644"/>
      <c r="FGS101" s="644"/>
      <c r="FGT101" s="644"/>
      <c r="FGU101" s="644"/>
      <c r="FGV101" s="644"/>
      <c r="FGW101" s="644"/>
      <c r="FGX101" s="644"/>
      <c r="FGY101" s="644"/>
      <c r="FGZ101" s="644"/>
      <c r="FHA101" s="644"/>
      <c r="FHB101" s="644"/>
      <c r="FHC101" s="644"/>
      <c r="FHD101" s="644"/>
      <c r="FHE101" s="644"/>
      <c r="FHF101" s="644"/>
      <c r="FHG101" s="644"/>
      <c r="FHH101" s="644"/>
      <c r="FHI101" s="644"/>
      <c r="FHJ101" s="644"/>
      <c r="FHK101" s="644"/>
      <c r="FHL101" s="644"/>
      <c r="FHM101" s="644"/>
      <c r="FHN101" s="644"/>
      <c r="FHO101" s="644"/>
      <c r="FHP101" s="644"/>
      <c r="FHQ101" s="644"/>
      <c r="FHR101" s="644"/>
      <c r="FHS101" s="644"/>
      <c r="FHT101" s="644"/>
      <c r="FHU101" s="644"/>
      <c r="FHV101" s="644"/>
      <c r="FHW101" s="644"/>
      <c r="FHX101" s="644"/>
      <c r="FHY101" s="644"/>
      <c r="FHZ101" s="644"/>
      <c r="FIA101" s="644"/>
      <c r="FIB101" s="644"/>
      <c r="FIC101" s="644"/>
      <c r="FID101" s="644"/>
      <c r="FIE101" s="644"/>
      <c r="FIF101" s="644"/>
      <c r="FIG101" s="644"/>
      <c r="FIH101" s="644"/>
      <c r="FII101" s="644"/>
      <c r="FIJ101" s="644"/>
      <c r="FIK101" s="644"/>
      <c r="FIL101" s="644"/>
      <c r="FIM101" s="644"/>
      <c r="FIN101" s="644"/>
      <c r="FIO101" s="644"/>
      <c r="FIP101" s="644"/>
      <c r="FIQ101" s="644"/>
      <c r="FIR101" s="644"/>
      <c r="FIS101" s="644"/>
      <c r="FIT101" s="644"/>
      <c r="FIU101" s="644"/>
      <c r="FIV101" s="644"/>
      <c r="FIW101" s="644"/>
      <c r="FIX101" s="644"/>
      <c r="FIY101" s="644"/>
      <c r="FIZ101" s="644"/>
      <c r="FJA101" s="644"/>
      <c r="FJB101" s="644"/>
      <c r="FJC101" s="644"/>
      <c r="FJD101" s="644"/>
      <c r="FJE101" s="644"/>
      <c r="FJF101" s="644"/>
      <c r="FJG101" s="644"/>
      <c r="FJH101" s="644"/>
      <c r="FJI101" s="644"/>
      <c r="FJJ101" s="644"/>
      <c r="FJK101" s="644"/>
      <c r="FJL101" s="644"/>
      <c r="FJM101" s="644"/>
      <c r="FJN101" s="644"/>
      <c r="FJO101" s="644"/>
      <c r="FJP101" s="644"/>
      <c r="FJQ101" s="644"/>
      <c r="FJR101" s="644"/>
      <c r="FJS101" s="644"/>
      <c r="FJT101" s="644"/>
      <c r="FJU101" s="644"/>
      <c r="FJV101" s="644"/>
      <c r="FJW101" s="644"/>
      <c r="FJX101" s="644"/>
      <c r="FJY101" s="644"/>
      <c r="FJZ101" s="644"/>
      <c r="FKA101" s="644"/>
      <c r="FKB101" s="644"/>
      <c r="FKC101" s="644"/>
      <c r="FKD101" s="644"/>
      <c r="FKE101" s="644"/>
      <c r="FKF101" s="644"/>
      <c r="FKG101" s="644"/>
      <c r="FKH101" s="644"/>
      <c r="FKI101" s="644"/>
      <c r="FKJ101" s="644"/>
      <c r="FKK101" s="644"/>
      <c r="FKL101" s="644"/>
      <c r="FKM101" s="644"/>
      <c r="FKN101" s="644"/>
      <c r="FKO101" s="644"/>
      <c r="FKP101" s="644"/>
      <c r="FKQ101" s="644"/>
      <c r="FKR101" s="644"/>
      <c r="FKS101" s="644"/>
      <c r="FKT101" s="644"/>
      <c r="FKU101" s="644"/>
      <c r="FKV101" s="644"/>
      <c r="FKW101" s="644"/>
      <c r="FKX101" s="644"/>
      <c r="FKY101" s="644"/>
      <c r="FKZ101" s="644"/>
      <c r="FLA101" s="644"/>
      <c r="FLB101" s="644"/>
      <c r="FLC101" s="644"/>
      <c r="FLD101" s="644"/>
      <c r="FLE101" s="644"/>
      <c r="FLF101" s="644"/>
      <c r="FLG101" s="644"/>
      <c r="FLH101" s="644"/>
      <c r="FLI101" s="644"/>
      <c r="FLJ101" s="644"/>
      <c r="FLK101" s="644"/>
      <c r="FLL101" s="644"/>
      <c r="FLM101" s="644"/>
      <c r="FLN101" s="644"/>
      <c r="FLO101" s="644"/>
      <c r="FLP101" s="644"/>
      <c r="FLQ101" s="644"/>
      <c r="FLR101" s="644"/>
      <c r="FLS101" s="644"/>
      <c r="FLT101" s="644"/>
      <c r="FLU101" s="644"/>
      <c r="FLV101" s="644"/>
      <c r="FLW101" s="644"/>
      <c r="FLX101" s="644"/>
      <c r="FLY101" s="644"/>
      <c r="FLZ101" s="644"/>
      <c r="FMA101" s="644"/>
      <c r="FMB101" s="644"/>
      <c r="FMC101" s="644"/>
      <c r="FMD101" s="644"/>
      <c r="FME101" s="644"/>
      <c r="FMF101" s="644"/>
      <c r="FMG101" s="644"/>
      <c r="FMH101" s="644"/>
      <c r="FMI101" s="644"/>
      <c r="FMJ101" s="644"/>
      <c r="FMK101" s="644"/>
      <c r="FML101" s="644"/>
      <c r="FMM101" s="644"/>
      <c r="FMN101" s="644"/>
      <c r="FMO101" s="644"/>
      <c r="FMP101" s="644"/>
      <c r="FMQ101" s="644"/>
      <c r="FMR101" s="644"/>
      <c r="FMS101" s="644"/>
      <c r="FMT101" s="644"/>
      <c r="FMU101" s="644"/>
      <c r="FMV101" s="644"/>
      <c r="FMW101" s="644"/>
      <c r="FMX101" s="644"/>
      <c r="FMY101" s="644"/>
      <c r="FMZ101" s="644"/>
      <c r="FNA101" s="644"/>
      <c r="FNB101" s="644"/>
      <c r="FNC101" s="644"/>
      <c r="FND101" s="644"/>
      <c r="FNE101" s="644"/>
      <c r="FNF101" s="644"/>
      <c r="FNG101" s="644"/>
      <c r="FNH101" s="644"/>
      <c r="FNI101" s="644"/>
      <c r="FNJ101" s="644"/>
      <c r="FNK101" s="644"/>
      <c r="FNL101" s="644"/>
      <c r="FNM101" s="644"/>
      <c r="FNN101" s="644"/>
      <c r="FNO101" s="644"/>
      <c r="FNP101" s="644"/>
      <c r="FNQ101" s="644"/>
      <c r="FNR101" s="644"/>
      <c r="FNS101" s="644"/>
      <c r="FNT101" s="644"/>
      <c r="FNU101" s="644"/>
      <c r="FNV101" s="644"/>
      <c r="FNW101" s="644"/>
      <c r="FNX101" s="644"/>
      <c r="FNY101" s="644"/>
      <c r="FNZ101" s="644"/>
      <c r="FOA101" s="644"/>
      <c r="FOB101" s="644"/>
      <c r="FOC101" s="644"/>
      <c r="FOD101" s="644"/>
      <c r="FOE101" s="644"/>
      <c r="FOF101" s="644"/>
      <c r="FOG101" s="644"/>
      <c r="FOH101" s="644"/>
      <c r="FOI101" s="644"/>
      <c r="FOJ101" s="644"/>
      <c r="FOK101" s="644"/>
      <c r="FOL101" s="644"/>
      <c r="FOM101" s="644"/>
      <c r="FON101" s="644"/>
      <c r="FOO101" s="644"/>
      <c r="FOP101" s="644"/>
      <c r="FOQ101" s="644"/>
      <c r="FOR101" s="644"/>
      <c r="FOS101" s="644"/>
      <c r="FOT101" s="644"/>
      <c r="FOU101" s="644"/>
      <c r="FOV101" s="644"/>
      <c r="FOW101" s="644"/>
      <c r="FOX101" s="644"/>
      <c r="FOY101" s="644"/>
      <c r="FOZ101" s="644"/>
      <c r="FPA101" s="644"/>
      <c r="FPB101" s="644"/>
      <c r="FPC101" s="644"/>
      <c r="FPD101" s="644"/>
      <c r="FPE101" s="644"/>
      <c r="FPF101" s="644"/>
      <c r="FPG101" s="644"/>
      <c r="FPH101" s="644"/>
      <c r="FPI101" s="644"/>
      <c r="FPJ101" s="644"/>
      <c r="FPK101" s="644"/>
      <c r="FPL101" s="644"/>
      <c r="FPM101" s="644"/>
      <c r="FPN101" s="644"/>
      <c r="FPO101" s="644"/>
      <c r="FPP101" s="644"/>
      <c r="FPQ101" s="644"/>
      <c r="FPR101" s="644"/>
      <c r="FPS101" s="644"/>
      <c r="FPT101" s="644"/>
      <c r="FPU101" s="644"/>
      <c r="FPV101" s="644"/>
      <c r="FPW101" s="644"/>
      <c r="FPX101" s="644"/>
      <c r="FPY101" s="644"/>
      <c r="FPZ101" s="644"/>
      <c r="FQA101" s="644"/>
      <c r="FQB101" s="644"/>
      <c r="FQC101" s="644"/>
      <c r="FQD101" s="644"/>
      <c r="FQE101" s="644"/>
      <c r="FQF101" s="644"/>
      <c r="FQG101" s="644"/>
      <c r="FQH101" s="644"/>
      <c r="FQI101" s="644"/>
      <c r="FQJ101" s="644"/>
      <c r="FQK101" s="644"/>
      <c r="FQL101" s="644"/>
      <c r="FQM101" s="644"/>
      <c r="FQN101" s="644"/>
      <c r="FQO101" s="644"/>
      <c r="FQP101" s="644"/>
      <c r="FQQ101" s="644"/>
      <c r="FQR101" s="644"/>
      <c r="FQS101" s="644"/>
      <c r="FQT101" s="644"/>
      <c r="FQU101" s="644"/>
      <c r="FQV101" s="644"/>
      <c r="FQW101" s="644"/>
      <c r="FQX101" s="644"/>
      <c r="FQY101" s="644"/>
      <c r="FQZ101" s="644"/>
      <c r="FRA101" s="644"/>
      <c r="FRB101" s="644"/>
      <c r="FRC101" s="644"/>
      <c r="FRD101" s="644"/>
      <c r="FRE101" s="644"/>
      <c r="FRF101" s="644"/>
      <c r="FRG101" s="644"/>
      <c r="FRH101" s="644"/>
      <c r="FRI101" s="644"/>
      <c r="FRJ101" s="644"/>
      <c r="FRK101" s="644"/>
      <c r="FRL101" s="644"/>
      <c r="FRM101" s="644"/>
      <c r="FRN101" s="644"/>
      <c r="FRO101" s="644"/>
      <c r="FRP101" s="644"/>
      <c r="FRQ101" s="644"/>
      <c r="FRR101" s="644"/>
      <c r="FRS101" s="644"/>
      <c r="FRT101" s="644"/>
      <c r="FRU101" s="644"/>
      <c r="FRV101" s="644"/>
      <c r="FRW101" s="644"/>
      <c r="FRX101" s="644"/>
      <c r="FRY101" s="644"/>
      <c r="FRZ101" s="644"/>
      <c r="FSA101" s="644"/>
      <c r="FSB101" s="644"/>
      <c r="FSC101" s="644"/>
      <c r="FSD101" s="644"/>
      <c r="FSE101" s="644"/>
      <c r="FSF101" s="644"/>
      <c r="FSG101" s="644"/>
      <c r="FSH101" s="644"/>
      <c r="FSI101" s="644"/>
      <c r="FSJ101" s="644"/>
      <c r="FSK101" s="644"/>
      <c r="FSL101" s="644"/>
      <c r="FSM101" s="644"/>
      <c r="FSN101" s="644"/>
      <c r="FSO101" s="644"/>
      <c r="FSP101" s="644"/>
      <c r="FSQ101" s="644"/>
      <c r="FSR101" s="644"/>
      <c r="FSS101" s="644"/>
      <c r="FST101" s="644"/>
      <c r="FSU101" s="644"/>
      <c r="FSV101" s="644"/>
      <c r="FSW101" s="644"/>
      <c r="FSX101" s="644"/>
      <c r="FSY101" s="644"/>
      <c r="FSZ101" s="644"/>
      <c r="FTA101" s="644"/>
      <c r="FTB101" s="644"/>
      <c r="FTC101" s="644"/>
      <c r="FTD101" s="644"/>
      <c r="FTE101" s="644"/>
      <c r="FTF101" s="644"/>
      <c r="FTG101" s="644"/>
      <c r="FTH101" s="644"/>
      <c r="FTI101" s="644"/>
      <c r="FTJ101" s="644"/>
      <c r="FTK101" s="644"/>
      <c r="FTL101" s="644"/>
      <c r="FTM101" s="644"/>
      <c r="FTN101" s="644"/>
      <c r="FTO101" s="644"/>
      <c r="FTP101" s="644"/>
      <c r="FTQ101" s="644"/>
      <c r="FTR101" s="644"/>
      <c r="FTS101" s="644"/>
      <c r="FTT101" s="644"/>
      <c r="FTU101" s="644"/>
      <c r="FTV101" s="644"/>
      <c r="FTW101" s="644"/>
      <c r="FTX101" s="644"/>
      <c r="FTY101" s="644"/>
      <c r="FTZ101" s="644"/>
      <c r="FUA101" s="644"/>
      <c r="FUB101" s="644"/>
      <c r="FUC101" s="644"/>
      <c r="FUD101" s="644"/>
      <c r="FUE101" s="644"/>
      <c r="FUF101" s="644"/>
      <c r="FUG101" s="644"/>
      <c r="FUH101" s="644"/>
      <c r="FUI101" s="644"/>
      <c r="FUJ101" s="644"/>
      <c r="FUK101" s="644"/>
      <c r="FUL101" s="644"/>
      <c r="FUM101" s="644"/>
      <c r="FUN101" s="644"/>
      <c r="FUO101" s="644"/>
      <c r="FUP101" s="644"/>
      <c r="FUQ101" s="644"/>
      <c r="FUR101" s="644"/>
      <c r="FUS101" s="644"/>
      <c r="FUT101" s="644"/>
      <c r="FUU101" s="644"/>
      <c r="FUV101" s="644"/>
      <c r="FUW101" s="644"/>
      <c r="FUX101" s="644"/>
      <c r="FUY101" s="644"/>
      <c r="FUZ101" s="644"/>
      <c r="FVA101" s="644"/>
      <c r="FVB101" s="644"/>
      <c r="FVC101" s="644"/>
      <c r="FVD101" s="644"/>
      <c r="FVE101" s="644"/>
      <c r="FVF101" s="644"/>
      <c r="FVG101" s="644"/>
      <c r="FVH101" s="644"/>
      <c r="FVI101" s="644"/>
      <c r="FVJ101" s="644"/>
      <c r="FVK101" s="644"/>
      <c r="FVL101" s="644"/>
      <c r="FVM101" s="644"/>
      <c r="FVN101" s="644"/>
      <c r="FVO101" s="644"/>
      <c r="FVP101" s="644"/>
      <c r="FVQ101" s="644"/>
      <c r="FVR101" s="644"/>
      <c r="FVS101" s="644"/>
      <c r="FVT101" s="644"/>
      <c r="FVU101" s="644"/>
      <c r="FVV101" s="644"/>
      <c r="FVW101" s="644"/>
      <c r="FVX101" s="644"/>
      <c r="FVY101" s="644"/>
      <c r="FVZ101" s="644"/>
      <c r="FWA101" s="644"/>
      <c r="FWB101" s="644"/>
      <c r="FWC101" s="644"/>
      <c r="FWD101" s="644"/>
      <c r="FWE101" s="644"/>
      <c r="FWF101" s="644"/>
      <c r="FWG101" s="644"/>
      <c r="FWH101" s="644"/>
      <c r="FWI101" s="644"/>
      <c r="FWJ101" s="644"/>
      <c r="FWK101" s="644"/>
      <c r="FWL101" s="644"/>
      <c r="FWM101" s="644"/>
      <c r="FWN101" s="644"/>
      <c r="FWO101" s="644"/>
      <c r="FWP101" s="644"/>
      <c r="FWQ101" s="644"/>
      <c r="FWR101" s="644"/>
      <c r="FWS101" s="644"/>
      <c r="FWT101" s="644"/>
      <c r="FWU101" s="644"/>
      <c r="FWV101" s="644"/>
      <c r="FWW101" s="644"/>
      <c r="FWX101" s="644"/>
      <c r="FWY101" s="644"/>
      <c r="FWZ101" s="644"/>
      <c r="FXA101" s="644"/>
      <c r="FXB101" s="644"/>
      <c r="FXC101" s="644"/>
      <c r="FXD101" s="644"/>
      <c r="FXE101" s="644"/>
      <c r="FXF101" s="644"/>
      <c r="FXG101" s="644"/>
      <c r="FXH101" s="644"/>
      <c r="FXI101" s="644"/>
      <c r="FXJ101" s="644"/>
      <c r="FXK101" s="644"/>
      <c r="FXL101" s="644"/>
      <c r="FXM101" s="644"/>
      <c r="FXN101" s="644"/>
      <c r="FXO101" s="644"/>
      <c r="FXP101" s="644"/>
      <c r="FXQ101" s="644"/>
      <c r="FXR101" s="644"/>
      <c r="FXS101" s="644"/>
      <c r="FXT101" s="644"/>
      <c r="FXU101" s="644"/>
      <c r="FXV101" s="644"/>
      <c r="FXW101" s="644"/>
      <c r="FXX101" s="644"/>
      <c r="FXY101" s="644"/>
      <c r="FXZ101" s="644"/>
      <c r="FYA101" s="644"/>
      <c r="FYB101" s="644"/>
      <c r="FYC101" s="644"/>
      <c r="FYD101" s="644"/>
      <c r="FYE101" s="644"/>
      <c r="FYF101" s="644"/>
      <c r="FYG101" s="644"/>
      <c r="FYH101" s="644"/>
      <c r="FYI101" s="644"/>
      <c r="FYJ101" s="644"/>
      <c r="FYK101" s="644"/>
      <c r="FYL101" s="644"/>
      <c r="FYM101" s="644"/>
      <c r="FYN101" s="644"/>
      <c r="FYO101" s="644"/>
      <c r="FYP101" s="644"/>
      <c r="FYQ101" s="644"/>
      <c r="FYR101" s="644"/>
      <c r="FYS101" s="644"/>
      <c r="FYT101" s="644"/>
      <c r="FYU101" s="644"/>
      <c r="FYV101" s="644"/>
      <c r="FYW101" s="644"/>
      <c r="FYX101" s="644"/>
      <c r="FYY101" s="644"/>
      <c r="FYZ101" s="644"/>
      <c r="FZA101" s="644"/>
      <c r="FZB101" s="644"/>
      <c r="FZC101" s="644"/>
      <c r="FZD101" s="644"/>
      <c r="FZE101" s="644"/>
      <c r="FZF101" s="644"/>
      <c r="FZG101" s="644"/>
      <c r="FZH101" s="644"/>
      <c r="FZI101" s="644"/>
      <c r="FZJ101" s="644"/>
      <c r="FZK101" s="644"/>
      <c r="FZL101" s="644"/>
      <c r="FZM101" s="644"/>
      <c r="FZN101" s="644"/>
      <c r="FZO101" s="644"/>
      <c r="FZP101" s="644"/>
      <c r="FZQ101" s="644"/>
      <c r="FZR101" s="644"/>
      <c r="FZS101" s="644"/>
      <c r="FZT101" s="644"/>
      <c r="FZU101" s="644"/>
      <c r="FZV101" s="644"/>
      <c r="FZW101" s="644"/>
      <c r="FZX101" s="644"/>
      <c r="FZY101" s="644"/>
      <c r="FZZ101" s="644"/>
      <c r="GAA101" s="644"/>
      <c r="GAB101" s="644"/>
      <c r="GAC101" s="644"/>
      <c r="GAD101" s="644"/>
      <c r="GAE101" s="644"/>
      <c r="GAF101" s="644"/>
      <c r="GAG101" s="644"/>
      <c r="GAH101" s="644"/>
      <c r="GAI101" s="644"/>
      <c r="GAJ101" s="644"/>
      <c r="GAK101" s="644"/>
      <c r="GAL101" s="644"/>
      <c r="GAM101" s="644"/>
      <c r="GAN101" s="644"/>
      <c r="GAO101" s="644"/>
      <c r="GAP101" s="644"/>
      <c r="GAQ101" s="644"/>
      <c r="GAR101" s="644"/>
      <c r="GAS101" s="644"/>
      <c r="GAT101" s="644"/>
      <c r="GAU101" s="644"/>
      <c r="GAV101" s="644"/>
      <c r="GAW101" s="644"/>
      <c r="GAX101" s="644"/>
      <c r="GAY101" s="644"/>
      <c r="GAZ101" s="644"/>
      <c r="GBA101" s="644"/>
      <c r="GBB101" s="644"/>
      <c r="GBC101" s="644"/>
      <c r="GBD101" s="644"/>
      <c r="GBE101" s="644"/>
      <c r="GBF101" s="644"/>
      <c r="GBG101" s="644"/>
      <c r="GBH101" s="644"/>
      <c r="GBI101" s="644"/>
      <c r="GBJ101" s="644"/>
      <c r="GBK101" s="644"/>
      <c r="GBL101" s="644"/>
      <c r="GBM101" s="644"/>
      <c r="GBN101" s="644"/>
      <c r="GBO101" s="644"/>
      <c r="GBP101" s="644"/>
      <c r="GBQ101" s="644"/>
      <c r="GBR101" s="644"/>
      <c r="GBS101" s="644"/>
      <c r="GBT101" s="644"/>
      <c r="GBU101" s="644"/>
      <c r="GBV101" s="644"/>
      <c r="GBW101" s="644"/>
      <c r="GBX101" s="644"/>
      <c r="GBY101" s="644"/>
      <c r="GBZ101" s="644"/>
      <c r="GCA101" s="644"/>
      <c r="GCB101" s="644"/>
      <c r="GCC101" s="644"/>
      <c r="GCD101" s="644"/>
      <c r="GCE101" s="644"/>
      <c r="GCF101" s="644"/>
      <c r="GCG101" s="644"/>
      <c r="GCH101" s="644"/>
      <c r="GCI101" s="644"/>
      <c r="GCJ101" s="644"/>
      <c r="GCK101" s="644"/>
      <c r="GCL101" s="644"/>
      <c r="GCM101" s="644"/>
      <c r="GCN101" s="644"/>
      <c r="GCO101" s="644"/>
      <c r="GCP101" s="644"/>
      <c r="GCQ101" s="644"/>
      <c r="GCR101" s="644"/>
      <c r="GCS101" s="644"/>
      <c r="GCT101" s="644"/>
      <c r="GCU101" s="644"/>
      <c r="GCV101" s="644"/>
      <c r="GCW101" s="644"/>
      <c r="GCX101" s="644"/>
      <c r="GCY101" s="644"/>
      <c r="GCZ101" s="644"/>
      <c r="GDA101" s="644"/>
      <c r="GDB101" s="644"/>
      <c r="GDC101" s="644"/>
      <c r="GDD101" s="644"/>
      <c r="GDE101" s="644"/>
      <c r="GDF101" s="644"/>
      <c r="GDG101" s="644"/>
      <c r="GDH101" s="644"/>
      <c r="GDI101" s="644"/>
      <c r="GDJ101" s="644"/>
      <c r="GDK101" s="644"/>
      <c r="GDL101" s="644"/>
      <c r="GDM101" s="644"/>
      <c r="GDN101" s="644"/>
      <c r="GDO101" s="644"/>
      <c r="GDP101" s="644"/>
      <c r="GDQ101" s="644"/>
      <c r="GDR101" s="644"/>
      <c r="GDS101" s="644"/>
      <c r="GDT101" s="644"/>
      <c r="GDU101" s="644"/>
      <c r="GDV101" s="644"/>
      <c r="GDW101" s="644"/>
      <c r="GDX101" s="644"/>
      <c r="GDY101" s="644"/>
      <c r="GDZ101" s="644"/>
      <c r="GEA101" s="644"/>
      <c r="GEB101" s="644"/>
      <c r="GEC101" s="644"/>
      <c r="GED101" s="644"/>
      <c r="GEE101" s="644"/>
      <c r="GEF101" s="644"/>
      <c r="GEG101" s="644"/>
      <c r="GEH101" s="644"/>
      <c r="GEI101" s="644"/>
      <c r="GEJ101" s="644"/>
      <c r="GEK101" s="644"/>
      <c r="GEL101" s="644"/>
      <c r="GEM101" s="644"/>
      <c r="GEN101" s="644"/>
      <c r="GEO101" s="644"/>
      <c r="GEP101" s="644"/>
      <c r="GEQ101" s="644"/>
      <c r="GER101" s="644"/>
      <c r="GES101" s="644"/>
      <c r="GET101" s="644"/>
      <c r="GEU101" s="644"/>
      <c r="GEV101" s="644"/>
      <c r="GEW101" s="644"/>
      <c r="GEX101" s="644"/>
      <c r="GEY101" s="644"/>
      <c r="GEZ101" s="644"/>
      <c r="GFA101" s="644"/>
      <c r="GFB101" s="644"/>
      <c r="GFC101" s="644"/>
      <c r="GFD101" s="644"/>
      <c r="GFE101" s="644"/>
      <c r="GFF101" s="644"/>
      <c r="GFG101" s="644"/>
      <c r="GFH101" s="644"/>
      <c r="GFI101" s="644"/>
      <c r="GFJ101" s="644"/>
      <c r="GFK101" s="644"/>
      <c r="GFL101" s="644"/>
      <c r="GFM101" s="644"/>
      <c r="GFN101" s="644"/>
      <c r="GFO101" s="644"/>
      <c r="GFP101" s="644"/>
      <c r="GFQ101" s="644"/>
      <c r="GFR101" s="644"/>
      <c r="GFS101" s="644"/>
      <c r="GFT101" s="644"/>
      <c r="GFU101" s="644"/>
      <c r="GFV101" s="644"/>
      <c r="GFW101" s="644"/>
      <c r="GFX101" s="644"/>
      <c r="GFY101" s="644"/>
      <c r="GFZ101" s="644"/>
      <c r="GGA101" s="644"/>
      <c r="GGB101" s="644"/>
      <c r="GGC101" s="644"/>
      <c r="GGD101" s="644"/>
      <c r="GGE101" s="644"/>
      <c r="GGF101" s="644"/>
      <c r="GGG101" s="644"/>
      <c r="GGH101" s="644"/>
      <c r="GGI101" s="644"/>
      <c r="GGJ101" s="644"/>
      <c r="GGK101" s="644"/>
      <c r="GGL101" s="644"/>
      <c r="GGM101" s="644"/>
      <c r="GGN101" s="644"/>
      <c r="GGO101" s="644"/>
      <c r="GGP101" s="644"/>
      <c r="GGQ101" s="644"/>
      <c r="GGR101" s="644"/>
      <c r="GGS101" s="644"/>
      <c r="GGT101" s="644"/>
      <c r="GGU101" s="644"/>
      <c r="GGV101" s="644"/>
      <c r="GGW101" s="644"/>
      <c r="GGX101" s="644"/>
      <c r="GGY101" s="644"/>
      <c r="GGZ101" s="644"/>
      <c r="GHA101" s="644"/>
      <c r="GHB101" s="644"/>
      <c r="GHC101" s="644"/>
      <c r="GHD101" s="644"/>
      <c r="GHE101" s="644"/>
      <c r="GHF101" s="644"/>
      <c r="GHG101" s="644"/>
      <c r="GHH101" s="644"/>
      <c r="GHI101" s="644"/>
      <c r="GHJ101" s="644"/>
      <c r="GHK101" s="644"/>
      <c r="GHL101" s="644"/>
      <c r="GHM101" s="644"/>
      <c r="GHN101" s="644"/>
      <c r="GHO101" s="644"/>
      <c r="GHP101" s="644"/>
      <c r="GHQ101" s="644"/>
      <c r="GHR101" s="644"/>
      <c r="GHS101" s="644"/>
      <c r="GHT101" s="644"/>
      <c r="GHU101" s="644"/>
      <c r="GHV101" s="644"/>
      <c r="GHW101" s="644"/>
      <c r="GHX101" s="644"/>
      <c r="GHY101" s="644"/>
      <c r="GHZ101" s="644"/>
      <c r="GIA101" s="644"/>
      <c r="GIB101" s="644"/>
      <c r="GIC101" s="644"/>
      <c r="GID101" s="644"/>
      <c r="GIE101" s="644"/>
      <c r="GIF101" s="644"/>
      <c r="GIG101" s="644"/>
      <c r="GIH101" s="644"/>
      <c r="GII101" s="644"/>
      <c r="GIJ101" s="644"/>
      <c r="GIK101" s="644"/>
      <c r="GIL101" s="644"/>
      <c r="GIM101" s="644"/>
      <c r="GIN101" s="644"/>
      <c r="GIO101" s="644"/>
      <c r="GIP101" s="644"/>
      <c r="GIQ101" s="644"/>
      <c r="GIR101" s="644"/>
      <c r="GIS101" s="644"/>
      <c r="GIT101" s="644"/>
      <c r="GIU101" s="644"/>
      <c r="GIV101" s="644"/>
      <c r="GIW101" s="644"/>
      <c r="GIX101" s="644"/>
      <c r="GIY101" s="644"/>
      <c r="GIZ101" s="644"/>
      <c r="GJA101" s="644"/>
      <c r="GJB101" s="644"/>
      <c r="GJC101" s="644"/>
      <c r="GJD101" s="644"/>
      <c r="GJE101" s="644"/>
      <c r="GJF101" s="644"/>
      <c r="GJG101" s="644"/>
      <c r="GJH101" s="644"/>
      <c r="GJI101" s="644"/>
      <c r="GJJ101" s="644"/>
      <c r="GJK101" s="644"/>
      <c r="GJL101" s="644"/>
      <c r="GJM101" s="644"/>
      <c r="GJN101" s="644"/>
      <c r="GJO101" s="644"/>
      <c r="GJP101" s="644"/>
      <c r="GJQ101" s="644"/>
      <c r="GJR101" s="644"/>
      <c r="GJS101" s="644"/>
      <c r="GJT101" s="644"/>
      <c r="GJU101" s="644"/>
      <c r="GJV101" s="644"/>
      <c r="GJW101" s="644"/>
      <c r="GJX101" s="644"/>
      <c r="GJY101" s="644"/>
      <c r="GJZ101" s="644"/>
      <c r="GKA101" s="644"/>
      <c r="GKB101" s="644"/>
      <c r="GKC101" s="644"/>
      <c r="GKD101" s="644"/>
      <c r="GKE101" s="644"/>
      <c r="GKF101" s="644"/>
      <c r="GKG101" s="644"/>
      <c r="GKH101" s="644"/>
      <c r="GKI101" s="644"/>
      <c r="GKJ101" s="644"/>
      <c r="GKK101" s="644"/>
      <c r="GKL101" s="644"/>
      <c r="GKM101" s="644"/>
      <c r="GKN101" s="644"/>
      <c r="GKO101" s="644"/>
      <c r="GKP101" s="644"/>
      <c r="GKQ101" s="644"/>
      <c r="GKR101" s="644"/>
      <c r="GKS101" s="644"/>
      <c r="GKT101" s="644"/>
      <c r="GKU101" s="644"/>
      <c r="GKV101" s="644"/>
      <c r="GKW101" s="644"/>
      <c r="GKX101" s="644"/>
      <c r="GKY101" s="644"/>
      <c r="GKZ101" s="644"/>
      <c r="GLA101" s="644"/>
      <c r="GLB101" s="644"/>
      <c r="GLC101" s="644"/>
      <c r="GLD101" s="644"/>
      <c r="GLE101" s="644"/>
      <c r="GLF101" s="644"/>
      <c r="GLG101" s="644"/>
      <c r="GLH101" s="644"/>
      <c r="GLI101" s="644"/>
      <c r="GLJ101" s="644"/>
      <c r="GLK101" s="644"/>
      <c r="GLL101" s="644"/>
      <c r="GLM101" s="644"/>
      <c r="GLN101" s="644"/>
      <c r="GLO101" s="644"/>
      <c r="GLP101" s="644"/>
      <c r="GLQ101" s="644"/>
      <c r="GLR101" s="644"/>
      <c r="GLS101" s="644"/>
      <c r="GLT101" s="644"/>
      <c r="GLU101" s="644"/>
      <c r="GLV101" s="644"/>
      <c r="GLW101" s="644"/>
      <c r="GLX101" s="644"/>
      <c r="GLY101" s="644"/>
      <c r="GLZ101" s="644"/>
      <c r="GMA101" s="644"/>
      <c r="GMB101" s="644"/>
      <c r="GMC101" s="644"/>
      <c r="GMD101" s="644"/>
      <c r="GME101" s="644"/>
      <c r="GMF101" s="644"/>
      <c r="GMG101" s="644"/>
      <c r="GMH101" s="644"/>
      <c r="GMI101" s="644"/>
      <c r="GMJ101" s="644"/>
      <c r="GMK101" s="644"/>
      <c r="GML101" s="644"/>
      <c r="GMM101" s="644"/>
      <c r="GMN101" s="644"/>
      <c r="GMO101" s="644"/>
      <c r="GMP101" s="644"/>
      <c r="GMQ101" s="644"/>
      <c r="GMR101" s="644"/>
      <c r="GMS101" s="644"/>
      <c r="GMT101" s="644"/>
      <c r="GMU101" s="644"/>
      <c r="GMV101" s="644"/>
      <c r="GMW101" s="644"/>
      <c r="GMX101" s="644"/>
      <c r="GMY101" s="644"/>
      <c r="GMZ101" s="644"/>
      <c r="GNA101" s="644"/>
      <c r="GNB101" s="644"/>
      <c r="GNC101" s="644"/>
      <c r="GND101" s="644"/>
      <c r="GNE101" s="644"/>
      <c r="GNF101" s="644"/>
      <c r="GNG101" s="644"/>
      <c r="GNH101" s="644"/>
      <c r="GNI101" s="644"/>
      <c r="GNJ101" s="644"/>
      <c r="GNK101" s="644"/>
      <c r="GNL101" s="644"/>
      <c r="GNM101" s="644"/>
      <c r="GNN101" s="644"/>
      <c r="GNO101" s="644"/>
      <c r="GNP101" s="644"/>
      <c r="GNQ101" s="644"/>
      <c r="GNR101" s="644"/>
      <c r="GNS101" s="644"/>
      <c r="GNT101" s="644"/>
      <c r="GNU101" s="644"/>
      <c r="GNV101" s="644"/>
      <c r="GNW101" s="644"/>
      <c r="GNX101" s="644"/>
      <c r="GNY101" s="644"/>
      <c r="GNZ101" s="644"/>
      <c r="GOA101" s="644"/>
      <c r="GOB101" s="644"/>
      <c r="GOC101" s="644"/>
      <c r="GOD101" s="644"/>
      <c r="GOE101" s="644"/>
      <c r="GOF101" s="644"/>
      <c r="GOG101" s="644"/>
      <c r="GOH101" s="644"/>
      <c r="GOI101" s="644"/>
      <c r="GOJ101" s="644"/>
      <c r="GOK101" s="644"/>
      <c r="GOL101" s="644"/>
      <c r="GOM101" s="644"/>
      <c r="GON101" s="644"/>
      <c r="GOO101" s="644"/>
      <c r="GOP101" s="644"/>
      <c r="GOQ101" s="644"/>
      <c r="GOR101" s="644"/>
      <c r="GOS101" s="644"/>
      <c r="GOT101" s="644"/>
      <c r="GOU101" s="644"/>
      <c r="GOV101" s="644"/>
      <c r="GOW101" s="644"/>
      <c r="GOX101" s="644"/>
      <c r="GOY101" s="644"/>
      <c r="GOZ101" s="644"/>
      <c r="GPA101" s="644"/>
      <c r="GPB101" s="644"/>
      <c r="GPC101" s="644"/>
      <c r="GPD101" s="644"/>
      <c r="GPE101" s="644"/>
      <c r="GPF101" s="644"/>
      <c r="GPG101" s="644"/>
      <c r="GPH101" s="644"/>
      <c r="GPI101" s="644"/>
      <c r="GPJ101" s="644"/>
      <c r="GPK101" s="644"/>
      <c r="GPL101" s="644"/>
      <c r="GPM101" s="644"/>
      <c r="GPN101" s="644"/>
      <c r="GPO101" s="644"/>
      <c r="GPP101" s="644"/>
      <c r="GPQ101" s="644"/>
      <c r="GPR101" s="644"/>
      <c r="GPS101" s="644"/>
      <c r="GPT101" s="644"/>
      <c r="GPU101" s="644"/>
      <c r="GPV101" s="644"/>
      <c r="GPW101" s="644"/>
      <c r="GPX101" s="644"/>
      <c r="GPY101" s="644"/>
      <c r="GPZ101" s="644"/>
      <c r="GQA101" s="644"/>
      <c r="GQB101" s="644"/>
      <c r="GQC101" s="644"/>
      <c r="GQD101" s="644"/>
      <c r="GQE101" s="644"/>
      <c r="GQF101" s="644"/>
      <c r="GQG101" s="644"/>
      <c r="GQH101" s="644"/>
      <c r="GQI101" s="644"/>
      <c r="GQJ101" s="644"/>
      <c r="GQK101" s="644"/>
      <c r="GQL101" s="644"/>
      <c r="GQM101" s="644"/>
      <c r="GQN101" s="644"/>
      <c r="GQO101" s="644"/>
      <c r="GQP101" s="644"/>
      <c r="GQQ101" s="644"/>
      <c r="GQR101" s="644"/>
      <c r="GQS101" s="644"/>
      <c r="GQT101" s="644"/>
      <c r="GQU101" s="644"/>
      <c r="GQV101" s="644"/>
      <c r="GQW101" s="644"/>
      <c r="GQX101" s="644"/>
      <c r="GQY101" s="644"/>
      <c r="GQZ101" s="644"/>
      <c r="GRA101" s="644"/>
      <c r="GRB101" s="644"/>
      <c r="GRC101" s="644"/>
      <c r="GRD101" s="644"/>
      <c r="GRE101" s="644"/>
      <c r="GRF101" s="644"/>
      <c r="GRG101" s="644"/>
      <c r="GRH101" s="644"/>
      <c r="GRI101" s="644"/>
      <c r="GRJ101" s="644"/>
      <c r="GRK101" s="644"/>
      <c r="GRL101" s="644"/>
      <c r="GRM101" s="644"/>
      <c r="GRN101" s="644"/>
      <c r="GRO101" s="644"/>
      <c r="GRP101" s="644"/>
      <c r="GRQ101" s="644"/>
      <c r="GRR101" s="644"/>
      <c r="GRS101" s="644"/>
      <c r="GRT101" s="644"/>
      <c r="GRU101" s="644"/>
      <c r="GRV101" s="644"/>
      <c r="GRW101" s="644"/>
      <c r="GRX101" s="644"/>
      <c r="GRY101" s="644"/>
      <c r="GRZ101" s="644"/>
      <c r="GSA101" s="644"/>
      <c r="GSB101" s="644"/>
      <c r="GSC101" s="644"/>
      <c r="GSD101" s="644"/>
      <c r="GSE101" s="644"/>
      <c r="GSF101" s="644"/>
      <c r="GSG101" s="644"/>
      <c r="GSH101" s="644"/>
      <c r="GSI101" s="644"/>
      <c r="GSJ101" s="644"/>
      <c r="GSK101" s="644"/>
      <c r="GSL101" s="644"/>
      <c r="GSM101" s="644"/>
      <c r="GSN101" s="644"/>
      <c r="GSO101" s="644"/>
      <c r="GSP101" s="644"/>
      <c r="GSQ101" s="644"/>
      <c r="GSR101" s="644"/>
      <c r="GSS101" s="644"/>
      <c r="GST101" s="644"/>
      <c r="GSU101" s="644"/>
      <c r="GSV101" s="644"/>
      <c r="GSW101" s="644"/>
      <c r="GSX101" s="644"/>
      <c r="GSY101" s="644"/>
      <c r="GSZ101" s="644"/>
      <c r="GTA101" s="644"/>
      <c r="GTB101" s="644"/>
      <c r="GTC101" s="644"/>
      <c r="GTD101" s="644"/>
      <c r="GTE101" s="644"/>
      <c r="GTF101" s="644"/>
      <c r="GTG101" s="644"/>
      <c r="GTH101" s="644"/>
      <c r="GTI101" s="644"/>
      <c r="GTJ101" s="644"/>
      <c r="GTK101" s="644"/>
      <c r="GTL101" s="644"/>
      <c r="GTM101" s="644"/>
      <c r="GTN101" s="644"/>
      <c r="GTO101" s="644"/>
      <c r="GTP101" s="644"/>
      <c r="GTQ101" s="644"/>
      <c r="GTR101" s="644"/>
      <c r="GTS101" s="644"/>
      <c r="GTT101" s="644"/>
      <c r="GTU101" s="644"/>
      <c r="GTV101" s="644"/>
      <c r="GTW101" s="644"/>
      <c r="GTX101" s="644"/>
      <c r="GTY101" s="644"/>
      <c r="GTZ101" s="644"/>
      <c r="GUA101" s="644"/>
      <c r="GUB101" s="644"/>
      <c r="GUC101" s="644"/>
      <c r="GUD101" s="644"/>
      <c r="GUE101" s="644"/>
      <c r="GUF101" s="644"/>
      <c r="GUG101" s="644"/>
      <c r="GUH101" s="644"/>
      <c r="GUI101" s="644"/>
      <c r="GUJ101" s="644"/>
      <c r="GUK101" s="644"/>
      <c r="GUL101" s="644"/>
      <c r="GUM101" s="644"/>
      <c r="GUN101" s="644"/>
      <c r="GUO101" s="644"/>
      <c r="GUP101" s="644"/>
      <c r="GUQ101" s="644"/>
      <c r="GUR101" s="644"/>
      <c r="GUS101" s="644"/>
      <c r="GUT101" s="644"/>
      <c r="GUU101" s="644"/>
      <c r="GUV101" s="644"/>
      <c r="GUW101" s="644"/>
      <c r="GUX101" s="644"/>
      <c r="GUY101" s="644"/>
      <c r="GUZ101" s="644"/>
      <c r="GVA101" s="644"/>
      <c r="GVB101" s="644"/>
      <c r="GVC101" s="644"/>
      <c r="GVD101" s="644"/>
      <c r="GVE101" s="644"/>
      <c r="GVF101" s="644"/>
      <c r="GVG101" s="644"/>
      <c r="GVH101" s="644"/>
      <c r="GVI101" s="644"/>
      <c r="GVJ101" s="644"/>
      <c r="GVK101" s="644"/>
      <c r="GVL101" s="644"/>
      <c r="GVM101" s="644"/>
      <c r="GVN101" s="644"/>
      <c r="GVO101" s="644"/>
      <c r="GVP101" s="644"/>
      <c r="GVQ101" s="644"/>
      <c r="GVR101" s="644"/>
      <c r="GVS101" s="644"/>
      <c r="GVT101" s="644"/>
      <c r="GVU101" s="644"/>
      <c r="GVV101" s="644"/>
      <c r="GVW101" s="644"/>
      <c r="GVX101" s="644"/>
      <c r="GVY101" s="644"/>
      <c r="GVZ101" s="644"/>
      <c r="GWA101" s="644"/>
      <c r="GWB101" s="644"/>
      <c r="GWC101" s="644"/>
      <c r="GWD101" s="644"/>
      <c r="GWE101" s="644"/>
      <c r="GWF101" s="644"/>
      <c r="GWG101" s="644"/>
      <c r="GWH101" s="644"/>
      <c r="GWI101" s="644"/>
      <c r="GWJ101" s="644"/>
      <c r="GWK101" s="644"/>
      <c r="GWL101" s="644"/>
      <c r="GWM101" s="644"/>
      <c r="GWN101" s="644"/>
      <c r="GWO101" s="644"/>
      <c r="GWP101" s="644"/>
      <c r="GWQ101" s="644"/>
      <c r="GWR101" s="644"/>
      <c r="GWS101" s="644"/>
      <c r="GWT101" s="644"/>
      <c r="GWU101" s="644"/>
      <c r="GWV101" s="644"/>
      <c r="GWW101" s="644"/>
      <c r="GWX101" s="644"/>
      <c r="GWY101" s="644"/>
      <c r="GWZ101" s="644"/>
      <c r="GXA101" s="644"/>
      <c r="GXB101" s="644"/>
      <c r="GXC101" s="644"/>
      <c r="GXD101" s="644"/>
      <c r="GXE101" s="644"/>
      <c r="GXF101" s="644"/>
      <c r="GXG101" s="644"/>
      <c r="GXH101" s="644"/>
      <c r="GXI101" s="644"/>
      <c r="GXJ101" s="644"/>
      <c r="GXK101" s="644"/>
      <c r="GXL101" s="644"/>
      <c r="GXM101" s="644"/>
      <c r="GXN101" s="644"/>
      <c r="GXO101" s="644"/>
      <c r="GXP101" s="644"/>
      <c r="GXQ101" s="644"/>
      <c r="GXR101" s="644"/>
      <c r="GXS101" s="644"/>
      <c r="GXT101" s="644"/>
      <c r="GXU101" s="644"/>
      <c r="GXV101" s="644"/>
      <c r="GXW101" s="644"/>
      <c r="GXX101" s="644"/>
      <c r="GXY101" s="644"/>
      <c r="GXZ101" s="644"/>
      <c r="GYA101" s="644"/>
      <c r="GYB101" s="644"/>
      <c r="GYC101" s="644"/>
      <c r="GYD101" s="644"/>
      <c r="GYE101" s="644"/>
      <c r="GYF101" s="644"/>
      <c r="GYG101" s="644"/>
      <c r="GYH101" s="644"/>
      <c r="GYI101" s="644"/>
      <c r="GYJ101" s="644"/>
      <c r="GYK101" s="644"/>
      <c r="GYL101" s="644"/>
      <c r="GYM101" s="644"/>
      <c r="GYN101" s="644"/>
      <c r="GYO101" s="644"/>
      <c r="GYP101" s="644"/>
      <c r="GYQ101" s="644"/>
      <c r="GYR101" s="644"/>
      <c r="GYS101" s="644"/>
      <c r="GYT101" s="644"/>
      <c r="GYU101" s="644"/>
      <c r="GYV101" s="644"/>
      <c r="GYW101" s="644"/>
      <c r="GYX101" s="644"/>
      <c r="GYY101" s="644"/>
      <c r="GYZ101" s="644"/>
      <c r="GZA101" s="644"/>
      <c r="GZB101" s="644"/>
      <c r="GZC101" s="644"/>
      <c r="GZD101" s="644"/>
      <c r="GZE101" s="644"/>
      <c r="GZF101" s="644"/>
      <c r="GZG101" s="644"/>
      <c r="GZH101" s="644"/>
      <c r="GZI101" s="644"/>
      <c r="GZJ101" s="644"/>
      <c r="GZK101" s="644"/>
      <c r="GZL101" s="644"/>
      <c r="GZM101" s="644"/>
      <c r="GZN101" s="644"/>
      <c r="GZO101" s="644"/>
      <c r="GZP101" s="644"/>
      <c r="GZQ101" s="644"/>
      <c r="GZR101" s="644"/>
      <c r="GZS101" s="644"/>
      <c r="GZT101" s="644"/>
      <c r="GZU101" s="644"/>
      <c r="GZV101" s="644"/>
      <c r="GZW101" s="644"/>
      <c r="GZX101" s="644"/>
      <c r="GZY101" s="644"/>
      <c r="GZZ101" s="644"/>
      <c r="HAA101" s="644"/>
      <c r="HAB101" s="644"/>
      <c r="HAC101" s="644"/>
      <c r="HAD101" s="644"/>
      <c r="HAE101" s="644"/>
      <c r="HAF101" s="644"/>
      <c r="HAG101" s="644"/>
      <c r="HAH101" s="644"/>
      <c r="HAI101" s="644"/>
      <c r="HAJ101" s="644"/>
      <c r="HAK101" s="644"/>
      <c r="HAL101" s="644"/>
      <c r="HAM101" s="644"/>
      <c r="HAN101" s="644"/>
      <c r="HAO101" s="644"/>
      <c r="HAP101" s="644"/>
      <c r="HAQ101" s="644"/>
      <c r="HAR101" s="644"/>
      <c r="HAS101" s="644"/>
      <c r="HAT101" s="644"/>
      <c r="HAU101" s="644"/>
      <c r="HAV101" s="644"/>
      <c r="HAW101" s="644"/>
      <c r="HAX101" s="644"/>
      <c r="HAY101" s="644"/>
      <c r="HAZ101" s="644"/>
      <c r="HBA101" s="644"/>
      <c r="HBB101" s="644"/>
      <c r="HBC101" s="644"/>
      <c r="HBD101" s="644"/>
      <c r="HBE101" s="644"/>
      <c r="HBF101" s="644"/>
      <c r="HBG101" s="644"/>
      <c r="HBH101" s="644"/>
      <c r="HBI101" s="644"/>
      <c r="HBJ101" s="644"/>
      <c r="HBK101" s="644"/>
      <c r="HBL101" s="644"/>
      <c r="HBM101" s="644"/>
      <c r="HBN101" s="644"/>
      <c r="HBO101" s="644"/>
      <c r="HBP101" s="644"/>
      <c r="HBQ101" s="644"/>
      <c r="HBR101" s="644"/>
      <c r="HBS101" s="644"/>
      <c r="HBT101" s="644"/>
      <c r="HBU101" s="644"/>
      <c r="HBV101" s="644"/>
      <c r="HBW101" s="644"/>
      <c r="HBX101" s="644"/>
      <c r="HBY101" s="644"/>
      <c r="HBZ101" s="644"/>
      <c r="HCA101" s="644"/>
      <c r="HCB101" s="644"/>
      <c r="HCC101" s="644"/>
      <c r="HCD101" s="644"/>
      <c r="HCE101" s="644"/>
      <c r="HCF101" s="644"/>
      <c r="HCG101" s="644"/>
      <c r="HCH101" s="644"/>
      <c r="HCI101" s="644"/>
      <c r="HCJ101" s="644"/>
      <c r="HCK101" s="644"/>
      <c r="HCL101" s="644"/>
      <c r="HCM101" s="644"/>
      <c r="HCN101" s="644"/>
      <c r="HCO101" s="644"/>
      <c r="HCP101" s="644"/>
      <c r="HCQ101" s="644"/>
      <c r="HCR101" s="644"/>
      <c r="HCS101" s="644"/>
      <c r="HCT101" s="644"/>
      <c r="HCU101" s="644"/>
      <c r="HCV101" s="644"/>
      <c r="HCW101" s="644"/>
      <c r="HCX101" s="644"/>
      <c r="HCY101" s="644"/>
      <c r="HCZ101" s="644"/>
      <c r="HDA101" s="644"/>
      <c r="HDB101" s="644"/>
      <c r="HDC101" s="644"/>
      <c r="HDD101" s="644"/>
      <c r="HDE101" s="644"/>
      <c r="HDF101" s="644"/>
      <c r="HDG101" s="644"/>
      <c r="HDH101" s="644"/>
      <c r="HDI101" s="644"/>
      <c r="HDJ101" s="644"/>
      <c r="HDK101" s="644"/>
      <c r="HDL101" s="644"/>
      <c r="HDM101" s="644"/>
      <c r="HDN101" s="644"/>
      <c r="HDO101" s="644"/>
      <c r="HDP101" s="644"/>
      <c r="HDQ101" s="644"/>
      <c r="HDR101" s="644"/>
      <c r="HDS101" s="644"/>
      <c r="HDT101" s="644"/>
      <c r="HDU101" s="644"/>
      <c r="HDV101" s="644"/>
      <c r="HDW101" s="644"/>
      <c r="HDX101" s="644"/>
      <c r="HDY101" s="644"/>
      <c r="HDZ101" s="644"/>
      <c r="HEA101" s="644"/>
      <c r="HEB101" s="644"/>
      <c r="HEC101" s="644"/>
      <c r="HED101" s="644"/>
      <c r="HEE101" s="644"/>
      <c r="HEF101" s="644"/>
      <c r="HEG101" s="644"/>
      <c r="HEH101" s="644"/>
      <c r="HEI101" s="644"/>
      <c r="HEJ101" s="644"/>
      <c r="HEK101" s="644"/>
      <c r="HEL101" s="644"/>
      <c r="HEM101" s="644"/>
      <c r="HEN101" s="644"/>
      <c r="HEO101" s="644"/>
      <c r="HEP101" s="644"/>
      <c r="HEQ101" s="644"/>
      <c r="HER101" s="644"/>
      <c r="HES101" s="644"/>
      <c r="HET101" s="644"/>
      <c r="HEU101" s="644"/>
      <c r="HEV101" s="644"/>
      <c r="HEW101" s="644"/>
      <c r="HEX101" s="644"/>
      <c r="HEY101" s="644"/>
      <c r="HEZ101" s="644"/>
      <c r="HFA101" s="644"/>
      <c r="HFB101" s="644"/>
      <c r="HFC101" s="644"/>
      <c r="HFD101" s="644"/>
      <c r="HFE101" s="644"/>
      <c r="HFF101" s="644"/>
      <c r="HFG101" s="644"/>
      <c r="HFH101" s="644"/>
      <c r="HFI101" s="644"/>
      <c r="HFJ101" s="644"/>
      <c r="HFK101" s="644"/>
      <c r="HFL101" s="644"/>
      <c r="HFM101" s="644"/>
      <c r="HFN101" s="644"/>
      <c r="HFO101" s="644"/>
      <c r="HFP101" s="644"/>
      <c r="HFQ101" s="644"/>
      <c r="HFR101" s="644"/>
      <c r="HFS101" s="644"/>
      <c r="HFT101" s="644"/>
      <c r="HFU101" s="644"/>
      <c r="HFV101" s="644"/>
      <c r="HFW101" s="644"/>
      <c r="HFX101" s="644"/>
      <c r="HFY101" s="644"/>
      <c r="HFZ101" s="644"/>
      <c r="HGA101" s="644"/>
      <c r="HGB101" s="644"/>
      <c r="HGC101" s="644"/>
      <c r="HGD101" s="644"/>
      <c r="HGE101" s="644"/>
      <c r="HGF101" s="644"/>
      <c r="HGG101" s="644"/>
      <c r="HGH101" s="644"/>
      <c r="HGI101" s="644"/>
      <c r="HGJ101" s="644"/>
      <c r="HGK101" s="644"/>
      <c r="HGL101" s="644"/>
      <c r="HGM101" s="644"/>
      <c r="HGN101" s="644"/>
      <c r="HGO101" s="644"/>
      <c r="HGP101" s="644"/>
      <c r="HGQ101" s="644"/>
      <c r="HGR101" s="644"/>
      <c r="HGS101" s="644"/>
      <c r="HGT101" s="644"/>
      <c r="HGU101" s="644"/>
      <c r="HGV101" s="644"/>
      <c r="HGW101" s="644"/>
      <c r="HGX101" s="644"/>
      <c r="HGY101" s="644"/>
      <c r="HGZ101" s="644"/>
      <c r="HHA101" s="644"/>
      <c r="HHB101" s="644"/>
      <c r="HHC101" s="644"/>
      <c r="HHD101" s="644"/>
      <c r="HHE101" s="644"/>
      <c r="HHF101" s="644"/>
      <c r="HHG101" s="644"/>
      <c r="HHH101" s="644"/>
      <c r="HHI101" s="644"/>
      <c r="HHJ101" s="644"/>
      <c r="HHK101" s="644"/>
      <c r="HHL101" s="644"/>
      <c r="HHM101" s="644"/>
      <c r="HHN101" s="644"/>
      <c r="HHO101" s="644"/>
      <c r="HHP101" s="644"/>
      <c r="HHQ101" s="644"/>
      <c r="HHR101" s="644"/>
      <c r="HHS101" s="644"/>
      <c r="HHT101" s="644"/>
      <c r="HHU101" s="644"/>
      <c r="HHV101" s="644"/>
      <c r="HHW101" s="644"/>
      <c r="HHX101" s="644"/>
      <c r="HHY101" s="644"/>
      <c r="HHZ101" s="644"/>
      <c r="HIA101" s="644"/>
      <c r="HIB101" s="644"/>
      <c r="HIC101" s="644"/>
      <c r="HID101" s="644"/>
      <c r="HIE101" s="644"/>
      <c r="HIF101" s="644"/>
      <c r="HIG101" s="644"/>
      <c r="HIH101" s="644"/>
      <c r="HII101" s="644"/>
      <c r="HIJ101" s="644"/>
      <c r="HIK101" s="644"/>
      <c r="HIL101" s="644"/>
      <c r="HIM101" s="644"/>
      <c r="HIN101" s="644"/>
      <c r="HIO101" s="644"/>
      <c r="HIP101" s="644"/>
      <c r="HIQ101" s="644"/>
      <c r="HIR101" s="644"/>
      <c r="HIS101" s="644"/>
      <c r="HIT101" s="644"/>
      <c r="HIU101" s="644"/>
      <c r="HIV101" s="644"/>
      <c r="HIW101" s="644"/>
      <c r="HIX101" s="644"/>
      <c r="HIY101" s="644"/>
      <c r="HIZ101" s="644"/>
      <c r="HJA101" s="644"/>
      <c r="HJB101" s="644"/>
      <c r="HJC101" s="644"/>
      <c r="HJD101" s="644"/>
      <c r="HJE101" s="644"/>
      <c r="HJF101" s="644"/>
      <c r="HJG101" s="644"/>
      <c r="HJH101" s="644"/>
      <c r="HJI101" s="644"/>
      <c r="HJJ101" s="644"/>
      <c r="HJK101" s="644"/>
      <c r="HJL101" s="644"/>
      <c r="HJM101" s="644"/>
      <c r="HJN101" s="644"/>
      <c r="HJO101" s="644"/>
      <c r="HJP101" s="644"/>
      <c r="HJQ101" s="644"/>
      <c r="HJR101" s="644"/>
      <c r="HJS101" s="644"/>
      <c r="HJT101" s="644"/>
      <c r="HJU101" s="644"/>
      <c r="HJV101" s="644"/>
      <c r="HJW101" s="644"/>
      <c r="HJX101" s="644"/>
      <c r="HJY101" s="644"/>
      <c r="HJZ101" s="644"/>
      <c r="HKA101" s="644"/>
      <c r="HKB101" s="644"/>
      <c r="HKC101" s="644"/>
      <c r="HKD101" s="644"/>
      <c r="HKE101" s="644"/>
      <c r="HKF101" s="644"/>
      <c r="HKG101" s="644"/>
      <c r="HKH101" s="644"/>
      <c r="HKI101" s="644"/>
      <c r="HKJ101" s="644"/>
      <c r="HKK101" s="644"/>
      <c r="HKL101" s="644"/>
      <c r="HKM101" s="644"/>
      <c r="HKN101" s="644"/>
      <c r="HKO101" s="644"/>
      <c r="HKP101" s="644"/>
      <c r="HKQ101" s="644"/>
      <c r="HKR101" s="644"/>
      <c r="HKS101" s="644"/>
      <c r="HKT101" s="644"/>
      <c r="HKU101" s="644"/>
      <c r="HKV101" s="644"/>
      <c r="HKW101" s="644"/>
      <c r="HKX101" s="644"/>
      <c r="HKY101" s="644"/>
      <c r="HKZ101" s="644"/>
      <c r="HLA101" s="644"/>
      <c r="HLB101" s="644"/>
      <c r="HLC101" s="644"/>
      <c r="HLD101" s="644"/>
      <c r="HLE101" s="644"/>
      <c r="HLF101" s="644"/>
      <c r="HLG101" s="644"/>
      <c r="HLH101" s="644"/>
      <c r="HLI101" s="644"/>
      <c r="HLJ101" s="644"/>
      <c r="HLK101" s="644"/>
      <c r="HLL101" s="644"/>
      <c r="HLM101" s="644"/>
      <c r="HLN101" s="644"/>
      <c r="HLO101" s="644"/>
      <c r="HLP101" s="644"/>
      <c r="HLQ101" s="644"/>
      <c r="HLR101" s="644"/>
      <c r="HLS101" s="644"/>
      <c r="HLT101" s="644"/>
      <c r="HLU101" s="644"/>
      <c r="HLV101" s="644"/>
      <c r="HLW101" s="644"/>
      <c r="HLX101" s="644"/>
      <c r="HLY101" s="644"/>
      <c r="HLZ101" s="644"/>
      <c r="HMA101" s="644"/>
      <c r="HMB101" s="644"/>
      <c r="HMC101" s="644"/>
      <c r="HMD101" s="644"/>
      <c r="HME101" s="644"/>
      <c r="HMF101" s="644"/>
      <c r="HMG101" s="644"/>
      <c r="HMH101" s="644"/>
      <c r="HMI101" s="644"/>
      <c r="HMJ101" s="644"/>
      <c r="HMK101" s="644"/>
      <c r="HML101" s="644"/>
      <c r="HMM101" s="644"/>
      <c r="HMN101" s="644"/>
      <c r="HMO101" s="644"/>
      <c r="HMP101" s="644"/>
      <c r="HMQ101" s="644"/>
      <c r="HMR101" s="644"/>
      <c r="HMS101" s="644"/>
      <c r="HMT101" s="644"/>
      <c r="HMU101" s="644"/>
      <c r="HMV101" s="644"/>
      <c r="HMW101" s="644"/>
      <c r="HMX101" s="644"/>
      <c r="HMY101" s="644"/>
      <c r="HMZ101" s="644"/>
      <c r="HNA101" s="644"/>
      <c r="HNB101" s="644"/>
      <c r="HNC101" s="644"/>
      <c r="HND101" s="644"/>
      <c r="HNE101" s="644"/>
      <c r="HNF101" s="644"/>
      <c r="HNG101" s="644"/>
      <c r="HNH101" s="644"/>
      <c r="HNI101" s="644"/>
      <c r="HNJ101" s="644"/>
      <c r="HNK101" s="644"/>
      <c r="HNL101" s="644"/>
      <c r="HNM101" s="644"/>
      <c r="HNN101" s="644"/>
      <c r="HNO101" s="644"/>
      <c r="HNP101" s="644"/>
      <c r="HNQ101" s="644"/>
      <c r="HNR101" s="644"/>
      <c r="HNS101" s="644"/>
      <c r="HNT101" s="644"/>
      <c r="HNU101" s="644"/>
      <c r="HNV101" s="644"/>
      <c r="HNW101" s="644"/>
      <c r="HNX101" s="644"/>
      <c r="HNY101" s="644"/>
      <c r="HNZ101" s="644"/>
      <c r="HOA101" s="644"/>
      <c r="HOB101" s="644"/>
      <c r="HOC101" s="644"/>
      <c r="HOD101" s="644"/>
      <c r="HOE101" s="644"/>
      <c r="HOF101" s="644"/>
      <c r="HOG101" s="644"/>
      <c r="HOH101" s="644"/>
      <c r="HOI101" s="644"/>
      <c r="HOJ101" s="644"/>
      <c r="HOK101" s="644"/>
      <c r="HOL101" s="644"/>
      <c r="HOM101" s="644"/>
      <c r="HON101" s="644"/>
      <c r="HOO101" s="644"/>
      <c r="HOP101" s="644"/>
      <c r="HOQ101" s="644"/>
      <c r="HOR101" s="644"/>
      <c r="HOS101" s="644"/>
      <c r="HOT101" s="644"/>
      <c r="HOU101" s="644"/>
      <c r="HOV101" s="644"/>
      <c r="HOW101" s="644"/>
      <c r="HOX101" s="644"/>
      <c r="HOY101" s="644"/>
      <c r="HOZ101" s="644"/>
      <c r="HPA101" s="644"/>
      <c r="HPB101" s="644"/>
      <c r="HPC101" s="644"/>
      <c r="HPD101" s="644"/>
      <c r="HPE101" s="644"/>
      <c r="HPF101" s="644"/>
      <c r="HPG101" s="644"/>
      <c r="HPH101" s="644"/>
      <c r="HPI101" s="644"/>
      <c r="HPJ101" s="644"/>
      <c r="HPK101" s="644"/>
      <c r="HPL101" s="644"/>
      <c r="HPM101" s="644"/>
      <c r="HPN101" s="644"/>
      <c r="HPO101" s="644"/>
      <c r="HPP101" s="644"/>
      <c r="HPQ101" s="644"/>
      <c r="HPR101" s="644"/>
      <c r="HPS101" s="644"/>
      <c r="HPT101" s="644"/>
      <c r="HPU101" s="644"/>
      <c r="HPV101" s="644"/>
      <c r="HPW101" s="644"/>
      <c r="HPX101" s="644"/>
      <c r="HPY101" s="644"/>
      <c r="HPZ101" s="644"/>
      <c r="HQA101" s="644"/>
      <c r="HQB101" s="644"/>
      <c r="HQC101" s="644"/>
      <c r="HQD101" s="644"/>
      <c r="HQE101" s="644"/>
      <c r="HQF101" s="644"/>
      <c r="HQG101" s="644"/>
      <c r="HQH101" s="644"/>
      <c r="HQI101" s="644"/>
      <c r="HQJ101" s="644"/>
      <c r="HQK101" s="644"/>
      <c r="HQL101" s="644"/>
      <c r="HQM101" s="644"/>
      <c r="HQN101" s="644"/>
      <c r="HQO101" s="644"/>
      <c r="HQP101" s="644"/>
      <c r="HQQ101" s="644"/>
      <c r="HQR101" s="644"/>
      <c r="HQS101" s="644"/>
      <c r="HQT101" s="644"/>
      <c r="HQU101" s="644"/>
      <c r="HQV101" s="644"/>
      <c r="HQW101" s="644"/>
      <c r="HQX101" s="644"/>
      <c r="HQY101" s="644"/>
      <c r="HQZ101" s="644"/>
      <c r="HRA101" s="644"/>
      <c r="HRB101" s="644"/>
      <c r="HRC101" s="644"/>
      <c r="HRD101" s="644"/>
      <c r="HRE101" s="644"/>
      <c r="HRF101" s="644"/>
      <c r="HRG101" s="644"/>
      <c r="HRH101" s="644"/>
      <c r="HRI101" s="644"/>
      <c r="HRJ101" s="644"/>
      <c r="HRK101" s="644"/>
      <c r="HRL101" s="644"/>
      <c r="HRM101" s="644"/>
      <c r="HRN101" s="644"/>
      <c r="HRO101" s="644"/>
      <c r="HRP101" s="644"/>
      <c r="HRQ101" s="644"/>
      <c r="HRR101" s="644"/>
      <c r="HRS101" s="644"/>
      <c r="HRT101" s="644"/>
      <c r="HRU101" s="644"/>
      <c r="HRV101" s="644"/>
      <c r="HRW101" s="644"/>
      <c r="HRX101" s="644"/>
      <c r="HRY101" s="644"/>
      <c r="HRZ101" s="644"/>
      <c r="HSA101" s="644"/>
      <c r="HSB101" s="644"/>
      <c r="HSC101" s="644"/>
      <c r="HSD101" s="644"/>
      <c r="HSE101" s="644"/>
      <c r="HSF101" s="644"/>
      <c r="HSG101" s="644"/>
      <c r="HSH101" s="644"/>
      <c r="HSI101" s="644"/>
      <c r="HSJ101" s="644"/>
      <c r="HSK101" s="644"/>
      <c r="HSL101" s="644"/>
      <c r="HSM101" s="644"/>
      <c r="HSN101" s="644"/>
      <c r="HSO101" s="644"/>
      <c r="HSP101" s="644"/>
      <c r="HSQ101" s="644"/>
      <c r="HSR101" s="644"/>
      <c r="HSS101" s="644"/>
      <c r="HST101" s="644"/>
      <c r="HSU101" s="644"/>
      <c r="HSV101" s="644"/>
      <c r="HSW101" s="644"/>
      <c r="HSX101" s="644"/>
      <c r="HSY101" s="644"/>
      <c r="HSZ101" s="644"/>
      <c r="HTA101" s="644"/>
      <c r="HTB101" s="644"/>
      <c r="HTC101" s="644"/>
      <c r="HTD101" s="644"/>
      <c r="HTE101" s="644"/>
      <c r="HTF101" s="644"/>
      <c r="HTG101" s="644"/>
      <c r="HTH101" s="644"/>
      <c r="HTI101" s="644"/>
      <c r="HTJ101" s="644"/>
      <c r="HTK101" s="644"/>
      <c r="HTL101" s="644"/>
      <c r="HTM101" s="644"/>
      <c r="HTN101" s="644"/>
      <c r="HTO101" s="644"/>
      <c r="HTP101" s="644"/>
      <c r="HTQ101" s="644"/>
      <c r="HTR101" s="644"/>
      <c r="HTS101" s="644"/>
      <c r="HTT101" s="644"/>
      <c r="HTU101" s="644"/>
      <c r="HTV101" s="644"/>
      <c r="HTW101" s="644"/>
      <c r="HTX101" s="644"/>
      <c r="HTY101" s="644"/>
      <c r="HTZ101" s="644"/>
      <c r="HUA101" s="644"/>
      <c r="HUB101" s="644"/>
      <c r="HUC101" s="644"/>
      <c r="HUD101" s="644"/>
      <c r="HUE101" s="644"/>
      <c r="HUF101" s="644"/>
      <c r="HUG101" s="644"/>
      <c r="HUH101" s="644"/>
      <c r="HUI101" s="644"/>
      <c r="HUJ101" s="644"/>
      <c r="HUK101" s="644"/>
      <c r="HUL101" s="644"/>
      <c r="HUM101" s="644"/>
      <c r="HUN101" s="644"/>
      <c r="HUO101" s="644"/>
      <c r="HUP101" s="644"/>
      <c r="HUQ101" s="644"/>
      <c r="HUR101" s="644"/>
      <c r="HUS101" s="644"/>
      <c r="HUT101" s="644"/>
      <c r="HUU101" s="644"/>
      <c r="HUV101" s="644"/>
      <c r="HUW101" s="644"/>
      <c r="HUX101" s="644"/>
      <c r="HUY101" s="644"/>
      <c r="HUZ101" s="644"/>
      <c r="HVA101" s="644"/>
      <c r="HVB101" s="644"/>
      <c r="HVC101" s="644"/>
      <c r="HVD101" s="644"/>
      <c r="HVE101" s="644"/>
      <c r="HVF101" s="644"/>
      <c r="HVG101" s="644"/>
      <c r="HVH101" s="644"/>
      <c r="HVI101" s="644"/>
      <c r="HVJ101" s="644"/>
      <c r="HVK101" s="644"/>
      <c r="HVL101" s="644"/>
      <c r="HVM101" s="644"/>
      <c r="HVN101" s="644"/>
      <c r="HVO101" s="644"/>
      <c r="HVP101" s="644"/>
      <c r="HVQ101" s="644"/>
      <c r="HVR101" s="644"/>
      <c r="HVS101" s="644"/>
      <c r="HVT101" s="644"/>
      <c r="HVU101" s="644"/>
      <c r="HVV101" s="644"/>
      <c r="HVW101" s="644"/>
      <c r="HVX101" s="644"/>
      <c r="HVY101" s="644"/>
      <c r="HVZ101" s="644"/>
      <c r="HWA101" s="644"/>
      <c r="HWB101" s="644"/>
      <c r="HWC101" s="644"/>
      <c r="HWD101" s="644"/>
      <c r="HWE101" s="644"/>
      <c r="HWF101" s="644"/>
      <c r="HWG101" s="644"/>
      <c r="HWH101" s="644"/>
      <c r="HWI101" s="644"/>
      <c r="HWJ101" s="644"/>
      <c r="HWK101" s="644"/>
      <c r="HWL101" s="644"/>
      <c r="HWM101" s="644"/>
      <c r="HWN101" s="644"/>
      <c r="HWO101" s="644"/>
      <c r="HWP101" s="644"/>
      <c r="HWQ101" s="644"/>
      <c r="HWR101" s="644"/>
      <c r="HWS101" s="644"/>
      <c r="HWT101" s="644"/>
      <c r="HWU101" s="644"/>
      <c r="HWV101" s="644"/>
      <c r="HWW101" s="644"/>
      <c r="HWX101" s="644"/>
      <c r="HWY101" s="644"/>
      <c r="HWZ101" s="644"/>
      <c r="HXA101" s="644"/>
      <c r="HXB101" s="644"/>
      <c r="HXC101" s="644"/>
      <c r="HXD101" s="644"/>
      <c r="HXE101" s="644"/>
      <c r="HXF101" s="644"/>
      <c r="HXG101" s="644"/>
      <c r="HXH101" s="644"/>
      <c r="HXI101" s="644"/>
      <c r="HXJ101" s="644"/>
      <c r="HXK101" s="644"/>
      <c r="HXL101" s="644"/>
      <c r="HXM101" s="644"/>
      <c r="HXN101" s="644"/>
      <c r="HXO101" s="644"/>
      <c r="HXP101" s="644"/>
      <c r="HXQ101" s="644"/>
      <c r="HXR101" s="644"/>
      <c r="HXS101" s="644"/>
      <c r="HXT101" s="644"/>
      <c r="HXU101" s="644"/>
      <c r="HXV101" s="644"/>
      <c r="HXW101" s="644"/>
      <c r="HXX101" s="644"/>
      <c r="HXY101" s="644"/>
      <c r="HXZ101" s="644"/>
      <c r="HYA101" s="644"/>
      <c r="HYB101" s="644"/>
      <c r="HYC101" s="644"/>
      <c r="HYD101" s="644"/>
      <c r="HYE101" s="644"/>
      <c r="HYF101" s="644"/>
      <c r="HYG101" s="644"/>
      <c r="HYH101" s="644"/>
      <c r="HYI101" s="644"/>
      <c r="HYJ101" s="644"/>
      <c r="HYK101" s="644"/>
      <c r="HYL101" s="644"/>
      <c r="HYM101" s="644"/>
      <c r="HYN101" s="644"/>
      <c r="HYO101" s="644"/>
      <c r="HYP101" s="644"/>
      <c r="HYQ101" s="644"/>
      <c r="HYR101" s="644"/>
      <c r="HYS101" s="644"/>
      <c r="HYT101" s="644"/>
      <c r="HYU101" s="644"/>
      <c r="HYV101" s="644"/>
      <c r="HYW101" s="644"/>
      <c r="HYX101" s="644"/>
      <c r="HYY101" s="644"/>
      <c r="HYZ101" s="644"/>
      <c r="HZA101" s="644"/>
      <c r="HZB101" s="644"/>
      <c r="HZC101" s="644"/>
      <c r="HZD101" s="644"/>
      <c r="HZE101" s="644"/>
      <c r="HZF101" s="644"/>
      <c r="HZG101" s="644"/>
      <c r="HZH101" s="644"/>
      <c r="HZI101" s="644"/>
      <c r="HZJ101" s="644"/>
      <c r="HZK101" s="644"/>
      <c r="HZL101" s="644"/>
      <c r="HZM101" s="644"/>
      <c r="HZN101" s="644"/>
      <c r="HZO101" s="644"/>
      <c r="HZP101" s="644"/>
      <c r="HZQ101" s="644"/>
      <c r="HZR101" s="644"/>
      <c r="HZS101" s="644"/>
      <c r="HZT101" s="644"/>
      <c r="HZU101" s="644"/>
      <c r="HZV101" s="644"/>
      <c r="HZW101" s="644"/>
      <c r="HZX101" s="644"/>
      <c r="HZY101" s="644"/>
      <c r="HZZ101" s="644"/>
      <c r="IAA101" s="644"/>
      <c r="IAB101" s="644"/>
      <c r="IAC101" s="644"/>
      <c r="IAD101" s="644"/>
      <c r="IAE101" s="644"/>
      <c r="IAF101" s="644"/>
      <c r="IAG101" s="644"/>
      <c r="IAH101" s="644"/>
      <c r="IAI101" s="644"/>
      <c r="IAJ101" s="644"/>
      <c r="IAK101" s="644"/>
      <c r="IAL101" s="644"/>
      <c r="IAM101" s="644"/>
      <c r="IAN101" s="644"/>
      <c r="IAO101" s="644"/>
      <c r="IAP101" s="644"/>
      <c r="IAQ101" s="644"/>
      <c r="IAR101" s="644"/>
      <c r="IAS101" s="644"/>
      <c r="IAT101" s="644"/>
      <c r="IAU101" s="644"/>
      <c r="IAV101" s="644"/>
      <c r="IAW101" s="644"/>
      <c r="IAX101" s="644"/>
      <c r="IAY101" s="644"/>
      <c r="IAZ101" s="644"/>
      <c r="IBA101" s="644"/>
      <c r="IBB101" s="644"/>
      <c r="IBC101" s="644"/>
      <c r="IBD101" s="644"/>
      <c r="IBE101" s="644"/>
      <c r="IBF101" s="644"/>
      <c r="IBG101" s="644"/>
      <c r="IBH101" s="644"/>
      <c r="IBI101" s="644"/>
      <c r="IBJ101" s="644"/>
      <c r="IBK101" s="644"/>
      <c r="IBL101" s="644"/>
      <c r="IBM101" s="644"/>
      <c r="IBN101" s="644"/>
      <c r="IBO101" s="644"/>
      <c r="IBP101" s="644"/>
      <c r="IBQ101" s="644"/>
      <c r="IBR101" s="644"/>
      <c r="IBS101" s="644"/>
      <c r="IBT101" s="644"/>
      <c r="IBU101" s="644"/>
      <c r="IBV101" s="644"/>
      <c r="IBW101" s="644"/>
      <c r="IBX101" s="644"/>
      <c r="IBY101" s="644"/>
      <c r="IBZ101" s="644"/>
      <c r="ICA101" s="644"/>
      <c r="ICB101" s="644"/>
      <c r="ICC101" s="644"/>
      <c r="ICD101" s="644"/>
      <c r="ICE101" s="644"/>
      <c r="ICF101" s="644"/>
      <c r="ICG101" s="644"/>
      <c r="ICH101" s="644"/>
      <c r="ICI101" s="644"/>
      <c r="ICJ101" s="644"/>
      <c r="ICK101" s="644"/>
      <c r="ICL101" s="644"/>
      <c r="ICM101" s="644"/>
      <c r="ICN101" s="644"/>
      <c r="ICO101" s="644"/>
      <c r="ICP101" s="644"/>
      <c r="ICQ101" s="644"/>
      <c r="ICR101" s="644"/>
      <c r="ICS101" s="644"/>
      <c r="ICT101" s="644"/>
      <c r="ICU101" s="644"/>
      <c r="ICV101" s="644"/>
      <c r="ICW101" s="644"/>
      <c r="ICX101" s="644"/>
      <c r="ICY101" s="644"/>
      <c r="ICZ101" s="644"/>
      <c r="IDA101" s="644"/>
      <c r="IDB101" s="644"/>
      <c r="IDC101" s="644"/>
      <c r="IDD101" s="644"/>
      <c r="IDE101" s="644"/>
      <c r="IDF101" s="644"/>
      <c r="IDG101" s="644"/>
      <c r="IDH101" s="644"/>
      <c r="IDI101" s="644"/>
      <c r="IDJ101" s="644"/>
      <c r="IDK101" s="644"/>
      <c r="IDL101" s="644"/>
      <c r="IDM101" s="644"/>
      <c r="IDN101" s="644"/>
      <c r="IDO101" s="644"/>
      <c r="IDP101" s="644"/>
      <c r="IDQ101" s="644"/>
      <c r="IDR101" s="644"/>
      <c r="IDS101" s="644"/>
      <c r="IDT101" s="644"/>
      <c r="IDU101" s="644"/>
      <c r="IDV101" s="644"/>
      <c r="IDW101" s="644"/>
      <c r="IDX101" s="644"/>
      <c r="IDY101" s="644"/>
      <c r="IDZ101" s="644"/>
      <c r="IEA101" s="644"/>
      <c r="IEB101" s="644"/>
      <c r="IEC101" s="644"/>
      <c r="IED101" s="644"/>
      <c r="IEE101" s="644"/>
      <c r="IEF101" s="644"/>
      <c r="IEG101" s="644"/>
      <c r="IEH101" s="644"/>
      <c r="IEI101" s="644"/>
      <c r="IEJ101" s="644"/>
      <c r="IEK101" s="644"/>
      <c r="IEL101" s="644"/>
      <c r="IEM101" s="644"/>
      <c r="IEN101" s="644"/>
      <c r="IEO101" s="644"/>
      <c r="IEP101" s="644"/>
      <c r="IEQ101" s="644"/>
      <c r="IER101" s="644"/>
      <c r="IES101" s="644"/>
      <c r="IET101" s="644"/>
      <c r="IEU101" s="644"/>
      <c r="IEV101" s="644"/>
      <c r="IEW101" s="644"/>
      <c r="IEX101" s="644"/>
      <c r="IEY101" s="644"/>
      <c r="IEZ101" s="644"/>
      <c r="IFA101" s="644"/>
      <c r="IFB101" s="644"/>
      <c r="IFC101" s="644"/>
      <c r="IFD101" s="644"/>
      <c r="IFE101" s="644"/>
      <c r="IFF101" s="644"/>
      <c r="IFG101" s="644"/>
      <c r="IFH101" s="644"/>
      <c r="IFI101" s="644"/>
      <c r="IFJ101" s="644"/>
      <c r="IFK101" s="644"/>
      <c r="IFL101" s="644"/>
      <c r="IFM101" s="644"/>
      <c r="IFN101" s="644"/>
      <c r="IFO101" s="644"/>
      <c r="IFP101" s="644"/>
      <c r="IFQ101" s="644"/>
      <c r="IFR101" s="644"/>
      <c r="IFS101" s="644"/>
      <c r="IFT101" s="644"/>
      <c r="IFU101" s="644"/>
      <c r="IFV101" s="644"/>
      <c r="IFW101" s="644"/>
      <c r="IFX101" s="644"/>
      <c r="IFY101" s="644"/>
      <c r="IFZ101" s="644"/>
      <c r="IGA101" s="644"/>
      <c r="IGB101" s="644"/>
      <c r="IGC101" s="644"/>
      <c r="IGD101" s="644"/>
      <c r="IGE101" s="644"/>
      <c r="IGF101" s="644"/>
      <c r="IGG101" s="644"/>
      <c r="IGH101" s="644"/>
      <c r="IGI101" s="644"/>
      <c r="IGJ101" s="644"/>
      <c r="IGK101" s="644"/>
      <c r="IGL101" s="644"/>
      <c r="IGM101" s="644"/>
      <c r="IGN101" s="644"/>
      <c r="IGO101" s="644"/>
      <c r="IGP101" s="644"/>
      <c r="IGQ101" s="644"/>
      <c r="IGR101" s="644"/>
      <c r="IGS101" s="644"/>
      <c r="IGT101" s="644"/>
      <c r="IGU101" s="644"/>
      <c r="IGV101" s="644"/>
      <c r="IGW101" s="644"/>
      <c r="IGX101" s="644"/>
      <c r="IGY101" s="644"/>
      <c r="IGZ101" s="644"/>
      <c r="IHA101" s="644"/>
      <c r="IHB101" s="644"/>
      <c r="IHC101" s="644"/>
      <c r="IHD101" s="644"/>
      <c r="IHE101" s="644"/>
      <c r="IHF101" s="644"/>
      <c r="IHG101" s="644"/>
      <c r="IHH101" s="644"/>
      <c r="IHI101" s="644"/>
      <c r="IHJ101" s="644"/>
      <c r="IHK101" s="644"/>
      <c r="IHL101" s="644"/>
      <c r="IHM101" s="644"/>
      <c r="IHN101" s="644"/>
      <c r="IHO101" s="644"/>
      <c r="IHP101" s="644"/>
      <c r="IHQ101" s="644"/>
      <c r="IHR101" s="644"/>
      <c r="IHS101" s="644"/>
      <c r="IHT101" s="644"/>
      <c r="IHU101" s="644"/>
      <c r="IHV101" s="644"/>
      <c r="IHW101" s="644"/>
      <c r="IHX101" s="644"/>
      <c r="IHY101" s="644"/>
      <c r="IHZ101" s="644"/>
      <c r="IIA101" s="644"/>
      <c r="IIB101" s="644"/>
      <c r="IIC101" s="644"/>
      <c r="IID101" s="644"/>
      <c r="IIE101" s="644"/>
      <c r="IIF101" s="644"/>
      <c r="IIG101" s="644"/>
      <c r="IIH101" s="644"/>
      <c r="III101" s="644"/>
      <c r="IIJ101" s="644"/>
      <c r="IIK101" s="644"/>
      <c r="IIL101" s="644"/>
      <c r="IIM101" s="644"/>
      <c r="IIN101" s="644"/>
      <c r="IIO101" s="644"/>
      <c r="IIP101" s="644"/>
      <c r="IIQ101" s="644"/>
      <c r="IIR101" s="644"/>
      <c r="IIS101" s="644"/>
      <c r="IIT101" s="644"/>
      <c r="IIU101" s="644"/>
      <c r="IIV101" s="644"/>
      <c r="IIW101" s="644"/>
      <c r="IIX101" s="644"/>
      <c r="IIY101" s="644"/>
      <c r="IIZ101" s="644"/>
      <c r="IJA101" s="644"/>
      <c r="IJB101" s="644"/>
      <c r="IJC101" s="644"/>
      <c r="IJD101" s="644"/>
      <c r="IJE101" s="644"/>
      <c r="IJF101" s="644"/>
      <c r="IJG101" s="644"/>
      <c r="IJH101" s="644"/>
      <c r="IJI101" s="644"/>
      <c r="IJJ101" s="644"/>
      <c r="IJK101" s="644"/>
      <c r="IJL101" s="644"/>
      <c r="IJM101" s="644"/>
      <c r="IJN101" s="644"/>
      <c r="IJO101" s="644"/>
      <c r="IJP101" s="644"/>
      <c r="IJQ101" s="644"/>
      <c r="IJR101" s="644"/>
      <c r="IJS101" s="644"/>
      <c r="IJT101" s="644"/>
      <c r="IJU101" s="644"/>
      <c r="IJV101" s="644"/>
      <c r="IJW101" s="644"/>
      <c r="IJX101" s="644"/>
      <c r="IJY101" s="644"/>
      <c r="IJZ101" s="644"/>
      <c r="IKA101" s="644"/>
      <c r="IKB101" s="644"/>
      <c r="IKC101" s="644"/>
      <c r="IKD101" s="644"/>
      <c r="IKE101" s="644"/>
      <c r="IKF101" s="644"/>
      <c r="IKG101" s="644"/>
      <c r="IKH101" s="644"/>
      <c r="IKI101" s="644"/>
      <c r="IKJ101" s="644"/>
      <c r="IKK101" s="644"/>
      <c r="IKL101" s="644"/>
      <c r="IKM101" s="644"/>
      <c r="IKN101" s="644"/>
      <c r="IKO101" s="644"/>
      <c r="IKP101" s="644"/>
      <c r="IKQ101" s="644"/>
      <c r="IKR101" s="644"/>
      <c r="IKS101" s="644"/>
      <c r="IKT101" s="644"/>
      <c r="IKU101" s="644"/>
      <c r="IKV101" s="644"/>
      <c r="IKW101" s="644"/>
      <c r="IKX101" s="644"/>
      <c r="IKY101" s="644"/>
      <c r="IKZ101" s="644"/>
      <c r="ILA101" s="644"/>
      <c r="ILB101" s="644"/>
      <c r="ILC101" s="644"/>
      <c r="ILD101" s="644"/>
      <c r="ILE101" s="644"/>
      <c r="ILF101" s="644"/>
      <c r="ILG101" s="644"/>
      <c r="ILH101" s="644"/>
      <c r="ILI101" s="644"/>
      <c r="ILJ101" s="644"/>
      <c r="ILK101" s="644"/>
      <c r="ILL101" s="644"/>
      <c r="ILM101" s="644"/>
      <c r="ILN101" s="644"/>
      <c r="ILO101" s="644"/>
      <c r="ILP101" s="644"/>
      <c r="ILQ101" s="644"/>
      <c r="ILR101" s="644"/>
      <c r="ILS101" s="644"/>
      <c r="ILT101" s="644"/>
      <c r="ILU101" s="644"/>
      <c r="ILV101" s="644"/>
      <c r="ILW101" s="644"/>
      <c r="ILX101" s="644"/>
      <c r="ILY101" s="644"/>
      <c r="ILZ101" s="644"/>
      <c r="IMA101" s="644"/>
      <c r="IMB101" s="644"/>
      <c r="IMC101" s="644"/>
      <c r="IMD101" s="644"/>
      <c r="IME101" s="644"/>
      <c r="IMF101" s="644"/>
      <c r="IMG101" s="644"/>
      <c r="IMH101" s="644"/>
      <c r="IMI101" s="644"/>
      <c r="IMJ101" s="644"/>
      <c r="IMK101" s="644"/>
      <c r="IML101" s="644"/>
      <c r="IMM101" s="644"/>
      <c r="IMN101" s="644"/>
      <c r="IMO101" s="644"/>
      <c r="IMP101" s="644"/>
      <c r="IMQ101" s="644"/>
      <c r="IMR101" s="644"/>
      <c r="IMS101" s="644"/>
      <c r="IMT101" s="644"/>
      <c r="IMU101" s="644"/>
      <c r="IMV101" s="644"/>
      <c r="IMW101" s="644"/>
      <c r="IMX101" s="644"/>
      <c r="IMY101" s="644"/>
      <c r="IMZ101" s="644"/>
      <c r="INA101" s="644"/>
      <c r="INB101" s="644"/>
      <c r="INC101" s="644"/>
      <c r="IND101" s="644"/>
      <c r="INE101" s="644"/>
      <c r="INF101" s="644"/>
      <c r="ING101" s="644"/>
      <c r="INH101" s="644"/>
      <c r="INI101" s="644"/>
      <c r="INJ101" s="644"/>
      <c r="INK101" s="644"/>
      <c r="INL101" s="644"/>
      <c r="INM101" s="644"/>
      <c r="INN101" s="644"/>
      <c r="INO101" s="644"/>
      <c r="INP101" s="644"/>
      <c r="INQ101" s="644"/>
      <c r="INR101" s="644"/>
      <c r="INS101" s="644"/>
      <c r="INT101" s="644"/>
      <c r="INU101" s="644"/>
      <c r="INV101" s="644"/>
      <c r="INW101" s="644"/>
      <c r="INX101" s="644"/>
      <c r="INY101" s="644"/>
      <c r="INZ101" s="644"/>
      <c r="IOA101" s="644"/>
      <c r="IOB101" s="644"/>
      <c r="IOC101" s="644"/>
      <c r="IOD101" s="644"/>
      <c r="IOE101" s="644"/>
      <c r="IOF101" s="644"/>
      <c r="IOG101" s="644"/>
      <c r="IOH101" s="644"/>
      <c r="IOI101" s="644"/>
      <c r="IOJ101" s="644"/>
      <c r="IOK101" s="644"/>
      <c r="IOL101" s="644"/>
      <c r="IOM101" s="644"/>
      <c r="ION101" s="644"/>
      <c r="IOO101" s="644"/>
      <c r="IOP101" s="644"/>
      <c r="IOQ101" s="644"/>
      <c r="IOR101" s="644"/>
      <c r="IOS101" s="644"/>
      <c r="IOT101" s="644"/>
      <c r="IOU101" s="644"/>
      <c r="IOV101" s="644"/>
      <c r="IOW101" s="644"/>
      <c r="IOX101" s="644"/>
      <c r="IOY101" s="644"/>
      <c r="IOZ101" s="644"/>
      <c r="IPA101" s="644"/>
      <c r="IPB101" s="644"/>
      <c r="IPC101" s="644"/>
      <c r="IPD101" s="644"/>
      <c r="IPE101" s="644"/>
      <c r="IPF101" s="644"/>
      <c r="IPG101" s="644"/>
      <c r="IPH101" s="644"/>
      <c r="IPI101" s="644"/>
      <c r="IPJ101" s="644"/>
      <c r="IPK101" s="644"/>
      <c r="IPL101" s="644"/>
      <c r="IPM101" s="644"/>
      <c r="IPN101" s="644"/>
      <c r="IPO101" s="644"/>
      <c r="IPP101" s="644"/>
      <c r="IPQ101" s="644"/>
      <c r="IPR101" s="644"/>
      <c r="IPS101" s="644"/>
      <c r="IPT101" s="644"/>
      <c r="IPU101" s="644"/>
      <c r="IPV101" s="644"/>
      <c r="IPW101" s="644"/>
      <c r="IPX101" s="644"/>
      <c r="IPY101" s="644"/>
      <c r="IPZ101" s="644"/>
      <c r="IQA101" s="644"/>
      <c r="IQB101" s="644"/>
      <c r="IQC101" s="644"/>
      <c r="IQD101" s="644"/>
      <c r="IQE101" s="644"/>
      <c r="IQF101" s="644"/>
      <c r="IQG101" s="644"/>
      <c r="IQH101" s="644"/>
      <c r="IQI101" s="644"/>
      <c r="IQJ101" s="644"/>
      <c r="IQK101" s="644"/>
      <c r="IQL101" s="644"/>
      <c r="IQM101" s="644"/>
      <c r="IQN101" s="644"/>
      <c r="IQO101" s="644"/>
      <c r="IQP101" s="644"/>
      <c r="IQQ101" s="644"/>
      <c r="IQR101" s="644"/>
      <c r="IQS101" s="644"/>
      <c r="IQT101" s="644"/>
      <c r="IQU101" s="644"/>
      <c r="IQV101" s="644"/>
      <c r="IQW101" s="644"/>
      <c r="IQX101" s="644"/>
      <c r="IQY101" s="644"/>
      <c r="IQZ101" s="644"/>
      <c r="IRA101" s="644"/>
      <c r="IRB101" s="644"/>
      <c r="IRC101" s="644"/>
      <c r="IRD101" s="644"/>
      <c r="IRE101" s="644"/>
      <c r="IRF101" s="644"/>
      <c r="IRG101" s="644"/>
      <c r="IRH101" s="644"/>
      <c r="IRI101" s="644"/>
      <c r="IRJ101" s="644"/>
      <c r="IRK101" s="644"/>
      <c r="IRL101" s="644"/>
      <c r="IRM101" s="644"/>
      <c r="IRN101" s="644"/>
      <c r="IRO101" s="644"/>
      <c r="IRP101" s="644"/>
      <c r="IRQ101" s="644"/>
      <c r="IRR101" s="644"/>
      <c r="IRS101" s="644"/>
      <c r="IRT101" s="644"/>
      <c r="IRU101" s="644"/>
      <c r="IRV101" s="644"/>
      <c r="IRW101" s="644"/>
      <c r="IRX101" s="644"/>
      <c r="IRY101" s="644"/>
      <c r="IRZ101" s="644"/>
      <c r="ISA101" s="644"/>
      <c r="ISB101" s="644"/>
      <c r="ISC101" s="644"/>
      <c r="ISD101" s="644"/>
      <c r="ISE101" s="644"/>
      <c r="ISF101" s="644"/>
      <c r="ISG101" s="644"/>
      <c r="ISH101" s="644"/>
      <c r="ISI101" s="644"/>
      <c r="ISJ101" s="644"/>
      <c r="ISK101" s="644"/>
      <c r="ISL101" s="644"/>
      <c r="ISM101" s="644"/>
      <c r="ISN101" s="644"/>
      <c r="ISO101" s="644"/>
      <c r="ISP101" s="644"/>
      <c r="ISQ101" s="644"/>
      <c r="ISR101" s="644"/>
      <c r="ISS101" s="644"/>
      <c r="IST101" s="644"/>
      <c r="ISU101" s="644"/>
      <c r="ISV101" s="644"/>
      <c r="ISW101" s="644"/>
      <c r="ISX101" s="644"/>
      <c r="ISY101" s="644"/>
      <c r="ISZ101" s="644"/>
      <c r="ITA101" s="644"/>
      <c r="ITB101" s="644"/>
      <c r="ITC101" s="644"/>
      <c r="ITD101" s="644"/>
      <c r="ITE101" s="644"/>
      <c r="ITF101" s="644"/>
      <c r="ITG101" s="644"/>
      <c r="ITH101" s="644"/>
      <c r="ITI101" s="644"/>
      <c r="ITJ101" s="644"/>
      <c r="ITK101" s="644"/>
      <c r="ITL101" s="644"/>
      <c r="ITM101" s="644"/>
      <c r="ITN101" s="644"/>
      <c r="ITO101" s="644"/>
      <c r="ITP101" s="644"/>
      <c r="ITQ101" s="644"/>
      <c r="ITR101" s="644"/>
      <c r="ITS101" s="644"/>
      <c r="ITT101" s="644"/>
      <c r="ITU101" s="644"/>
      <c r="ITV101" s="644"/>
      <c r="ITW101" s="644"/>
      <c r="ITX101" s="644"/>
      <c r="ITY101" s="644"/>
      <c r="ITZ101" s="644"/>
      <c r="IUA101" s="644"/>
      <c r="IUB101" s="644"/>
      <c r="IUC101" s="644"/>
      <c r="IUD101" s="644"/>
      <c r="IUE101" s="644"/>
      <c r="IUF101" s="644"/>
      <c r="IUG101" s="644"/>
      <c r="IUH101" s="644"/>
      <c r="IUI101" s="644"/>
      <c r="IUJ101" s="644"/>
      <c r="IUK101" s="644"/>
      <c r="IUL101" s="644"/>
      <c r="IUM101" s="644"/>
      <c r="IUN101" s="644"/>
      <c r="IUO101" s="644"/>
      <c r="IUP101" s="644"/>
      <c r="IUQ101" s="644"/>
      <c r="IUR101" s="644"/>
      <c r="IUS101" s="644"/>
      <c r="IUT101" s="644"/>
      <c r="IUU101" s="644"/>
      <c r="IUV101" s="644"/>
      <c r="IUW101" s="644"/>
      <c r="IUX101" s="644"/>
      <c r="IUY101" s="644"/>
      <c r="IUZ101" s="644"/>
      <c r="IVA101" s="644"/>
      <c r="IVB101" s="644"/>
      <c r="IVC101" s="644"/>
      <c r="IVD101" s="644"/>
      <c r="IVE101" s="644"/>
      <c r="IVF101" s="644"/>
      <c r="IVG101" s="644"/>
      <c r="IVH101" s="644"/>
      <c r="IVI101" s="644"/>
      <c r="IVJ101" s="644"/>
      <c r="IVK101" s="644"/>
      <c r="IVL101" s="644"/>
      <c r="IVM101" s="644"/>
      <c r="IVN101" s="644"/>
      <c r="IVO101" s="644"/>
      <c r="IVP101" s="644"/>
      <c r="IVQ101" s="644"/>
      <c r="IVR101" s="644"/>
      <c r="IVS101" s="644"/>
      <c r="IVT101" s="644"/>
      <c r="IVU101" s="644"/>
      <c r="IVV101" s="644"/>
      <c r="IVW101" s="644"/>
      <c r="IVX101" s="644"/>
      <c r="IVY101" s="644"/>
      <c r="IVZ101" s="644"/>
      <c r="IWA101" s="644"/>
      <c r="IWB101" s="644"/>
      <c r="IWC101" s="644"/>
      <c r="IWD101" s="644"/>
      <c r="IWE101" s="644"/>
      <c r="IWF101" s="644"/>
      <c r="IWG101" s="644"/>
      <c r="IWH101" s="644"/>
      <c r="IWI101" s="644"/>
      <c r="IWJ101" s="644"/>
      <c r="IWK101" s="644"/>
      <c r="IWL101" s="644"/>
      <c r="IWM101" s="644"/>
      <c r="IWN101" s="644"/>
      <c r="IWO101" s="644"/>
      <c r="IWP101" s="644"/>
      <c r="IWQ101" s="644"/>
      <c r="IWR101" s="644"/>
      <c r="IWS101" s="644"/>
      <c r="IWT101" s="644"/>
      <c r="IWU101" s="644"/>
      <c r="IWV101" s="644"/>
      <c r="IWW101" s="644"/>
      <c r="IWX101" s="644"/>
      <c r="IWY101" s="644"/>
      <c r="IWZ101" s="644"/>
      <c r="IXA101" s="644"/>
      <c r="IXB101" s="644"/>
      <c r="IXC101" s="644"/>
      <c r="IXD101" s="644"/>
      <c r="IXE101" s="644"/>
      <c r="IXF101" s="644"/>
      <c r="IXG101" s="644"/>
      <c r="IXH101" s="644"/>
      <c r="IXI101" s="644"/>
      <c r="IXJ101" s="644"/>
      <c r="IXK101" s="644"/>
      <c r="IXL101" s="644"/>
      <c r="IXM101" s="644"/>
      <c r="IXN101" s="644"/>
      <c r="IXO101" s="644"/>
      <c r="IXP101" s="644"/>
      <c r="IXQ101" s="644"/>
      <c r="IXR101" s="644"/>
      <c r="IXS101" s="644"/>
      <c r="IXT101" s="644"/>
      <c r="IXU101" s="644"/>
      <c r="IXV101" s="644"/>
      <c r="IXW101" s="644"/>
      <c r="IXX101" s="644"/>
      <c r="IXY101" s="644"/>
      <c r="IXZ101" s="644"/>
      <c r="IYA101" s="644"/>
      <c r="IYB101" s="644"/>
      <c r="IYC101" s="644"/>
      <c r="IYD101" s="644"/>
      <c r="IYE101" s="644"/>
      <c r="IYF101" s="644"/>
      <c r="IYG101" s="644"/>
      <c r="IYH101" s="644"/>
      <c r="IYI101" s="644"/>
      <c r="IYJ101" s="644"/>
      <c r="IYK101" s="644"/>
      <c r="IYL101" s="644"/>
      <c r="IYM101" s="644"/>
      <c r="IYN101" s="644"/>
      <c r="IYO101" s="644"/>
      <c r="IYP101" s="644"/>
      <c r="IYQ101" s="644"/>
      <c r="IYR101" s="644"/>
      <c r="IYS101" s="644"/>
      <c r="IYT101" s="644"/>
      <c r="IYU101" s="644"/>
      <c r="IYV101" s="644"/>
      <c r="IYW101" s="644"/>
      <c r="IYX101" s="644"/>
      <c r="IYY101" s="644"/>
      <c r="IYZ101" s="644"/>
      <c r="IZA101" s="644"/>
      <c r="IZB101" s="644"/>
      <c r="IZC101" s="644"/>
      <c r="IZD101" s="644"/>
      <c r="IZE101" s="644"/>
      <c r="IZF101" s="644"/>
      <c r="IZG101" s="644"/>
      <c r="IZH101" s="644"/>
      <c r="IZI101" s="644"/>
      <c r="IZJ101" s="644"/>
      <c r="IZK101" s="644"/>
      <c r="IZL101" s="644"/>
      <c r="IZM101" s="644"/>
      <c r="IZN101" s="644"/>
      <c r="IZO101" s="644"/>
      <c r="IZP101" s="644"/>
      <c r="IZQ101" s="644"/>
      <c r="IZR101" s="644"/>
      <c r="IZS101" s="644"/>
      <c r="IZT101" s="644"/>
      <c r="IZU101" s="644"/>
      <c r="IZV101" s="644"/>
      <c r="IZW101" s="644"/>
      <c r="IZX101" s="644"/>
      <c r="IZY101" s="644"/>
      <c r="IZZ101" s="644"/>
      <c r="JAA101" s="644"/>
      <c r="JAB101" s="644"/>
      <c r="JAC101" s="644"/>
      <c r="JAD101" s="644"/>
      <c r="JAE101" s="644"/>
      <c r="JAF101" s="644"/>
      <c r="JAG101" s="644"/>
      <c r="JAH101" s="644"/>
      <c r="JAI101" s="644"/>
      <c r="JAJ101" s="644"/>
      <c r="JAK101" s="644"/>
      <c r="JAL101" s="644"/>
      <c r="JAM101" s="644"/>
      <c r="JAN101" s="644"/>
      <c r="JAO101" s="644"/>
      <c r="JAP101" s="644"/>
      <c r="JAQ101" s="644"/>
      <c r="JAR101" s="644"/>
      <c r="JAS101" s="644"/>
      <c r="JAT101" s="644"/>
      <c r="JAU101" s="644"/>
      <c r="JAV101" s="644"/>
      <c r="JAW101" s="644"/>
      <c r="JAX101" s="644"/>
      <c r="JAY101" s="644"/>
      <c r="JAZ101" s="644"/>
      <c r="JBA101" s="644"/>
      <c r="JBB101" s="644"/>
      <c r="JBC101" s="644"/>
      <c r="JBD101" s="644"/>
      <c r="JBE101" s="644"/>
      <c r="JBF101" s="644"/>
      <c r="JBG101" s="644"/>
      <c r="JBH101" s="644"/>
      <c r="JBI101" s="644"/>
      <c r="JBJ101" s="644"/>
      <c r="JBK101" s="644"/>
      <c r="JBL101" s="644"/>
      <c r="JBM101" s="644"/>
      <c r="JBN101" s="644"/>
      <c r="JBO101" s="644"/>
      <c r="JBP101" s="644"/>
      <c r="JBQ101" s="644"/>
      <c r="JBR101" s="644"/>
      <c r="JBS101" s="644"/>
      <c r="JBT101" s="644"/>
      <c r="JBU101" s="644"/>
      <c r="JBV101" s="644"/>
      <c r="JBW101" s="644"/>
      <c r="JBX101" s="644"/>
      <c r="JBY101" s="644"/>
      <c r="JBZ101" s="644"/>
      <c r="JCA101" s="644"/>
      <c r="JCB101" s="644"/>
      <c r="JCC101" s="644"/>
      <c r="JCD101" s="644"/>
      <c r="JCE101" s="644"/>
      <c r="JCF101" s="644"/>
      <c r="JCG101" s="644"/>
      <c r="JCH101" s="644"/>
      <c r="JCI101" s="644"/>
      <c r="JCJ101" s="644"/>
      <c r="JCK101" s="644"/>
      <c r="JCL101" s="644"/>
      <c r="JCM101" s="644"/>
      <c r="JCN101" s="644"/>
      <c r="JCO101" s="644"/>
      <c r="JCP101" s="644"/>
      <c r="JCQ101" s="644"/>
      <c r="JCR101" s="644"/>
      <c r="JCS101" s="644"/>
      <c r="JCT101" s="644"/>
      <c r="JCU101" s="644"/>
      <c r="JCV101" s="644"/>
      <c r="JCW101" s="644"/>
      <c r="JCX101" s="644"/>
      <c r="JCY101" s="644"/>
      <c r="JCZ101" s="644"/>
      <c r="JDA101" s="644"/>
      <c r="JDB101" s="644"/>
      <c r="JDC101" s="644"/>
      <c r="JDD101" s="644"/>
      <c r="JDE101" s="644"/>
      <c r="JDF101" s="644"/>
      <c r="JDG101" s="644"/>
      <c r="JDH101" s="644"/>
      <c r="JDI101" s="644"/>
      <c r="JDJ101" s="644"/>
      <c r="JDK101" s="644"/>
      <c r="JDL101" s="644"/>
      <c r="JDM101" s="644"/>
      <c r="JDN101" s="644"/>
      <c r="JDO101" s="644"/>
      <c r="JDP101" s="644"/>
      <c r="JDQ101" s="644"/>
      <c r="JDR101" s="644"/>
      <c r="JDS101" s="644"/>
      <c r="JDT101" s="644"/>
      <c r="JDU101" s="644"/>
      <c r="JDV101" s="644"/>
      <c r="JDW101" s="644"/>
      <c r="JDX101" s="644"/>
      <c r="JDY101" s="644"/>
      <c r="JDZ101" s="644"/>
      <c r="JEA101" s="644"/>
      <c r="JEB101" s="644"/>
      <c r="JEC101" s="644"/>
      <c r="JED101" s="644"/>
      <c r="JEE101" s="644"/>
      <c r="JEF101" s="644"/>
      <c r="JEG101" s="644"/>
      <c r="JEH101" s="644"/>
      <c r="JEI101" s="644"/>
      <c r="JEJ101" s="644"/>
      <c r="JEK101" s="644"/>
      <c r="JEL101" s="644"/>
      <c r="JEM101" s="644"/>
      <c r="JEN101" s="644"/>
      <c r="JEO101" s="644"/>
      <c r="JEP101" s="644"/>
      <c r="JEQ101" s="644"/>
      <c r="JER101" s="644"/>
      <c r="JES101" s="644"/>
      <c r="JET101" s="644"/>
      <c r="JEU101" s="644"/>
      <c r="JEV101" s="644"/>
      <c r="JEW101" s="644"/>
      <c r="JEX101" s="644"/>
      <c r="JEY101" s="644"/>
      <c r="JEZ101" s="644"/>
      <c r="JFA101" s="644"/>
      <c r="JFB101" s="644"/>
      <c r="JFC101" s="644"/>
      <c r="JFD101" s="644"/>
      <c r="JFE101" s="644"/>
      <c r="JFF101" s="644"/>
      <c r="JFG101" s="644"/>
      <c r="JFH101" s="644"/>
      <c r="JFI101" s="644"/>
      <c r="JFJ101" s="644"/>
      <c r="JFK101" s="644"/>
      <c r="JFL101" s="644"/>
      <c r="JFM101" s="644"/>
      <c r="JFN101" s="644"/>
      <c r="JFO101" s="644"/>
      <c r="JFP101" s="644"/>
      <c r="JFQ101" s="644"/>
      <c r="JFR101" s="644"/>
      <c r="JFS101" s="644"/>
      <c r="JFT101" s="644"/>
      <c r="JFU101" s="644"/>
      <c r="JFV101" s="644"/>
      <c r="JFW101" s="644"/>
      <c r="JFX101" s="644"/>
      <c r="JFY101" s="644"/>
      <c r="JFZ101" s="644"/>
      <c r="JGA101" s="644"/>
      <c r="JGB101" s="644"/>
      <c r="JGC101" s="644"/>
      <c r="JGD101" s="644"/>
      <c r="JGE101" s="644"/>
      <c r="JGF101" s="644"/>
      <c r="JGG101" s="644"/>
      <c r="JGH101" s="644"/>
      <c r="JGI101" s="644"/>
      <c r="JGJ101" s="644"/>
      <c r="JGK101" s="644"/>
      <c r="JGL101" s="644"/>
      <c r="JGM101" s="644"/>
      <c r="JGN101" s="644"/>
      <c r="JGO101" s="644"/>
      <c r="JGP101" s="644"/>
      <c r="JGQ101" s="644"/>
      <c r="JGR101" s="644"/>
      <c r="JGS101" s="644"/>
      <c r="JGT101" s="644"/>
      <c r="JGU101" s="644"/>
      <c r="JGV101" s="644"/>
      <c r="JGW101" s="644"/>
      <c r="JGX101" s="644"/>
      <c r="JGY101" s="644"/>
      <c r="JGZ101" s="644"/>
      <c r="JHA101" s="644"/>
      <c r="JHB101" s="644"/>
      <c r="JHC101" s="644"/>
      <c r="JHD101" s="644"/>
      <c r="JHE101" s="644"/>
      <c r="JHF101" s="644"/>
      <c r="JHG101" s="644"/>
      <c r="JHH101" s="644"/>
      <c r="JHI101" s="644"/>
      <c r="JHJ101" s="644"/>
      <c r="JHK101" s="644"/>
      <c r="JHL101" s="644"/>
      <c r="JHM101" s="644"/>
      <c r="JHN101" s="644"/>
      <c r="JHO101" s="644"/>
      <c r="JHP101" s="644"/>
      <c r="JHQ101" s="644"/>
      <c r="JHR101" s="644"/>
      <c r="JHS101" s="644"/>
      <c r="JHT101" s="644"/>
      <c r="JHU101" s="644"/>
      <c r="JHV101" s="644"/>
      <c r="JHW101" s="644"/>
      <c r="JHX101" s="644"/>
      <c r="JHY101" s="644"/>
      <c r="JHZ101" s="644"/>
      <c r="JIA101" s="644"/>
      <c r="JIB101" s="644"/>
      <c r="JIC101" s="644"/>
      <c r="JID101" s="644"/>
      <c r="JIE101" s="644"/>
      <c r="JIF101" s="644"/>
      <c r="JIG101" s="644"/>
      <c r="JIH101" s="644"/>
      <c r="JII101" s="644"/>
      <c r="JIJ101" s="644"/>
      <c r="JIK101" s="644"/>
      <c r="JIL101" s="644"/>
      <c r="JIM101" s="644"/>
      <c r="JIN101" s="644"/>
      <c r="JIO101" s="644"/>
      <c r="JIP101" s="644"/>
      <c r="JIQ101" s="644"/>
      <c r="JIR101" s="644"/>
      <c r="JIS101" s="644"/>
      <c r="JIT101" s="644"/>
      <c r="JIU101" s="644"/>
      <c r="JIV101" s="644"/>
      <c r="JIW101" s="644"/>
      <c r="JIX101" s="644"/>
      <c r="JIY101" s="644"/>
      <c r="JIZ101" s="644"/>
      <c r="JJA101" s="644"/>
      <c r="JJB101" s="644"/>
      <c r="JJC101" s="644"/>
      <c r="JJD101" s="644"/>
      <c r="JJE101" s="644"/>
      <c r="JJF101" s="644"/>
      <c r="JJG101" s="644"/>
      <c r="JJH101" s="644"/>
      <c r="JJI101" s="644"/>
      <c r="JJJ101" s="644"/>
      <c r="JJK101" s="644"/>
      <c r="JJL101" s="644"/>
      <c r="JJM101" s="644"/>
      <c r="JJN101" s="644"/>
      <c r="JJO101" s="644"/>
      <c r="JJP101" s="644"/>
      <c r="JJQ101" s="644"/>
      <c r="JJR101" s="644"/>
      <c r="JJS101" s="644"/>
      <c r="JJT101" s="644"/>
      <c r="JJU101" s="644"/>
      <c r="JJV101" s="644"/>
      <c r="JJW101" s="644"/>
      <c r="JJX101" s="644"/>
      <c r="JJY101" s="644"/>
      <c r="JJZ101" s="644"/>
      <c r="JKA101" s="644"/>
      <c r="JKB101" s="644"/>
      <c r="JKC101" s="644"/>
      <c r="JKD101" s="644"/>
      <c r="JKE101" s="644"/>
      <c r="JKF101" s="644"/>
      <c r="JKG101" s="644"/>
      <c r="JKH101" s="644"/>
      <c r="JKI101" s="644"/>
      <c r="JKJ101" s="644"/>
      <c r="JKK101" s="644"/>
      <c r="JKL101" s="644"/>
      <c r="JKM101" s="644"/>
      <c r="JKN101" s="644"/>
      <c r="JKO101" s="644"/>
      <c r="JKP101" s="644"/>
      <c r="JKQ101" s="644"/>
      <c r="JKR101" s="644"/>
      <c r="JKS101" s="644"/>
      <c r="JKT101" s="644"/>
      <c r="JKU101" s="644"/>
      <c r="JKV101" s="644"/>
      <c r="JKW101" s="644"/>
      <c r="JKX101" s="644"/>
      <c r="JKY101" s="644"/>
      <c r="JKZ101" s="644"/>
      <c r="JLA101" s="644"/>
      <c r="JLB101" s="644"/>
      <c r="JLC101" s="644"/>
      <c r="JLD101" s="644"/>
      <c r="JLE101" s="644"/>
      <c r="JLF101" s="644"/>
      <c r="JLG101" s="644"/>
      <c r="JLH101" s="644"/>
      <c r="JLI101" s="644"/>
      <c r="JLJ101" s="644"/>
      <c r="JLK101" s="644"/>
      <c r="JLL101" s="644"/>
      <c r="JLM101" s="644"/>
      <c r="JLN101" s="644"/>
      <c r="JLO101" s="644"/>
      <c r="JLP101" s="644"/>
      <c r="JLQ101" s="644"/>
      <c r="JLR101" s="644"/>
      <c r="JLS101" s="644"/>
      <c r="JLT101" s="644"/>
      <c r="JLU101" s="644"/>
      <c r="JLV101" s="644"/>
      <c r="JLW101" s="644"/>
      <c r="JLX101" s="644"/>
      <c r="JLY101" s="644"/>
      <c r="JLZ101" s="644"/>
      <c r="JMA101" s="644"/>
      <c r="JMB101" s="644"/>
      <c r="JMC101" s="644"/>
      <c r="JMD101" s="644"/>
      <c r="JME101" s="644"/>
      <c r="JMF101" s="644"/>
      <c r="JMG101" s="644"/>
      <c r="JMH101" s="644"/>
      <c r="JMI101" s="644"/>
      <c r="JMJ101" s="644"/>
      <c r="JMK101" s="644"/>
      <c r="JML101" s="644"/>
      <c r="JMM101" s="644"/>
      <c r="JMN101" s="644"/>
      <c r="JMO101" s="644"/>
      <c r="JMP101" s="644"/>
      <c r="JMQ101" s="644"/>
      <c r="JMR101" s="644"/>
      <c r="JMS101" s="644"/>
      <c r="JMT101" s="644"/>
      <c r="JMU101" s="644"/>
      <c r="JMV101" s="644"/>
      <c r="JMW101" s="644"/>
      <c r="JMX101" s="644"/>
      <c r="JMY101" s="644"/>
      <c r="JMZ101" s="644"/>
      <c r="JNA101" s="644"/>
      <c r="JNB101" s="644"/>
      <c r="JNC101" s="644"/>
      <c r="JND101" s="644"/>
      <c r="JNE101" s="644"/>
      <c r="JNF101" s="644"/>
      <c r="JNG101" s="644"/>
      <c r="JNH101" s="644"/>
      <c r="JNI101" s="644"/>
      <c r="JNJ101" s="644"/>
      <c r="JNK101" s="644"/>
      <c r="JNL101" s="644"/>
      <c r="JNM101" s="644"/>
      <c r="JNN101" s="644"/>
      <c r="JNO101" s="644"/>
      <c r="JNP101" s="644"/>
      <c r="JNQ101" s="644"/>
      <c r="JNR101" s="644"/>
      <c r="JNS101" s="644"/>
      <c r="JNT101" s="644"/>
      <c r="JNU101" s="644"/>
      <c r="JNV101" s="644"/>
      <c r="JNW101" s="644"/>
      <c r="JNX101" s="644"/>
      <c r="JNY101" s="644"/>
      <c r="JNZ101" s="644"/>
      <c r="JOA101" s="644"/>
      <c r="JOB101" s="644"/>
      <c r="JOC101" s="644"/>
      <c r="JOD101" s="644"/>
      <c r="JOE101" s="644"/>
      <c r="JOF101" s="644"/>
      <c r="JOG101" s="644"/>
      <c r="JOH101" s="644"/>
      <c r="JOI101" s="644"/>
      <c r="JOJ101" s="644"/>
      <c r="JOK101" s="644"/>
      <c r="JOL101" s="644"/>
      <c r="JOM101" s="644"/>
      <c r="JON101" s="644"/>
      <c r="JOO101" s="644"/>
      <c r="JOP101" s="644"/>
      <c r="JOQ101" s="644"/>
      <c r="JOR101" s="644"/>
      <c r="JOS101" s="644"/>
      <c r="JOT101" s="644"/>
      <c r="JOU101" s="644"/>
      <c r="JOV101" s="644"/>
      <c r="JOW101" s="644"/>
      <c r="JOX101" s="644"/>
      <c r="JOY101" s="644"/>
      <c r="JOZ101" s="644"/>
      <c r="JPA101" s="644"/>
      <c r="JPB101" s="644"/>
      <c r="JPC101" s="644"/>
      <c r="JPD101" s="644"/>
      <c r="JPE101" s="644"/>
      <c r="JPF101" s="644"/>
      <c r="JPG101" s="644"/>
      <c r="JPH101" s="644"/>
      <c r="JPI101" s="644"/>
      <c r="JPJ101" s="644"/>
      <c r="JPK101" s="644"/>
      <c r="JPL101" s="644"/>
      <c r="JPM101" s="644"/>
      <c r="JPN101" s="644"/>
      <c r="JPO101" s="644"/>
      <c r="JPP101" s="644"/>
      <c r="JPQ101" s="644"/>
      <c r="JPR101" s="644"/>
      <c r="JPS101" s="644"/>
      <c r="JPT101" s="644"/>
      <c r="JPU101" s="644"/>
      <c r="JPV101" s="644"/>
      <c r="JPW101" s="644"/>
      <c r="JPX101" s="644"/>
      <c r="JPY101" s="644"/>
      <c r="JPZ101" s="644"/>
      <c r="JQA101" s="644"/>
      <c r="JQB101" s="644"/>
      <c r="JQC101" s="644"/>
      <c r="JQD101" s="644"/>
      <c r="JQE101" s="644"/>
      <c r="JQF101" s="644"/>
      <c r="JQG101" s="644"/>
      <c r="JQH101" s="644"/>
      <c r="JQI101" s="644"/>
      <c r="JQJ101" s="644"/>
      <c r="JQK101" s="644"/>
      <c r="JQL101" s="644"/>
      <c r="JQM101" s="644"/>
      <c r="JQN101" s="644"/>
      <c r="JQO101" s="644"/>
      <c r="JQP101" s="644"/>
      <c r="JQQ101" s="644"/>
      <c r="JQR101" s="644"/>
      <c r="JQS101" s="644"/>
      <c r="JQT101" s="644"/>
      <c r="JQU101" s="644"/>
      <c r="JQV101" s="644"/>
      <c r="JQW101" s="644"/>
      <c r="JQX101" s="644"/>
      <c r="JQY101" s="644"/>
      <c r="JQZ101" s="644"/>
      <c r="JRA101" s="644"/>
      <c r="JRB101" s="644"/>
      <c r="JRC101" s="644"/>
      <c r="JRD101" s="644"/>
      <c r="JRE101" s="644"/>
      <c r="JRF101" s="644"/>
      <c r="JRG101" s="644"/>
      <c r="JRH101" s="644"/>
      <c r="JRI101" s="644"/>
      <c r="JRJ101" s="644"/>
      <c r="JRK101" s="644"/>
      <c r="JRL101" s="644"/>
      <c r="JRM101" s="644"/>
      <c r="JRN101" s="644"/>
      <c r="JRO101" s="644"/>
      <c r="JRP101" s="644"/>
      <c r="JRQ101" s="644"/>
      <c r="JRR101" s="644"/>
      <c r="JRS101" s="644"/>
      <c r="JRT101" s="644"/>
      <c r="JRU101" s="644"/>
      <c r="JRV101" s="644"/>
      <c r="JRW101" s="644"/>
      <c r="JRX101" s="644"/>
      <c r="JRY101" s="644"/>
      <c r="JRZ101" s="644"/>
      <c r="JSA101" s="644"/>
      <c r="JSB101" s="644"/>
      <c r="JSC101" s="644"/>
      <c r="JSD101" s="644"/>
      <c r="JSE101" s="644"/>
      <c r="JSF101" s="644"/>
      <c r="JSG101" s="644"/>
      <c r="JSH101" s="644"/>
      <c r="JSI101" s="644"/>
      <c r="JSJ101" s="644"/>
      <c r="JSK101" s="644"/>
      <c r="JSL101" s="644"/>
      <c r="JSM101" s="644"/>
      <c r="JSN101" s="644"/>
      <c r="JSO101" s="644"/>
      <c r="JSP101" s="644"/>
      <c r="JSQ101" s="644"/>
      <c r="JSR101" s="644"/>
      <c r="JSS101" s="644"/>
      <c r="JST101" s="644"/>
      <c r="JSU101" s="644"/>
      <c r="JSV101" s="644"/>
      <c r="JSW101" s="644"/>
      <c r="JSX101" s="644"/>
      <c r="JSY101" s="644"/>
      <c r="JSZ101" s="644"/>
      <c r="JTA101" s="644"/>
      <c r="JTB101" s="644"/>
      <c r="JTC101" s="644"/>
      <c r="JTD101" s="644"/>
      <c r="JTE101" s="644"/>
      <c r="JTF101" s="644"/>
      <c r="JTG101" s="644"/>
      <c r="JTH101" s="644"/>
      <c r="JTI101" s="644"/>
      <c r="JTJ101" s="644"/>
      <c r="JTK101" s="644"/>
      <c r="JTL101" s="644"/>
      <c r="JTM101" s="644"/>
      <c r="JTN101" s="644"/>
      <c r="JTO101" s="644"/>
      <c r="JTP101" s="644"/>
      <c r="JTQ101" s="644"/>
      <c r="JTR101" s="644"/>
      <c r="JTS101" s="644"/>
      <c r="JTT101" s="644"/>
      <c r="JTU101" s="644"/>
      <c r="JTV101" s="644"/>
      <c r="JTW101" s="644"/>
      <c r="JTX101" s="644"/>
      <c r="JTY101" s="644"/>
      <c r="JTZ101" s="644"/>
      <c r="JUA101" s="644"/>
      <c r="JUB101" s="644"/>
      <c r="JUC101" s="644"/>
      <c r="JUD101" s="644"/>
      <c r="JUE101" s="644"/>
      <c r="JUF101" s="644"/>
      <c r="JUG101" s="644"/>
      <c r="JUH101" s="644"/>
      <c r="JUI101" s="644"/>
      <c r="JUJ101" s="644"/>
      <c r="JUK101" s="644"/>
      <c r="JUL101" s="644"/>
      <c r="JUM101" s="644"/>
      <c r="JUN101" s="644"/>
      <c r="JUO101" s="644"/>
      <c r="JUP101" s="644"/>
      <c r="JUQ101" s="644"/>
      <c r="JUR101" s="644"/>
      <c r="JUS101" s="644"/>
      <c r="JUT101" s="644"/>
      <c r="JUU101" s="644"/>
      <c r="JUV101" s="644"/>
      <c r="JUW101" s="644"/>
      <c r="JUX101" s="644"/>
      <c r="JUY101" s="644"/>
      <c r="JUZ101" s="644"/>
      <c r="JVA101" s="644"/>
      <c r="JVB101" s="644"/>
      <c r="JVC101" s="644"/>
      <c r="JVD101" s="644"/>
      <c r="JVE101" s="644"/>
      <c r="JVF101" s="644"/>
      <c r="JVG101" s="644"/>
      <c r="JVH101" s="644"/>
      <c r="JVI101" s="644"/>
      <c r="JVJ101" s="644"/>
      <c r="JVK101" s="644"/>
      <c r="JVL101" s="644"/>
      <c r="JVM101" s="644"/>
      <c r="JVN101" s="644"/>
      <c r="JVO101" s="644"/>
      <c r="JVP101" s="644"/>
      <c r="JVQ101" s="644"/>
      <c r="JVR101" s="644"/>
      <c r="JVS101" s="644"/>
      <c r="JVT101" s="644"/>
      <c r="JVU101" s="644"/>
      <c r="JVV101" s="644"/>
      <c r="JVW101" s="644"/>
      <c r="JVX101" s="644"/>
      <c r="JVY101" s="644"/>
      <c r="JVZ101" s="644"/>
      <c r="JWA101" s="644"/>
      <c r="JWB101" s="644"/>
      <c r="JWC101" s="644"/>
      <c r="JWD101" s="644"/>
      <c r="JWE101" s="644"/>
      <c r="JWF101" s="644"/>
      <c r="JWG101" s="644"/>
      <c r="JWH101" s="644"/>
      <c r="JWI101" s="644"/>
      <c r="JWJ101" s="644"/>
      <c r="JWK101" s="644"/>
      <c r="JWL101" s="644"/>
      <c r="JWM101" s="644"/>
      <c r="JWN101" s="644"/>
      <c r="JWO101" s="644"/>
      <c r="JWP101" s="644"/>
      <c r="JWQ101" s="644"/>
      <c r="JWR101" s="644"/>
      <c r="JWS101" s="644"/>
      <c r="JWT101" s="644"/>
      <c r="JWU101" s="644"/>
      <c r="JWV101" s="644"/>
      <c r="JWW101" s="644"/>
      <c r="JWX101" s="644"/>
      <c r="JWY101" s="644"/>
      <c r="JWZ101" s="644"/>
      <c r="JXA101" s="644"/>
      <c r="JXB101" s="644"/>
      <c r="JXC101" s="644"/>
      <c r="JXD101" s="644"/>
      <c r="JXE101" s="644"/>
      <c r="JXF101" s="644"/>
      <c r="JXG101" s="644"/>
      <c r="JXH101" s="644"/>
      <c r="JXI101" s="644"/>
      <c r="JXJ101" s="644"/>
      <c r="JXK101" s="644"/>
      <c r="JXL101" s="644"/>
      <c r="JXM101" s="644"/>
      <c r="JXN101" s="644"/>
      <c r="JXO101" s="644"/>
      <c r="JXP101" s="644"/>
      <c r="JXQ101" s="644"/>
      <c r="JXR101" s="644"/>
      <c r="JXS101" s="644"/>
      <c r="JXT101" s="644"/>
      <c r="JXU101" s="644"/>
      <c r="JXV101" s="644"/>
      <c r="JXW101" s="644"/>
      <c r="JXX101" s="644"/>
      <c r="JXY101" s="644"/>
      <c r="JXZ101" s="644"/>
      <c r="JYA101" s="644"/>
      <c r="JYB101" s="644"/>
      <c r="JYC101" s="644"/>
      <c r="JYD101" s="644"/>
      <c r="JYE101" s="644"/>
      <c r="JYF101" s="644"/>
      <c r="JYG101" s="644"/>
      <c r="JYH101" s="644"/>
      <c r="JYI101" s="644"/>
      <c r="JYJ101" s="644"/>
      <c r="JYK101" s="644"/>
      <c r="JYL101" s="644"/>
      <c r="JYM101" s="644"/>
      <c r="JYN101" s="644"/>
      <c r="JYO101" s="644"/>
      <c r="JYP101" s="644"/>
      <c r="JYQ101" s="644"/>
      <c r="JYR101" s="644"/>
      <c r="JYS101" s="644"/>
      <c r="JYT101" s="644"/>
      <c r="JYU101" s="644"/>
      <c r="JYV101" s="644"/>
      <c r="JYW101" s="644"/>
      <c r="JYX101" s="644"/>
      <c r="JYY101" s="644"/>
      <c r="JYZ101" s="644"/>
      <c r="JZA101" s="644"/>
      <c r="JZB101" s="644"/>
      <c r="JZC101" s="644"/>
      <c r="JZD101" s="644"/>
      <c r="JZE101" s="644"/>
      <c r="JZF101" s="644"/>
      <c r="JZG101" s="644"/>
      <c r="JZH101" s="644"/>
      <c r="JZI101" s="644"/>
      <c r="JZJ101" s="644"/>
      <c r="JZK101" s="644"/>
      <c r="JZL101" s="644"/>
      <c r="JZM101" s="644"/>
      <c r="JZN101" s="644"/>
      <c r="JZO101" s="644"/>
      <c r="JZP101" s="644"/>
      <c r="JZQ101" s="644"/>
      <c r="JZR101" s="644"/>
      <c r="JZS101" s="644"/>
      <c r="JZT101" s="644"/>
      <c r="JZU101" s="644"/>
      <c r="JZV101" s="644"/>
      <c r="JZW101" s="644"/>
      <c r="JZX101" s="644"/>
      <c r="JZY101" s="644"/>
      <c r="JZZ101" s="644"/>
      <c r="KAA101" s="644"/>
      <c r="KAB101" s="644"/>
      <c r="KAC101" s="644"/>
      <c r="KAD101" s="644"/>
      <c r="KAE101" s="644"/>
      <c r="KAF101" s="644"/>
      <c r="KAG101" s="644"/>
      <c r="KAH101" s="644"/>
      <c r="KAI101" s="644"/>
      <c r="KAJ101" s="644"/>
      <c r="KAK101" s="644"/>
      <c r="KAL101" s="644"/>
      <c r="KAM101" s="644"/>
      <c r="KAN101" s="644"/>
      <c r="KAO101" s="644"/>
      <c r="KAP101" s="644"/>
      <c r="KAQ101" s="644"/>
      <c r="KAR101" s="644"/>
      <c r="KAS101" s="644"/>
      <c r="KAT101" s="644"/>
      <c r="KAU101" s="644"/>
      <c r="KAV101" s="644"/>
      <c r="KAW101" s="644"/>
      <c r="KAX101" s="644"/>
      <c r="KAY101" s="644"/>
      <c r="KAZ101" s="644"/>
      <c r="KBA101" s="644"/>
      <c r="KBB101" s="644"/>
      <c r="KBC101" s="644"/>
      <c r="KBD101" s="644"/>
      <c r="KBE101" s="644"/>
      <c r="KBF101" s="644"/>
      <c r="KBG101" s="644"/>
      <c r="KBH101" s="644"/>
      <c r="KBI101" s="644"/>
      <c r="KBJ101" s="644"/>
      <c r="KBK101" s="644"/>
      <c r="KBL101" s="644"/>
      <c r="KBM101" s="644"/>
      <c r="KBN101" s="644"/>
      <c r="KBO101" s="644"/>
      <c r="KBP101" s="644"/>
      <c r="KBQ101" s="644"/>
      <c r="KBR101" s="644"/>
      <c r="KBS101" s="644"/>
      <c r="KBT101" s="644"/>
      <c r="KBU101" s="644"/>
      <c r="KBV101" s="644"/>
      <c r="KBW101" s="644"/>
      <c r="KBX101" s="644"/>
      <c r="KBY101" s="644"/>
      <c r="KBZ101" s="644"/>
      <c r="KCA101" s="644"/>
      <c r="KCB101" s="644"/>
      <c r="KCC101" s="644"/>
      <c r="KCD101" s="644"/>
      <c r="KCE101" s="644"/>
      <c r="KCF101" s="644"/>
      <c r="KCG101" s="644"/>
      <c r="KCH101" s="644"/>
      <c r="KCI101" s="644"/>
      <c r="KCJ101" s="644"/>
      <c r="KCK101" s="644"/>
      <c r="KCL101" s="644"/>
      <c r="KCM101" s="644"/>
      <c r="KCN101" s="644"/>
      <c r="KCO101" s="644"/>
      <c r="KCP101" s="644"/>
      <c r="KCQ101" s="644"/>
      <c r="KCR101" s="644"/>
      <c r="KCS101" s="644"/>
      <c r="KCT101" s="644"/>
      <c r="KCU101" s="644"/>
      <c r="KCV101" s="644"/>
      <c r="KCW101" s="644"/>
      <c r="KCX101" s="644"/>
      <c r="KCY101" s="644"/>
      <c r="KCZ101" s="644"/>
      <c r="KDA101" s="644"/>
      <c r="KDB101" s="644"/>
      <c r="KDC101" s="644"/>
      <c r="KDD101" s="644"/>
      <c r="KDE101" s="644"/>
      <c r="KDF101" s="644"/>
      <c r="KDG101" s="644"/>
      <c r="KDH101" s="644"/>
      <c r="KDI101" s="644"/>
      <c r="KDJ101" s="644"/>
      <c r="KDK101" s="644"/>
      <c r="KDL101" s="644"/>
      <c r="KDM101" s="644"/>
      <c r="KDN101" s="644"/>
      <c r="KDO101" s="644"/>
      <c r="KDP101" s="644"/>
      <c r="KDQ101" s="644"/>
      <c r="KDR101" s="644"/>
      <c r="KDS101" s="644"/>
      <c r="KDT101" s="644"/>
      <c r="KDU101" s="644"/>
      <c r="KDV101" s="644"/>
      <c r="KDW101" s="644"/>
      <c r="KDX101" s="644"/>
      <c r="KDY101" s="644"/>
      <c r="KDZ101" s="644"/>
      <c r="KEA101" s="644"/>
      <c r="KEB101" s="644"/>
      <c r="KEC101" s="644"/>
      <c r="KED101" s="644"/>
      <c r="KEE101" s="644"/>
      <c r="KEF101" s="644"/>
      <c r="KEG101" s="644"/>
      <c r="KEH101" s="644"/>
      <c r="KEI101" s="644"/>
      <c r="KEJ101" s="644"/>
      <c r="KEK101" s="644"/>
      <c r="KEL101" s="644"/>
      <c r="KEM101" s="644"/>
      <c r="KEN101" s="644"/>
      <c r="KEO101" s="644"/>
      <c r="KEP101" s="644"/>
      <c r="KEQ101" s="644"/>
      <c r="KER101" s="644"/>
      <c r="KES101" s="644"/>
      <c r="KET101" s="644"/>
      <c r="KEU101" s="644"/>
      <c r="KEV101" s="644"/>
      <c r="KEW101" s="644"/>
      <c r="KEX101" s="644"/>
      <c r="KEY101" s="644"/>
      <c r="KEZ101" s="644"/>
      <c r="KFA101" s="644"/>
      <c r="KFB101" s="644"/>
      <c r="KFC101" s="644"/>
      <c r="KFD101" s="644"/>
      <c r="KFE101" s="644"/>
      <c r="KFF101" s="644"/>
      <c r="KFG101" s="644"/>
      <c r="KFH101" s="644"/>
      <c r="KFI101" s="644"/>
      <c r="KFJ101" s="644"/>
      <c r="KFK101" s="644"/>
      <c r="KFL101" s="644"/>
      <c r="KFM101" s="644"/>
      <c r="KFN101" s="644"/>
      <c r="KFO101" s="644"/>
      <c r="KFP101" s="644"/>
      <c r="KFQ101" s="644"/>
      <c r="KFR101" s="644"/>
      <c r="KFS101" s="644"/>
      <c r="KFT101" s="644"/>
      <c r="KFU101" s="644"/>
      <c r="KFV101" s="644"/>
      <c r="KFW101" s="644"/>
      <c r="KFX101" s="644"/>
      <c r="KFY101" s="644"/>
      <c r="KFZ101" s="644"/>
      <c r="KGA101" s="644"/>
      <c r="KGB101" s="644"/>
      <c r="KGC101" s="644"/>
      <c r="KGD101" s="644"/>
      <c r="KGE101" s="644"/>
      <c r="KGF101" s="644"/>
      <c r="KGG101" s="644"/>
      <c r="KGH101" s="644"/>
      <c r="KGI101" s="644"/>
      <c r="KGJ101" s="644"/>
      <c r="KGK101" s="644"/>
      <c r="KGL101" s="644"/>
      <c r="KGM101" s="644"/>
      <c r="KGN101" s="644"/>
      <c r="KGO101" s="644"/>
      <c r="KGP101" s="644"/>
      <c r="KGQ101" s="644"/>
      <c r="KGR101" s="644"/>
      <c r="KGS101" s="644"/>
      <c r="KGT101" s="644"/>
      <c r="KGU101" s="644"/>
      <c r="KGV101" s="644"/>
      <c r="KGW101" s="644"/>
      <c r="KGX101" s="644"/>
      <c r="KGY101" s="644"/>
      <c r="KGZ101" s="644"/>
      <c r="KHA101" s="644"/>
      <c r="KHB101" s="644"/>
      <c r="KHC101" s="644"/>
      <c r="KHD101" s="644"/>
      <c r="KHE101" s="644"/>
      <c r="KHF101" s="644"/>
      <c r="KHG101" s="644"/>
      <c r="KHH101" s="644"/>
      <c r="KHI101" s="644"/>
      <c r="KHJ101" s="644"/>
      <c r="KHK101" s="644"/>
      <c r="KHL101" s="644"/>
      <c r="KHM101" s="644"/>
      <c r="KHN101" s="644"/>
      <c r="KHO101" s="644"/>
      <c r="KHP101" s="644"/>
      <c r="KHQ101" s="644"/>
      <c r="KHR101" s="644"/>
      <c r="KHS101" s="644"/>
      <c r="KHT101" s="644"/>
      <c r="KHU101" s="644"/>
      <c r="KHV101" s="644"/>
      <c r="KHW101" s="644"/>
      <c r="KHX101" s="644"/>
      <c r="KHY101" s="644"/>
      <c r="KHZ101" s="644"/>
      <c r="KIA101" s="644"/>
      <c r="KIB101" s="644"/>
      <c r="KIC101" s="644"/>
      <c r="KID101" s="644"/>
      <c r="KIE101" s="644"/>
      <c r="KIF101" s="644"/>
      <c r="KIG101" s="644"/>
      <c r="KIH101" s="644"/>
      <c r="KII101" s="644"/>
      <c r="KIJ101" s="644"/>
      <c r="KIK101" s="644"/>
      <c r="KIL101" s="644"/>
      <c r="KIM101" s="644"/>
      <c r="KIN101" s="644"/>
      <c r="KIO101" s="644"/>
      <c r="KIP101" s="644"/>
      <c r="KIQ101" s="644"/>
      <c r="KIR101" s="644"/>
      <c r="KIS101" s="644"/>
      <c r="KIT101" s="644"/>
      <c r="KIU101" s="644"/>
      <c r="KIV101" s="644"/>
      <c r="KIW101" s="644"/>
      <c r="KIX101" s="644"/>
      <c r="KIY101" s="644"/>
      <c r="KIZ101" s="644"/>
      <c r="KJA101" s="644"/>
      <c r="KJB101" s="644"/>
      <c r="KJC101" s="644"/>
      <c r="KJD101" s="644"/>
      <c r="KJE101" s="644"/>
      <c r="KJF101" s="644"/>
      <c r="KJG101" s="644"/>
      <c r="KJH101" s="644"/>
      <c r="KJI101" s="644"/>
      <c r="KJJ101" s="644"/>
      <c r="KJK101" s="644"/>
      <c r="KJL101" s="644"/>
      <c r="KJM101" s="644"/>
      <c r="KJN101" s="644"/>
      <c r="KJO101" s="644"/>
      <c r="KJP101" s="644"/>
      <c r="KJQ101" s="644"/>
      <c r="KJR101" s="644"/>
      <c r="KJS101" s="644"/>
      <c r="KJT101" s="644"/>
      <c r="KJU101" s="644"/>
      <c r="KJV101" s="644"/>
      <c r="KJW101" s="644"/>
      <c r="KJX101" s="644"/>
      <c r="KJY101" s="644"/>
      <c r="KJZ101" s="644"/>
      <c r="KKA101" s="644"/>
      <c r="KKB101" s="644"/>
      <c r="KKC101" s="644"/>
      <c r="KKD101" s="644"/>
      <c r="KKE101" s="644"/>
      <c r="KKF101" s="644"/>
      <c r="KKG101" s="644"/>
      <c r="KKH101" s="644"/>
      <c r="KKI101" s="644"/>
      <c r="KKJ101" s="644"/>
      <c r="KKK101" s="644"/>
      <c r="KKL101" s="644"/>
      <c r="KKM101" s="644"/>
      <c r="KKN101" s="644"/>
      <c r="KKO101" s="644"/>
      <c r="KKP101" s="644"/>
      <c r="KKQ101" s="644"/>
      <c r="KKR101" s="644"/>
      <c r="KKS101" s="644"/>
      <c r="KKT101" s="644"/>
      <c r="KKU101" s="644"/>
      <c r="KKV101" s="644"/>
      <c r="KKW101" s="644"/>
      <c r="KKX101" s="644"/>
      <c r="KKY101" s="644"/>
      <c r="KKZ101" s="644"/>
      <c r="KLA101" s="644"/>
      <c r="KLB101" s="644"/>
      <c r="KLC101" s="644"/>
      <c r="KLD101" s="644"/>
      <c r="KLE101" s="644"/>
      <c r="KLF101" s="644"/>
      <c r="KLG101" s="644"/>
      <c r="KLH101" s="644"/>
      <c r="KLI101" s="644"/>
      <c r="KLJ101" s="644"/>
      <c r="KLK101" s="644"/>
      <c r="KLL101" s="644"/>
      <c r="KLM101" s="644"/>
      <c r="KLN101" s="644"/>
      <c r="KLO101" s="644"/>
      <c r="KLP101" s="644"/>
      <c r="KLQ101" s="644"/>
      <c r="KLR101" s="644"/>
      <c r="KLS101" s="644"/>
      <c r="KLT101" s="644"/>
      <c r="KLU101" s="644"/>
      <c r="KLV101" s="644"/>
      <c r="KLW101" s="644"/>
      <c r="KLX101" s="644"/>
      <c r="KLY101" s="644"/>
      <c r="KLZ101" s="644"/>
      <c r="KMA101" s="644"/>
      <c r="KMB101" s="644"/>
      <c r="KMC101" s="644"/>
      <c r="KMD101" s="644"/>
      <c r="KME101" s="644"/>
      <c r="KMF101" s="644"/>
      <c r="KMG101" s="644"/>
      <c r="KMH101" s="644"/>
      <c r="KMI101" s="644"/>
      <c r="KMJ101" s="644"/>
      <c r="KMK101" s="644"/>
      <c r="KML101" s="644"/>
      <c r="KMM101" s="644"/>
      <c r="KMN101" s="644"/>
      <c r="KMO101" s="644"/>
      <c r="KMP101" s="644"/>
      <c r="KMQ101" s="644"/>
      <c r="KMR101" s="644"/>
      <c r="KMS101" s="644"/>
      <c r="KMT101" s="644"/>
      <c r="KMU101" s="644"/>
      <c r="KMV101" s="644"/>
      <c r="KMW101" s="644"/>
      <c r="KMX101" s="644"/>
      <c r="KMY101" s="644"/>
      <c r="KMZ101" s="644"/>
      <c r="KNA101" s="644"/>
      <c r="KNB101" s="644"/>
      <c r="KNC101" s="644"/>
      <c r="KND101" s="644"/>
      <c r="KNE101" s="644"/>
      <c r="KNF101" s="644"/>
      <c r="KNG101" s="644"/>
      <c r="KNH101" s="644"/>
      <c r="KNI101" s="644"/>
      <c r="KNJ101" s="644"/>
      <c r="KNK101" s="644"/>
      <c r="KNL101" s="644"/>
      <c r="KNM101" s="644"/>
      <c r="KNN101" s="644"/>
      <c r="KNO101" s="644"/>
      <c r="KNP101" s="644"/>
      <c r="KNQ101" s="644"/>
      <c r="KNR101" s="644"/>
      <c r="KNS101" s="644"/>
      <c r="KNT101" s="644"/>
      <c r="KNU101" s="644"/>
      <c r="KNV101" s="644"/>
      <c r="KNW101" s="644"/>
      <c r="KNX101" s="644"/>
      <c r="KNY101" s="644"/>
      <c r="KNZ101" s="644"/>
      <c r="KOA101" s="644"/>
      <c r="KOB101" s="644"/>
      <c r="KOC101" s="644"/>
      <c r="KOD101" s="644"/>
      <c r="KOE101" s="644"/>
      <c r="KOF101" s="644"/>
      <c r="KOG101" s="644"/>
      <c r="KOH101" s="644"/>
      <c r="KOI101" s="644"/>
      <c r="KOJ101" s="644"/>
      <c r="KOK101" s="644"/>
      <c r="KOL101" s="644"/>
      <c r="KOM101" s="644"/>
      <c r="KON101" s="644"/>
      <c r="KOO101" s="644"/>
      <c r="KOP101" s="644"/>
      <c r="KOQ101" s="644"/>
      <c r="KOR101" s="644"/>
      <c r="KOS101" s="644"/>
      <c r="KOT101" s="644"/>
      <c r="KOU101" s="644"/>
      <c r="KOV101" s="644"/>
      <c r="KOW101" s="644"/>
      <c r="KOX101" s="644"/>
      <c r="KOY101" s="644"/>
      <c r="KOZ101" s="644"/>
      <c r="KPA101" s="644"/>
      <c r="KPB101" s="644"/>
      <c r="KPC101" s="644"/>
      <c r="KPD101" s="644"/>
      <c r="KPE101" s="644"/>
      <c r="KPF101" s="644"/>
      <c r="KPG101" s="644"/>
      <c r="KPH101" s="644"/>
      <c r="KPI101" s="644"/>
      <c r="KPJ101" s="644"/>
      <c r="KPK101" s="644"/>
      <c r="KPL101" s="644"/>
      <c r="KPM101" s="644"/>
      <c r="KPN101" s="644"/>
      <c r="KPO101" s="644"/>
      <c r="KPP101" s="644"/>
      <c r="KPQ101" s="644"/>
      <c r="KPR101" s="644"/>
      <c r="KPS101" s="644"/>
      <c r="KPT101" s="644"/>
      <c r="KPU101" s="644"/>
      <c r="KPV101" s="644"/>
      <c r="KPW101" s="644"/>
      <c r="KPX101" s="644"/>
      <c r="KPY101" s="644"/>
      <c r="KPZ101" s="644"/>
      <c r="KQA101" s="644"/>
      <c r="KQB101" s="644"/>
      <c r="KQC101" s="644"/>
      <c r="KQD101" s="644"/>
      <c r="KQE101" s="644"/>
      <c r="KQF101" s="644"/>
      <c r="KQG101" s="644"/>
      <c r="KQH101" s="644"/>
      <c r="KQI101" s="644"/>
      <c r="KQJ101" s="644"/>
      <c r="KQK101" s="644"/>
      <c r="KQL101" s="644"/>
      <c r="KQM101" s="644"/>
      <c r="KQN101" s="644"/>
      <c r="KQO101" s="644"/>
      <c r="KQP101" s="644"/>
      <c r="KQQ101" s="644"/>
      <c r="KQR101" s="644"/>
      <c r="KQS101" s="644"/>
      <c r="KQT101" s="644"/>
      <c r="KQU101" s="644"/>
      <c r="KQV101" s="644"/>
      <c r="KQW101" s="644"/>
      <c r="KQX101" s="644"/>
      <c r="KQY101" s="644"/>
      <c r="KQZ101" s="644"/>
      <c r="KRA101" s="644"/>
      <c r="KRB101" s="644"/>
      <c r="KRC101" s="644"/>
      <c r="KRD101" s="644"/>
      <c r="KRE101" s="644"/>
      <c r="KRF101" s="644"/>
      <c r="KRG101" s="644"/>
      <c r="KRH101" s="644"/>
      <c r="KRI101" s="644"/>
      <c r="KRJ101" s="644"/>
      <c r="KRK101" s="644"/>
      <c r="KRL101" s="644"/>
      <c r="KRM101" s="644"/>
      <c r="KRN101" s="644"/>
      <c r="KRO101" s="644"/>
      <c r="KRP101" s="644"/>
      <c r="KRQ101" s="644"/>
      <c r="KRR101" s="644"/>
      <c r="KRS101" s="644"/>
      <c r="KRT101" s="644"/>
      <c r="KRU101" s="644"/>
      <c r="KRV101" s="644"/>
      <c r="KRW101" s="644"/>
      <c r="KRX101" s="644"/>
      <c r="KRY101" s="644"/>
      <c r="KRZ101" s="644"/>
      <c r="KSA101" s="644"/>
      <c r="KSB101" s="644"/>
      <c r="KSC101" s="644"/>
      <c r="KSD101" s="644"/>
      <c r="KSE101" s="644"/>
      <c r="KSF101" s="644"/>
      <c r="KSG101" s="644"/>
      <c r="KSH101" s="644"/>
      <c r="KSI101" s="644"/>
      <c r="KSJ101" s="644"/>
      <c r="KSK101" s="644"/>
      <c r="KSL101" s="644"/>
      <c r="KSM101" s="644"/>
      <c r="KSN101" s="644"/>
      <c r="KSO101" s="644"/>
      <c r="KSP101" s="644"/>
      <c r="KSQ101" s="644"/>
      <c r="KSR101" s="644"/>
      <c r="KSS101" s="644"/>
      <c r="KST101" s="644"/>
      <c r="KSU101" s="644"/>
      <c r="KSV101" s="644"/>
      <c r="KSW101" s="644"/>
      <c r="KSX101" s="644"/>
      <c r="KSY101" s="644"/>
      <c r="KSZ101" s="644"/>
      <c r="KTA101" s="644"/>
      <c r="KTB101" s="644"/>
      <c r="KTC101" s="644"/>
      <c r="KTD101" s="644"/>
      <c r="KTE101" s="644"/>
      <c r="KTF101" s="644"/>
      <c r="KTG101" s="644"/>
      <c r="KTH101" s="644"/>
      <c r="KTI101" s="644"/>
      <c r="KTJ101" s="644"/>
      <c r="KTK101" s="644"/>
      <c r="KTL101" s="644"/>
      <c r="KTM101" s="644"/>
      <c r="KTN101" s="644"/>
      <c r="KTO101" s="644"/>
      <c r="KTP101" s="644"/>
      <c r="KTQ101" s="644"/>
      <c r="KTR101" s="644"/>
      <c r="KTS101" s="644"/>
      <c r="KTT101" s="644"/>
      <c r="KTU101" s="644"/>
      <c r="KTV101" s="644"/>
      <c r="KTW101" s="644"/>
      <c r="KTX101" s="644"/>
      <c r="KTY101" s="644"/>
      <c r="KTZ101" s="644"/>
      <c r="KUA101" s="644"/>
      <c r="KUB101" s="644"/>
      <c r="KUC101" s="644"/>
      <c r="KUD101" s="644"/>
      <c r="KUE101" s="644"/>
      <c r="KUF101" s="644"/>
      <c r="KUG101" s="644"/>
      <c r="KUH101" s="644"/>
      <c r="KUI101" s="644"/>
      <c r="KUJ101" s="644"/>
      <c r="KUK101" s="644"/>
      <c r="KUL101" s="644"/>
      <c r="KUM101" s="644"/>
      <c r="KUN101" s="644"/>
      <c r="KUO101" s="644"/>
      <c r="KUP101" s="644"/>
      <c r="KUQ101" s="644"/>
      <c r="KUR101" s="644"/>
      <c r="KUS101" s="644"/>
      <c r="KUT101" s="644"/>
      <c r="KUU101" s="644"/>
      <c r="KUV101" s="644"/>
      <c r="KUW101" s="644"/>
      <c r="KUX101" s="644"/>
      <c r="KUY101" s="644"/>
      <c r="KUZ101" s="644"/>
      <c r="KVA101" s="644"/>
      <c r="KVB101" s="644"/>
      <c r="KVC101" s="644"/>
      <c r="KVD101" s="644"/>
      <c r="KVE101" s="644"/>
      <c r="KVF101" s="644"/>
      <c r="KVG101" s="644"/>
      <c r="KVH101" s="644"/>
      <c r="KVI101" s="644"/>
      <c r="KVJ101" s="644"/>
      <c r="KVK101" s="644"/>
      <c r="KVL101" s="644"/>
      <c r="KVM101" s="644"/>
      <c r="KVN101" s="644"/>
      <c r="KVO101" s="644"/>
      <c r="KVP101" s="644"/>
      <c r="KVQ101" s="644"/>
      <c r="KVR101" s="644"/>
      <c r="KVS101" s="644"/>
      <c r="KVT101" s="644"/>
      <c r="KVU101" s="644"/>
      <c r="KVV101" s="644"/>
      <c r="KVW101" s="644"/>
      <c r="KVX101" s="644"/>
      <c r="KVY101" s="644"/>
      <c r="KVZ101" s="644"/>
      <c r="KWA101" s="644"/>
      <c r="KWB101" s="644"/>
      <c r="KWC101" s="644"/>
      <c r="KWD101" s="644"/>
      <c r="KWE101" s="644"/>
      <c r="KWF101" s="644"/>
      <c r="KWG101" s="644"/>
      <c r="KWH101" s="644"/>
      <c r="KWI101" s="644"/>
      <c r="KWJ101" s="644"/>
      <c r="KWK101" s="644"/>
      <c r="KWL101" s="644"/>
      <c r="KWM101" s="644"/>
      <c r="KWN101" s="644"/>
      <c r="KWO101" s="644"/>
      <c r="KWP101" s="644"/>
      <c r="KWQ101" s="644"/>
      <c r="KWR101" s="644"/>
      <c r="KWS101" s="644"/>
      <c r="KWT101" s="644"/>
      <c r="KWU101" s="644"/>
      <c r="KWV101" s="644"/>
      <c r="KWW101" s="644"/>
      <c r="KWX101" s="644"/>
      <c r="KWY101" s="644"/>
      <c r="KWZ101" s="644"/>
      <c r="KXA101" s="644"/>
      <c r="KXB101" s="644"/>
      <c r="KXC101" s="644"/>
      <c r="KXD101" s="644"/>
      <c r="KXE101" s="644"/>
      <c r="KXF101" s="644"/>
      <c r="KXG101" s="644"/>
      <c r="KXH101" s="644"/>
      <c r="KXI101" s="644"/>
      <c r="KXJ101" s="644"/>
      <c r="KXK101" s="644"/>
      <c r="KXL101" s="644"/>
      <c r="KXM101" s="644"/>
      <c r="KXN101" s="644"/>
      <c r="KXO101" s="644"/>
      <c r="KXP101" s="644"/>
      <c r="KXQ101" s="644"/>
      <c r="KXR101" s="644"/>
      <c r="KXS101" s="644"/>
      <c r="KXT101" s="644"/>
      <c r="KXU101" s="644"/>
      <c r="KXV101" s="644"/>
      <c r="KXW101" s="644"/>
      <c r="KXX101" s="644"/>
      <c r="KXY101" s="644"/>
      <c r="KXZ101" s="644"/>
      <c r="KYA101" s="644"/>
      <c r="KYB101" s="644"/>
      <c r="KYC101" s="644"/>
      <c r="KYD101" s="644"/>
      <c r="KYE101" s="644"/>
      <c r="KYF101" s="644"/>
      <c r="KYG101" s="644"/>
      <c r="KYH101" s="644"/>
      <c r="KYI101" s="644"/>
      <c r="KYJ101" s="644"/>
      <c r="KYK101" s="644"/>
      <c r="KYL101" s="644"/>
      <c r="KYM101" s="644"/>
      <c r="KYN101" s="644"/>
      <c r="KYO101" s="644"/>
      <c r="KYP101" s="644"/>
      <c r="KYQ101" s="644"/>
      <c r="KYR101" s="644"/>
      <c r="KYS101" s="644"/>
      <c r="KYT101" s="644"/>
      <c r="KYU101" s="644"/>
      <c r="KYV101" s="644"/>
      <c r="KYW101" s="644"/>
      <c r="KYX101" s="644"/>
      <c r="KYY101" s="644"/>
      <c r="KYZ101" s="644"/>
      <c r="KZA101" s="644"/>
      <c r="KZB101" s="644"/>
      <c r="KZC101" s="644"/>
      <c r="KZD101" s="644"/>
      <c r="KZE101" s="644"/>
      <c r="KZF101" s="644"/>
      <c r="KZG101" s="644"/>
      <c r="KZH101" s="644"/>
      <c r="KZI101" s="644"/>
      <c r="KZJ101" s="644"/>
      <c r="KZK101" s="644"/>
      <c r="KZL101" s="644"/>
      <c r="KZM101" s="644"/>
      <c r="KZN101" s="644"/>
      <c r="KZO101" s="644"/>
      <c r="KZP101" s="644"/>
      <c r="KZQ101" s="644"/>
      <c r="KZR101" s="644"/>
      <c r="KZS101" s="644"/>
      <c r="KZT101" s="644"/>
      <c r="KZU101" s="644"/>
      <c r="KZV101" s="644"/>
      <c r="KZW101" s="644"/>
      <c r="KZX101" s="644"/>
      <c r="KZY101" s="644"/>
      <c r="KZZ101" s="644"/>
      <c r="LAA101" s="644"/>
      <c r="LAB101" s="644"/>
      <c r="LAC101" s="644"/>
      <c r="LAD101" s="644"/>
      <c r="LAE101" s="644"/>
      <c r="LAF101" s="644"/>
      <c r="LAG101" s="644"/>
      <c r="LAH101" s="644"/>
      <c r="LAI101" s="644"/>
      <c r="LAJ101" s="644"/>
      <c r="LAK101" s="644"/>
      <c r="LAL101" s="644"/>
      <c r="LAM101" s="644"/>
      <c r="LAN101" s="644"/>
      <c r="LAO101" s="644"/>
      <c r="LAP101" s="644"/>
      <c r="LAQ101" s="644"/>
      <c r="LAR101" s="644"/>
      <c r="LAS101" s="644"/>
      <c r="LAT101" s="644"/>
      <c r="LAU101" s="644"/>
      <c r="LAV101" s="644"/>
      <c r="LAW101" s="644"/>
      <c r="LAX101" s="644"/>
      <c r="LAY101" s="644"/>
      <c r="LAZ101" s="644"/>
      <c r="LBA101" s="644"/>
      <c r="LBB101" s="644"/>
      <c r="LBC101" s="644"/>
      <c r="LBD101" s="644"/>
      <c r="LBE101" s="644"/>
      <c r="LBF101" s="644"/>
      <c r="LBG101" s="644"/>
      <c r="LBH101" s="644"/>
      <c r="LBI101" s="644"/>
      <c r="LBJ101" s="644"/>
      <c r="LBK101" s="644"/>
      <c r="LBL101" s="644"/>
      <c r="LBM101" s="644"/>
      <c r="LBN101" s="644"/>
      <c r="LBO101" s="644"/>
      <c r="LBP101" s="644"/>
      <c r="LBQ101" s="644"/>
      <c r="LBR101" s="644"/>
      <c r="LBS101" s="644"/>
      <c r="LBT101" s="644"/>
      <c r="LBU101" s="644"/>
      <c r="LBV101" s="644"/>
      <c r="LBW101" s="644"/>
      <c r="LBX101" s="644"/>
      <c r="LBY101" s="644"/>
      <c r="LBZ101" s="644"/>
      <c r="LCA101" s="644"/>
      <c r="LCB101" s="644"/>
      <c r="LCC101" s="644"/>
      <c r="LCD101" s="644"/>
      <c r="LCE101" s="644"/>
      <c r="LCF101" s="644"/>
      <c r="LCG101" s="644"/>
      <c r="LCH101" s="644"/>
      <c r="LCI101" s="644"/>
      <c r="LCJ101" s="644"/>
      <c r="LCK101" s="644"/>
      <c r="LCL101" s="644"/>
      <c r="LCM101" s="644"/>
      <c r="LCN101" s="644"/>
      <c r="LCO101" s="644"/>
      <c r="LCP101" s="644"/>
      <c r="LCQ101" s="644"/>
      <c r="LCR101" s="644"/>
      <c r="LCS101" s="644"/>
      <c r="LCT101" s="644"/>
      <c r="LCU101" s="644"/>
      <c r="LCV101" s="644"/>
      <c r="LCW101" s="644"/>
      <c r="LCX101" s="644"/>
      <c r="LCY101" s="644"/>
      <c r="LCZ101" s="644"/>
      <c r="LDA101" s="644"/>
      <c r="LDB101" s="644"/>
      <c r="LDC101" s="644"/>
      <c r="LDD101" s="644"/>
      <c r="LDE101" s="644"/>
      <c r="LDF101" s="644"/>
      <c r="LDG101" s="644"/>
      <c r="LDH101" s="644"/>
      <c r="LDI101" s="644"/>
      <c r="LDJ101" s="644"/>
      <c r="LDK101" s="644"/>
      <c r="LDL101" s="644"/>
      <c r="LDM101" s="644"/>
      <c r="LDN101" s="644"/>
      <c r="LDO101" s="644"/>
      <c r="LDP101" s="644"/>
      <c r="LDQ101" s="644"/>
      <c r="LDR101" s="644"/>
      <c r="LDS101" s="644"/>
      <c r="LDT101" s="644"/>
      <c r="LDU101" s="644"/>
      <c r="LDV101" s="644"/>
      <c r="LDW101" s="644"/>
      <c r="LDX101" s="644"/>
      <c r="LDY101" s="644"/>
      <c r="LDZ101" s="644"/>
      <c r="LEA101" s="644"/>
      <c r="LEB101" s="644"/>
      <c r="LEC101" s="644"/>
      <c r="LED101" s="644"/>
      <c r="LEE101" s="644"/>
      <c r="LEF101" s="644"/>
      <c r="LEG101" s="644"/>
      <c r="LEH101" s="644"/>
      <c r="LEI101" s="644"/>
      <c r="LEJ101" s="644"/>
      <c r="LEK101" s="644"/>
      <c r="LEL101" s="644"/>
      <c r="LEM101" s="644"/>
      <c r="LEN101" s="644"/>
      <c r="LEO101" s="644"/>
      <c r="LEP101" s="644"/>
      <c r="LEQ101" s="644"/>
      <c r="LER101" s="644"/>
      <c r="LES101" s="644"/>
      <c r="LET101" s="644"/>
      <c r="LEU101" s="644"/>
      <c r="LEV101" s="644"/>
      <c r="LEW101" s="644"/>
      <c r="LEX101" s="644"/>
      <c r="LEY101" s="644"/>
      <c r="LEZ101" s="644"/>
      <c r="LFA101" s="644"/>
      <c r="LFB101" s="644"/>
      <c r="LFC101" s="644"/>
      <c r="LFD101" s="644"/>
      <c r="LFE101" s="644"/>
      <c r="LFF101" s="644"/>
      <c r="LFG101" s="644"/>
      <c r="LFH101" s="644"/>
      <c r="LFI101" s="644"/>
      <c r="LFJ101" s="644"/>
      <c r="LFK101" s="644"/>
      <c r="LFL101" s="644"/>
      <c r="LFM101" s="644"/>
      <c r="LFN101" s="644"/>
      <c r="LFO101" s="644"/>
      <c r="LFP101" s="644"/>
      <c r="LFQ101" s="644"/>
      <c r="LFR101" s="644"/>
      <c r="LFS101" s="644"/>
      <c r="LFT101" s="644"/>
      <c r="LFU101" s="644"/>
      <c r="LFV101" s="644"/>
      <c r="LFW101" s="644"/>
      <c r="LFX101" s="644"/>
      <c r="LFY101" s="644"/>
      <c r="LFZ101" s="644"/>
      <c r="LGA101" s="644"/>
      <c r="LGB101" s="644"/>
      <c r="LGC101" s="644"/>
      <c r="LGD101" s="644"/>
      <c r="LGE101" s="644"/>
      <c r="LGF101" s="644"/>
      <c r="LGG101" s="644"/>
      <c r="LGH101" s="644"/>
      <c r="LGI101" s="644"/>
      <c r="LGJ101" s="644"/>
      <c r="LGK101" s="644"/>
      <c r="LGL101" s="644"/>
      <c r="LGM101" s="644"/>
      <c r="LGN101" s="644"/>
      <c r="LGO101" s="644"/>
      <c r="LGP101" s="644"/>
      <c r="LGQ101" s="644"/>
      <c r="LGR101" s="644"/>
      <c r="LGS101" s="644"/>
      <c r="LGT101" s="644"/>
      <c r="LGU101" s="644"/>
      <c r="LGV101" s="644"/>
      <c r="LGW101" s="644"/>
      <c r="LGX101" s="644"/>
      <c r="LGY101" s="644"/>
      <c r="LGZ101" s="644"/>
      <c r="LHA101" s="644"/>
      <c r="LHB101" s="644"/>
      <c r="LHC101" s="644"/>
      <c r="LHD101" s="644"/>
      <c r="LHE101" s="644"/>
      <c r="LHF101" s="644"/>
      <c r="LHG101" s="644"/>
      <c r="LHH101" s="644"/>
      <c r="LHI101" s="644"/>
      <c r="LHJ101" s="644"/>
      <c r="LHK101" s="644"/>
      <c r="LHL101" s="644"/>
      <c r="LHM101" s="644"/>
      <c r="LHN101" s="644"/>
      <c r="LHO101" s="644"/>
      <c r="LHP101" s="644"/>
      <c r="LHQ101" s="644"/>
      <c r="LHR101" s="644"/>
      <c r="LHS101" s="644"/>
      <c r="LHT101" s="644"/>
      <c r="LHU101" s="644"/>
      <c r="LHV101" s="644"/>
      <c r="LHW101" s="644"/>
      <c r="LHX101" s="644"/>
      <c r="LHY101" s="644"/>
      <c r="LHZ101" s="644"/>
      <c r="LIA101" s="644"/>
      <c r="LIB101" s="644"/>
      <c r="LIC101" s="644"/>
      <c r="LID101" s="644"/>
      <c r="LIE101" s="644"/>
      <c r="LIF101" s="644"/>
      <c r="LIG101" s="644"/>
      <c r="LIH101" s="644"/>
      <c r="LII101" s="644"/>
      <c r="LIJ101" s="644"/>
      <c r="LIK101" s="644"/>
      <c r="LIL101" s="644"/>
      <c r="LIM101" s="644"/>
      <c r="LIN101" s="644"/>
      <c r="LIO101" s="644"/>
      <c r="LIP101" s="644"/>
      <c r="LIQ101" s="644"/>
      <c r="LIR101" s="644"/>
      <c r="LIS101" s="644"/>
      <c r="LIT101" s="644"/>
      <c r="LIU101" s="644"/>
      <c r="LIV101" s="644"/>
      <c r="LIW101" s="644"/>
      <c r="LIX101" s="644"/>
      <c r="LIY101" s="644"/>
      <c r="LIZ101" s="644"/>
      <c r="LJA101" s="644"/>
      <c r="LJB101" s="644"/>
      <c r="LJC101" s="644"/>
      <c r="LJD101" s="644"/>
      <c r="LJE101" s="644"/>
      <c r="LJF101" s="644"/>
      <c r="LJG101" s="644"/>
      <c r="LJH101" s="644"/>
      <c r="LJI101" s="644"/>
      <c r="LJJ101" s="644"/>
      <c r="LJK101" s="644"/>
      <c r="LJL101" s="644"/>
      <c r="LJM101" s="644"/>
      <c r="LJN101" s="644"/>
      <c r="LJO101" s="644"/>
      <c r="LJP101" s="644"/>
      <c r="LJQ101" s="644"/>
      <c r="LJR101" s="644"/>
      <c r="LJS101" s="644"/>
      <c r="LJT101" s="644"/>
      <c r="LJU101" s="644"/>
      <c r="LJV101" s="644"/>
      <c r="LJW101" s="644"/>
      <c r="LJX101" s="644"/>
      <c r="LJY101" s="644"/>
      <c r="LJZ101" s="644"/>
      <c r="LKA101" s="644"/>
      <c r="LKB101" s="644"/>
      <c r="LKC101" s="644"/>
      <c r="LKD101" s="644"/>
      <c r="LKE101" s="644"/>
      <c r="LKF101" s="644"/>
      <c r="LKG101" s="644"/>
      <c r="LKH101" s="644"/>
      <c r="LKI101" s="644"/>
      <c r="LKJ101" s="644"/>
      <c r="LKK101" s="644"/>
      <c r="LKL101" s="644"/>
      <c r="LKM101" s="644"/>
      <c r="LKN101" s="644"/>
      <c r="LKO101" s="644"/>
      <c r="LKP101" s="644"/>
      <c r="LKQ101" s="644"/>
      <c r="LKR101" s="644"/>
      <c r="LKS101" s="644"/>
      <c r="LKT101" s="644"/>
      <c r="LKU101" s="644"/>
      <c r="LKV101" s="644"/>
      <c r="LKW101" s="644"/>
      <c r="LKX101" s="644"/>
      <c r="LKY101" s="644"/>
      <c r="LKZ101" s="644"/>
      <c r="LLA101" s="644"/>
      <c r="LLB101" s="644"/>
      <c r="LLC101" s="644"/>
      <c r="LLD101" s="644"/>
      <c r="LLE101" s="644"/>
      <c r="LLF101" s="644"/>
      <c r="LLG101" s="644"/>
      <c r="LLH101" s="644"/>
      <c r="LLI101" s="644"/>
      <c r="LLJ101" s="644"/>
      <c r="LLK101" s="644"/>
      <c r="LLL101" s="644"/>
      <c r="LLM101" s="644"/>
      <c r="LLN101" s="644"/>
      <c r="LLO101" s="644"/>
      <c r="LLP101" s="644"/>
      <c r="LLQ101" s="644"/>
      <c r="LLR101" s="644"/>
      <c r="LLS101" s="644"/>
      <c r="LLT101" s="644"/>
      <c r="LLU101" s="644"/>
      <c r="LLV101" s="644"/>
      <c r="LLW101" s="644"/>
      <c r="LLX101" s="644"/>
      <c r="LLY101" s="644"/>
      <c r="LLZ101" s="644"/>
      <c r="LMA101" s="644"/>
      <c r="LMB101" s="644"/>
      <c r="LMC101" s="644"/>
      <c r="LMD101" s="644"/>
      <c r="LME101" s="644"/>
      <c r="LMF101" s="644"/>
      <c r="LMG101" s="644"/>
      <c r="LMH101" s="644"/>
      <c r="LMI101" s="644"/>
      <c r="LMJ101" s="644"/>
      <c r="LMK101" s="644"/>
      <c r="LML101" s="644"/>
      <c r="LMM101" s="644"/>
      <c r="LMN101" s="644"/>
      <c r="LMO101" s="644"/>
      <c r="LMP101" s="644"/>
      <c r="LMQ101" s="644"/>
      <c r="LMR101" s="644"/>
      <c r="LMS101" s="644"/>
      <c r="LMT101" s="644"/>
      <c r="LMU101" s="644"/>
      <c r="LMV101" s="644"/>
      <c r="LMW101" s="644"/>
      <c r="LMX101" s="644"/>
      <c r="LMY101" s="644"/>
      <c r="LMZ101" s="644"/>
      <c r="LNA101" s="644"/>
      <c r="LNB101" s="644"/>
      <c r="LNC101" s="644"/>
      <c r="LND101" s="644"/>
      <c r="LNE101" s="644"/>
      <c r="LNF101" s="644"/>
      <c r="LNG101" s="644"/>
      <c r="LNH101" s="644"/>
      <c r="LNI101" s="644"/>
      <c r="LNJ101" s="644"/>
      <c r="LNK101" s="644"/>
      <c r="LNL101" s="644"/>
      <c r="LNM101" s="644"/>
      <c r="LNN101" s="644"/>
      <c r="LNO101" s="644"/>
      <c r="LNP101" s="644"/>
      <c r="LNQ101" s="644"/>
      <c r="LNR101" s="644"/>
      <c r="LNS101" s="644"/>
      <c r="LNT101" s="644"/>
      <c r="LNU101" s="644"/>
      <c r="LNV101" s="644"/>
      <c r="LNW101" s="644"/>
      <c r="LNX101" s="644"/>
      <c r="LNY101" s="644"/>
      <c r="LNZ101" s="644"/>
      <c r="LOA101" s="644"/>
      <c r="LOB101" s="644"/>
      <c r="LOC101" s="644"/>
      <c r="LOD101" s="644"/>
      <c r="LOE101" s="644"/>
      <c r="LOF101" s="644"/>
      <c r="LOG101" s="644"/>
      <c r="LOH101" s="644"/>
      <c r="LOI101" s="644"/>
      <c r="LOJ101" s="644"/>
      <c r="LOK101" s="644"/>
      <c r="LOL101" s="644"/>
      <c r="LOM101" s="644"/>
      <c r="LON101" s="644"/>
      <c r="LOO101" s="644"/>
      <c r="LOP101" s="644"/>
      <c r="LOQ101" s="644"/>
      <c r="LOR101" s="644"/>
      <c r="LOS101" s="644"/>
      <c r="LOT101" s="644"/>
      <c r="LOU101" s="644"/>
      <c r="LOV101" s="644"/>
      <c r="LOW101" s="644"/>
      <c r="LOX101" s="644"/>
      <c r="LOY101" s="644"/>
      <c r="LOZ101" s="644"/>
      <c r="LPA101" s="644"/>
      <c r="LPB101" s="644"/>
      <c r="LPC101" s="644"/>
      <c r="LPD101" s="644"/>
      <c r="LPE101" s="644"/>
      <c r="LPF101" s="644"/>
      <c r="LPG101" s="644"/>
      <c r="LPH101" s="644"/>
      <c r="LPI101" s="644"/>
      <c r="LPJ101" s="644"/>
      <c r="LPK101" s="644"/>
      <c r="LPL101" s="644"/>
      <c r="LPM101" s="644"/>
      <c r="LPN101" s="644"/>
      <c r="LPO101" s="644"/>
      <c r="LPP101" s="644"/>
      <c r="LPQ101" s="644"/>
      <c r="LPR101" s="644"/>
      <c r="LPS101" s="644"/>
      <c r="LPT101" s="644"/>
      <c r="LPU101" s="644"/>
      <c r="LPV101" s="644"/>
      <c r="LPW101" s="644"/>
      <c r="LPX101" s="644"/>
      <c r="LPY101" s="644"/>
      <c r="LPZ101" s="644"/>
      <c r="LQA101" s="644"/>
      <c r="LQB101" s="644"/>
      <c r="LQC101" s="644"/>
      <c r="LQD101" s="644"/>
      <c r="LQE101" s="644"/>
      <c r="LQF101" s="644"/>
      <c r="LQG101" s="644"/>
      <c r="LQH101" s="644"/>
      <c r="LQI101" s="644"/>
      <c r="LQJ101" s="644"/>
      <c r="LQK101" s="644"/>
      <c r="LQL101" s="644"/>
      <c r="LQM101" s="644"/>
      <c r="LQN101" s="644"/>
      <c r="LQO101" s="644"/>
      <c r="LQP101" s="644"/>
      <c r="LQQ101" s="644"/>
      <c r="LQR101" s="644"/>
      <c r="LQS101" s="644"/>
      <c r="LQT101" s="644"/>
      <c r="LQU101" s="644"/>
      <c r="LQV101" s="644"/>
      <c r="LQW101" s="644"/>
      <c r="LQX101" s="644"/>
      <c r="LQY101" s="644"/>
      <c r="LQZ101" s="644"/>
      <c r="LRA101" s="644"/>
      <c r="LRB101" s="644"/>
      <c r="LRC101" s="644"/>
      <c r="LRD101" s="644"/>
      <c r="LRE101" s="644"/>
      <c r="LRF101" s="644"/>
      <c r="LRG101" s="644"/>
      <c r="LRH101" s="644"/>
      <c r="LRI101" s="644"/>
      <c r="LRJ101" s="644"/>
      <c r="LRK101" s="644"/>
      <c r="LRL101" s="644"/>
      <c r="LRM101" s="644"/>
      <c r="LRN101" s="644"/>
      <c r="LRO101" s="644"/>
      <c r="LRP101" s="644"/>
      <c r="LRQ101" s="644"/>
      <c r="LRR101" s="644"/>
      <c r="LRS101" s="644"/>
      <c r="LRT101" s="644"/>
      <c r="LRU101" s="644"/>
      <c r="LRV101" s="644"/>
      <c r="LRW101" s="644"/>
      <c r="LRX101" s="644"/>
      <c r="LRY101" s="644"/>
      <c r="LRZ101" s="644"/>
      <c r="LSA101" s="644"/>
      <c r="LSB101" s="644"/>
      <c r="LSC101" s="644"/>
      <c r="LSD101" s="644"/>
      <c r="LSE101" s="644"/>
      <c r="LSF101" s="644"/>
      <c r="LSG101" s="644"/>
      <c r="LSH101" s="644"/>
      <c r="LSI101" s="644"/>
      <c r="LSJ101" s="644"/>
      <c r="LSK101" s="644"/>
      <c r="LSL101" s="644"/>
      <c r="LSM101" s="644"/>
      <c r="LSN101" s="644"/>
      <c r="LSO101" s="644"/>
      <c r="LSP101" s="644"/>
      <c r="LSQ101" s="644"/>
      <c r="LSR101" s="644"/>
      <c r="LSS101" s="644"/>
      <c r="LST101" s="644"/>
      <c r="LSU101" s="644"/>
      <c r="LSV101" s="644"/>
      <c r="LSW101" s="644"/>
      <c r="LSX101" s="644"/>
      <c r="LSY101" s="644"/>
      <c r="LSZ101" s="644"/>
      <c r="LTA101" s="644"/>
      <c r="LTB101" s="644"/>
      <c r="LTC101" s="644"/>
      <c r="LTD101" s="644"/>
      <c r="LTE101" s="644"/>
      <c r="LTF101" s="644"/>
      <c r="LTG101" s="644"/>
      <c r="LTH101" s="644"/>
      <c r="LTI101" s="644"/>
      <c r="LTJ101" s="644"/>
      <c r="LTK101" s="644"/>
      <c r="LTL101" s="644"/>
      <c r="LTM101" s="644"/>
      <c r="LTN101" s="644"/>
      <c r="LTO101" s="644"/>
      <c r="LTP101" s="644"/>
      <c r="LTQ101" s="644"/>
      <c r="LTR101" s="644"/>
      <c r="LTS101" s="644"/>
      <c r="LTT101" s="644"/>
      <c r="LTU101" s="644"/>
      <c r="LTV101" s="644"/>
      <c r="LTW101" s="644"/>
      <c r="LTX101" s="644"/>
      <c r="LTY101" s="644"/>
      <c r="LTZ101" s="644"/>
      <c r="LUA101" s="644"/>
      <c r="LUB101" s="644"/>
      <c r="LUC101" s="644"/>
      <c r="LUD101" s="644"/>
      <c r="LUE101" s="644"/>
      <c r="LUF101" s="644"/>
      <c r="LUG101" s="644"/>
      <c r="LUH101" s="644"/>
      <c r="LUI101" s="644"/>
      <c r="LUJ101" s="644"/>
      <c r="LUK101" s="644"/>
      <c r="LUL101" s="644"/>
      <c r="LUM101" s="644"/>
      <c r="LUN101" s="644"/>
      <c r="LUO101" s="644"/>
      <c r="LUP101" s="644"/>
      <c r="LUQ101" s="644"/>
      <c r="LUR101" s="644"/>
      <c r="LUS101" s="644"/>
      <c r="LUT101" s="644"/>
      <c r="LUU101" s="644"/>
      <c r="LUV101" s="644"/>
      <c r="LUW101" s="644"/>
      <c r="LUX101" s="644"/>
      <c r="LUY101" s="644"/>
      <c r="LUZ101" s="644"/>
      <c r="LVA101" s="644"/>
      <c r="LVB101" s="644"/>
      <c r="LVC101" s="644"/>
      <c r="LVD101" s="644"/>
      <c r="LVE101" s="644"/>
      <c r="LVF101" s="644"/>
      <c r="LVG101" s="644"/>
      <c r="LVH101" s="644"/>
      <c r="LVI101" s="644"/>
      <c r="LVJ101" s="644"/>
      <c r="LVK101" s="644"/>
      <c r="LVL101" s="644"/>
      <c r="LVM101" s="644"/>
      <c r="LVN101" s="644"/>
      <c r="LVO101" s="644"/>
      <c r="LVP101" s="644"/>
      <c r="LVQ101" s="644"/>
      <c r="LVR101" s="644"/>
      <c r="LVS101" s="644"/>
      <c r="LVT101" s="644"/>
      <c r="LVU101" s="644"/>
      <c r="LVV101" s="644"/>
      <c r="LVW101" s="644"/>
      <c r="LVX101" s="644"/>
      <c r="LVY101" s="644"/>
      <c r="LVZ101" s="644"/>
      <c r="LWA101" s="644"/>
      <c r="LWB101" s="644"/>
      <c r="LWC101" s="644"/>
      <c r="LWD101" s="644"/>
      <c r="LWE101" s="644"/>
      <c r="LWF101" s="644"/>
      <c r="LWG101" s="644"/>
      <c r="LWH101" s="644"/>
      <c r="LWI101" s="644"/>
      <c r="LWJ101" s="644"/>
      <c r="LWK101" s="644"/>
      <c r="LWL101" s="644"/>
      <c r="LWM101" s="644"/>
      <c r="LWN101" s="644"/>
      <c r="LWO101" s="644"/>
      <c r="LWP101" s="644"/>
      <c r="LWQ101" s="644"/>
      <c r="LWR101" s="644"/>
      <c r="LWS101" s="644"/>
      <c r="LWT101" s="644"/>
      <c r="LWU101" s="644"/>
      <c r="LWV101" s="644"/>
      <c r="LWW101" s="644"/>
      <c r="LWX101" s="644"/>
      <c r="LWY101" s="644"/>
      <c r="LWZ101" s="644"/>
      <c r="LXA101" s="644"/>
      <c r="LXB101" s="644"/>
      <c r="LXC101" s="644"/>
      <c r="LXD101" s="644"/>
      <c r="LXE101" s="644"/>
      <c r="LXF101" s="644"/>
      <c r="LXG101" s="644"/>
      <c r="LXH101" s="644"/>
      <c r="LXI101" s="644"/>
      <c r="LXJ101" s="644"/>
      <c r="LXK101" s="644"/>
      <c r="LXL101" s="644"/>
      <c r="LXM101" s="644"/>
      <c r="LXN101" s="644"/>
      <c r="LXO101" s="644"/>
      <c r="LXP101" s="644"/>
      <c r="LXQ101" s="644"/>
      <c r="LXR101" s="644"/>
      <c r="LXS101" s="644"/>
      <c r="LXT101" s="644"/>
      <c r="LXU101" s="644"/>
      <c r="LXV101" s="644"/>
      <c r="LXW101" s="644"/>
      <c r="LXX101" s="644"/>
      <c r="LXY101" s="644"/>
      <c r="LXZ101" s="644"/>
      <c r="LYA101" s="644"/>
      <c r="LYB101" s="644"/>
      <c r="LYC101" s="644"/>
      <c r="LYD101" s="644"/>
      <c r="LYE101" s="644"/>
      <c r="LYF101" s="644"/>
      <c r="LYG101" s="644"/>
      <c r="LYH101" s="644"/>
      <c r="LYI101" s="644"/>
      <c r="LYJ101" s="644"/>
      <c r="LYK101" s="644"/>
      <c r="LYL101" s="644"/>
      <c r="LYM101" s="644"/>
      <c r="LYN101" s="644"/>
      <c r="LYO101" s="644"/>
      <c r="LYP101" s="644"/>
      <c r="LYQ101" s="644"/>
      <c r="LYR101" s="644"/>
      <c r="LYS101" s="644"/>
      <c r="LYT101" s="644"/>
      <c r="LYU101" s="644"/>
      <c r="LYV101" s="644"/>
      <c r="LYW101" s="644"/>
      <c r="LYX101" s="644"/>
      <c r="LYY101" s="644"/>
      <c r="LYZ101" s="644"/>
      <c r="LZA101" s="644"/>
      <c r="LZB101" s="644"/>
      <c r="LZC101" s="644"/>
      <c r="LZD101" s="644"/>
      <c r="LZE101" s="644"/>
      <c r="LZF101" s="644"/>
      <c r="LZG101" s="644"/>
      <c r="LZH101" s="644"/>
      <c r="LZI101" s="644"/>
      <c r="LZJ101" s="644"/>
      <c r="LZK101" s="644"/>
      <c r="LZL101" s="644"/>
      <c r="LZM101" s="644"/>
      <c r="LZN101" s="644"/>
      <c r="LZO101" s="644"/>
      <c r="LZP101" s="644"/>
      <c r="LZQ101" s="644"/>
      <c r="LZR101" s="644"/>
      <c r="LZS101" s="644"/>
      <c r="LZT101" s="644"/>
      <c r="LZU101" s="644"/>
      <c r="LZV101" s="644"/>
      <c r="LZW101" s="644"/>
      <c r="LZX101" s="644"/>
      <c r="LZY101" s="644"/>
      <c r="LZZ101" s="644"/>
      <c r="MAA101" s="644"/>
      <c r="MAB101" s="644"/>
      <c r="MAC101" s="644"/>
      <c r="MAD101" s="644"/>
      <c r="MAE101" s="644"/>
      <c r="MAF101" s="644"/>
      <c r="MAG101" s="644"/>
      <c r="MAH101" s="644"/>
      <c r="MAI101" s="644"/>
      <c r="MAJ101" s="644"/>
      <c r="MAK101" s="644"/>
      <c r="MAL101" s="644"/>
      <c r="MAM101" s="644"/>
      <c r="MAN101" s="644"/>
      <c r="MAO101" s="644"/>
      <c r="MAP101" s="644"/>
      <c r="MAQ101" s="644"/>
      <c r="MAR101" s="644"/>
      <c r="MAS101" s="644"/>
      <c r="MAT101" s="644"/>
      <c r="MAU101" s="644"/>
      <c r="MAV101" s="644"/>
      <c r="MAW101" s="644"/>
      <c r="MAX101" s="644"/>
      <c r="MAY101" s="644"/>
      <c r="MAZ101" s="644"/>
      <c r="MBA101" s="644"/>
      <c r="MBB101" s="644"/>
      <c r="MBC101" s="644"/>
      <c r="MBD101" s="644"/>
      <c r="MBE101" s="644"/>
      <c r="MBF101" s="644"/>
      <c r="MBG101" s="644"/>
      <c r="MBH101" s="644"/>
      <c r="MBI101" s="644"/>
      <c r="MBJ101" s="644"/>
      <c r="MBK101" s="644"/>
      <c r="MBL101" s="644"/>
      <c r="MBM101" s="644"/>
      <c r="MBN101" s="644"/>
      <c r="MBO101" s="644"/>
      <c r="MBP101" s="644"/>
      <c r="MBQ101" s="644"/>
      <c r="MBR101" s="644"/>
      <c r="MBS101" s="644"/>
      <c r="MBT101" s="644"/>
      <c r="MBU101" s="644"/>
      <c r="MBV101" s="644"/>
      <c r="MBW101" s="644"/>
      <c r="MBX101" s="644"/>
      <c r="MBY101" s="644"/>
      <c r="MBZ101" s="644"/>
      <c r="MCA101" s="644"/>
      <c r="MCB101" s="644"/>
      <c r="MCC101" s="644"/>
      <c r="MCD101" s="644"/>
      <c r="MCE101" s="644"/>
      <c r="MCF101" s="644"/>
      <c r="MCG101" s="644"/>
      <c r="MCH101" s="644"/>
      <c r="MCI101" s="644"/>
      <c r="MCJ101" s="644"/>
      <c r="MCK101" s="644"/>
      <c r="MCL101" s="644"/>
      <c r="MCM101" s="644"/>
      <c r="MCN101" s="644"/>
      <c r="MCO101" s="644"/>
      <c r="MCP101" s="644"/>
      <c r="MCQ101" s="644"/>
      <c r="MCR101" s="644"/>
      <c r="MCS101" s="644"/>
      <c r="MCT101" s="644"/>
      <c r="MCU101" s="644"/>
      <c r="MCV101" s="644"/>
      <c r="MCW101" s="644"/>
      <c r="MCX101" s="644"/>
      <c r="MCY101" s="644"/>
      <c r="MCZ101" s="644"/>
      <c r="MDA101" s="644"/>
      <c r="MDB101" s="644"/>
      <c r="MDC101" s="644"/>
      <c r="MDD101" s="644"/>
      <c r="MDE101" s="644"/>
      <c r="MDF101" s="644"/>
      <c r="MDG101" s="644"/>
      <c r="MDH101" s="644"/>
      <c r="MDI101" s="644"/>
      <c r="MDJ101" s="644"/>
      <c r="MDK101" s="644"/>
      <c r="MDL101" s="644"/>
      <c r="MDM101" s="644"/>
      <c r="MDN101" s="644"/>
      <c r="MDO101" s="644"/>
      <c r="MDP101" s="644"/>
      <c r="MDQ101" s="644"/>
      <c r="MDR101" s="644"/>
      <c r="MDS101" s="644"/>
      <c r="MDT101" s="644"/>
      <c r="MDU101" s="644"/>
      <c r="MDV101" s="644"/>
      <c r="MDW101" s="644"/>
      <c r="MDX101" s="644"/>
      <c r="MDY101" s="644"/>
      <c r="MDZ101" s="644"/>
      <c r="MEA101" s="644"/>
      <c r="MEB101" s="644"/>
      <c r="MEC101" s="644"/>
      <c r="MED101" s="644"/>
      <c r="MEE101" s="644"/>
      <c r="MEF101" s="644"/>
      <c r="MEG101" s="644"/>
      <c r="MEH101" s="644"/>
      <c r="MEI101" s="644"/>
      <c r="MEJ101" s="644"/>
      <c r="MEK101" s="644"/>
      <c r="MEL101" s="644"/>
      <c r="MEM101" s="644"/>
      <c r="MEN101" s="644"/>
      <c r="MEO101" s="644"/>
      <c r="MEP101" s="644"/>
      <c r="MEQ101" s="644"/>
      <c r="MER101" s="644"/>
      <c r="MES101" s="644"/>
      <c r="MET101" s="644"/>
      <c r="MEU101" s="644"/>
      <c r="MEV101" s="644"/>
      <c r="MEW101" s="644"/>
      <c r="MEX101" s="644"/>
      <c r="MEY101" s="644"/>
      <c r="MEZ101" s="644"/>
      <c r="MFA101" s="644"/>
      <c r="MFB101" s="644"/>
      <c r="MFC101" s="644"/>
      <c r="MFD101" s="644"/>
      <c r="MFE101" s="644"/>
      <c r="MFF101" s="644"/>
      <c r="MFG101" s="644"/>
      <c r="MFH101" s="644"/>
      <c r="MFI101" s="644"/>
      <c r="MFJ101" s="644"/>
      <c r="MFK101" s="644"/>
      <c r="MFL101" s="644"/>
      <c r="MFM101" s="644"/>
      <c r="MFN101" s="644"/>
      <c r="MFO101" s="644"/>
      <c r="MFP101" s="644"/>
      <c r="MFQ101" s="644"/>
      <c r="MFR101" s="644"/>
      <c r="MFS101" s="644"/>
      <c r="MFT101" s="644"/>
      <c r="MFU101" s="644"/>
      <c r="MFV101" s="644"/>
      <c r="MFW101" s="644"/>
      <c r="MFX101" s="644"/>
      <c r="MFY101" s="644"/>
      <c r="MFZ101" s="644"/>
      <c r="MGA101" s="644"/>
      <c r="MGB101" s="644"/>
      <c r="MGC101" s="644"/>
      <c r="MGD101" s="644"/>
      <c r="MGE101" s="644"/>
      <c r="MGF101" s="644"/>
      <c r="MGG101" s="644"/>
      <c r="MGH101" s="644"/>
      <c r="MGI101" s="644"/>
      <c r="MGJ101" s="644"/>
      <c r="MGK101" s="644"/>
      <c r="MGL101" s="644"/>
      <c r="MGM101" s="644"/>
      <c r="MGN101" s="644"/>
      <c r="MGO101" s="644"/>
      <c r="MGP101" s="644"/>
      <c r="MGQ101" s="644"/>
      <c r="MGR101" s="644"/>
      <c r="MGS101" s="644"/>
      <c r="MGT101" s="644"/>
      <c r="MGU101" s="644"/>
      <c r="MGV101" s="644"/>
      <c r="MGW101" s="644"/>
      <c r="MGX101" s="644"/>
      <c r="MGY101" s="644"/>
      <c r="MGZ101" s="644"/>
      <c r="MHA101" s="644"/>
      <c r="MHB101" s="644"/>
      <c r="MHC101" s="644"/>
      <c r="MHD101" s="644"/>
      <c r="MHE101" s="644"/>
      <c r="MHF101" s="644"/>
      <c r="MHG101" s="644"/>
      <c r="MHH101" s="644"/>
      <c r="MHI101" s="644"/>
      <c r="MHJ101" s="644"/>
      <c r="MHK101" s="644"/>
      <c r="MHL101" s="644"/>
      <c r="MHM101" s="644"/>
      <c r="MHN101" s="644"/>
      <c r="MHO101" s="644"/>
      <c r="MHP101" s="644"/>
      <c r="MHQ101" s="644"/>
      <c r="MHR101" s="644"/>
      <c r="MHS101" s="644"/>
      <c r="MHT101" s="644"/>
      <c r="MHU101" s="644"/>
      <c r="MHV101" s="644"/>
      <c r="MHW101" s="644"/>
      <c r="MHX101" s="644"/>
      <c r="MHY101" s="644"/>
      <c r="MHZ101" s="644"/>
      <c r="MIA101" s="644"/>
      <c r="MIB101" s="644"/>
      <c r="MIC101" s="644"/>
      <c r="MID101" s="644"/>
      <c r="MIE101" s="644"/>
      <c r="MIF101" s="644"/>
      <c r="MIG101" s="644"/>
      <c r="MIH101" s="644"/>
      <c r="MII101" s="644"/>
      <c r="MIJ101" s="644"/>
      <c r="MIK101" s="644"/>
      <c r="MIL101" s="644"/>
      <c r="MIM101" s="644"/>
      <c r="MIN101" s="644"/>
      <c r="MIO101" s="644"/>
      <c r="MIP101" s="644"/>
      <c r="MIQ101" s="644"/>
      <c r="MIR101" s="644"/>
      <c r="MIS101" s="644"/>
      <c r="MIT101" s="644"/>
      <c r="MIU101" s="644"/>
      <c r="MIV101" s="644"/>
      <c r="MIW101" s="644"/>
      <c r="MIX101" s="644"/>
      <c r="MIY101" s="644"/>
      <c r="MIZ101" s="644"/>
      <c r="MJA101" s="644"/>
      <c r="MJB101" s="644"/>
      <c r="MJC101" s="644"/>
      <c r="MJD101" s="644"/>
      <c r="MJE101" s="644"/>
      <c r="MJF101" s="644"/>
      <c r="MJG101" s="644"/>
      <c r="MJH101" s="644"/>
      <c r="MJI101" s="644"/>
      <c r="MJJ101" s="644"/>
      <c r="MJK101" s="644"/>
      <c r="MJL101" s="644"/>
      <c r="MJM101" s="644"/>
      <c r="MJN101" s="644"/>
      <c r="MJO101" s="644"/>
      <c r="MJP101" s="644"/>
      <c r="MJQ101" s="644"/>
      <c r="MJR101" s="644"/>
      <c r="MJS101" s="644"/>
      <c r="MJT101" s="644"/>
      <c r="MJU101" s="644"/>
      <c r="MJV101" s="644"/>
      <c r="MJW101" s="644"/>
      <c r="MJX101" s="644"/>
      <c r="MJY101" s="644"/>
      <c r="MJZ101" s="644"/>
      <c r="MKA101" s="644"/>
      <c r="MKB101" s="644"/>
      <c r="MKC101" s="644"/>
      <c r="MKD101" s="644"/>
      <c r="MKE101" s="644"/>
      <c r="MKF101" s="644"/>
      <c r="MKG101" s="644"/>
      <c r="MKH101" s="644"/>
      <c r="MKI101" s="644"/>
      <c r="MKJ101" s="644"/>
      <c r="MKK101" s="644"/>
      <c r="MKL101" s="644"/>
      <c r="MKM101" s="644"/>
      <c r="MKN101" s="644"/>
      <c r="MKO101" s="644"/>
      <c r="MKP101" s="644"/>
      <c r="MKQ101" s="644"/>
      <c r="MKR101" s="644"/>
      <c r="MKS101" s="644"/>
      <c r="MKT101" s="644"/>
      <c r="MKU101" s="644"/>
      <c r="MKV101" s="644"/>
      <c r="MKW101" s="644"/>
      <c r="MKX101" s="644"/>
      <c r="MKY101" s="644"/>
      <c r="MKZ101" s="644"/>
      <c r="MLA101" s="644"/>
      <c r="MLB101" s="644"/>
      <c r="MLC101" s="644"/>
      <c r="MLD101" s="644"/>
      <c r="MLE101" s="644"/>
      <c r="MLF101" s="644"/>
      <c r="MLG101" s="644"/>
      <c r="MLH101" s="644"/>
      <c r="MLI101" s="644"/>
      <c r="MLJ101" s="644"/>
      <c r="MLK101" s="644"/>
      <c r="MLL101" s="644"/>
      <c r="MLM101" s="644"/>
      <c r="MLN101" s="644"/>
      <c r="MLO101" s="644"/>
      <c r="MLP101" s="644"/>
      <c r="MLQ101" s="644"/>
      <c r="MLR101" s="644"/>
      <c r="MLS101" s="644"/>
      <c r="MLT101" s="644"/>
      <c r="MLU101" s="644"/>
      <c r="MLV101" s="644"/>
      <c r="MLW101" s="644"/>
      <c r="MLX101" s="644"/>
      <c r="MLY101" s="644"/>
      <c r="MLZ101" s="644"/>
      <c r="MMA101" s="644"/>
      <c r="MMB101" s="644"/>
      <c r="MMC101" s="644"/>
      <c r="MMD101" s="644"/>
      <c r="MME101" s="644"/>
      <c r="MMF101" s="644"/>
      <c r="MMG101" s="644"/>
      <c r="MMH101" s="644"/>
      <c r="MMI101" s="644"/>
      <c r="MMJ101" s="644"/>
      <c r="MMK101" s="644"/>
      <c r="MML101" s="644"/>
      <c r="MMM101" s="644"/>
      <c r="MMN101" s="644"/>
      <c r="MMO101" s="644"/>
      <c r="MMP101" s="644"/>
      <c r="MMQ101" s="644"/>
      <c r="MMR101" s="644"/>
      <c r="MMS101" s="644"/>
      <c r="MMT101" s="644"/>
      <c r="MMU101" s="644"/>
      <c r="MMV101" s="644"/>
      <c r="MMW101" s="644"/>
      <c r="MMX101" s="644"/>
      <c r="MMY101" s="644"/>
      <c r="MMZ101" s="644"/>
      <c r="MNA101" s="644"/>
      <c r="MNB101" s="644"/>
      <c r="MNC101" s="644"/>
      <c r="MND101" s="644"/>
      <c r="MNE101" s="644"/>
      <c r="MNF101" s="644"/>
      <c r="MNG101" s="644"/>
      <c r="MNH101" s="644"/>
      <c r="MNI101" s="644"/>
      <c r="MNJ101" s="644"/>
      <c r="MNK101" s="644"/>
      <c r="MNL101" s="644"/>
      <c r="MNM101" s="644"/>
      <c r="MNN101" s="644"/>
      <c r="MNO101" s="644"/>
      <c r="MNP101" s="644"/>
      <c r="MNQ101" s="644"/>
      <c r="MNR101" s="644"/>
      <c r="MNS101" s="644"/>
      <c r="MNT101" s="644"/>
      <c r="MNU101" s="644"/>
      <c r="MNV101" s="644"/>
      <c r="MNW101" s="644"/>
      <c r="MNX101" s="644"/>
      <c r="MNY101" s="644"/>
      <c r="MNZ101" s="644"/>
      <c r="MOA101" s="644"/>
      <c r="MOB101" s="644"/>
      <c r="MOC101" s="644"/>
      <c r="MOD101" s="644"/>
      <c r="MOE101" s="644"/>
      <c r="MOF101" s="644"/>
      <c r="MOG101" s="644"/>
      <c r="MOH101" s="644"/>
      <c r="MOI101" s="644"/>
      <c r="MOJ101" s="644"/>
      <c r="MOK101" s="644"/>
      <c r="MOL101" s="644"/>
      <c r="MOM101" s="644"/>
      <c r="MON101" s="644"/>
      <c r="MOO101" s="644"/>
      <c r="MOP101" s="644"/>
      <c r="MOQ101" s="644"/>
      <c r="MOR101" s="644"/>
      <c r="MOS101" s="644"/>
      <c r="MOT101" s="644"/>
      <c r="MOU101" s="644"/>
      <c r="MOV101" s="644"/>
      <c r="MOW101" s="644"/>
      <c r="MOX101" s="644"/>
      <c r="MOY101" s="644"/>
      <c r="MOZ101" s="644"/>
      <c r="MPA101" s="644"/>
      <c r="MPB101" s="644"/>
      <c r="MPC101" s="644"/>
      <c r="MPD101" s="644"/>
      <c r="MPE101" s="644"/>
      <c r="MPF101" s="644"/>
      <c r="MPG101" s="644"/>
      <c r="MPH101" s="644"/>
      <c r="MPI101" s="644"/>
      <c r="MPJ101" s="644"/>
      <c r="MPK101" s="644"/>
      <c r="MPL101" s="644"/>
      <c r="MPM101" s="644"/>
      <c r="MPN101" s="644"/>
      <c r="MPO101" s="644"/>
      <c r="MPP101" s="644"/>
      <c r="MPQ101" s="644"/>
      <c r="MPR101" s="644"/>
      <c r="MPS101" s="644"/>
      <c r="MPT101" s="644"/>
      <c r="MPU101" s="644"/>
      <c r="MPV101" s="644"/>
      <c r="MPW101" s="644"/>
      <c r="MPX101" s="644"/>
      <c r="MPY101" s="644"/>
      <c r="MPZ101" s="644"/>
      <c r="MQA101" s="644"/>
      <c r="MQB101" s="644"/>
      <c r="MQC101" s="644"/>
      <c r="MQD101" s="644"/>
      <c r="MQE101" s="644"/>
      <c r="MQF101" s="644"/>
      <c r="MQG101" s="644"/>
      <c r="MQH101" s="644"/>
      <c r="MQI101" s="644"/>
      <c r="MQJ101" s="644"/>
      <c r="MQK101" s="644"/>
      <c r="MQL101" s="644"/>
      <c r="MQM101" s="644"/>
      <c r="MQN101" s="644"/>
      <c r="MQO101" s="644"/>
      <c r="MQP101" s="644"/>
      <c r="MQQ101" s="644"/>
      <c r="MQR101" s="644"/>
      <c r="MQS101" s="644"/>
      <c r="MQT101" s="644"/>
      <c r="MQU101" s="644"/>
      <c r="MQV101" s="644"/>
      <c r="MQW101" s="644"/>
      <c r="MQX101" s="644"/>
      <c r="MQY101" s="644"/>
      <c r="MQZ101" s="644"/>
      <c r="MRA101" s="644"/>
      <c r="MRB101" s="644"/>
      <c r="MRC101" s="644"/>
      <c r="MRD101" s="644"/>
      <c r="MRE101" s="644"/>
      <c r="MRF101" s="644"/>
      <c r="MRG101" s="644"/>
      <c r="MRH101" s="644"/>
      <c r="MRI101" s="644"/>
      <c r="MRJ101" s="644"/>
      <c r="MRK101" s="644"/>
      <c r="MRL101" s="644"/>
      <c r="MRM101" s="644"/>
      <c r="MRN101" s="644"/>
      <c r="MRO101" s="644"/>
      <c r="MRP101" s="644"/>
      <c r="MRQ101" s="644"/>
      <c r="MRR101" s="644"/>
      <c r="MRS101" s="644"/>
      <c r="MRT101" s="644"/>
      <c r="MRU101" s="644"/>
      <c r="MRV101" s="644"/>
      <c r="MRW101" s="644"/>
      <c r="MRX101" s="644"/>
      <c r="MRY101" s="644"/>
      <c r="MRZ101" s="644"/>
      <c r="MSA101" s="644"/>
      <c r="MSB101" s="644"/>
      <c r="MSC101" s="644"/>
      <c r="MSD101" s="644"/>
      <c r="MSE101" s="644"/>
      <c r="MSF101" s="644"/>
      <c r="MSG101" s="644"/>
      <c r="MSH101" s="644"/>
      <c r="MSI101" s="644"/>
      <c r="MSJ101" s="644"/>
      <c r="MSK101" s="644"/>
      <c r="MSL101" s="644"/>
      <c r="MSM101" s="644"/>
      <c r="MSN101" s="644"/>
      <c r="MSO101" s="644"/>
      <c r="MSP101" s="644"/>
      <c r="MSQ101" s="644"/>
      <c r="MSR101" s="644"/>
      <c r="MSS101" s="644"/>
      <c r="MST101" s="644"/>
      <c r="MSU101" s="644"/>
      <c r="MSV101" s="644"/>
      <c r="MSW101" s="644"/>
      <c r="MSX101" s="644"/>
      <c r="MSY101" s="644"/>
      <c r="MSZ101" s="644"/>
      <c r="MTA101" s="644"/>
      <c r="MTB101" s="644"/>
      <c r="MTC101" s="644"/>
      <c r="MTD101" s="644"/>
      <c r="MTE101" s="644"/>
      <c r="MTF101" s="644"/>
      <c r="MTG101" s="644"/>
      <c r="MTH101" s="644"/>
      <c r="MTI101" s="644"/>
      <c r="MTJ101" s="644"/>
      <c r="MTK101" s="644"/>
      <c r="MTL101" s="644"/>
      <c r="MTM101" s="644"/>
      <c r="MTN101" s="644"/>
      <c r="MTO101" s="644"/>
      <c r="MTP101" s="644"/>
      <c r="MTQ101" s="644"/>
      <c r="MTR101" s="644"/>
      <c r="MTS101" s="644"/>
      <c r="MTT101" s="644"/>
      <c r="MTU101" s="644"/>
      <c r="MTV101" s="644"/>
      <c r="MTW101" s="644"/>
      <c r="MTX101" s="644"/>
      <c r="MTY101" s="644"/>
      <c r="MTZ101" s="644"/>
      <c r="MUA101" s="644"/>
      <c r="MUB101" s="644"/>
      <c r="MUC101" s="644"/>
      <c r="MUD101" s="644"/>
      <c r="MUE101" s="644"/>
      <c r="MUF101" s="644"/>
      <c r="MUG101" s="644"/>
      <c r="MUH101" s="644"/>
      <c r="MUI101" s="644"/>
      <c r="MUJ101" s="644"/>
      <c r="MUK101" s="644"/>
      <c r="MUL101" s="644"/>
      <c r="MUM101" s="644"/>
      <c r="MUN101" s="644"/>
      <c r="MUO101" s="644"/>
      <c r="MUP101" s="644"/>
      <c r="MUQ101" s="644"/>
      <c r="MUR101" s="644"/>
      <c r="MUS101" s="644"/>
      <c r="MUT101" s="644"/>
      <c r="MUU101" s="644"/>
      <c r="MUV101" s="644"/>
      <c r="MUW101" s="644"/>
      <c r="MUX101" s="644"/>
      <c r="MUY101" s="644"/>
      <c r="MUZ101" s="644"/>
      <c r="MVA101" s="644"/>
      <c r="MVB101" s="644"/>
      <c r="MVC101" s="644"/>
      <c r="MVD101" s="644"/>
      <c r="MVE101" s="644"/>
      <c r="MVF101" s="644"/>
      <c r="MVG101" s="644"/>
      <c r="MVH101" s="644"/>
      <c r="MVI101" s="644"/>
      <c r="MVJ101" s="644"/>
      <c r="MVK101" s="644"/>
      <c r="MVL101" s="644"/>
      <c r="MVM101" s="644"/>
      <c r="MVN101" s="644"/>
      <c r="MVO101" s="644"/>
      <c r="MVP101" s="644"/>
      <c r="MVQ101" s="644"/>
      <c r="MVR101" s="644"/>
      <c r="MVS101" s="644"/>
      <c r="MVT101" s="644"/>
      <c r="MVU101" s="644"/>
      <c r="MVV101" s="644"/>
      <c r="MVW101" s="644"/>
      <c r="MVX101" s="644"/>
      <c r="MVY101" s="644"/>
      <c r="MVZ101" s="644"/>
      <c r="MWA101" s="644"/>
      <c r="MWB101" s="644"/>
      <c r="MWC101" s="644"/>
      <c r="MWD101" s="644"/>
      <c r="MWE101" s="644"/>
      <c r="MWF101" s="644"/>
      <c r="MWG101" s="644"/>
      <c r="MWH101" s="644"/>
      <c r="MWI101" s="644"/>
      <c r="MWJ101" s="644"/>
      <c r="MWK101" s="644"/>
      <c r="MWL101" s="644"/>
      <c r="MWM101" s="644"/>
      <c r="MWN101" s="644"/>
      <c r="MWO101" s="644"/>
      <c r="MWP101" s="644"/>
      <c r="MWQ101" s="644"/>
      <c r="MWR101" s="644"/>
      <c r="MWS101" s="644"/>
      <c r="MWT101" s="644"/>
      <c r="MWU101" s="644"/>
      <c r="MWV101" s="644"/>
      <c r="MWW101" s="644"/>
      <c r="MWX101" s="644"/>
      <c r="MWY101" s="644"/>
      <c r="MWZ101" s="644"/>
      <c r="MXA101" s="644"/>
      <c r="MXB101" s="644"/>
      <c r="MXC101" s="644"/>
      <c r="MXD101" s="644"/>
      <c r="MXE101" s="644"/>
      <c r="MXF101" s="644"/>
      <c r="MXG101" s="644"/>
      <c r="MXH101" s="644"/>
      <c r="MXI101" s="644"/>
      <c r="MXJ101" s="644"/>
      <c r="MXK101" s="644"/>
      <c r="MXL101" s="644"/>
      <c r="MXM101" s="644"/>
      <c r="MXN101" s="644"/>
      <c r="MXO101" s="644"/>
      <c r="MXP101" s="644"/>
      <c r="MXQ101" s="644"/>
      <c r="MXR101" s="644"/>
      <c r="MXS101" s="644"/>
      <c r="MXT101" s="644"/>
      <c r="MXU101" s="644"/>
      <c r="MXV101" s="644"/>
      <c r="MXW101" s="644"/>
      <c r="MXX101" s="644"/>
      <c r="MXY101" s="644"/>
      <c r="MXZ101" s="644"/>
      <c r="MYA101" s="644"/>
      <c r="MYB101" s="644"/>
      <c r="MYC101" s="644"/>
      <c r="MYD101" s="644"/>
      <c r="MYE101" s="644"/>
      <c r="MYF101" s="644"/>
      <c r="MYG101" s="644"/>
      <c r="MYH101" s="644"/>
      <c r="MYI101" s="644"/>
      <c r="MYJ101" s="644"/>
      <c r="MYK101" s="644"/>
      <c r="MYL101" s="644"/>
      <c r="MYM101" s="644"/>
      <c r="MYN101" s="644"/>
      <c r="MYO101" s="644"/>
      <c r="MYP101" s="644"/>
      <c r="MYQ101" s="644"/>
      <c r="MYR101" s="644"/>
      <c r="MYS101" s="644"/>
      <c r="MYT101" s="644"/>
      <c r="MYU101" s="644"/>
      <c r="MYV101" s="644"/>
      <c r="MYW101" s="644"/>
      <c r="MYX101" s="644"/>
      <c r="MYY101" s="644"/>
      <c r="MYZ101" s="644"/>
      <c r="MZA101" s="644"/>
      <c r="MZB101" s="644"/>
      <c r="MZC101" s="644"/>
      <c r="MZD101" s="644"/>
      <c r="MZE101" s="644"/>
      <c r="MZF101" s="644"/>
      <c r="MZG101" s="644"/>
      <c r="MZH101" s="644"/>
      <c r="MZI101" s="644"/>
      <c r="MZJ101" s="644"/>
      <c r="MZK101" s="644"/>
      <c r="MZL101" s="644"/>
      <c r="MZM101" s="644"/>
      <c r="MZN101" s="644"/>
      <c r="MZO101" s="644"/>
      <c r="MZP101" s="644"/>
      <c r="MZQ101" s="644"/>
      <c r="MZR101" s="644"/>
      <c r="MZS101" s="644"/>
      <c r="MZT101" s="644"/>
      <c r="MZU101" s="644"/>
      <c r="MZV101" s="644"/>
      <c r="MZW101" s="644"/>
      <c r="MZX101" s="644"/>
      <c r="MZY101" s="644"/>
      <c r="MZZ101" s="644"/>
      <c r="NAA101" s="644"/>
      <c r="NAB101" s="644"/>
      <c r="NAC101" s="644"/>
      <c r="NAD101" s="644"/>
      <c r="NAE101" s="644"/>
      <c r="NAF101" s="644"/>
      <c r="NAG101" s="644"/>
      <c r="NAH101" s="644"/>
      <c r="NAI101" s="644"/>
      <c r="NAJ101" s="644"/>
      <c r="NAK101" s="644"/>
      <c r="NAL101" s="644"/>
      <c r="NAM101" s="644"/>
      <c r="NAN101" s="644"/>
      <c r="NAO101" s="644"/>
      <c r="NAP101" s="644"/>
      <c r="NAQ101" s="644"/>
      <c r="NAR101" s="644"/>
      <c r="NAS101" s="644"/>
      <c r="NAT101" s="644"/>
      <c r="NAU101" s="644"/>
      <c r="NAV101" s="644"/>
      <c r="NAW101" s="644"/>
      <c r="NAX101" s="644"/>
      <c r="NAY101" s="644"/>
      <c r="NAZ101" s="644"/>
      <c r="NBA101" s="644"/>
      <c r="NBB101" s="644"/>
      <c r="NBC101" s="644"/>
      <c r="NBD101" s="644"/>
      <c r="NBE101" s="644"/>
      <c r="NBF101" s="644"/>
      <c r="NBG101" s="644"/>
      <c r="NBH101" s="644"/>
      <c r="NBI101" s="644"/>
      <c r="NBJ101" s="644"/>
      <c r="NBK101" s="644"/>
      <c r="NBL101" s="644"/>
      <c r="NBM101" s="644"/>
      <c r="NBN101" s="644"/>
      <c r="NBO101" s="644"/>
      <c r="NBP101" s="644"/>
      <c r="NBQ101" s="644"/>
      <c r="NBR101" s="644"/>
      <c r="NBS101" s="644"/>
      <c r="NBT101" s="644"/>
      <c r="NBU101" s="644"/>
      <c r="NBV101" s="644"/>
      <c r="NBW101" s="644"/>
      <c r="NBX101" s="644"/>
      <c r="NBY101" s="644"/>
      <c r="NBZ101" s="644"/>
      <c r="NCA101" s="644"/>
      <c r="NCB101" s="644"/>
      <c r="NCC101" s="644"/>
      <c r="NCD101" s="644"/>
      <c r="NCE101" s="644"/>
      <c r="NCF101" s="644"/>
      <c r="NCG101" s="644"/>
      <c r="NCH101" s="644"/>
      <c r="NCI101" s="644"/>
      <c r="NCJ101" s="644"/>
      <c r="NCK101" s="644"/>
      <c r="NCL101" s="644"/>
      <c r="NCM101" s="644"/>
      <c r="NCN101" s="644"/>
      <c r="NCO101" s="644"/>
      <c r="NCP101" s="644"/>
      <c r="NCQ101" s="644"/>
      <c r="NCR101" s="644"/>
      <c r="NCS101" s="644"/>
      <c r="NCT101" s="644"/>
      <c r="NCU101" s="644"/>
      <c r="NCV101" s="644"/>
      <c r="NCW101" s="644"/>
      <c r="NCX101" s="644"/>
      <c r="NCY101" s="644"/>
      <c r="NCZ101" s="644"/>
      <c r="NDA101" s="644"/>
      <c r="NDB101" s="644"/>
      <c r="NDC101" s="644"/>
      <c r="NDD101" s="644"/>
      <c r="NDE101" s="644"/>
      <c r="NDF101" s="644"/>
      <c r="NDG101" s="644"/>
      <c r="NDH101" s="644"/>
      <c r="NDI101" s="644"/>
      <c r="NDJ101" s="644"/>
      <c r="NDK101" s="644"/>
      <c r="NDL101" s="644"/>
      <c r="NDM101" s="644"/>
      <c r="NDN101" s="644"/>
      <c r="NDO101" s="644"/>
      <c r="NDP101" s="644"/>
      <c r="NDQ101" s="644"/>
      <c r="NDR101" s="644"/>
      <c r="NDS101" s="644"/>
      <c r="NDT101" s="644"/>
      <c r="NDU101" s="644"/>
      <c r="NDV101" s="644"/>
      <c r="NDW101" s="644"/>
      <c r="NDX101" s="644"/>
      <c r="NDY101" s="644"/>
      <c r="NDZ101" s="644"/>
      <c r="NEA101" s="644"/>
      <c r="NEB101" s="644"/>
      <c r="NEC101" s="644"/>
      <c r="NED101" s="644"/>
      <c r="NEE101" s="644"/>
      <c r="NEF101" s="644"/>
      <c r="NEG101" s="644"/>
      <c r="NEH101" s="644"/>
      <c r="NEI101" s="644"/>
      <c r="NEJ101" s="644"/>
      <c r="NEK101" s="644"/>
      <c r="NEL101" s="644"/>
      <c r="NEM101" s="644"/>
      <c r="NEN101" s="644"/>
      <c r="NEO101" s="644"/>
      <c r="NEP101" s="644"/>
      <c r="NEQ101" s="644"/>
      <c r="NER101" s="644"/>
      <c r="NES101" s="644"/>
      <c r="NET101" s="644"/>
      <c r="NEU101" s="644"/>
      <c r="NEV101" s="644"/>
      <c r="NEW101" s="644"/>
      <c r="NEX101" s="644"/>
      <c r="NEY101" s="644"/>
      <c r="NEZ101" s="644"/>
      <c r="NFA101" s="644"/>
      <c r="NFB101" s="644"/>
      <c r="NFC101" s="644"/>
      <c r="NFD101" s="644"/>
      <c r="NFE101" s="644"/>
      <c r="NFF101" s="644"/>
      <c r="NFG101" s="644"/>
      <c r="NFH101" s="644"/>
      <c r="NFI101" s="644"/>
      <c r="NFJ101" s="644"/>
      <c r="NFK101" s="644"/>
      <c r="NFL101" s="644"/>
      <c r="NFM101" s="644"/>
      <c r="NFN101" s="644"/>
      <c r="NFO101" s="644"/>
      <c r="NFP101" s="644"/>
      <c r="NFQ101" s="644"/>
      <c r="NFR101" s="644"/>
      <c r="NFS101" s="644"/>
      <c r="NFT101" s="644"/>
      <c r="NFU101" s="644"/>
      <c r="NFV101" s="644"/>
      <c r="NFW101" s="644"/>
      <c r="NFX101" s="644"/>
      <c r="NFY101" s="644"/>
      <c r="NFZ101" s="644"/>
      <c r="NGA101" s="644"/>
      <c r="NGB101" s="644"/>
      <c r="NGC101" s="644"/>
      <c r="NGD101" s="644"/>
      <c r="NGE101" s="644"/>
      <c r="NGF101" s="644"/>
      <c r="NGG101" s="644"/>
      <c r="NGH101" s="644"/>
      <c r="NGI101" s="644"/>
      <c r="NGJ101" s="644"/>
      <c r="NGK101" s="644"/>
      <c r="NGL101" s="644"/>
      <c r="NGM101" s="644"/>
      <c r="NGN101" s="644"/>
      <c r="NGO101" s="644"/>
      <c r="NGP101" s="644"/>
      <c r="NGQ101" s="644"/>
      <c r="NGR101" s="644"/>
      <c r="NGS101" s="644"/>
      <c r="NGT101" s="644"/>
      <c r="NGU101" s="644"/>
      <c r="NGV101" s="644"/>
      <c r="NGW101" s="644"/>
      <c r="NGX101" s="644"/>
      <c r="NGY101" s="644"/>
      <c r="NGZ101" s="644"/>
      <c r="NHA101" s="644"/>
      <c r="NHB101" s="644"/>
      <c r="NHC101" s="644"/>
      <c r="NHD101" s="644"/>
      <c r="NHE101" s="644"/>
      <c r="NHF101" s="644"/>
      <c r="NHG101" s="644"/>
      <c r="NHH101" s="644"/>
      <c r="NHI101" s="644"/>
      <c r="NHJ101" s="644"/>
      <c r="NHK101" s="644"/>
      <c r="NHL101" s="644"/>
      <c r="NHM101" s="644"/>
      <c r="NHN101" s="644"/>
      <c r="NHO101" s="644"/>
      <c r="NHP101" s="644"/>
      <c r="NHQ101" s="644"/>
      <c r="NHR101" s="644"/>
      <c r="NHS101" s="644"/>
      <c r="NHT101" s="644"/>
      <c r="NHU101" s="644"/>
      <c r="NHV101" s="644"/>
      <c r="NHW101" s="644"/>
      <c r="NHX101" s="644"/>
      <c r="NHY101" s="644"/>
      <c r="NHZ101" s="644"/>
      <c r="NIA101" s="644"/>
      <c r="NIB101" s="644"/>
      <c r="NIC101" s="644"/>
      <c r="NID101" s="644"/>
      <c r="NIE101" s="644"/>
      <c r="NIF101" s="644"/>
      <c r="NIG101" s="644"/>
      <c r="NIH101" s="644"/>
      <c r="NII101" s="644"/>
      <c r="NIJ101" s="644"/>
      <c r="NIK101" s="644"/>
      <c r="NIL101" s="644"/>
      <c r="NIM101" s="644"/>
      <c r="NIN101" s="644"/>
      <c r="NIO101" s="644"/>
      <c r="NIP101" s="644"/>
      <c r="NIQ101" s="644"/>
      <c r="NIR101" s="644"/>
      <c r="NIS101" s="644"/>
      <c r="NIT101" s="644"/>
      <c r="NIU101" s="644"/>
      <c r="NIV101" s="644"/>
      <c r="NIW101" s="644"/>
      <c r="NIX101" s="644"/>
      <c r="NIY101" s="644"/>
      <c r="NIZ101" s="644"/>
      <c r="NJA101" s="644"/>
      <c r="NJB101" s="644"/>
      <c r="NJC101" s="644"/>
      <c r="NJD101" s="644"/>
      <c r="NJE101" s="644"/>
      <c r="NJF101" s="644"/>
      <c r="NJG101" s="644"/>
      <c r="NJH101" s="644"/>
      <c r="NJI101" s="644"/>
      <c r="NJJ101" s="644"/>
      <c r="NJK101" s="644"/>
      <c r="NJL101" s="644"/>
      <c r="NJM101" s="644"/>
      <c r="NJN101" s="644"/>
      <c r="NJO101" s="644"/>
      <c r="NJP101" s="644"/>
      <c r="NJQ101" s="644"/>
      <c r="NJR101" s="644"/>
      <c r="NJS101" s="644"/>
      <c r="NJT101" s="644"/>
      <c r="NJU101" s="644"/>
      <c r="NJV101" s="644"/>
      <c r="NJW101" s="644"/>
      <c r="NJX101" s="644"/>
      <c r="NJY101" s="644"/>
      <c r="NJZ101" s="644"/>
      <c r="NKA101" s="644"/>
      <c r="NKB101" s="644"/>
      <c r="NKC101" s="644"/>
      <c r="NKD101" s="644"/>
      <c r="NKE101" s="644"/>
      <c r="NKF101" s="644"/>
      <c r="NKG101" s="644"/>
      <c r="NKH101" s="644"/>
      <c r="NKI101" s="644"/>
      <c r="NKJ101" s="644"/>
      <c r="NKK101" s="644"/>
      <c r="NKL101" s="644"/>
      <c r="NKM101" s="644"/>
      <c r="NKN101" s="644"/>
      <c r="NKO101" s="644"/>
      <c r="NKP101" s="644"/>
      <c r="NKQ101" s="644"/>
      <c r="NKR101" s="644"/>
      <c r="NKS101" s="644"/>
      <c r="NKT101" s="644"/>
      <c r="NKU101" s="644"/>
      <c r="NKV101" s="644"/>
      <c r="NKW101" s="644"/>
      <c r="NKX101" s="644"/>
      <c r="NKY101" s="644"/>
      <c r="NKZ101" s="644"/>
      <c r="NLA101" s="644"/>
      <c r="NLB101" s="644"/>
      <c r="NLC101" s="644"/>
      <c r="NLD101" s="644"/>
      <c r="NLE101" s="644"/>
      <c r="NLF101" s="644"/>
      <c r="NLG101" s="644"/>
      <c r="NLH101" s="644"/>
      <c r="NLI101" s="644"/>
      <c r="NLJ101" s="644"/>
      <c r="NLK101" s="644"/>
      <c r="NLL101" s="644"/>
      <c r="NLM101" s="644"/>
      <c r="NLN101" s="644"/>
      <c r="NLO101" s="644"/>
      <c r="NLP101" s="644"/>
      <c r="NLQ101" s="644"/>
      <c r="NLR101" s="644"/>
      <c r="NLS101" s="644"/>
      <c r="NLT101" s="644"/>
      <c r="NLU101" s="644"/>
      <c r="NLV101" s="644"/>
      <c r="NLW101" s="644"/>
      <c r="NLX101" s="644"/>
      <c r="NLY101" s="644"/>
      <c r="NLZ101" s="644"/>
      <c r="NMA101" s="644"/>
      <c r="NMB101" s="644"/>
      <c r="NMC101" s="644"/>
      <c r="NMD101" s="644"/>
      <c r="NME101" s="644"/>
      <c r="NMF101" s="644"/>
      <c r="NMG101" s="644"/>
      <c r="NMH101" s="644"/>
      <c r="NMI101" s="644"/>
      <c r="NMJ101" s="644"/>
      <c r="NMK101" s="644"/>
      <c r="NML101" s="644"/>
      <c r="NMM101" s="644"/>
      <c r="NMN101" s="644"/>
      <c r="NMO101" s="644"/>
      <c r="NMP101" s="644"/>
      <c r="NMQ101" s="644"/>
      <c r="NMR101" s="644"/>
      <c r="NMS101" s="644"/>
      <c r="NMT101" s="644"/>
      <c r="NMU101" s="644"/>
      <c r="NMV101" s="644"/>
      <c r="NMW101" s="644"/>
      <c r="NMX101" s="644"/>
      <c r="NMY101" s="644"/>
      <c r="NMZ101" s="644"/>
      <c r="NNA101" s="644"/>
      <c r="NNB101" s="644"/>
      <c r="NNC101" s="644"/>
      <c r="NND101" s="644"/>
      <c r="NNE101" s="644"/>
      <c r="NNF101" s="644"/>
      <c r="NNG101" s="644"/>
      <c r="NNH101" s="644"/>
      <c r="NNI101" s="644"/>
      <c r="NNJ101" s="644"/>
      <c r="NNK101" s="644"/>
      <c r="NNL101" s="644"/>
      <c r="NNM101" s="644"/>
      <c r="NNN101" s="644"/>
      <c r="NNO101" s="644"/>
      <c r="NNP101" s="644"/>
      <c r="NNQ101" s="644"/>
      <c r="NNR101" s="644"/>
      <c r="NNS101" s="644"/>
      <c r="NNT101" s="644"/>
      <c r="NNU101" s="644"/>
      <c r="NNV101" s="644"/>
      <c r="NNW101" s="644"/>
      <c r="NNX101" s="644"/>
      <c r="NNY101" s="644"/>
      <c r="NNZ101" s="644"/>
      <c r="NOA101" s="644"/>
      <c r="NOB101" s="644"/>
      <c r="NOC101" s="644"/>
      <c r="NOD101" s="644"/>
      <c r="NOE101" s="644"/>
      <c r="NOF101" s="644"/>
      <c r="NOG101" s="644"/>
      <c r="NOH101" s="644"/>
      <c r="NOI101" s="644"/>
      <c r="NOJ101" s="644"/>
      <c r="NOK101" s="644"/>
      <c r="NOL101" s="644"/>
      <c r="NOM101" s="644"/>
      <c r="NON101" s="644"/>
      <c r="NOO101" s="644"/>
      <c r="NOP101" s="644"/>
      <c r="NOQ101" s="644"/>
      <c r="NOR101" s="644"/>
      <c r="NOS101" s="644"/>
      <c r="NOT101" s="644"/>
      <c r="NOU101" s="644"/>
      <c r="NOV101" s="644"/>
      <c r="NOW101" s="644"/>
      <c r="NOX101" s="644"/>
      <c r="NOY101" s="644"/>
      <c r="NOZ101" s="644"/>
      <c r="NPA101" s="644"/>
      <c r="NPB101" s="644"/>
      <c r="NPC101" s="644"/>
      <c r="NPD101" s="644"/>
      <c r="NPE101" s="644"/>
      <c r="NPF101" s="644"/>
      <c r="NPG101" s="644"/>
      <c r="NPH101" s="644"/>
      <c r="NPI101" s="644"/>
      <c r="NPJ101" s="644"/>
      <c r="NPK101" s="644"/>
      <c r="NPL101" s="644"/>
      <c r="NPM101" s="644"/>
      <c r="NPN101" s="644"/>
      <c r="NPO101" s="644"/>
      <c r="NPP101" s="644"/>
      <c r="NPQ101" s="644"/>
      <c r="NPR101" s="644"/>
      <c r="NPS101" s="644"/>
      <c r="NPT101" s="644"/>
      <c r="NPU101" s="644"/>
      <c r="NPV101" s="644"/>
      <c r="NPW101" s="644"/>
      <c r="NPX101" s="644"/>
      <c r="NPY101" s="644"/>
      <c r="NPZ101" s="644"/>
      <c r="NQA101" s="644"/>
      <c r="NQB101" s="644"/>
      <c r="NQC101" s="644"/>
      <c r="NQD101" s="644"/>
      <c r="NQE101" s="644"/>
      <c r="NQF101" s="644"/>
      <c r="NQG101" s="644"/>
      <c r="NQH101" s="644"/>
      <c r="NQI101" s="644"/>
      <c r="NQJ101" s="644"/>
      <c r="NQK101" s="644"/>
      <c r="NQL101" s="644"/>
      <c r="NQM101" s="644"/>
      <c r="NQN101" s="644"/>
      <c r="NQO101" s="644"/>
      <c r="NQP101" s="644"/>
      <c r="NQQ101" s="644"/>
      <c r="NQR101" s="644"/>
      <c r="NQS101" s="644"/>
      <c r="NQT101" s="644"/>
      <c r="NQU101" s="644"/>
      <c r="NQV101" s="644"/>
      <c r="NQW101" s="644"/>
      <c r="NQX101" s="644"/>
      <c r="NQY101" s="644"/>
      <c r="NQZ101" s="644"/>
      <c r="NRA101" s="644"/>
      <c r="NRB101" s="644"/>
      <c r="NRC101" s="644"/>
      <c r="NRD101" s="644"/>
      <c r="NRE101" s="644"/>
      <c r="NRF101" s="644"/>
      <c r="NRG101" s="644"/>
      <c r="NRH101" s="644"/>
      <c r="NRI101" s="644"/>
      <c r="NRJ101" s="644"/>
      <c r="NRK101" s="644"/>
      <c r="NRL101" s="644"/>
      <c r="NRM101" s="644"/>
      <c r="NRN101" s="644"/>
      <c r="NRO101" s="644"/>
      <c r="NRP101" s="644"/>
      <c r="NRQ101" s="644"/>
      <c r="NRR101" s="644"/>
      <c r="NRS101" s="644"/>
      <c r="NRT101" s="644"/>
      <c r="NRU101" s="644"/>
      <c r="NRV101" s="644"/>
      <c r="NRW101" s="644"/>
      <c r="NRX101" s="644"/>
      <c r="NRY101" s="644"/>
      <c r="NRZ101" s="644"/>
      <c r="NSA101" s="644"/>
      <c r="NSB101" s="644"/>
      <c r="NSC101" s="644"/>
      <c r="NSD101" s="644"/>
      <c r="NSE101" s="644"/>
      <c r="NSF101" s="644"/>
      <c r="NSG101" s="644"/>
      <c r="NSH101" s="644"/>
      <c r="NSI101" s="644"/>
      <c r="NSJ101" s="644"/>
      <c r="NSK101" s="644"/>
      <c r="NSL101" s="644"/>
      <c r="NSM101" s="644"/>
      <c r="NSN101" s="644"/>
      <c r="NSO101" s="644"/>
      <c r="NSP101" s="644"/>
      <c r="NSQ101" s="644"/>
      <c r="NSR101" s="644"/>
      <c r="NSS101" s="644"/>
      <c r="NST101" s="644"/>
      <c r="NSU101" s="644"/>
      <c r="NSV101" s="644"/>
      <c r="NSW101" s="644"/>
      <c r="NSX101" s="644"/>
      <c r="NSY101" s="644"/>
      <c r="NSZ101" s="644"/>
      <c r="NTA101" s="644"/>
      <c r="NTB101" s="644"/>
      <c r="NTC101" s="644"/>
      <c r="NTD101" s="644"/>
      <c r="NTE101" s="644"/>
      <c r="NTF101" s="644"/>
      <c r="NTG101" s="644"/>
      <c r="NTH101" s="644"/>
      <c r="NTI101" s="644"/>
      <c r="NTJ101" s="644"/>
      <c r="NTK101" s="644"/>
      <c r="NTL101" s="644"/>
      <c r="NTM101" s="644"/>
      <c r="NTN101" s="644"/>
      <c r="NTO101" s="644"/>
      <c r="NTP101" s="644"/>
      <c r="NTQ101" s="644"/>
      <c r="NTR101" s="644"/>
      <c r="NTS101" s="644"/>
      <c r="NTT101" s="644"/>
      <c r="NTU101" s="644"/>
      <c r="NTV101" s="644"/>
      <c r="NTW101" s="644"/>
      <c r="NTX101" s="644"/>
      <c r="NTY101" s="644"/>
      <c r="NTZ101" s="644"/>
      <c r="NUA101" s="644"/>
      <c r="NUB101" s="644"/>
      <c r="NUC101" s="644"/>
      <c r="NUD101" s="644"/>
      <c r="NUE101" s="644"/>
      <c r="NUF101" s="644"/>
      <c r="NUG101" s="644"/>
      <c r="NUH101" s="644"/>
      <c r="NUI101" s="644"/>
      <c r="NUJ101" s="644"/>
      <c r="NUK101" s="644"/>
      <c r="NUL101" s="644"/>
      <c r="NUM101" s="644"/>
      <c r="NUN101" s="644"/>
      <c r="NUO101" s="644"/>
      <c r="NUP101" s="644"/>
      <c r="NUQ101" s="644"/>
      <c r="NUR101" s="644"/>
      <c r="NUS101" s="644"/>
      <c r="NUT101" s="644"/>
      <c r="NUU101" s="644"/>
      <c r="NUV101" s="644"/>
      <c r="NUW101" s="644"/>
      <c r="NUX101" s="644"/>
      <c r="NUY101" s="644"/>
      <c r="NUZ101" s="644"/>
      <c r="NVA101" s="644"/>
      <c r="NVB101" s="644"/>
      <c r="NVC101" s="644"/>
      <c r="NVD101" s="644"/>
      <c r="NVE101" s="644"/>
      <c r="NVF101" s="644"/>
      <c r="NVG101" s="644"/>
      <c r="NVH101" s="644"/>
      <c r="NVI101" s="644"/>
      <c r="NVJ101" s="644"/>
      <c r="NVK101" s="644"/>
      <c r="NVL101" s="644"/>
      <c r="NVM101" s="644"/>
      <c r="NVN101" s="644"/>
      <c r="NVO101" s="644"/>
      <c r="NVP101" s="644"/>
      <c r="NVQ101" s="644"/>
      <c r="NVR101" s="644"/>
      <c r="NVS101" s="644"/>
      <c r="NVT101" s="644"/>
      <c r="NVU101" s="644"/>
      <c r="NVV101" s="644"/>
      <c r="NVW101" s="644"/>
      <c r="NVX101" s="644"/>
      <c r="NVY101" s="644"/>
      <c r="NVZ101" s="644"/>
      <c r="NWA101" s="644"/>
      <c r="NWB101" s="644"/>
      <c r="NWC101" s="644"/>
      <c r="NWD101" s="644"/>
      <c r="NWE101" s="644"/>
      <c r="NWF101" s="644"/>
      <c r="NWG101" s="644"/>
      <c r="NWH101" s="644"/>
      <c r="NWI101" s="644"/>
      <c r="NWJ101" s="644"/>
      <c r="NWK101" s="644"/>
      <c r="NWL101" s="644"/>
      <c r="NWM101" s="644"/>
      <c r="NWN101" s="644"/>
      <c r="NWO101" s="644"/>
      <c r="NWP101" s="644"/>
      <c r="NWQ101" s="644"/>
      <c r="NWR101" s="644"/>
      <c r="NWS101" s="644"/>
      <c r="NWT101" s="644"/>
      <c r="NWU101" s="644"/>
      <c r="NWV101" s="644"/>
      <c r="NWW101" s="644"/>
      <c r="NWX101" s="644"/>
      <c r="NWY101" s="644"/>
      <c r="NWZ101" s="644"/>
      <c r="NXA101" s="644"/>
      <c r="NXB101" s="644"/>
      <c r="NXC101" s="644"/>
      <c r="NXD101" s="644"/>
      <c r="NXE101" s="644"/>
      <c r="NXF101" s="644"/>
      <c r="NXG101" s="644"/>
      <c r="NXH101" s="644"/>
      <c r="NXI101" s="644"/>
      <c r="NXJ101" s="644"/>
      <c r="NXK101" s="644"/>
      <c r="NXL101" s="644"/>
      <c r="NXM101" s="644"/>
      <c r="NXN101" s="644"/>
      <c r="NXO101" s="644"/>
      <c r="NXP101" s="644"/>
      <c r="NXQ101" s="644"/>
      <c r="NXR101" s="644"/>
      <c r="NXS101" s="644"/>
      <c r="NXT101" s="644"/>
      <c r="NXU101" s="644"/>
      <c r="NXV101" s="644"/>
      <c r="NXW101" s="644"/>
      <c r="NXX101" s="644"/>
      <c r="NXY101" s="644"/>
      <c r="NXZ101" s="644"/>
      <c r="NYA101" s="644"/>
      <c r="NYB101" s="644"/>
      <c r="NYC101" s="644"/>
      <c r="NYD101" s="644"/>
      <c r="NYE101" s="644"/>
      <c r="NYF101" s="644"/>
      <c r="NYG101" s="644"/>
      <c r="NYH101" s="644"/>
      <c r="NYI101" s="644"/>
      <c r="NYJ101" s="644"/>
      <c r="NYK101" s="644"/>
      <c r="NYL101" s="644"/>
      <c r="NYM101" s="644"/>
      <c r="NYN101" s="644"/>
      <c r="NYO101" s="644"/>
      <c r="NYP101" s="644"/>
      <c r="NYQ101" s="644"/>
      <c r="NYR101" s="644"/>
      <c r="NYS101" s="644"/>
      <c r="NYT101" s="644"/>
      <c r="NYU101" s="644"/>
      <c r="NYV101" s="644"/>
      <c r="NYW101" s="644"/>
      <c r="NYX101" s="644"/>
      <c r="NYY101" s="644"/>
      <c r="NYZ101" s="644"/>
      <c r="NZA101" s="644"/>
      <c r="NZB101" s="644"/>
      <c r="NZC101" s="644"/>
      <c r="NZD101" s="644"/>
      <c r="NZE101" s="644"/>
      <c r="NZF101" s="644"/>
      <c r="NZG101" s="644"/>
      <c r="NZH101" s="644"/>
      <c r="NZI101" s="644"/>
      <c r="NZJ101" s="644"/>
      <c r="NZK101" s="644"/>
      <c r="NZL101" s="644"/>
      <c r="NZM101" s="644"/>
      <c r="NZN101" s="644"/>
      <c r="NZO101" s="644"/>
      <c r="NZP101" s="644"/>
      <c r="NZQ101" s="644"/>
      <c r="NZR101" s="644"/>
      <c r="NZS101" s="644"/>
      <c r="NZT101" s="644"/>
      <c r="NZU101" s="644"/>
      <c r="NZV101" s="644"/>
      <c r="NZW101" s="644"/>
      <c r="NZX101" s="644"/>
      <c r="NZY101" s="644"/>
      <c r="NZZ101" s="644"/>
      <c r="OAA101" s="644"/>
      <c r="OAB101" s="644"/>
      <c r="OAC101" s="644"/>
      <c r="OAD101" s="644"/>
      <c r="OAE101" s="644"/>
      <c r="OAF101" s="644"/>
      <c r="OAG101" s="644"/>
      <c r="OAH101" s="644"/>
      <c r="OAI101" s="644"/>
      <c r="OAJ101" s="644"/>
      <c r="OAK101" s="644"/>
      <c r="OAL101" s="644"/>
      <c r="OAM101" s="644"/>
      <c r="OAN101" s="644"/>
      <c r="OAO101" s="644"/>
      <c r="OAP101" s="644"/>
      <c r="OAQ101" s="644"/>
      <c r="OAR101" s="644"/>
      <c r="OAS101" s="644"/>
      <c r="OAT101" s="644"/>
      <c r="OAU101" s="644"/>
      <c r="OAV101" s="644"/>
      <c r="OAW101" s="644"/>
      <c r="OAX101" s="644"/>
      <c r="OAY101" s="644"/>
      <c r="OAZ101" s="644"/>
      <c r="OBA101" s="644"/>
      <c r="OBB101" s="644"/>
      <c r="OBC101" s="644"/>
      <c r="OBD101" s="644"/>
      <c r="OBE101" s="644"/>
      <c r="OBF101" s="644"/>
      <c r="OBG101" s="644"/>
      <c r="OBH101" s="644"/>
      <c r="OBI101" s="644"/>
      <c r="OBJ101" s="644"/>
      <c r="OBK101" s="644"/>
      <c r="OBL101" s="644"/>
      <c r="OBM101" s="644"/>
      <c r="OBN101" s="644"/>
      <c r="OBO101" s="644"/>
      <c r="OBP101" s="644"/>
      <c r="OBQ101" s="644"/>
      <c r="OBR101" s="644"/>
      <c r="OBS101" s="644"/>
      <c r="OBT101" s="644"/>
      <c r="OBU101" s="644"/>
      <c r="OBV101" s="644"/>
      <c r="OBW101" s="644"/>
      <c r="OBX101" s="644"/>
      <c r="OBY101" s="644"/>
      <c r="OBZ101" s="644"/>
      <c r="OCA101" s="644"/>
      <c r="OCB101" s="644"/>
      <c r="OCC101" s="644"/>
      <c r="OCD101" s="644"/>
      <c r="OCE101" s="644"/>
      <c r="OCF101" s="644"/>
      <c r="OCG101" s="644"/>
      <c r="OCH101" s="644"/>
      <c r="OCI101" s="644"/>
      <c r="OCJ101" s="644"/>
      <c r="OCK101" s="644"/>
      <c r="OCL101" s="644"/>
      <c r="OCM101" s="644"/>
      <c r="OCN101" s="644"/>
      <c r="OCO101" s="644"/>
      <c r="OCP101" s="644"/>
      <c r="OCQ101" s="644"/>
      <c r="OCR101" s="644"/>
      <c r="OCS101" s="644"/>
      <c r="OCT101" s="644"/>
      <c r="OCU101" s="644"/>
      <c r="OCV101" s="644"/>
      <c r="OCW101" s="644"/>
      <c r="OCX101" s="644"/>
      <c r="OCY101" s="644"/>
      <c r="OCZ101" s="644"/>
      <c r="ODA101" s="644"/>
      <c r="ODB101" s="644"/>
      <c r="ODC101" s="644"/>
      <c r="ODD101" s="644"/>
      <c r="ODE101" s="644"/>
      <c r="ODF101" s="644"/>
      <c r="ODG101" s="644"/>
      <c r="ODH101" s="644"/>
      <c r="ODI101" s="644"/>
      <c r="ODJ101" s="644"/>
      <c r="ODK101" s="644"/>
      <c r="ODL101" s="644"/>
      <c r="ODM101" s="644"/>
      <c r="ODN101" s="644"/>
      <c r="ODO101" s="644"/>
      <c r="ODP101" s="644"/>
      <c r="ODQ101" s="644"/>
      <c r="ODR101" s="644"/>
      <c r="ODS101" s="644"/>
      <c r="ODT101" s="644"/>
      <c r="ODU101" s="644"/>
      <c r="ODV101" s="644"/>
      <c r="ODW101" s="644"/>
      <c r="ODX101" s="644"/>
      <c r="ODY101" s="644"/>
      <c r="ODZ101" s="644"/>
      <c r="OEA101" s="644"/>
      <c r="OEB101" s="644"/>
      <c r="OEC101" s="644"/>
      <c r="OED101" s="644"/>
      <c r="OEE101" s="644"/>
      <c r="OEF101" s="644"/>
      <c r="OEG101" s="644"/>
      <c r="OEH101" s="644"/>
      <c r="OEI101" s="644"/>
      <c r="OEJ101" s="644"/>
      <c r="OEK101" s="644"/>
      <c r="OEL101" s="644"/>
      <c r="OEM101" s="644"/>
      <c r="OEN101" s="644"/>
      <c r="OEO101" s="644"/>
      <c r="OEP101" s="644"/>
      <c r="OEQ101" s="644"/>
      <c r="OER101" s="644"/>
      <c r="OES101" s="644"/>
      <c r="OET101" s="644"/>
      <c r="OEU101" s="644"/>
      <c r="OEV101" s="644"/>
      <c r="OEW101" s="644"/>
      <c r="OEX101" s="644"/>
      <c r="OEY101" s="644"/>
      <c r="OEZ101" s="644"/>
      <c r="OFA101" s="644"/>
      <c r="OFB101" s="644"/>
      <c r="OFC101" s="644"/>
      <c r="OFD101" s="644"/>
      <c r="OFE101" s="644"/>
      <c r="OFF101" s="644"/>
      <c r="OFG101" s="644"/>
      <c r="OFH101" s="644"/>
      <c r="OFI101" s="644"/>
      <c r="OFJ101" s="644"/>
      <c r="OFK101" s="644"/>
      <c r="OFL101" s="644"/>
      <c r="OFM101" s="644"/>
      <c r="OFN101" s="644"/>
      <c r="OFO101" s="644"/>
      <c r="OFP101" s="644"/>
      <c r="OFQ101" s="644"/>
      <c r="OFR101" s="644"/>
      <c r="OFS101" s="644"/>
      <c r="OFT101" s="644"/>
      <c r="OFU101" s="644"/>
      <c r="OFV101" s="644"/>
      <c r="OFW101" s="644"/>
      <c r="OFX101" s="644"/>
      <c r="OFY101" s="644"/>
      <c r="OFZ101" s="644"/>
      <c r="OGA101" s="644"/>
      <c r="OGB101" s="644"/>
      <c r="OGC101" s="644"/>
      <c r="OGD101" s="644"/>
      <c r="OGE101" s="644"/>
      <c r="OGF101" s="644"/>
      <c r="OGG101" s="644"/>
      <c r="OGH101" s="644"/>
      <c r="OGI101" s="644"/>
      <c r="OGJ101" s="644"/>
      <c r="OGK101" s="644"/>
      <c r="OGL101" s="644"/>
      <c r="OGM101" s="644"/>
      <c r="OGN101" s="644"/>
      <c r="OGO101" s="644"/>
      <c r="OGP101" s="644"/>
      <c r="OGQ101" s="644"/>
      <c r="OGR101" s="644"/>
      <c r="OGS101" s="644"/>
      <c r="OGT101" s="644"/>
      <c r="OGU101" s="644"/>
      <c r="OGV101" s="644"/>
      <c r="OGW101" s="644"/>
      <c r="OGX101" s="644"/>
      <c r="OGY101" s="644"/>
      <c r="OGZ101" s="644"/>
      <c r="OHA101" s="644"/>
      <c r="OHB101" s="644"/>
      <c r="OHC101" s="644"/>
      <c r="OHD101" s="644"/>
      <c r="OHE101" s="644"/>
      <c r="OHF101" s="644"/>
      <c r="OHG101" s="644"/>
      <c r="OHH101" s="644"/>
      <c r="OHI101" s="644"/>
      <c r="OHJ101" s="644"/>
      <c r="OHK101" s="644"/>
      <c r="OHL101" s="644"/>
      <c r="OHM101" s="644"/>
      <c r="OHN101" s="644"/>
      <c r="OHO101" s="644"/>
      <c r="OHP101" s="644"/>
      <c r="OHQ101" s="644"/>
      <c r="OHR101" s="644"/>
      <c r="OHS101" s="644"/>
      <c r="OHT101" s="644"/>
      <c r="OHU101" s="644"/>
      <c r="OHV101" s="644"/>
      <c r="OHW101" s="644"/>
      <c r="OHX101" s="644"/>
      <c r="OHY101" s="644"/>
      <c r="OHZ101" s="644"/>
      <c r="OIA101" s="644"/>
      <c r="OIB101" s="644"/>
      <c r="OIC101" s="644"/>
      <c r="OID101" s="644"/>
      <c r="OIE101" s="644"/>
      <c r="OIF101" s="644"/>
      <c r="OIG101" s="644"/>
      <c r="OIH101" s="644"/>
      <c r="OII101" s="644"/>
      <c r="OIJ101" s="644"/>
      <c r="OIK101" s="644"/>
      <c r="OIL101" s="644"/>
      <c r="OIM101" s="644"/>
      <c r="OIN101" s="644"/>
      <c r="OIO101" s="644"/>
      <c r="OIP101" s="644"/>
      <c r="OIQ101" s="644"/>
      <c r="OIR101" s="644"/>
      <c r="OIS101" s="644"/>
      <c r="OIT101" s="644"/>
      <c r="OIU101" s="644"/>
      <c r="OIV101" s="644"/>
      <c r="OIW101" s="644"/>
      <c r="OIX101" s="644"/>
      <c r="OIY101" s="644"/>
      <c r="OIZ101" s="644"/>
      <c r="OJA101" s="644"/>
      <c r="OJB101" s="644"/>
      <c r="OJC101" s="644"/>
      <c r="OJD101" s="644"/>
      <c r="OJE101" s="644"/>
      <c r="OJF101" s="644"/>
      <c r="OJG101" s="644"/>
      <c r="OJH101" s="644"/>
      <c r="OJI101" s="644"/>
      <c r="OJJ101" s="644"/>
      <c r="OJK101" s="644"/>
      <c r="OJL101" s="644"/>
      <c r="OJM101" s="644"/>
      <c r="OJN101" s="644"/>
      <c r="OJO101" s="644"/>
      <c r="OJP101" s="644"/>
      <c r="OJQ101" s="644"/>
      <c r="OJR101" s="644"/>
      <c r="OJS101" s="644"/>
      <c r="OJT101" s="644"/>
      <c r="OJU101" s="644"/>
      <c r="OJV101" s="644"/>
      <c r="OJW101" s="644"/>
      <c r="OJX101" s="644"/>
      <c r="OJY101" s="644"/>
      <c r="OJZ101" s="644"/>
      <c r="OKA101" s="644"/>
      <c r="OKB101" s="644"/>
      <c r="OKC101" s="644"/>
      <c r="OKD101" s="644"/>
      <c r="OKE101" s="644"/>
      <c r="OKF101" s="644"/>
      <c r="OKG101" s="644"/>
      <c r="OKH101" s="644"/>
      <c r="OKI101" s="644"/>
      <c r="OKJ101" s="644"/>
      <c r="OKK101" s="644"/>
      <c r="OKL101" s="644"/>
      <c r="OKM101" s="644"/>
      <c r="OKN101" s="644"/>
      <c r="OKO101" s="644"/>
      <c r="OKP101" s="644"/>
      <c r="OKQ101" s="644"/>
      <c r="OKR101" s="644"/>
      <c r="OKS101" s="644"/>
      <c r="OKT101" s="644"/>
      <c r="OKU101" s="644"/>
      <c r="OKV101" s="644"/>
      <c r="OKW101" s="644"/>
      <c r="OKX101" s="644"/>
      <c r="OKY101" s="644"/>
      <c r="OKZ101" s="644"/>
      <c r="OLA101" s="644"/>
      <c r="OLB101" s="644"/>
      <c r="OLC101" s="644"/>
      <c r="OLD101" s="644"/>
      <c r="OLE101" s="644"/>
      <c r="OLF101" s="644"/>
      <c r="OLG101" s="644"/>
      <c r="OLH101" s="644"/>
      <c r="OLI101" s="644"/>
      <c r="OLJ101" s="644"/>
      <c r="OLK101" s="644"/>
      <c r="OLL101" s="644"/>
      <c r="OLM101" s="644"/>
      <c r="OLN101" s="644"/>
      <c r="OLO101" s="644"/>
      <c r="OLP101" s="644"/>
      <c r="OLQ101" s="644"/>
      <c r="OLR101" s="644"/>
      <c r="OLS101" s="644"/>
      <c r="OLT101" s="644"/>
      <c r="OLU101" s="644"/>
      <c r="OLV101" s="644"/>
      <c r="OLW101" s="644"/>
      <c r="OLX101" s="644"/>
      <c r="OLY101" s="644"/>
      <c r="OLZ101" s="644"/>
      <c r="OMA101" s="644"/>
      <c r="OMB101" s="644"/>
      <c r="OMC101" s="644"/>
      <c r="OMD101" s="644"/>
      <c r="OME101" s="644"/>
      <c r="OMF101" s="644"/>
      <c r="OMG101" s="644"/>
      <c r="OMH101" s="644"/>
      <c r="OMI101" s="644"/>
      <c r="OMJ101" s="644"/>
      <c r="OMK101" s="644"/>
      <c r="OML101" s="644"/>
      <c r="OMM101" s="644"/>
      <c r="OMN101" s="644"/>
      <c r="OMO101" s="644"/>
      <c r="OMP101" s="644"/>
      <c r="OMQ101" s="644"/>
      <c r="OMR101" s="644"/>
      <c r="OMS101" s="644"/>
      <c r="OMT101" s="644"/>
      <c r="OMU101" s="644"/>
      <c r="OMV101" s="644"/>
      <c r="OMW101" s="644"/>
      <c r="OMX101" s="644"/>
      <c r="OMY101" s="644"/>
      <c r="OMZ101" s="644"/>
      <c r="ONA101" s="644"/>
      <c r="ONB101" s="644"/>
      <c r="ONC101" s="644"/>
      <c r="OND101" s="644"/>
      <c r="ONE101" s="644"/>
      <c r="ONF101" s="644"/>
      <c r="ONG101" s="644"/>
      <c r="ONH101" s="644"/>
      <c r="ONI101" s="644"/>
      <c r="ONJ101" s="644"/>
      <c r="ONK101" s="644"/>
      <c r="ONL101" s="644"/>
      <c r="ONM101" s="644"/>
      <c r="ONN101" s="644"/>
      <c r="ONO101" s="644"/>
      <c r="ONP101" s="644"/>
      <c r="ONQ101" s="644"/>
      <c r="ONR101" s="644"/>
      <c r="ONS101" s="644"/>
      <c r="ONT101" s="644"/>
      <c r="ONU101" s="644"/>
      <c r="ONV101" s="644"/>
      <c r="ONW101" s="644"/>
      <c r="ONX101" s="644"/>
      <c r="ONY101" s="644"/>
      <c r="ONZ101" s="644"/>
      <c r="OOA101" s="644"/>
      <c r="OOB101" s="644"/>
      <c r="OOC101" s="644"/>
      <c r="OOD101" s="644"/>
      <c r="OOE101" s="644"/>
      <c r="OOF101" s="644"/>
      <c r="OOG101" s="644"/>
      <c r="OOH101" s="644"/>
      <c r="OOI101" s="644"/>
      <c r="OOJ101" s="644"/>
      <c r="OOK101" s="644"/>
      <c r="OOL101" s="644"/>
      <c r="OOM101" s="644"/>
      <c r="OON101" s="644"/>
      <c r="OOO101" s="644"/>
      <c r="OOP101" s="644"/>
      <c r="OOQ101" s="644"/>
      <c r="OOR101" s="644"/>
      <c r="OOS101" s="644"/>
      <c r="OOT101" s="644"/>
      <c r="OOU101" s="644"/>
      <c r="OOV101" s="644"/>
      <c r="OOW101" s="644"/>
      <c r="OOX101" s="644"/>
      <c r="OOY101" s="644"/>
      <c r="OOZ101" s="644"/>
      <c r="OPA101" s="644"/>
      <c r="OPB101" s="644"/>
      <c r="OPC101" s="644"/>
      <c r="OPD101" s="644"/>
      <c r="OPE101" s="644"/>
      <c r="OPF101" s="644"/>
      <c r="OPG101" s="644"/>
      <c r="OPH101" s="644"/>
      <c r="OPI101" s="644"/>
      <c r="OPJ101" s="644"/>
      <c r="OPK101" s="644"/>
      <c r="OPL101" s="644"/>
      <c r="OPM101" s="644"/>
      <c r="OPN101" s="644"/>
      <c r="OPO101" s="644"/>
      <c r="OPP101" s="644"/>
      <c r="OPQ101" s="644"/>
      <c r="OPR101" s="644"/>
      <c r="OPS101" s="644"/>
      <c r="OPT101" s="644"/>
      <c r="OPU101" s="644"/>
      <c r="OPV101" s="644"/>
      <c r="OPW101" s="644"/>
      <c r="OPX101" s="644"/>
      <c r="OPY101" s="644"/>
      <c r="OPZ101" s="644"/>
      <c r="OQA101" s="644"/>
      <c r="OQB101" s="644"/>
      <c r="OQC101" s="644"/>
      <c r="OQD101" s="644"/>
      <c r="OQE101" s="644"/>
      <c r="OQF101" s="644"/>
      <c r="OQG101" s="644"/>
      <c r="OQH101" s="644"/>
      <c r="OQI101" s="644"/>
      <c r="OQJ101" s="644"/>
      <c r="OQK101" s="644"/>
      <c r="OQL101" s="644"/>
      <c r="OQM101" s="644"/>
      <c r="OQN101" s="644"/>
      <c r="OQO101" s="644"/>
      <c r="OQP101" s="644"/>
      <c r="OQQ101" s="644"/>
      <c r="OQR101" s="644"/>
      <c r="OQS101" s="644"/>
      <c r="OQT101" s="644"/>
      <c r="OQU101" s="644"/>
      <c r="OQV101" s="644"/>
      <c r="OQW101" s="644"/>
      <c r="OQX101" s="644"/>
      <c r="OQY101" s="644"/>
      <c r="OQZ101" s="644"/>
      <c r="ORA101" s="644"/>
      <c r="ORB101" s="644"/>
      <c r="ORC101" s="644"/>
      <c r="ORD101" s="644"/>
      <c r="ORE101" s="644"/>
      <c r="ORF101" s="644"/>
      <c r="ORG101" s="644"/>
      <c r="ORH101" s="644"/>
      <c r="ORI101" s="644"/>
      <c r="ORJ101" s="644"/>
      <c r="ORK101" s="644"/>
      <c r="ORL101" s="644"/>
      <c r="ORM101" s="644"/>
      <c r="ORN101" s="644"/>
      <c r="ORO101" s="644"/>
      <c r="ORP101" s="644"/>
      <c r="ORQ101" s="644"/>
      <c r="ORR101" s="644"/>
      <c r="ORS101" s="644"/>
      <c r="ORT101" s="644"/>
      <c r="ORU101" s="644"/>
      <c r="ORV101" s="644"/>
      <c r="ORW101" s="644"/>
      <c r="ORX101" s="644"/>
      <c r="ORY101" s="644"/>
      <c r="ORZ101" s="644"/>
      <c r="OSA101" s="644"/>
      <c r="OSB101" s="644"/>
      <c r="OSC101" s="644"/>
      <c r="OSD101" s="644"/>
      <c r="OSE101" s="644"/>
      <c r="OSF101" s="644"/>
      <c r="OSG101" s="644"/>
      <c r="OSH101" s="644"/>
      <c r="OSI101" s="644"/>
      <c r="OSJ101" s="644"/>
      <c r="OSK101" s="644"/>
      <c r="OSL101" s="644"/>
      <c r="OSM101" s="644"/>
      <c r="OSN101" s="644"/>
      <c r="OSO101" s="644"/>
      <c r="OSP101" s="644"/>
      <c r="OSQ101" s="644"/>
      <c r="OSR101" s="644"/>
      <c r="OSS101" s="644"/>
      <c r="OST101" s="644"/>
      <c r="OSU101" s="644"/>
      <c r="OSV101" s="644"/>
      <c r="OSW101" s="644"/>
      <c r="OSX101" s="644"/>
      <c r="OSY101" s="644"/>
      <c r="OSZ101" s="644"/>
      <c r="OTA101" s="644"/>
      <c r="OTB101" s="644"/>
      <c r="OTC101" s="644"/>
      <c r="OTD101" s="644"/>
      <c r="OTE101" s="644"/>
      <c r="OTF101" s="644"/>
      <c r="OTG101" s="644"/>
      <c r="OTH101" s="644"/>
      <c r="OTI101" s="644"/>
      <c r="OTJ101" s="644"/>
      <c r="OTK101" s="644"/>
      <c r="OTL101" s="644"/>
      <c r="OTM101" s="644"/>
      <c r="OTN101" s="644"/>
      <c r="OTO101" s="644"/>
      <c r="OTP101" s="644"/>
      <c r="OTQ101" s="644"/>
      <c r="OTR101" s="644"/>
      <c r="OTS101" s="644"/>
      <c r="OTT101" s="644"/>
      <c r="OTU101" s="644"/>
      <c r="OTV101" s="644"/>
      <c r="OTW101" s="644"/>
      <c r="OTX101" s="644"/>
      <c r="OTY101" s="644"/>
      <c r="OTZ101" s="644"/>
      <c r="OUA101" s="644"/>
      <c r="OUB101" s="644"/>
      <c r="OUC101" s="644"/>
      <c r="OUD101" s="644"/>
      <c r="OUE101" s="644"/>
      <c r="OUF101" s="644"/>
      <c r="OUG101" s="644"/>
      <c r="OUH101" s="644"/>
      <c r="OUI101" s="644"/>
      <c r="OUJ101" s="644"/>
      <c r="OUK101" s="644"/>
      <c r="OUL101" s="644"/>
      <c r="OUM101" s="644"/>
      <c r="OUN101" s="644"/>
      <c r="OUO101" s="644"/>
      <c r="OUP101" s="644"/>
      <c r="OUQ101" s="644"/>
      <c r="OUR101" s="644"/>
      <c r="OUS101" s="644"/>
      <c r="OUT101" s="644"/>
      <c r="OUU101" s="644"/>
      <c r="OUV101" s="644"/>
      <c r="OUW101" s="644"/>
      <c r="OUX101" s="644"/>
      <c r="OUY101" s="644"/>
      <c r="OUZ101" s="644"/>
      <c r="OVA101" s="644"/>
      <c r="OVB101" s="644"/>
      <c r="OVC101" s="644"/>
      <c r="OVD101" s="644"/>
      <c r="OVE101" s="644"/>
      <c r="OVF101" s="644"/>
      <c r="OVG101" s="644"/>
      <c r="OVH101" s="644"/>
      <c r="OVI101" s="644"/>
      <c r="OVJ101" s="644"/>
      <c r="OVK101" s="644"/>
      <c r="OVL101" s="644"/>
      <c r="OVM101" s="644"/>
      <c r="OVN101" s="644"/>
      <c r="OVO101" s="644"/>
      <c r="OVP101" s="644"/>
      <c r="OVQ101" s="644"/>
      <c r="OVR101" s="644"/>
      <c r="OVS101" s="644"/>
      <c r="OVT101" s="644"/>
      <c r="OVU101" s="644"/>
      <c r="OVV101" s="644"/>
      <c r="OVW101" s="644"/>
      <c r="OVX101" s="644"/>
      <c r="OVY101" s="644"/>
      <c r="OVZ101" s="644"/>
      <c r="OWA101" s="644"/>
      <c r="OWB101" s="644"/>
      <c r="OWC101" s="644"/>
      <c r="OWD101" s="644"/>
      <c r="OWE101" s="644"/>
      <c r="OWF101" s="644"/>
      <c r="OWG101" s="644"/>
      <c r="OWH101" s="644"/>
      <c r="OWI101" s="644"/>
      <c r="OWJ101" s="644"/>
      <c r="OWK101" s="644"/>
      <c r="OWL101" s="644"/>
      <c r="OWM101" s="644"/>
      <c r="OWN101" s="644"/>
      <c r="OWO101" s="644"/>
      <c r="OWP101" s="644"/>
      <c r="OWQ101" s="644"/>
      <c r="OWR101" s="644"/>
      <c r="OWS101" s="644"/>
      <c r="OWT101" s="644"/>
      <c r="OWU101" s="644"/>
      <c r="OWV101" s="644"/>
      <c r="OWW101" s="644"/>
      <c r="OWX101" s="644"/>
      <c r="OWY101" s="644"/>
      <c r="OWZ101" s="644"/>
      <c r="OXA101" s="644"/>
      <c r="OXB101" s="644"/>
      <c r="OXC101" s="644"/>
      <c r="OXD101" s="644"/>
      <c r="OXE101" s="644"/>
      <c r="OXF101" s="644"/>
      <c r="OXG101" s="644"/>
      <c r="OXH101" s="644"/>
      <c r="OXI101" s="644"/>
      <c r="OXJ101" s="644"/>
      <c r="OXK101" s="644"/>
      <c r="OXL101" s="644"/>
      <c r="OXM101" s="644"/>
      <c r="OXN101" s="644"/>
      <c r="OXO101" s="644"/>
      <c r="OXP101" s="644"/>
      <c r="OXQ101" s="644"/>
      <c r="OXR101" s="644"/>
      <c r="OXS101" s="644"/>
      <c r="OXT101" s="644"/>
      <c r="OXU101" s="644"/>
      <c r="OXV101" s="644"/>
      <c r="OXW101" s="644"/>
      <c r="OXX101" s="644"/>
      <c r="OXY101" s="644"/>
      <c r="OXZ101" s="644"/>
      <c r="OYA101" s="644"/>
      <c r="OYB101" s="644"/>
      <c r="OYC101" s="644"/>
      <c r="OYD101" s="644"/>
      <c r="OYE101" s="644"/>
      <c r="OYF101" s="644"/>
      <c r="OYG101" s="644"/>
      <c r="OYH101" s="644"/>
      <c r="OYI101" s="644"/>
      <c r="OYJ101" s="644"/>
      <c r="OYK101" s="644"/>
      <c r="OYL101" s="644"/>
      <c r="OYM101" s="644"/>
      <c r="OYN101" s="644"/>
      <c r="OYO101" s="644"/>
      <c r="OYP101" s="644"/>
      <c r="OYQ101" s="644"/>
      <c r="OYR101" s="644"/>
      <c r="OYS101" s="644"/>
      <c r="OYT101" s="644"/>
      <c r="OYU101" s="644"/>
      <c r="OYV101" s="644"/>
      <c r="OYW101" s="644"/>
      <c r="OYX101" s="644"/>
      <c r="OYY101" s="644"/>
      <c r="OYZ101" s="644"/>
      <c r="OZA101" s="644"/>
      <c r="OZB101" s="644"/>
      <c r="OZC101" s="644"/>
      <c r="OZD101" s="644"/>
      <c r="OZE101" s="644"/>
      <c r="OZF101" s="644"/>
      <c r="OZG101" s="644"/>
      <c r="OZH101" s="644"/>
      <c r="OZI101" s="644"/>
      <c r="OZJ101" s="644"/>
      <c r="OZK101" s="644"/>
      <c r="OZL101" s="644"/>
      <c r="OZM101" s="644"/>
      <c r="OZN101" s="644"/>
      <c r="OZO101" s="644"/>
      <c r="OZP101" s="644"/>
      <c r="OZQ101" s="644"/>
      <c r="OZR101" s="644"/>
      <c r="OZS101" s="644"/>
      <c r="OZT101" s="644"/>
      <c r="OZU101" s="644"/>
      <c r="OZV101" s="644"/>
      <c r="OZW101" s="644"/>
      <c r="OZX101" s="644"/>
      <c r="OZY101" s="644"/>
      <c r="OZZ101" s="644"/>
      <c r="PAA101" s="644"/>
      <c r="PAB101" s="644"/>
      <c r="PAC101" s="644"/>
      <c r="PAD101" s="644"/>
      <c r="PAE101" s="644"/>
      <c r="PAF101" s="644"/>
      <c r="PAG101" s="644"/>
      <c r="PAH101" s="644"/>
      <c r="PAI101" s="644"/>
      <c r="PAJ101" s="644"/>
      <c r="PAK101" s="644"/>
      <c r="PAL101" s="644"/>
      <c r="PAM101" s="644"/>
      <c r="PAN101" s="644"/>
      <c r="PAO101" s="644"/>
      <c r="PAP101" s="644"/>
      <c r="PAQ101" s="644"/>
      <c r="PAR101" s="644"/>
      <c r="PAS101" s="644"/>
      <c r="PAT101" s="644"/>
      <c r="PAU101" s="644"/>
      <c r="PAV101" s="644"/>
      <c r="PAW101" s="644"/>
      <c r="PAX101" s="644"/>
      <c r="PAY101" s="644"/>
      <c r="PAZ101" s="644"/>
      <c r="PBA101" s="644"/>
      <c r="PBB101" s="644"/>
      <c r="PBC101" s="644"/>
      <c r="PBD101" s="644"/>
      <c r="PBE101" s="644"/>
      <c r="PBF101" s="644"/>
      <c r="PBG101" s="644"/>
      <c r="PBH101" s="644"/>
      <c r="PBI101" s="644"/>
      <c r="PBJ101" s="644"/>
      <c r="PBK101" s="644"/>
      <c r="PBL101" s="644"/>
      <c r="PBM101" s="644"/>
      <c r="PBN101" s="644"/>
      <c r="PBO101" s="644"/>
      <c r="PBP101" s="644"/>
      <c r="PBQ101" s="644"/>
      <c r="PBR101" s="644"/>
      <c r="PBS101" s="644"/>
      <c r="PBT101" s="644"/>
      <c r="PBU101" s="644"/>
      <c r="PBV101" s="644"/>
      <c r="PBW101" s="644"/>
      <c r="PBX101" s="644"/>
      <c r="PBY101" s="644"/>
      <c r="PBZ101" s="644"/>
      <c r="PCA101" s="644"/>
      <c r="PCB101" s="644"/>
      <c r="PCC101" s="644"/>
      <c r="PCD101" s="644"/>
      <c r="PCE101" s="644"/>
      <c r="PCF101" s="644"/>
      <c r="PCG101" s="644"/>
      <c r="PCH101" s="644"/>
      <c r="PCI101" s="644"/>
      <c r="PCJ101" s="644"/>
      <c r="PCK101" s="644"/>
      <c r="PCL101" s="644"/>
      <c r="PCM101" s="644"/>
      <c r="PCN101" s="644"/>
      <c r="PCO101" s="644"/>
      <c r="PCP101" s="644"/>
      <c r="PCQ101" s="644"/>
      <c r="PCR101" s="644"/>
      <c r="PCS101" s="644"/>
      <c r="PCT101" s="644"/>
      <c r="PCU101" s="644"/>
      <c r="PCV101" s="644"/>
      <c r="PCW101" s="644"/>
      <c r="PCX101" s="644"/>
      <c r="PCY101" s="644"/>
      <c r="PCZ101" s="644"/>
      <c r="PDA101" s="644"/>
      <c r="PDB101" s="644"/>
      <c r="PDC101" s="644"/>
      <c r="PDD101" s="644"/>
      <c r="PDE101" s="644"/>
      <c r="PDF101" s="644"/>
      <c r="PDG101" s="644"/>
      <c r="PDH101" s="644"/>
      <c r="PDI101" s="644"/>
      <c r="PDJ101" s="644"/>
      <c r="PDK101" s="644"/>
      <c r="PDL101" s="644"/>
      <c r="PDM101" s="644"/>
      <c r="PDN101" s="644"/>
      <c r="PDO101" s="644"/>
      <c r="PDP101" s="644"/>
      <c r="PDQ101" s="644"/>
      <c r="PDR101" s="644"/>
      <c r="PDS101" s="644"/>
      <c r="PDT101" s="644"/>
      <c r="PDU101" s="644"/>
      <c r="PDV101" s="644"/>
      <c r="PDW101" s="644"/>
      <c r="PDX101" s="644"/>
      <c r="PDY101" s="644"/>
      <c r="PDZ101" s="644"/>
      <c r="PEA101" s="644"/>
      <c r="PEB101" s="644"/>
      <c r="PEC101" s="644"/>
      <c r="PED101" s="644"/>
      <c r="PEE101" s="644"/>
      <c r="PEF101" s="644"/>
      <c r="PEG101" s="644"/>
      <c r="PEH101" s="644"/>
      <c r="PEI101" s="644"/>
      <c r="PEJ101" s="644"/>
      <c r="PEK101" s="644"/>
      <c r="PEL101" s="644"/>
      <c r="PEM101" s="644"/>
      <c r="PEN101" s="644"/>
      <c r="PEO101" s="644"/>
      <c r="PEP101" s="644"/>
      <c r="PEQ101" s="644"/>
      <c r="PER101" s="644"/>
      <c r="PES101" s="644"/>
      <c r="PET101" s="644"/>
      <c r="PEU101" s="644"/>
      <c r="PEV101" s="644"/>
      <c r="PEW101" s="644"/>
      <c r="PEX101" s="644"/>
      <c r="PEY101" s="644"/>
      <c r="PEZ101" s="644"/>
      <c r="PFA101" s="644"/>
      <c r="PFB101" s="644"/>
      <c r="PFC101" s="644"/>
      <c r="PFD101" s="644"/>
      <c r="PFE101" s="644"/>
      <c r="PFF101" s="644"/>
      <c r="PFG101" s="644"/>
      <c r="PFH101" s="644"/>
      <c r="PFI101" s="644"/>
      <c r="PFJ101" s="644"/>
      <c r="PFK101" s="644"/>
      <c r="PFL101" s="644"/>
      <c r="PFM101" s="644"/>
      <c r="PFN101" s="644"/>
      <c r="PFO101" s="644"/>
      <c r="PFP101" s="644"/>
      <c r="PFQ101" s="644"/>
      <c r="PFR101" s="644"/>
      <c r="PFS101" s="644"/>
      <c r="PFT101" s="644"/>
      <c r="PFU101" s="644"/>
      <c r="PFV101" s="644"/>
      <c r="PFW101" s="644"/>
      <c r="PFX101" s="644"/>
      <c r="PFY101" s="644"/>
      <c r="PFZ101" s="644"/>
      <c r="PGA101" s="644"/>
      <c r="PGB101" s="644"/>
      <c r="PGC101" s="644"/>
      <c r="PGD101" s="644"/>
      <c r="PGE101" s="644"/>
      <c r="PGF101" s="644"/>
      <c r="PGG101" s="644"/>
      <c r="PGH101" s="644"/>
      <c r="PGI101" s="644"/>
      <c r="PGJ101" s="644"/>
      <c r="PGK101" s="644"/>
      <c r="PGL101" s="644"/>
      <c r="PGM101" s="644"/>
      <c r="PGN101" s="644"/>
      <c r="PGO101" s="644"/>
      <c r="PGP101" s="644"/>
      <c r="PGQ101" s="644"/>
      <c r="PGR101" s="644"/>
      <c r="PGS101" s="644"/>
      <c r="PGT101" s="644"/>
      <c r="PGU101" s="644"/>
      <c r="PGV101" s="644"/>
      <c r="PGW101" s="644"/>
      <c r="PGX101" s="644"/>
      <c r="PGY101" s="644"/>
      <c r="PGZ101" s="644"/>
      <c r="PHA101" s="644"/>
      <c r="PHB101" s="644"/>
      <c r="PHC101" s="644"/>
      <c r="PHD101" s="644"/>
      <c r="PHE101" s="644"/>
      <c r="PHF101" s="644"/>
      <c r="PHG101" s="644"/>
      <c r="PHH101" s="644"/>
      <c r="PHI101" s="644"/>
      <c r="PHJ101" s="644"/>
      <c r="PHK101" s="644"/>
      <c r="PHL101" s="644"/>
      <c r="PHM101" s="644"/>
      <c r="PHN101" s="644"/>
      <c r="PHO101" s="644"/>
      <c r="PHP101" s="644"/>
      <c r="PHQ101" s="644"/>
      <c r="PHR101" s="644"/>
      <c r="PHS101" s="644"/>
      <c r="PHT101" s="644"/>
      <c r="PHU101" s="644"/>
      <c r="PHV101" s="644"/>
      <c r="PHW101" s="644"/>
      <c r="PHX101" s="644"/>
      <c r="PHY101" s="644"/>
      <c r="PHZ101" s="644"/>
      <c r="PIA101" s="644"/>
      <c r="PIB101" s="644"/>
      <c r="PIC101" s="644"/>
      <c r="PID101" s="644"/>
      <c r="PIE101" s="644"/>
      <c r="PIF101" s="644"/>
      <c r="PIG101" s="644"/>
      <c r="PIH101" s="644"/>
      <c r="PII101" s="644"/>
      <c r="PIJ101" s="644"/>
      <c r="PIK101" s="644"/>
      <c r="PIL101" s="644"/>
      <c r="PIM101" s="644"/>
      <c r="PIN101" s="644"/>
      <c r="PIO101" s="644"/>
      <c r="PIP101" s="644"/>
      <c r="PIQ101" s="644"/>
      <c r="PIR101" s="644"/>
      <c r="PIS101" s="644"/>
      <c r="PIT101" s="644"/>
      <c r="PIU101" s="644"/>
      <c r="PIV101" s="644"/>
      <c r="PIW101" s="644"/>
      <c r="PIX101" s="644"/>
      <c r="PIY101" s="644"/>
      <c r="PIZ101" s="644"/>
      <c r="PJA101" s="644"/>
      <c r="PJB101" s="644"/>
      <c r="PJC101" s="644"/>
      <c r="PJD101" s="644"/>
      <c r="PJE101" s="644"/>
      <c r="PJF101" s="644"/>
      <c r="PJG101" s="644"/>
      <c r="PJH101" s="644"/>
      <c r="PJI101" s="644"/>
      <c r="PJJ101" s="644"/>
      <c r="PJK101" s="644"/>
      <c r="PJL101" s="644"/>
      <c r="PJM101" s="644"/>
      <c r="PJN101" s="644"/>
      <c r="PJO101" s="644"/>
      <c r="PJP101" s="644"/>
      <c r="PJQ101" s="644"/>
      <c r="PJR101" s="644"/>
      <c r="PJS101" s="644"/>
      <c r="PJT101" s="644"/>
      <c r="PJU101" s="644"/>
      <c r="PJV101" s="644"/>
      <c r="PJW101" s="644"/>
      <c r="PJX101" s="644"/>
      <c r="PJY101" s="644"/>
      <c r="PJZ101" s="644"/>
      <c r="PKA101" s="644"/>
      <c r="PKB101" s="644"/>
      <c r="PKC101" s="644"/>
      <c r="PKD101" s="644"/>
      <c r="PKE101" s="644"/>
      <c r="PKF101" s="644"/>
      <c r="PKG101" s="644"/>
      <c r="PKH101" s="644"/>
      <c r="PKI101" s="644"/>
      <c r="PKJ101" s="644"/>
      <c r="PKK101" s="644"/>
      <c r="PKL101" s="644"/>
      <c r="PKM101" s="644"/>
      <c r="PKN101" s="644"/>
      <c r="PKO101" s="644"/>
      <c r="PKP101" s="644"/>
      <c r="PKQ101" s="644"/>
      <c r="PKR101" s="644"/>
      <c r="PKS101" s="644"/>
      <c r="PKT101" s="644"/>
      <c r="PKU101" s="644"/>
      <c r="PKV101" s="644"/>
      <c r="PKW101" s="644"/>
      <c r="PKX101" s="644"/>
      <c r="PKY101" s="644"/>
      <c r="PKZ101" s="644"/>
      <c r="PLA101" s="644"/>
      <c r="PLB101" s="644"/>
      <c r="PLC101" s="644"/>
      <c r="PLD101" s="644"/>
      <c r="PLE101" s="644"/>
      <c r="PLF101" s="644"/>
      <c r="PLG101" s="644"/>
      <c r="PLH101" s="644"/>
      <c r="PLI101" s="644"/>
      <c r="PLJ101" s="644"/>
      <c r="PLK101" s="644"/>
      <c r="PLL101" s="644"/>
      <c r="PLM101" s="644"/>
      <c r="PLN101" s="644"/>
      <c r="PLO101" s="644"/>
      <c r="PLP101" s="644"/>
      <c r="PLQ101" s="644"/>
      <c r="PLR101" s="644"/>
      <c r="PLS101" s="644"/>
      <c r="PLT101" s="644"/>
      <c r="PLU101" s="644"/>
      <c r="PLV101" s="644"/>
      <c r="PLW101" s="644"/>
      <c r="PLX101" s="644"/>
      <c r="PLY101" s="644"/>
      <c r="PLZ101" s="644"/>
      <c r="PMA101" s="644"/>
      <c r="PMB101" s="644"/>
      <c r="PMC101" s="644"/>
      <c r="PMD101" s="644"/>
      <c r="PME101" s="644"/>
      <c r="PMF101" s="644"/>
      <c r="PMG101" s="644"/>
      <c r="PMH101" s="644"/>
      <c r="PMI101" s="644"/>
      <c r="PMJ101" s="644"/>
      <c r="PMK101" s="644"/>
      <c r="PML101" s="644"/>
      <c r="PMM101" s="644"/>
      <c r="PMN101" s="644"/>
      <c r="PMO101" s="644"/>
      <c r="PMP101" s="644"/>
      <c r="PMQ101" s="644"/>
      <c r="PMR101" s="644"/>
      <c r="PMS101" s="644"/>
      <c r="PMT101" s="644"/>
      <c r="PMU101" s="644"/>
      <c r="PMV101" s="644"/>
      <c r="PMW101" s="644"/>
      <c r="PMX101" s="644"/>
      <c r="PMY101" s="644"/>
      <c r="PMZ101" s="644"/>
      <c r="PNA101" s="644"/>
      <c r="PNB101" s="644"/>
      <c r="PNC101" s="644"/>
      <c r="PND101" s="644"/>
      <c r="PNE101" s="644"/>
      <c r="PNF101" s="644"/>
      <c r="PNG101" s="644"/>
      <c r="PNH101" s="644"/>
      <c r="PNI101" s="644"/>
      <c r="PNJ101" s="644"/>
      <c r="PNK101" s="644"/>
      <c r="PNL101" s="644"/>
      <c r="PNM101" s="644"/>
      <c r="PNN101" s="644"/>
      <c r="PNO101" s="644"/>
      <c r="PNP101" s="644"/>
      <c r="PNQ101" s="644"/>
      <c r="PNR101" s="644"/>
      <c r="PNS101" s="644"/>
      <c r="PNT101" s="644"/>
      <c r="PNU101" s="644"/>
      <c r="PNV101" s="644"/>
      <c r="PNW101" s="644"/>
      <c r="PNX101" s="644"/>
      <c r="PNY101" s="644"/>
      <c r="PNZ101" s="644"/>
      <c r="POA101" s="644"/>
      <c r="POB101" s="644"/>
      <c r="POC101" s="644"/>
      <c r="POD101" s="644"/>
      <c r="POE101" s="644"/>
      <c r="POF101" s="644"/>
      <c r="POG101" s="644"/>
      <c r="POH101" s="644"/>
      <c r="POI101" s="644"/>
      <c r="POJ101" s="644"/>
      <c r="POK101" s="644"/>
      <c r="POL101" s="644"/>
      <c r="POM101" s="644"/>
      <c r="PON101" s="644"/>
      <c r="POO101" s="644"/>
      <c r="POP101" s="644"/>
      <c r="POQ101" s="644"/>
      <c r="POR101" s="644"/>
      <c r="POS101" s="644"/>
      <c r="POT101" s="644"/>
      <c r="POU101" s="644"/>
      <c r="POV101" s="644"/>
      <c r="POW101" s="644"/>
      <c r="POX101" s="644"/>
      <c r="POY101" s="644"/>
      <c r="POZ101" s="644"/>
      <c r="PPA101" s="644"/>
      <c r="PPB101" s="644"/>
      <c r="PPC101" s="644"/>
      <c r="PPD101" s="644"/>
      <c r="PPE101" s="644"/>
      <c r="PPF101" s="644"/>
      <c r="PPG101" s="644"/>
      <c r="PPH101" s="644"/>
      <c r="PPI101" s="644"/>
      <c r="PPJ101" s="644"/>
      <c r="PPK101" s="644"/>
      <c r="PPL101" s="644"/>
      <c r="PPM101" s="644"/>
      <c r="PPN101" s="644"/>
      <c r="PPO101" s="644"/>
      <c r="PPP101" s="644"/>
      <c r="PPQ101" s="644"/>
      <c r="PPR101" s="644"/>
      <c r="PPS101" s="644"/>
      <c r="PPT101" s="644"/>
      <c r="PPU101" s="644"/>
      <c r="PPV101" s="644"/>
      <c r="PPW101" s="644"/>
      <c r="PPX101" s="644"/>
      <c r="PPY101" s="644"/>
      <c r="PPZ101" s="644"/>
      <c r="PQA101" s="644"/>
      <c r="PQB101" s="644"/>
      <c r="PQC101" s="644"/>
      <c r="PQD101" s="644"/>
      <c r="PQE101" s="644"/>
      <c r="PQF101" s="644"/>
      <c r="PQG101" s="644"/>
      <c r="PQH101" s="644"/>
      <c r="PQI101" s="644"/>
      <c r="PQJ101" s="644"/>
      <c r="PQK101" s="644"/>
      <c r="PQL101" s="644"/>
      <c r="PQM101" s="644"/>
      <c r="PQN101" s="644"/>
      <c r="PQO101" s="644"/>
      <c r="PQP101" s="644"/>
      <c r="PQQ101" s="644"/>
      <c r="PQR101" s="644"/>
      <c r="PQS101" s="644"/>
      <c r="PQT101" s="644"/>
      <c r="PQU101" s="644"/>
      <c r="PQV101" s="644"/>
      <c r="PQW101" s="644"/>
      <c r="PQX101" s="644"/>
      <c r="PQY101" s="644"/>
      <c r="PQZ101" s="644"/>
      <c r="PRA101" s="644"/>
      <c r="PRB101" s="644"/>
      <c r="PRC101" s="644"/>
      <c r="PRD101" s="644"/>
      <c r="PRE101" s="644"/>
      <c r="PRF101" s="644"/>
      <c r="PRG101" s="644"/>
      <c r="PRH101" s="644"/>
      <c r="PRI101" s="644"/>
      <c r="PRJ101" s="644"/>
      <c r="PRK101" s="644"/>
      <c r="PRL101" s="644"/>
      <c r="PRM101" s="644"/>
      <c r="PRN101" s="644"/>
      <c r="PRO101" s="644"/>
      <c r="PRP101" s="644"/>
      <c r="PRQ101" s="644"/>
      <c r="PRR101" s="644"/>
      <c r="PRS101" s="644"/>
      <c r="PRT101" s="644"/>
      <c r="PRU101" s="644"/>
      <c r="PRV101" s="644"/>
      <c r="PRW101" s="644"/>
      <c r="PRX101" s="644"/>
      <c r="PRY101" s="644"/>
      <c r="PRZ101" s="644"/>
      <c r="PSA101" s="644"/>
      <c r="PSB101" s="644"/>
      <c r="PSC101" s="644"/>
      <c r="PSD101" s="644"/>
      <c r="PSE101" s="644"/>
      <c r="PSF101" s="644"/>
      <c r="PSG101" s="644"/>
      <c r="PSH101" s="644"/>
      <c r="PSI101" s="644"/>
      <c r="PSJ101" s="644"/>
      <c r="PSK101" s="644"/>
      <c r="PSL101" s="644"/>
      <c r="PSM101" s="644"/>
      <c r="PSN101" s="644"/>
      <c r="PSO101" s="644"/>
      <c r="PSP101" s="644"/>
      <c r="PSQ101" s="644"/>
      <c r="PSR101" s="644"/>
      <c r="PSS101" s="644"/>
      <c r="PST101" s="644"/>
      <c r="PSU101" s="644"/>
      <c r="PSV101" s="644"/>
      <c r="PSW101" s="644"/>
      <c r="PSX101" s="644"/>
      <c r="PSY101" s="644"/>
      <c r="PSZ101" s="644"/>
      <c r="PTA101" s="644"/>
      <c r="PTB101" s="644"/>
      <c r="PTC101" s="644"/>
      <c r="PTD101" s="644"/>
      <c r="PTE101" s="644"/>
      <c r="PTF101" s="644"/>
      <c r="PTG101" s="644"/>
      <c r="PTH101" s="644"/>
      <c r="PTI101" s="644"/>
      <c r="PTJ101" s="644"/>
      <c r="PTK101" s="644"/>
      <c r="PTL101" s="644"/>
      <c r="PTM101" s="644"/>
      <c r="PTN101" s="644"/>
      <c r="PTO101" s="644"/>
      <c r="PTP101" s="644"/>
      <c r="PTQ101" s="644"/>
      <c r="PTR101" s="644"/>
      <c r="PTS101" s="644"/>
      <c r="PTT101" s="644"/>
      <c r="PTU101" s="644"/>
      <c r="PTV101" s="644"/>
      <c r="PTW101" s="644"/>
      <c r="PTX101" s="644"/>
      <c r="PTY101" s="644"/>
      <c r="PTZ101" s="644"/>
      <c r="PUA101" s="644"/>
      <c r="PUB101" s="644"/>
      <c r="PUC101" s="644"/>
      <c r="PUD101" s="644"/>
      <c r="PUE101" s="644"/>
      <c r="PUF101" s="644"/>
      <c r="PUG101" s="644"/>
      <c r="PUH101" s="644"/>
      <c r="PUI101" s="644"/>
      <c r="PUJ101" s="644"/>
      <c r="PUK101" s="644"/>
      <c r="PUL101" s="644"/>
      <c r="PUM101" s="644"/>
      <c r="PUN101" s="644"/>
      <c r="PUO101" s="644"/>
      <c r="PUP101" s="644"/>
      <c r="PUQ101" s="644"/>
      <c r="PUR101" s="644"/>
      <c r="PUS101" s="644"/>
      <c r="PUT101" s="644"/>
      <c r="PUU101" s="644"/>
      <c r="PUV101" s="644"/>
      <c r="PUW101" s="644"/>
      <c r="PUX101" s="644"/>
      <c r="PUY101" s="644"/>
      <c r="PUZ101" s="644"/>
      <c r="PVA101" s="644"/>
      <c r="PVB101" s="644"/>
      <c r="PVC101" s="644"/>
      <c r="PVD101" s="644"/>
      <c r="PVE101" s="644"/>
      <c r="PVF101" s="644"/>
      <c r="PVG101" s="644"/>
      <c r="PVH101" s="644"/>
      <c r="PVI101" s="644"/>
      <c r="PVJ101" s="644"/>
      <c r="PVK101" s="644"/>
      <c r="PVL101" s="644"/>
      <c r="PVM101" s="644"/>
      <c r="PVN101" s="644"/>
      <c r="PVO101" s="644"/>
      <c r="PVP101" s="644"/>
      <c r="PVQ101" s="644"/>
      <c r="PVR101" s="644"/>
      <c r="PVS101" s="644"/>
      <c r="PVT101" s="644"/>
      <c r="PVU101" s="644"/>
      <c r="PVV101" s="644"/>
      <c r="PVW101" s="644"/>
      <c r="PVX101" s="644"/>
      <c r="PVY101" s="644"/>
      <c r="PVZ101" s="644"/>
      <c r="PWA101" s="644"/>
      <c r="PWB101" s="644"/>
      <c r="PWC101" s="644"/>
      <c r="PWD101" s="644"/>
      <c r="PWE101" s="644"/>
      <c r="PWF101" s="644"/>
      <c r="PWG101" s="644"/>
      <c r="PWH101" s="644"/>
      <c r="PWI101" s="644"/>
      <c r="PWJ101" s="644"/>
      <c r="PWK101" s="644"/>
      <c r="PWL101" s="644"/>
      <c r="PWM101" s="644"/>
      <c r="PWN101" s="644"/>
      <c r="PWO101" s="644"/>
      <c r="PWP101" s="644"/>
      <c r="PWQ101" s="644"/>
      <c r="PWR101" s="644"/>
      <c r="PWS101" s="644"/>
      <c r="PWT101" s="644"/>
      <c r="PWU101" s="644"/>
      <c r="PWV101" s="644"/>
      <c r="PWW101" s="644"/>
      <c r="PWX101" s="644"/>
      <c r="PWY101" s="644"/>
      <c r="PWZ101" s="644"/>
      <c r="PXA101" s="644"/>
      <c r="PXB101" s="644"/>
      <c r="PXC101" s="644"/>
      <c r="PXD101" s="644"/>
      <c r="PXE101" s="644"/>
      <c r="PXF101" s="644"/>
      <c r="PXG101" s="644"/>
      <c r="PXH101" s="644"/>
      <c r="PXI101" s="644"/>
      <c r="PXJ101" s="644"/>
      <c r="PXK101" s="644"/>
      <c r="PXL101" s="644"/>
      <c r="PXM101" s="644"/>
      <c r="PXN101" s="644"/>
      <c r="PXO101" s="644"/>
      <c r="PXP101" s="644"/>
      <c r="PXQ101" s="644"/>
      <c r="PXR101" s="644"/>
      <c r="PXS101" s="644"/>
      <c r="PXT101" s="644"/>
      <c r="PXU101" s="644"/>
      <c r="PXV101" s="644"/>
      <c r="PXW101" s="644"/>
      <c r="PXX101" s="644"/>
      <c r="PXY101" s="644"/>
      <c r="PXZ101" s="644"/>
      <c r="PYA101" s="644"/>
      <c r="PYB101" s="644"/>
      <c r="PYC101" s="644"/>
      <c r="PYD101" s="644"/>
      <c r="PYE101" s="644"/>
      <c r="PYF101" s="644"/>
      <c r="PYG101" s="644"/>
      <c r="PYH101" s="644"/>
      <c r="PYI101" s="644"/>
      <c r="PYJ101" s="644"/>
      <c r="PYK101" s="644"/>
      <c r="PYL101" s="644"/>
      <c r="PYM101" s="644"/>
      <c r="PYN101" s="644"/>
      <c r="PYO101" s="644"/>
      <c r="PYP101" s="644"/>
      <c r="PYQ101" s="644"/>
      <c r="PYR101" s="644"/>
      <c r="PYS101" s="644"/>
      <c r="PYT101" s="644"/>
      <c r="PYU101" s="644"/>
      <c r="PYV101" s="644"/>
      <c r="PYW101" s="644"/>
      <c r="PYX101" s="644"/>
      <c r="PYY101" s="644"/>
      <c r="PYZ101" s="644"/>
      <c r="PZA101" s="644"/>
      <c r="PZB101" s="644"/>
      <c r="PZC101" s="644"/>
      <c r="PZD101" s="644"/>
      <c r="PZE101" s="644"/>
      <c r="PZF101" s="644"/>
      <c r="PZG101" s="644"/>
      <c r="PZH101" s="644"/>
      <c r="PZI101" s="644"/>
      <c r="PZJ101" s="644"/>
      <c r="PZK101" s="644"/>
      <c r="PZL101" s="644"/>
      <c r="PZM101" s="644"/>
      <c r="PZN101" s="644"/>
      <c r="PZO101" s="644"/>
      <c r="PZP101" s="644"/>
      <c r="PZQ101" s="644"/>
      <c r="PZR101" s="644"/>
      <c r="PZS101" s="644"/>
      <c r="PZT101" s="644"/>
      <c r="PZU101" s="644"/>
      <c r="PZV101" s="644"/>
      <c r="PZW101" s="644"/>
      <c r="PZX101" s="644"/>
      <c r="PZY101" s="644"/>
      <c r="PZZ101" s="644"/>
      <c r="QAA101" s="644"/>
      <c r="QAB101" s="644"/>
      <c r="QAC101" s="644"/>
      <c r="QAD101" s="644"/>
      <c r="QAE101" s="644"/>
      <c r="QAF101" s="644"/>
      <c r="QAG101" s="644"/>
      <c r="QAH101" s="644"/>
      <c r="QAI101" s="644"/>
      <c r="QAJ101" s="644"/>
      <c r="QAK101" s="644"/>
      <c r="QAL101" s="644"/>
      <c r="QAM101" s="644"/>
      <c r="QAN101" s="644"/>
      <c r="QAO101" s="644"/>
      <c r="QAP101" s="644"/>
      <c r="QAQ101" s="644"/>
      <c r="QAR101" s="644"/>
      <c r="QAS101" s="644"/>
      <c r="QAT101" s="644"/>
      <c r="QAU101" s="644"/>
      <c r="QAV101" s="644"/>
      <c r="QAW101" s="644"/>
      <c r="QAX101" s="644"/>
      <c r="QAY101" s="644"/>
      <c r="QAZ101" s="644"/>
      <c r="QBA101" s="644"/>
      <c r="QBB101" s="644"/>
      <c r="QBC101" s="644"/>
      <c r="QBD101" s="644"/>
      <c r="QBE101" s="644"/>
      <c r="QBF101" s="644"/>
      <c r="QBG101" s="644"/>
      <c r="QBH101" s="644"/>
      <c r="QBI101" s="644"/>
      <c r="QBJ101" s="644"/>
      <c r="QBK101" s="644"/>
      <c r="QBL101" s="644"/>
      <c r="QBM101" s="644"/>
      <c r="QBN101" s="644"/>
      <c r="QBO101" s="644"/>
      <c r="QBP101" s="644"/>
      <c r="QBQ101" s="644"/>
      <c r="QBR101" s="644"/>
      <c r="QBS101" s="644"/>
      <c r="QBT101" s="644"/>
      <c r="QBU101" s="644"/>
      <c r="QBV101" s="644"/>
      <c r="QBW101" s="644"/>
      <c r="QBX101" s="644"/>
      <c r="QBY101" s="644"/>
      <c r="QBZ101" s="644"/>
      <c r="QCA101" s="644"/>
      <c r="QCB101" s="644"/>
      <c r="QCC101" s="644"/>
      <c r="QCD101" s="644"/>
      <c r="QCE101" s="644"/>
      <c r="QCF101" s="644"/>
      <c r="QCG101" s="644"/>
      <c r="QCH101" s="644"/>
      <c r="QCI101" s="644"/>
      <c r="QCJ101" s="644"/>
      <c r="QCK101" s="644"/>
      <c r="QCL101" s="644"/>
      <c r="QCM101" s="644"/>
      <c r="QCN101" s="644"/>
      <c r="QCO101" s="644"/>
      <c r="QCP101" s="644"/>
      <c r="QCQ101" s="644"/>
      <c r="QCR101" s="644"/>
      <c r="QCS101" s="644"/>
      <c r="QCT101" s="644"/>
      <c r="QCU101" s="644"/>
      <c r="QCV101" s="644"/>
      <c r="QCW101" s="644"/>
      <c r="QCX101" s="644"/>
      <c r="QCY101" s="644"/>
      <c r="QCZ101" s="644"/>
      <c r="QDA101" s="644"/>
      <c r="QDB101" s="644"/>
      <c r="QDC101" s="644"/>
      <c r="QDD101" s="644"/>
      <c r="QDE101" s="644"/>
      <c r="QDF101" s="644"/>
      <c r="QDG101" s="644"/>
      <c r="QDH101" s="644"/>
      <c r="QDI101" s="644"/>
      <c r="QDJ101" s="644"/>
      <c r="QDK101" s="644"/>
      <c r="QDL101" s="644"/>
      <c r="QDM101" s="644"/>
      <c r="QDN101" s="644"/>
      <c r="QDO101" s="644"/>
      <c r="QDP101" s="644"/>
      <c r="QDQ101" s="644"/>
      <c r="QDR101" s="644"/>
      <c r="QDS101" s="644"/>
      <c r="QDT101" s="644"/>
      <c r="QDU101" s="644"/>
      <c r="QDV101" s="644"/>
      <c r="QDW101" s="644"/>
      <c r="QDX101" s="644"/>
      <c r="QDY101" s="644"/>
      <c r="QDZ101" s="644"/>
      <c r="QEA101" s="644"/>
      <c r="QEB101" s="644"/>
      <c r="QEC101" s="644"/>
      <c r="QED101" s="644"/>
      <c r="QEE101" s="644"/>
      <c r="QEF101" s="644"/>
      <c r="QEG101" s="644"/>
      <c r="QEH101" s="644"/>
      <c r="QEI101" s="644"/>
      <c r="QEJ101" s="644"/>
      <c r="QEK101" s="644"/>
      <c r="QEL101" s="644"/>
      <c r="QEM101" s="644"/>
      <c r="QEN101" s="644"/>
      <c r="QEO101" s="644"/>
      <c r="QEP101" s="644"/>
      <c r="QEQ101" s="644"/>
      <c r="QER101" s="644"/>
      <c r="QES101" s="644"/>
      <c r="QET101" s="644"/>
      <c r="QEU101" s="644"/>
      <c r="QEV101" s="644"/>
      <c r="QEW101" s="644"/>
      <c r="QEX101" s="644"/>
      <c r="QEY101" s="644"/>
      <c r="QEZ101" s="644"/>
      <c r="QFA101" s="644"/>
      <c r="QFB101" s="644"/>
      <c r="QFC101" s="644"/>
      <c r="QFD101" s="644"/>
      <c r="QFE101" s="644"/>
      <c r="QFF101" s="644"/>
      <c r="QFG101" s="644"/>
      <c r="QFH101" s="644"/>
      <c r="QFI101" s="644"/>
      <c r="QFJ101" s="644"/>
      <c r="QFK101" s="644"/>
      <c r="QFL101" s="644"/>
      <c r="QFM101" s="644"/>
      <c r="QFN101" s="644"/>
      <c r="QFO101" s="644"/>
      <c r="QFP101" s="644"/>
      <c r="QFQ101" s="644"/>
      <c r="QFR101" s="644"/>
      <c r="QFS101" s="644"/>
      <c r="QFT101" s="644"/>
      <c r="QFU101" s="644"/>
      <c r="QFV101" s="644"/>
      <c r="QFW101" s="644"/>
      <c r="QFX101" s="644"/>
      <c r="QFY101" s="644"/>
      <c r="QFZ101" s="644"/>
      <c r="QGA101" s="644"/>
      <c r="QGB101" s="644"/>
      <c r="QGC101" s="644"/>
      <c r="QGD101" s="644"/>
      <c r="QGE101" s="644"/>
      <c r="QGF101" s="644"/>
      <c r="QGG101" s="644"/>
      <c r="QGH101" s="644"/>
      <c r="QGI101" s="644"/>
      <c r="QGJ101" s="644"/>
      <c r="QGK101" s="644"/>
      <c r="QGL101" s="644"/>
      <c r="QGM101" s="644"/>
      <c r="QGN101" s="644"/>
      <c r="QGO101" s="644"/>
      <c r="QGP101" s="644"/>
      <c r="QGQ101" s="644"/>
      <c r="QGR101" s="644"/>
      <c r="QGS101" s="644"/>
      <c r="QGT101" s="644"/>
      <c r="QGU101" s="644"/>
      <c r="QGV101" s="644"/>
      <c r="QGW101" s="644"/>
      <c r="QGX101" s="644"/>
      <c r="QGY101" s="644"/>
      <c r="QGZ101" s="644"/>
      <c r="QHA101" s="644"/>
      <c r="QHB101" s="644"/>
      <c r="QHC101" s="644"/>
      <c r="QHD101" s="644"/>
      <c r="QHE101" s="644"/>
      <c r="QHF101" s="644"/>
      <c r="QHG101" s="644"/>
      <c r="QHH101" s="644"/>
      <c r="QHI101" s="644"/>
      <c r="QHJ101" s="644"/>
      <c r="QHK101" s="644"/>
      <c r="QHL101" s="644"/>
      <c r="QHM101" s="644"/>
      <c r="QHN101" s="644"/>
      <c r="QHO101" s="644"/>
      <c r="QHP101" s="644"/>
      <c r="QHQ101" s="644"/>
      <c r="QHR101" s="644"/>
      <c r="QHS101" s="644"/>
      <c r="QHT101" s="644"/>
      <c r="QHU101" s="644"/>
      <c r="QHV101" s="644"/>
      <c r="QHW101" s="644"/>
      <c r="QHX101" s="644"/>
      <c r="QHY101" s="644"/>
      <c r="QHZ101" s="644"/>
      <c r="QIA101" s="644"/>
      <c r="QIB101" s="644"/>
      <c r="QIC101" s="644"/>
      <c r="QID101" s="644"/>
      <c r="QIE101" s="644"/>
      <c r="QIF101" s="644"/>
      <c r="QIG101" s="644"/>
      <c r="QIH101" s="644"/>
      <c r="QII101" s="644"/>
      <c r="QIJ101" s="644"/>
      <c r="QIK101" s="644"/>
      <c r="QIL101" s="644"/>
      <c r="QIM101" s="644"/>
      <c r="QIN101" s="644"/>
      <c r="QIO101" s="644"/>
      <c r="QIP101" s="644"/>
      <c r="QIQ101" s="644"/>
      <c r="QIR101" s="644"/>
      <c r="QIS101" s="644"/>
      <c r="QIT101" s="644"/>
      <c r="QIU101" s="644"/>
      <c r="QIV101" s="644"/>
      <c r="QIW101" s="644"/>
      <c r="QIX101" s="644"/>
      <c r="QIY101" s="644"/>
      <c r="QIZ101" s="644"/>
      <c r="QJA101" s="644"/>
      <c r="QJB101" s="644"/>
      <c r="QJC101" s="644"/>
      <c r="QJD101" s="644"/>
      <c r="QJE101" s="644"/>
      <c r="QJF101" s="644"/>
      <c r="QJG101" s="644"/>
      <c r="QJH101" s="644"/>
      <c r="QJI101" s="644"/>
      <c r="QJJ101" s="644"/>
      <c r="QJK101" s="644"/>
      <c r="QJL101" s="644"/>
      <c r="QJM101" s="644"/>
      <c r="QJN101" s="644"/>
      <c r="QJO101" s="644"/>
      <c r="QJP101" s="644"/>
      <c r="QJQ101" s="644"/>
      <c r="QJR101" s="644"/>
      <c r="QJS101" s="644"/>
      <c r="QJT101" s="644"/>
      <c r="QJU101" s="644"/>
      <c r="QJV101" s="644"/>
      <c r="QJW101" s="644"/>
      <c r="QJX101" s="644"/>
      <c r="QJY101" s="644"/>
      <c r="QJZ101" s="644"/>
      <c r="QKA101" s="644"/>
      <c r="QKB101" s="644"/>
      <c r="QKC101" s="644"/>
      <c r="QKD101" s="644"/>
      <c r="QKE101" s="644"/>
      <c r="QKF101" s="644"/>
      <c r="QKG101" s="644"/>
      <c r="QKH101" s="644"/>
      <c r="QKI101" s="644"/>
      <c r="QKJ101" s="644"/>
      <c r="QKK101" s="644"/>
      <c r="QKL101" s="644"/>
      <c r="QKM101" s="644"/>
      <c r="QKN101" s="644"/>
      <c r="QKO101" s="644"/>
      <c r="QKP101" s="644"/>
      <c r="QKQ101" s="644"/>
      <c r="QKR101" s="644"/>
      <c r="QKS101" s="644"/>
      <c r="QKT101" s="644"/>
      <c r="QKU101" s="644"/>
      <c r="QKV101" s="644"/>
      <c r="QKW101" s="644"/>
      <c r="QKX101" s="644"/>
      <c r="QKY101" s="644"/>
      <c r="QKZ101" s="644"/>
      <c r="QLA101" s="644"/>
      <c r="QLB101" s="644"/>
      <c r="QLC101" s="644"/>
      <c r="QLD101" s="644"/>
      <c r="QLE101" s="644"/>
      <c r="QLF101" s="644"/>
      <c r="QLG101" s="644"/>
      <c r="QLH101" s="644"/>
      <c r="QLI101" s="644"/>
      <c r="QLJ101" s="644"/>
      <c r="QLK101" s="644"/>
      <c r="QLL101" s="644"/>
      <c r="QLM101" s="644"/>
      <c r="QLN101" s="644"/>
      <c r="QLO101" s="644"/>
      <c r="QLP101" s="644"/>
      <c r="QLQ101" s="644"/>
      <c r="QLR101" s="644"/>
      <c r="QLS101" s="644"/>
      <c r="QLT101" s="644"/>
      <c r="QLU101" s="644"/>
      <c r="QLV101" s="644"/>
      <c r="QLW101" s="644"/>
      <c r="QLX101" s="644"/>
      <c r="QLY101" s="644"/>
      <c r="QLZ101" s="644"/>
      <c r="QMA101" s="644"/>
      <c r="QMB101" s="644"/>
      <c r="QMC101" s="644"/>
      <c r="QMD101" s="644"/>
      <c r="QME101" s="644"/>
      <c r="QMF101" s="644"/>
      <c r="QMG101" s="644"/>
      <c r="QMH101" s="644"/>
      <c r="QMI101" s="644"/>
      <c r="QMJ101" s="644"/>
      <c r="QMK101" s="644"/>
      <c r="QML101" s="644"/>
      <c r="QMM101" s="644"/>
      <c r="QMN101" s="644"/>
      <c r="QMO101" s="644"/>
      <c r="QMP101" s="644"/>
      <c r="QMQ101" s="644"/>
      <c r="QMR101" s="644"/>
      <c r="QMS101" s="644"/>
      <c r="QMT101" s="644"/>
      <c r="QMU101" s="644"/>
      <c r="QMV101" s="644"/>
      <c r="QMW101" s="644"/>
      <c r="QMX101" s="644"/>
      <c r="QMY101" s="644"/>
      <c r="QMZ101" s="644"/>
      <c r="QNA101" s="644"/>
      <c r="QNB101" s="644"/>
      <c r="QNC101" s="644"/>
      <c r="QND101" s="644"/>
      <c r="QNE101" s="644"/>
      <c r="QNF101" s="644"/>
      <c r="QNG101" s="644"/>
      <c r="QNH101" s="644"/>
      <c r="QNI101" s="644"/>
      <c r="QNJ101" s="644"/>
      <c r="QNK101" s="644"/>
      <c r="QNL101" s="644"/>
      <c r="QNM101" s="644"/>
      <c r="QNN101" s="644"/>
      <c r="QNO101" s="644"/>
      <c r="QNP101" s="644"/>
      <c r="QNQ101" s="644"/>
      <c r="QNR101" s="644"/>
      <c r="QNS101" s="644"/>
      <c r="QNT101" s="644"/>
      <c r="QNU101" s="644"/>
      <c r="QNV101" s="644"/>
      <c r="QNW101" s="644"/>
      <c r="QNX101" s="644"/>
      <c r="QNY101" s="644"/>
      <c r="QNZ101" s="644"/>
      <c r="QOA101" s="644"/>
      <c r="QOB101" s="644"/>
      <c r="QOC101" s="644"/>
      <c r="QOD101" s="644"/>
      <c r="QOE101" s="644"/>
      <c r="QOF101" s="644"/>
      <c r="QOG101" s="644"/>
      <c r="QOH101" s="644"/>
      <c r="QOI101" s="644"/>
      <c r="QOJ101" s="644"/>
      <c r="QOK101" s="644"/>
      <c r="QOL101" s="644"/>
      <c r="QOM101" s="644"/>
      <c r="QON101" s="644"/>
      <c r="QOO101" s="644"/>
      <c r="QOP101" s="644"/>
      <c r="QOQ101" s="644"/>
      <c r="QOR101" s="644"/>
      <c r="QOS101" s="644"/>
      <c r="QOT101" s="644"/>
      <c r="QOU101" s="644"/>
      <c r="QOV101" s="644"/>
      <c r="QOW101" s="644"/>
      <c r="QOX101" s="644"/>
      <c r="QOY101" s="644"/>
      <c r="QOZ101" s="644"/>
      <c r="QPA101" s="644"/>
      <c r="QPB101" s="644"/>
      <c r="QPC101" s="644"/>
      <c r="QPD101" s="644"/>
      <c r="QPE101" s="644"/>
      <c r="QPF101" s="644"/>
      <c r="QPG101" s="644"/>
      <c r="QPH101" s="644"/>
      <c r="QPI101" s="644"/>
      <c r="QPJ101" s="644"/>
      <c r="QPK101" s="644"/>
      <c r="QPL101" s="644"/>
      <c r="QPM101" s="644"/>
      <c r="QPN101" s="644"/>
      <c r="QPO101" s="644"/>
      <c r="QPP101" s="644"/>
      <c r="QPQ101" s="644"/>
      <c r="QPR101" s="644"/>
      <c r="QPS101" s="644"/>
      <c r="QPT101" s="644"/>
      <c r="QPU101" s="644"/>
      <c r="QPV101" s="644"/>
      <c r="QPW101" s="644"/>
      <c r="QPX101" s="644"/>
      <c r="QPY101" s="644"/>
      <c r="QPZ101" s="644"/>
      <c r="QQA101" s="644"/>
      <c r="QQB101" s="644"/>
      <c r="QQC101" s="644"/>
      <c r="QQD101" s="644"/>
      <c r="QQE101" s="644"/>
      <c r="QQF101" s="644"/>
      <c r="QQG101" s="644"/>
      <c r="QQH101" s="644"/>
      <c r="QQI101" s="644"/>
      <c r="QQJ101" s="644"/>
      <c r="QQK101" s="644"/>
      <c r="QQL101" s="644"/>
      <c r="QQM101" s="644"/>
      <c r="QQN101" s="644"/>
      <c r="QQO101" s="644"/>
      <c r="QQP101" s="644"/>
      <c r="QQQ101" s="644"/>
      <c r="QQR101" s="644"/>
      <c r="QQS101" s="644"/>
      <c r="QQT101" s="644"/>
      <c r="QQU101" s="644"/>
      <c r="QQV101" s="644"/>
      <c r="QQW101" s="644"/>
      <c r="QQX101" s="644"/>
      <c r="QQY101" s="644"/>
      <c r="QQZ101" s="644"/>
      <c r="QRA101" s="644"/>
      <c r="QRB101" s="644"/>
      <c r="QRC101" s="644"/>
      <c r="QRD101" s="644"/>
      <c r="QRE101" s="644"/>
      <c r="QRF101" s="644"/>
      <c r="QRG101" s="644"/>
      <c r="QRH101" s="644"/>
      <c r="QRI101" s="644"/>
      <c r="QRJ101" s="644"/>
      <c r="QRK101" s="644"/>
      <c r="QRL101" s="644"/>
      <c r="QRM101" s="644"/>
      <c r="QRN101" s="644"/>
      <c r="QRO101" s="644"/>
      <c r="QRP101" s="644"/>
      <c r="QRQ101" s="644"/>
      <c r="QRR101" s="644"/>
      <c r="QRS101" s="644"/>
      <c r="QRT101" s="644"/>
      <c r="QRU101" s="644"/>
      <c r="QRV101" s="644"/>
      <c r="QRW101" s="644"/>
      <c r="QRX101" s="644"/>
      <c r="QRY101" s="644"/>
      <c r="QRZ101" s="644"/>
      <c r="QSA101" s="644"/>
      <c r="QSB101" s="644"/>
      <c r="QSC101" s="644"/>
      <c r="QSD101" s="644"/>
      <c r="QSE101" s="644"/>
      <c r="QSF101" s="644"/>
      <c r="QSG101" s="644"/>
      <c r="QSH101" s="644"/>
      <c r="QSI101" s="644"/>
      <c r="QSJ101" s="644"/>
      <c r="QSK101" s="644"/>
      <c r="QSL101" s="644"/>
      <c r="QSM101" s="644"/>
      <c r="QSN101" s="644"/>
      <c r="QSO101" s="644"/>
      <c r="QSP101" s="644"/>
      <c r="QSQ101" s="644"/>
      <c r="QSR101" s="644"/>
      <c r="QSS101" s="644"/>
      <c r="QST101" s="644"/>
      <c r="QSU101" s="644"/>
      <c r="QSV101" s="644"/>
      <c r="QSW101" s="644"/>
      <c r="QSX101" s="644"/>
      <c r="QSY101" s="644"/>
      <c r="QSZ101" s="644"/>
      <c r="QTA101" s="644"/>
      <c r="QTB101" s="644"/>
      <c r="QTC101" s="644"/>
      <c r="QTD101" s="644"/>
      <c r="QTE101" s="644"/>
      <c r="QTF101" s="644"/>
      <c r="QTG101" s="644"/>
      <c r="QTH101" s="644"/>
      <c r="QTI101" s="644"/>
      <c r="QTJ101" s="644"/>
      <c r="QTK101" s="644"/>
      <c r="QTL101" s="644"/>
      <c r="QTM101" s="644"/>
      <c r="QTN101" s="644"/>
      <c r="QTO101" s="644"/>
      <c r="QTP101" s="644"/>
      <c r="QTQ101" s="644"/>
      <c r="QTR101" s="644"/>
      <c r="QTS101" s="644"/>
      <c r="QTT101" s="644"/>
      <c r="QTU101" s="644"/>
      <c r="QTV101" s="644"/>
      <c r="QTW101" s="644"/>
      <c r="QTX101" s="644"/>
      <c r="QTY101" s="644"/>
      <c r="QTZ101" s="644"/>
      <c r="QUA101" s="644"/>
      <c r="QUB101" s="644"/>
      <c r="QUC101" s="644"/>
      <c r="QUD101" s="644"/>
      <c r="QUE101" s="644"/>
      <c r="QUF101" s="644"/>
      <c r="QUG101" s="644"/>
      <c r="QUH101" s="644"/>
      <c r="QUI101" s="644"/>
      <c r="QUJ101" s="644"/>
      <c r="QUK101" s="644"/>
      <c r="QUL101" s="644"/>
      <c r="QUM101" s="644"/>
      <c r="QUN101" s="644"/>
      <c r="QUO101" s="644"/>
      <c r="QUP101" s="644"/>
      <c r="QUQ101" s="644"/>
      <c r="QUR101" s="644"/>
      <c r="QUS101" s="644"/>
      <c r="QUT101" s="644"/>
      <c r="QUU101" s="644"/>
      <c r="QUV101" s="644"/>
      <c r="QUW101" s="644"/>
      <c r="QUX101" s="644"/>
      <c r="QUY101" s="644"/>
      <c r="QUZ101" s="644"/>
      <c r="QVA101" s="644"/>
      <c r="QVB101" s="644"/>
      <c r="QVC101" s="644"/>
      <c r="QVD101" s="644"/>
      <c r="QVE101" s="644"/>
      <c r="QVF101" s="644"/>
      <c r="QVG101" s="644"/>
      <c r="QVH101" s="644"/>
      <c r="QVI101" s="644"/>
      <c r="QVJ101" s="644"/>
      <c r="QVK101" s="644"/>
      <c r="QVL101" s="644"/>
      <c r="QVM101" s="644"/>
      <c r="QVN101" s="644"/>
      <c r="QVO101" s="644"/>
      <c r="QVP101" s="644"/>
      <c r="QVQ101" s="644"/>
      <c r="QVR101" s="644"/>
      <c r="QVS101" s="644"/>
      <c r="QVT101" s="644"/>
      <c r="QVU101" s="644"/>
      <c r="QVV101" s="644"/>
      <c r="QVW101" s="644"/>
      <c r="QVX101" s="644"/>
      <c r="QVY101" s="644"/>
      <c r="QVZ101" s="644"/>
      <c r="QWA101" s="644"/>
      <c r="QWB101" s="644"/>
      <c r="QWC101" s="644"/>
      <c r="QWD101" s="644"/>
      <c r="QWE101" s="644"/>
      <c r="QWF101" s="644"/>
      <c r="QWG101" s="644"/>
      <c r="QWH101" s="644"/>
      <c r="QWI101" s="644"/>
      <c r="QWJ101" s="644"/>
      <c r="QWK101" s="644"/>
      <c r="QWL101" s="644"/>
      <c r="QWM101" s="644"/>
      <c r="QWN101" s="644"/>
      <c r="QWO101" s="644"/>
      <c r="QWP101" s="644"/>
      <c r="QWQ101" s="644"/>
      <c r="QWR101" s="644"/>
      <c r="QWS101" s="644"/>
      <c r="QWT101" s="644"/>
      <c r="QWU101" s="644"/>
      <c r="QWV101" s="644"/>
      <c r="QWW101" s="644"/>
      <c r="QWX101" s="644"/>
      <c r="QWY101" s="644"/>
      <c r="QWZ101" s="644"/>
      <c r="QXA101" s="644"/>
      <c r="QXB101" s="644"/>
      <c r="QXC101" s="644"/>
      <c r="QXD101" s="644"/>
      <c r="QXE101" s="644"/>
      <c r="QXF101" s="644"/>
      <c r="QXG101" s="644"/>
      <c r="QXH101" s="644"/>
      <c r="QXI101" s="644"/>
      <c r="QXJ101" s="644"/>
      <c r="QXK101" s="644"/>
      <c r="QXL101" s="644"/>
      <c r="QXM101" s="644"/>
      <c r="QXN101" s="644"/>
      <c r="QXO101" s="644"/>
      <c r="QXP101" s="644"/>
      <c r="QXQ101" s="644"/>
      <c r="QXR101" s="644"/>
      <c r="QXS101" s="644"/>
      <c r="QXT101" s="644"/>
      <c r="QXU101" s="644"/>
      <c r="QXV101" s="644"/>
      <c r="QXW101" s="644"/>
      <c r="QXX101" s="644"/>
      <c r="QXY101" s="644"/>
      <c r="QXZ101" s="644"/>
      <c r="QYA101" s="644"/>
      <c r="QYB101" s="644"/>
      <c r="QYC101" s="644"/>
      <c r="QYD101" s="644"/>
      <c r="QYE101" s="644"/>
      <c r="QYF101" s="644"/>
      <c r="QYG101" s="644"/>
      <c r="QYH101" s="644"/>
      <c r="QYI101" s="644"/>
      <c r="QYJ101" s="644"/>
      <c r="QYK101" s="644"/>
      <c r="QYL101" s="644"/>
      <c r="QYM101" s="644"/>
      <c r="QYN101" s="644"/>
      <c r="QYO101" s="644"/>
      <c r="QYP101" s="644"/>
      <c r="QYQ101" s="644"/>
      <c r="QYR101" s="644"/>
      <c r="QYS101" s="644"/>
      <c r="QYT101" s="644"/>
      <c r="QYU101" s="644"/>
      <c r="QYV101" s="644"/>
      <c r="QYW101" s="644"/>
      <c r="QYX101" s="644"/>
      <c r="QYY101" s="644"/>
      <c r="QYZ101" s="644"/>
      <c r="QZA101" s="644"/>
      <c r="QZB101" s="644"/>
      <c r="QZC101" s="644"/>
      <c r="QZD101" s="644"/>
      <c r="QZE101" s="644"/>
      <c r="QZF101" s="644"/>
      <c r="QZG101" s="644"/>
      <c r="QZH101" s="644"/>
      <c r="QZI101" s="644"/>
      <c r="QZJ101" s="644"/>
      <c r="QZK101" s="644"/>
      <c r="QZL101" s="644"/>
      <c r="QZM101" s="644"/>
      <c r="QZN101" s="644"/>
      <c r="QZO101" s="644"/>
      <c r="QZP101" s="644"/>
      <c r="QZQ101" s="644"/>
      <c r="QZR101" s="644"/>
      <c r="QZS101" s="644"/>
      <c r="QZT101" s="644"/>
      <c r="QZU101" s="644"/>
      <c r="QZV101" s="644"/>
      <c r="QZW101" s="644"/>
      <c r="QZX101" s="644"/>
      <c r="QZY101" s="644"/>
      <c r="QZZ101" s="644"/>
      <c r="RAA101" s="644"/>
      <c r="RAB101" s="644"/>
      <c r="RAC101" s="644"/>
      <c r="RAD101" s="644"/>
      <c r="RAE101" s="644"/>
      <c r="RAF101" s="644"/>
      <c r="RAG101" s="644"/>
      <c r="RAH101" s="644"/>
      <c r="RAI101" s="644"/>
      <c r="RAJ101" s="644"/>
      <c r="RAK101" s="644"/>
      <c r="RAL101" s="644"/>
      <c r="RAM101" s="644"/>
      <c r="RAN101" s="644"/>
      <c r="RAO101" s="644"/>
      <c r="RAP101" s="644"/>
      <c r="RAQ101" s="644"/>
      <c r="RAR101" s="644"/>
      <c r="RAS101" s="644"/>
      <c r="RAT101" s="644"/>
      <c r="RAU101" s="644"/>
      <c r="RAV101" s="644"/>
      <c r="RAW101" s="644"/>
      <c r="RAX101" s="644"/>
      <c r="RAY101" s="644"/>
      <c r="RAZ101" s="644"/>
      <c r="RBA101" s="644"/>
      <c r="RBB101" s="644"/>
      <c r="RBC101" s="644"/>
      <c r="RBD101" s="644"/>
      <c r="RBE101" s="644"/>
      <c r="RBF101" s="644"/>
      <c r="RBG101" s="644"/>
      <c r="RBH101" s="644"/>
      <c r="RBI101" s="644"/>
      <c r="RBJ101" s="644"/>
      <c r="RBK101" s="644"/>
      <c r="RBL101" s="644"/>
      <c r="RBM101" s="644"/>
      <c r="RBN101" s="644"/>
      <c r="RBO101" s="644"/>
      <c r="RBP101" s="644"/>
      <c r="RBQ101" s="644"/>
      <c r="RBR101" s="644"/>
      <c r="RBS101" s="644"/>
      <c r="RBT101" s="644"/>
      <c r="RBU101" s="644"/>
      <c r="RBV101" s="644"/>
      <c r="RBW101" s="644"/>
      <c r="RBX101" s="644"/>
      <c r="RBY101" s="644"/>
      <c r="RBZ101" s="644"/>
      <c r="RCA101" s="644"/>
      <c r="RCB101" s="644"/>
      <c r="RCC101" s="644"/>
      <c r="RCD101" s="644"/>
      <c r="RCE101" s="644"/>
      <c r="RCF101" s="644"/>
      <c r="RCG101" s="644"/>
      <c r="RCH101" s="644"/>
      <c r="RCI101" s="644"/>
      <c r="RCJ101" s="644"/>
      <c r="RCK101" s="644"/>
      <c r="RCL101" s="644"/>
      <c r="RCM101" s="644"/>
      <c r="RCN101" s="644"/>
      <c r="RCO101" s="644"/>
      <c r="RCP101" s="644"/>
      <c r="RCQ101" s="644"/>
      <c r="RCR101" s="644"/>
      <c r="RCS101" s="644"/>
      <c r="RCT101" s="644"/>
      <c r="RCU101" s="644"/>
      <c r="RCV101" s="644"/>
      <c r="RCW101" s="644"/>
      <c r="RCX101" s="644"/>
      <c r="RCY101" s="644"/>
      <c r="RCZ101" s="644"/>
      <c r="RDA101" s="644"/>
      <c r="RDB101" s="644"/>
      <c r="RDC101" s="644"/>
      <c r="RDD101" s="644"/>
      <c r="RDE101" s="644"/>
      <c r="RDF101" s="644"/>
      <c r="RDG101" s="644"/>
      <c r="RDH101" s="644"/>
      <c r="RDI101" s="644"/>
      <c r="RDJ101" s="644"/>
      <c r="RDK101" s="644"/>
      <c r="RDL101" s="644"/>
      <c r="RDM101" s="644"/>
      <c r="RDN101" s="644"/>
      <c r="RDO101" s="644"/>
      <c r="RDP101" s="644"/>
      <c r="RDQ101" s="644"/>
      <c r="RDR101" s="644"/>
      <c r="RDS101" s="644"/>
      <c r="RDT101" s="644"/>
      <c r="RDU101" s="644"/>
      <c r="RDV101" s="644"/>
      <c r="RDW101" s="644"/>
      <c r="RDX101" s="644"/>
      <c r="RDY101" s="644"/>
      <c r="RDZ101" s="644"/>
      <c r="REA101" s="644"/>
      <c r="REB101" s="644"/>
      <c r="REC101" s="644"/>
      <c r="RED101" s="644"/>
      <c r="REE101" s="644"/>
      <c r="REF101" s="644"/>
      <c r="REG101" s="644"/>
      <c r="REH101" s="644"/>
      <c r="REI101" s="644"/>
      <c r="REJ101" s="644"/>
      <c r="REK101" s="644"/>
      <c r="REL101" s="644"/>
      <c r="REM101" s="644"/>
      <c r="REN101" s="644"/>
      <c r="REO101" s="644"/>
      <c r="REP101" s="644"/>
      <c r="REQ101" s="644"/>
      <c r="RER101" s="644"/>
      <c r="RES101" s="644"/>
      <c r="RET101" s="644"/>
      <c r="REU101" s="644"/>
      <c r="REV101" s="644"/>
      <c r="REW101" s="644"/>
      <c r="REX101" s="644"/>
      <c r="REY101" s="644"/>
      <c r="REZ101" s="644"/>
      <c r="RFA101" s="644"/>
      <c r="RFB101" s="644"/>
      <c r="RFC101" s="644"/>
      <c r="RFD101" s="644"/>
      <c r="RFE101" s="644"/>
      <c r="RFF101" s="644"/>
      <c r="RFG101" s="644"/>
      <c r="RFH101" s="644"/>
      <c r="RFI101" s="644"/>
      <c r="RFJ101" s="644"/>
      <c r="RFK101" s="644"/>
      <c r="RFL101" s="644"/>
      <c r="RFM101" s="644"/>
      <c r="RFN101" s="644"/>
      <c r="RFO101" s="644"/>
      <c r="RFP101" s="644"/>
      <c r="RFQ101" s="644"/>
      <c r="RFR101" s="644"/>
      <c r="RFS101" s="644"/>
      <c r="RFT101" s="644"/>
      <c r="RFU101" s="644"/>
      <c r="RFV101" s="644"/>
      <c r="RFW101" s="644"/>
      <c r="RFX101" s="644"/>
      <c r="RFY101" s="644"/>
      <c r="RFZ101" s="644"/>
      <c r="RGA101" s="644"/>
      <c r="RGB101" s="644"/>
      <c r="RGC101" s="644"/>
      <c r="RGD101" s="644"/>
      <c r="RGE101" s="644"/>
      <c r="RGF101" s="644"/>
      <c r="RGG101" s="644"/>
      <c r="RGH101" s="644"/>
      <c r="RGI101" s="644"/>
      <c r="RGJ101" s="644"/>
      <c r="RGK101" s="644"/>
      <c r="RGL101" s="644"/>
      <c r="RGM101" s="644"/>
      <c r="RGN101" s="644"/>
      <c r="RGO101" s="644"/>
      <c r="RGP101" s="644"/>
      <c r="RGQ101" s="644"/>
      <c r="RGR101" s="644"/>
      <c r="RGS101" s="644"/>
      <c r="RGT101" s="644"/>
      <c r="RGU101" s="644"/>
      <c r="RGV101" s="644"/>
      <c r="RGW101" s="644"/>
      <c r="RGX101" s="644"/>
      <c r="RGY101" s="644"/>
      <c r="RGZ101" s="644"/>
      <c r="RHA101" s="644"/>
      <c r="RHB101" s="644"/>
      <c r="RHC101" s="644"/>
      <c r="RHD101" s="644"/>
      <c r="RHE101" s="644"/>
      <c r="RHF101" s="644"/>
      <c r="RHG101" s="644"/>
      <c r="RHH101" s="644"/>
      <c r="RHI101" s="644"/>
      <c r="RHJ101" s="644"/>
      <c r="RHK101" s="644"/>
      <c r="RHL101" s="644"/>
      <c r="RHM101" s="644"/>
      <c r="RHN101" s="644"/>
      <c r="RHO101" s="644"/>
      <c r="RHP101" s="644"/>
      <c r="RHQ101" s="644"/>
      <c r="RHR101" s="644"/>
      <c r="RHS101" s="644"/>
      <c r="RHT101" s="644"/>
      <c r="RHU101" s="644"/>
      <c r="RHV101" s="644"/>
      <c r="RHW101" s="644"/>
      <c r="RHX101" s="644"/>
      <c r="RHY101" s="644"/>
      <c r="RHZ101" s="644"/>
      <c r="RIA101" s="644"/>
      <c r="RIB101" s="644"/>
      <c r="RIC101" s="644"/>
      <c r="RID101" s="644"/>
      <c r="RIE101" s="644"/>
      <c r="RIF101" s="644"/>
      <c r="RIG101" s="644"/>
      <c r="RIH101" s="644"/>
      <c r="RII101" s="644"/>
      <c r="RIJ101" s="644"/>
      <c r="RIK101" s="644"/>
      <c r="RIL101" s="644"/>
      <c r="RIM101" s="644"/>
      <c r="RIN101" s="644"/>
      <c r="RIO101" s="644"/>
      <c r="RIP101" s="644"/>
      <c r="RIQ101" s="644"/>
      <c r="RIR101" s="644"/>
      <c r="RIS101" s="644"/>
      <c r="RIT101" s="644"/>
      <c r="RIU101" s="644"/>
      <c r="RIV101" s="644"/>
      <c r="RIW101" s="644"/>
      <c r="RIX101" s="644"/>
      <c r="RIY101" s="644"/>
      <c r="RIZ101" s="644"/>
      <c r="RJA101" s="644"/>
      <c r="RJB101" s="644"/>
      <c r="RJC101" s="644"/>
      <c r="RJD101" s="644"/>
      <c r="RJE101" s="644"/>
      <c r="RJF101" s="644"/>
      <c r="RJG101" s="644"/>
      <c r="RJH101" s="644"/>
      <c r="RJI101" s="644"/>
      <c r="RJJ101" s="644"/>
      <c r="RJK101" s="644"/>
      <c r="RJL101" s="644"/>
      <c r="RJM101" s="644"/>
      <c r="RJN101" s="644"/>
      <c r="RJO101" s="644"/>
      <c r="RJP101" s="644"/>
      <c r="RJQ101" s="644"/>
      <c r="RJR101" s="644"/>
      <c r="RJS101" s="644"/>
      <c r="RJT101" s="644"/>
      <c r="RJU101" s="644"/>
      <c r="RJV101" s="644"/>
      <c r="RJW101" s="644"/>
      <c r="RJX101" s="644"/>
      <c r="RJY101" s="644"/>
      <c r="RJZ101" s="644"/>
      <c r="RKA101" s="644"/>
      <c r="RKB101" s="644"/>
      <c r="RKC101" s="644"/>
      <c r="RKD101" s="644"/>
      <c r="RKE101" s="644"/>
      <c r="RKF101" s="644"/>
      <c r="RKG101" s="644"/>
      <c r="RKH101" s="644"/>
      <c r="RKI101" s="644"/>
      <c r="RKJ101" s="644"/>
      <c r="RKK101" s="644"/>
      <c r="RKL101" s="644"/>
      <c r="RKM101" s="644"/>
      <c r="RKN101" s="644"/>
      <c r="RKO101" s="644"/>
      <c r="RKP101" s="644"/>
      <c r="RKQ101" s="644"/>
      <c r="RKR101" s="644"/>
      <c r="RKS101" s="644"/>
      <c r="RKT101" s="644"/>
      <c r="RKU101" s="644"/>
      <c r="RKV101" s="644"/>
      <c r="RKW101" s="644"/>
      <c r="RKX101" s="644"/>
      <c r="RKY101" s="644"/>
      <c r="RKZ101" s="644"/>
      <c r="RLA101" s="644"/>
      <c r="RLB101" s="644"/>
      <c r="RLC101" s="644"/>
      <c r="RLD101" s="644"/>
      <c r="RLE101" s="644"/>
      <c r="RLF101" s="644"/>
      <c r="RLG101" s="644"/>
      <c r="RLH101" s="644"/>
      <c r="RLI101" s="644"/>
      <c r="RLJ101" s="644"/>
      <c r="RLK101" s="644"/>
      <c r="RLL101" s="644"/>
      <c r="RLM101" s="644"/>
      <c r="RLN101" s="644"/>
      <c r="RLO101" s="644"/>
      <c r="RLP101" s="644"/>
      <c r="RLQ101" s="644"/>
      <c r="RLR101" s="644"/>
      <c r="RLS101" s="644"/>
      <c r="RLT101" s="644"/>
      <c r="RLU101" s="644"/>
      <c r="RLV101" s="644"/>
      <c r="RLW101" s="644"/>
      <c r="RLX101" s="644"/>
      <c r="RLY101" s="644"/>
      <c r="RLZ101" s="644"/>
      <c r="RMA101" s="644"/>
      <c r="RMB101" s="644"/>
      <c r="RMC101" s="644"/>
      <c r="RMD101" s="644"/>
      <c r="RME101" s="644"/>
      <c r="RMF101" s="644"/>
      <c r="RMG101" s="644"/>
      <c r="RMH101" s="644"/>
      <c r="RMI101" s="644"/>
      <c r="RMJ101" s="644"/>
      <c r="RMK101" s="644"/>
      <c r="RML101" s="644"/>
      <c r="RMM101" s="644"/>
      <c r="RMN101" s="644"/>
      <c r="RMO101" s="644"/>
      <c r="RMP101" s="644"/>
      <c r="RMQ101" s="644"/>
      <c r="RMR101" s="644"/>
      <c r="RMS101" s="644"/>
      <c r="RMT101" s="644"/>
      <c r="RMU101" s="644"/>
      <c r="RMV101" s="644"/>
      <c r="RMW101" s="644"/>
      <c r="RMX101" s="644"/>
      <c r="RMY101" s="644"/>
      <c r="RMZ101" s="644"/>
      <c r="RNA101" s="644"/>
      <c r="RNB101" s="644"/>
      <c r="RNC101" s="644"/>
      <c r="RND101" s="644"/>
      <c r="RNE101" s="644"/>
      <c r="RNF101" s="644"/>
      <c r="RNG101" s="644"/>
      <c r="RNH101" s="644"/>
      <c r="RNI101" s="644"/>
      <c r="RNJ101" s="644"/>
      <c r="RNK101" s="644"/>
      <c r="RNL101" s="644"/>
      <c r="RNM101" s="644"/>
      <c r="RNN101" s="644"/>
      <c r="RNO101" s="644"/>
      <c r="RNP101" s="644"/>
      <c r="RNQ101" s="644"/>
      <c r="RNR101" s="644"/>
      <c r="RNS101" s="644"/>
      <c r="RNT101" s="644"/>
      <c r="RNU101" s="644"/>
      <c r="RNV101" s="644"/>
      <c r="RNW101" s="644"/>
      <c r="RNX101" s="644"/>
      <c r="RNY101" s="644"/>
      <c r="RNZ101" s="644"/>
      <c r="ROA101" s="644"/>
      <c r="ROB101" s="644"/>
      <c r="ROC101" s="644"/>
      <c r="ROD101" s="644"/>
      <c r="ROE101" s="644"/>
      <c r="ROF101" s="644"/>
      <c r="ROG101" s="644"/>
      <c r="ROH101" s="644"/>
      <c r="ROI101" s="644"/>
      <c r="ROJ101" s="644"/>
      <c r="ROK101" s="644"/>
      <c r="ROL101" s="644"/>
      <c r="ROM101" s="644"/>
      <c r="RON101" s="644"/>
      <c r="ROO101" s="644"/>
      <c r="ROP101" s="644"/>
      <c r="ROQ101" s="644"/>
      <c r="ROR101" s="644"/>
      <c r="ROS101" s="644"/>
      <c r="ROT101" s="644"/>
      <c r="ROU101" s="644"/>
      <c r="ROV101" s="644"/>
      <c r="ROW101" s="644"/>
      <c r="ROX101" s="644"/>
      <c r="ROY101" s="644"/>
      <c r="ROZ101" s="644"/>
      <c r="RPA101" s="644"/>
      <c r="RPB101" s="644"/>
      <c r="RPC101" s="644"/>
      <c r="RPD101" s="644"/>
      <c r="RPE101" s="644"/>
      <c r="RPF101" s="644"/>
      <c r="RPG101" s="644"/>
      <c r="RPH101" s="644"/>
      <c r="RPI101" s="644"/>
      <c r="RPJ101" s="644"/>
      <c r="RPK101" s="644"/>
      <c r="RPL101" s="644"/>
      <c r="RPM101" s="644"/>
      <c r="RPN101" s="644"/>
      <c r="RPO101" s="644"/>
      <c r="RPP101" s="644"/>
      <c r="RPQ101" s="644"/>
      <c r="RPR101" s="644"/>
      <c r="RPS101" s="644"/>
      <c r="RPT101" s="644"/>
      <c r="RPU101" s="644"/>
      <c r="RPV101" s="644"/>
      <c r="RPW101" s="644"/>
      <c r="RPX101" s="644"/>
      <c r="RPY101" s="644"/>
      <c r="RPZ101" s="644"/>
      <c r="RQA101" s="644"/>
      <c r="RQB101" s="644"/>
      <c r="RQC101" s="644"/>
      <c r="RQD101" s="644"/>
      <c r="RQE101" s="644"/>
      <c r="RQF101" s="644"/>
      <c r="RQG101" s="644"/>
      <c r="RQH101" s="644"/>
      <c r="RQI101" s="644"/>
      <c r="RQJ101" s="644"/>
      <c r="RQK101" s="644"/>
      <c r="RQL101" s="644"/>
      <c r="RQM101" s="644"/>
      <c r="RQN101" s="644"/>
      <c r="RQO101" s="644"/>
      <c r="RQP101" s="644"/>
      <c r="RQQ101" s="644"/>
      <c r="RQR101" s="644"/>
      <c r="RQS101" s="644"/>
      <c r="RQT101" s="644"/>
      <c r="RQU101" s="644"/>
      <c r="RQV101" s="644"/>
      <c r="RQW101" s="644"/>
      <c r="RQX101" s="644"/>
      <c r="RQY101" s="644"/>
      <c r="RQZ101" s="644"/>
      <c r="RRA101" s="644"/>
      <c r="RRB101" s="644"/>
      <c r="RRC101" s="644"/>
      <c r="RRD101" s="644"/>
      <c r="RRE101" s="644"/>
      <c r="RRF101" s="644"/>
      <c r="RRG101" s="644"/>
      <c r="RRH101" s="644"/>
      <c r="RRI101" s="644"/>
      <c r="RRJ101" s="644"/>
      <c r="RRK101" s="644"/>
      <c r="RRL101" s="644"/>
      <c r="RRM101" s="644"/>
      <c r="RRN101" s="644"/>
      <c r="RRO101" s="644"/>
      <c r="RRP101" s="644"/>
      <c r="RRQ101" s="644"/>
      <c r="RRR101" s="644"/>
      <c r="RRS101" s="644"/>
      <c r="RRT101" s="644"/>
      <c r="RRU101" s="644"/>
      <c r="RRV101" s="644"/>
      <c r="RRW101" s="644"/>
      <c r="RRX101" s="644"/>
      <c r="RRY101" s="644"/>
      <c r="RRZ101" s="644"/>
      <c r="RSA101" s="644"/>
      <c r="RSB101" s="644"/>
      <c r="RSC101" s="644"/>
      <c r="RSD101" s="644"/>
      <c r="RSE101" s="644"/>
      <c r="RSF101" s="644"/>
      <c r="RSG101" s="644"/>
      <c r="RSH101" s="644"/>
      <c r="RSI101" s="644"/>
      <c r="RSJ101" s="644"/>
      <c r="RSK101" s="644"/>
      <c r="RSL101" s="644"/>
      <c r="RSM101" s="644"/>
      <c r="RSN101" s="644"/>
      <c r="RSO101" s="644"/>
      <c r="RSP101" s="644"/>
      <c r="RSQ101" s="644"/>
      <c r="RSR101" s="644"/>
      <c r="RSS101" s="644"/>
      <c r="RST101" s="644"/>
      <c r="RSU101" s="644"/>
      <c r="RSV101" s="644"/>
      <c r="RSW101" s="644"/>
      <c r="RSX101" s="644"/>
      <c r="RSY101" s="644"/>
      <c r="RSZ101" s="644"/>
      <c r="RTA101" s="644"/>
      <c r="RTB101" s="644"/>
      <c r="RTC101" s="644"/>
      <c r="RTD101" s="644"/>
      <c r="RTE101" s="644"/>
      <c r="RTF101" s="644"/>
      <c r="RTG101" s="644"/>
      <c r="RTH101" s="644"/>
      <c r="RTI101" s="644"/>
      <c r="RTJ101" s="644"/>
      <c r="RTK101" s="644"/>
      <c r="RTL101" s="644"/>
      <c r="RTM101" s="644"/>
      <c r="RTN101" s="644"/>
      <c r="RTO101" s="644"/>
      <c r="RTP101" s="644"/>
      <c r="RTQ101" s="644"/>
      <c r="RTR101" s="644"/>
      <c r="RTS101" s="644"/>
      <c r="RTT101" s="644"/>
      <c r="RTU101" s="644"/>
      <c r="RTV101" s="644"/>
      <c r="RTW101" s="644"/>
      <c r="RTX101" s="644"/>
      <c r="RTY101" s="644"/>
      <c r="RTZ101" s="644"/>
      <c r="RUA101" s="644"/>
      <c r="RUB101" s="644"/>
      <c r="RUC101" s="644"/>
      <c r="RUD101" s="644"/>
      <c r="RUE101" s="644"/>
      <c r="RUF101" s="644"/>
      <c r="RUG101" s="644"/>
      <c r="RUH101" s="644"/>
      <c r="RUI101" s="644"/>
      <c r="RUJ101" s="644"/>
      <c r="RUK101" s="644"/>
      <c r="RUL101" s="644"/>
      <c r="RUM101" s="644"/>
      <c r="RUN101" s="644"/>
      <c r="RUO101" s="644"/>
      <c r="RUP101" s="644"/>
      <c r="RUQ101" s="644"/>
      <c r="RUR101" s="644"/>
      <c r="RUS101" s="644"/>
      <c r="RUT101" s="644"/>
      <c r="RUU101" s="644"/>
      <c r="RUV101" s="644"/>
      <c r="RUW101" s="644"/>
      <c r="RUX101" s="644"/>
      <c r="RUY101" s="644"/>
      <c r="RUZ101" s="644"/>
      <c r="RVA101" s="644"/>
      <c r="RVB101" s="644"/>
      <c r="RVC101" s="644"/>
      <c r="RVD101" s="644"/>
      <c r="RVE101" s="644"/>
      <c r="RVF101" s="644"/>
      <c r="RVG101" s="644"/>
      <c r="RVH101" s="644"/>
      <c r="RVI101" s="644"/>
      <c r="RVJ101" s="644"/>
      <c r="RVK101" s="644"/>
      <c r="RVL101" s="644"/>
      <c r="RVM101" s="644"/>
      <c r="RVN101" s="644"/>
      <c r="RVO101" s="644"/>
      <c r="RVP101" s="644"/>
      <c r="RVQ101" s="644"/>
      <c r="RVR101" s="644"/>
      <c r="RVS101" s="644"/>
      <c r="RVT101" s="644"/>
      <c r="RVU101" s="644"/>
      <c r="RVV101" s="644"/>
      <c r="RVW101" s="644"/>
      <c r="RVX101" s="644"/>
      <c r="RVY101" s="644"/>
      <c r="RVZ101" s="644"/>
      <c r="RWA101" s="644"/>
      <c r="RWB101" s="644"/>
      <c r="RWC101" s="644"/>
      <c r="RWD101" s="644"/>
      <c r="RWE101" s="644"/>
      <c r="RWF101" s="644"/>
      <c r="RWG101" s="644"/>
      <c r="RWH101" s="644"/>
      <c r="RWI101" s="644"/>
      <c r="RWJ101" s="644"/>
      <c r="RWK101" s="644"/>
      <c r="RWL101" s="644"/>
      <c r="RWM101" s="644"/>
      <c r="RWN101" s="644"/>
      <c r="RWO101" s="644"/>
      <c r="RWP101" s="644"/>
      <c r="RWQ101" s="644"/>
      <c r="RWR101" s="644"/>
      <c r="RWS101" s="644"/>
      <c r="RWT101" s="644"/>
      <c r="RWU101" s="644"/>
      <c r="RWV101" s="644"/>
      <c r="RWW101" s="644"/>
      <c r="RWX101" s="644"/>
      <c r="RWY101" s="644"/>
      <c r="RWZ101" s="644"/>
      <c r="RXA101" s="644"/>
      <c r="RXB101" s="644"/>
      <c r="RXC101" s="644"/>
      <c r="RXD101" s="644"/>
      <c r="RXE101" s="644"/>
      <c r="RXF101" s="644"/>
      <c r="RXG101" s="644"/>
      <c r="RXH101" s="644"/>
      <c r="RXI101" s="644"/>
      <c r="RXJ101" s="644"/>
      <c r="RXK101" s="644"/>
      <c r="RXL101" s="644"/>
      <c r="RXM101" s="644"/>
      <c r="RXN101" s="644"/>
      <c r="RXO101" s="644"/>
      <c r="RXP101" s="644"/>
      <c r="RXQ101" s="644"/>
      <c r="RXR101" s="644"/>
      <c r="RXS101" s="644"/>
      <c r="RXT101" s="644"/>
      <c r="RXU101" s="644"/>
      <c r="RXV101" s="644"/>
      <c r="RXW101" s="644"/>
      <c r="RXX101" s="644"/>
      <c r="RXY101" s="644"/>
      <c r="RXZ101" s="644"/>
      <c r="RYA101" s="644"/>
      <c r="RYB101" s="644"/>
      <c r="RYC101" s="644"/>
      <c r="RYD101" s="644"/>
      <c r="RYE101" s="644"/>
      <c r="RYF101" s="644"/>
      <c r="RYG101" s="644"/>
      <c r="RYH101" s="644"/>
      <c r="RYI101" s="644"/>
      <c r="RYJ101" s="644"/>
      <c r="RYK101" s="644"/>
      <c r="RYL101" s="644"/>
      <c r="RYM101" s="644"/>
      <c r="RYN101" s="644"/>
      <c r="RYO101" s="644"/>
      <c r="RYP101" s="644"/>
      <c r="RYQ101" s="644"/>
      <c r="RYR101" s="644"/>
      <c r="RYS101" s="644"/>
      <c r="RYT101" s="644"/>
      <c r="RYU101" s="644"/>
      <c r="RYV101" s="644"/>
      <c r="RYW101" s="644"/>
      <c r="RYX101" s="644"/>
      <c r="RYY101" s="644"/>
      <c r="RYZ101" s="644"/>
      <c r="RZA101" s="644"/>
      <c r="RZB101" s="644"/>
      <c r="RZC101" s="644"/>
      <c r="RZD101" s="644"/>
      <c r="RZE101" s="644"/>
      <c r="RZF101" s="644"/>
      <c r="RZG101" s="644"/>
      <c r="RZH101" s="644"/>
      <c r="RZI101" s="644"/>
      <c r="RZJ101" s="644"/>
      <c r="RZK101" s="644"/>
      <c r="RZL101" s="644"/>
      <c r="RZM101" s="644"/>
      <c r="RZN101" s="644"/>
      <c r="RZO101" s="644"/>
      <c r="RZP101" s="644"/>
      <c r="RZQ101" s="644"/>
      <c r="RZR101" s="644"/>
      <c r="RZS101" s="644"/>
      <c r="RZT101" s="644"/>
      <c r="RZU101" s="644"/>
      <c r="RZV101" s="644"/>
      <c r="RZW101" s="644"/>
      <c r="RZX101" s="644"/>
      <c r="RZY101" s="644"/>
      <c r="RZZ101" s="644"/>
      <c r="SAA101" s="644"/>
      <c r="SAB101" s="644"/>
      <c r="SAC101" s="644"/>
      <c r="SAD101" s="644"/>
      <c r="SAE101" s="644"/>
      <c r="SAF101" s="644"/>
      <c r="SAG101" s="644"/>
      <c r="SAH101" s="644"/>
      <c r="SAI101" s="644"/>
      <c r="SAJ101" s="644"/>
      <c r="SAK101" s="644"/>
      <c r="SAL101" s="644"/>
      <c r="SAM101" s="644"/>
      <c r="SAN101" s="644"/>
      <c r="SAO101" s="644"/>
      <c r="SAP101" s="644"/>
      <c r="SAQ101" s="644"/>
      <c r="SAR101" s="644"/>
      <c r="SAS101" s="644"/>
      <c r="SAT101" s="644"/>
      <c r="SAU101" s="644"/>
      <c r="SAV101" s="644"/>
      <c r="SAW101" s="644"/>
      <c r="SAX101" s="644"/>
      <c r="SAY101" s="644"/>
      <c r="SAZ101" s="644"/>
      <c r="SBA101" s="644"/>
      <c r="SBB101" s="644"/>
      <c r="SBC101" s="644"/>
      <c r="SBD101" s="644"/>
      <c r="SBE101" s="644"/>
      <c r="SBF101" s="644"/>
      <c r="SBG101" s="644"/>
      <c r="SBH101" s="644"/>
      <c r="SBI101" s="644"/>
      <c r="SBJ101" s="644"/>
      <c r="SBK101" s="644"/>
      <c r="SBL101" s="644"/>
      <c r="SBM101" s="644"/>
      <c r="SBN101" s="644"/>
      <c r="SBO101" s="644"/>
      <c r="SBP101" s="644"/>
      <c r="SBQ101" s="644"/>
      <c r="SBR101" s="644"/>
      <c r="SBS101" s="644"/>
      <c r="SBT101" s="644"/>
      <c r="SBU101" s="644"/>
      <c r="SBV101" s="644"/>
      <c r="SBW101" s="644"/>
      <c r="SBX101" s="644"/>
      <c r="SBY101" s="644"/>
      <c r="SBZ101" s="644"/>
      <c r="SCA101" s="644"/>
      <c r="SCB101" s="644"/>
      <c r="SCC101" s="644"/>
      <c r="SCD101" s="644"/>
      <c r="SCE101" s="644"/>
      <c r="SCF101" s="644"/>
      <c r="SCG101" s="644"/>
      <c r="SCH101" s="644"/>
      <c r="SCI101" s="644"/>
      <c r="SCJ101" s="644"/>
      <c r="SCK101" s="644"/>
      <c r="SCL101" s="644"/>
      <c r="SCM101" s="644"/>
      <c r="SCN101" s="644"/>
      <c r="SCO101" s="644"/>
      <c r="SCP101" s="644"/>
      <c r="SCQ101" s="644"/>
      <c r="SCR101" s="644"/>
      <c r="SCS101" s="644"/>
      <c r="SCT101" s="644"/>
      <c r="SCU101" s="644"/>
      <c r="SCV101" s="644"/>
      <c r="SCW101" s="644"/>
      <c r="SCX101" s="644"/>
      <c r="SCY101" s="644"/>
      <c r="SCZ101" s="644"/>
      <c r="SDA101" s="644"/>
      <c r="SDB101" s="644"/>
      <c r="SDC101" s="644"/>
      <c r="SDD101" s="644"/>
      <c r="SDE101" s="644"/>
      <c r="SDF101" s="644"/>
      <c r="SDG101" s="644"/>
      <c r="SDH101" s="644"/>
      <c r="SDI101" s="644"/>
      <c r="SDJ101" s="644"/>
      <c r="SDK101" s="644"/>
      <c r="SDL101" s="644"/>
      <c r="SDM101" s="644"/>
      <c r="SDN101" s="644"/>
      <c r="SDO101" s="644"/>
      <c r="SDP101" s="644"/>
      <c r="SDQ101" s="644"/>
      <c r="SDR101" s="644"/>
      <c r="SDS101" s="644"/>
      <c r="SDT101" s="644"/>
      <c r="SDU101" s="644"/>
      <c r="SDV101" s="644"/>
      <c r="SDW101" s="644"/>
      <c r="SDX101" s="644"/>
      <c r="SDY101" s="644"/>
      <c r="SDZ101" s="644"/>
      <c r="SEA101" s="644"/>
      <c r="SEB101" s="644"/>
      <c r="SEC101" s="644"/>
      <c r="SED101" s="644"/>
      <c r="SEE101" s="644"/>
      <c r="SEF101" s="644"/>
      <c r="SEG101" s="644"/>
      <c r="SEH101" s="644"/>
      <c r="SEI101" s="644"/>
      <c r="SEJ101" s="644"/>
      <c r="SEK101" s="644"/>
      <c r="SEL101" s="644"/>
      <c r="SEM101" s="644"/>
      <c r="SEN101" s="644"/>
      <c r="SEO101" s="644"/>
      <c r="SEP101" s="644"/>
      <c r="SEQ101" s="644"/>
      <c r="SER101" s="644"/>
      <c r="SES101" s="644"/>
      <c r="SET101" s="644"/>
      <c r="SEU101" s="644"/>
      <c r="SEV101" s="644"/>
      <c r="SEW101" s="644"/>
      <c r="SEX101" s="644"/>
      <c r="SEY101" s="644"/>
      <c r="SEZ101" s="644"/>
      <c r="SFA101" s="644"/>
      <c r="SFB101" s="644"/>
      <c r="SFC101" s="644"/>
      <c r="SFD101" s="644"/>
      <c r="SFE101" s="644"/>
      <c r="SFF101" s="644"/>
      <c r="SFG101" s="644"/>
      <c r="SFH101" s="644"/>
      <c r="SFI101" s="644"/>
      <c r="SFJ101" s="644"/>
      <c r="SFK101" s="644"/>
      <c r="SFL101" s="644"/>
      <c r="SFM101" s="644"/>
      <c r="SFN101" s="644"/>
      <c r="SFO101" s="644"/>
      <c r="SFP101" s="644"/>
      <c r="SFQ101" s="644"/>
      <c r="SFR101" s="644"/>
      <c r="SFS101" s="644"/>
      <c r="SFT101" s="644"/>
      <c r="SFU101" s="644"/>
      <c r="SFV101" s="644"/>
      <c r="SFW101" s="644"/>
      <c r="SFX101" s="644"/>
      <c r="SFY101" s="644"/>
      <c r="SFZ101" s="644"/>
      <c r="SGA101" s="644"/>
      <c r="SGB101" s="644"/>
      <c r="SGC101" s="644"/>
      <c r="SGD101" s="644"/>
      <c r="SGE101" s="644"/>
      <c r="SGF101" s="644"/>
      <c r="SGG101" s="644"/>
      <c r="SGH101" s="644"/>
      <c r="SGI101" s="644"/>
      <c r="SGJ101" s="644"/>
      <c r="SGK101" s="644"/>
      <c r="SGL101" s="644"/>
      <c r="SGM101" s="644"/>
      <c r="SGN101" s="644"/>
      <c r="SGO101" s="644"/>
      <c r="SGP101" s="644"/>
      <c r="SGQ101" s="644"/>
      <c r="SGR101" s="644"/>
      <c r="SGS101" s="644"/>
      <c r="SGT101" s="644"/>
      <c r="SGU101" s="644"/>
      <c r="SGV101" s="644"/>
      <c r="SGW101" s="644"/>
      <c r="SGX101" s="644"/>
      <c r="SGY101" s="644"/>
      <c r="SGZ101" s="644"/>
      <c r="SHA101" s="644"/>
      <c r="SHB101" s="644"/>
      <c r="SHC101" s="644"/>
      <c r="SHD101" s="644"/>
      <c r="SHE101" s="644"/>
      <c r="SHF101" s="644"/>
      <c r="SHG101" s="644"/>
      <c r="SHH101" s="644"/>
      <c r="SHI101" s="644"/>
      <c r="SHJ101" s="644"/>
      <c r="SHK101" s="644"/>
      <c r="SHL101" s="644"/>
      <c r="SHM101" s="644"/>
      <c r="SHN101" s="644"/>
      <c r="SHO101" s="644"/>
      <c r="SHP101" s="644"/>
      <c r="SHQ101" s="644"/>
      <c r="SHR101" s="644"/>
      <c r="SHS101" s="644"/>
      <c r="SHT101" s="644"/>
      <c r="SHU101" s="644"/>
      <c r="SHV101" s="644"/>
      <c r="SHW101" s="644"/>
      <c r="SHX101" s="644"/>
      <c r="SHY101" s="644"/>
      <c r="SHZ101" s="644"/>
      <c r="SIA101" s="644"/>
      <c r="SIB101" s="644"/>
      <c r="SIC101" s="644"/>
      <c r="SID101" s="644"/>
      <c r="SIE101" s="644"/>
      <c r="SIF101" s="644"/>
      <c r="SIG101" s="644"/>
      <c r="SIH101" s="644"/>
      <c r="SII101" s="644"/>
      <c r="SIJ101" s="644"/>
      <c r="SIK101" s="644"/>
      <c r="SIL101" s="644"/>
      <c r="SIM101" s="644"/>
      <c r="SIN101" s="644"/>
      <c r="SIO101" s="644"/>
      <c r="SIP101" s="644"/>
      <c r="SIQ101" s="644"/>
      <c r="SIR101" s="644"/>
      <c r="SIS101" s="644"/>
      <c r="SIT101" s="644"/>
      <c r="SIU101" s="644"/>
      <c r="SIV101" s="644"/>
      <c r="SIW101" s="644"/>
      <c r="SIX101" s="644"/>
      <c r="SIY101" s="644"/>
      <c r="SIZ101" s="644"/>
      <c r="SJA101" s="644"/>
      <c r="SJB101" s="644"/>
      <c r="SJC101" s="644"/>
      <c r="SJD101" s="644"/>
      <c r="SJE101" s="644"/>
      <c r="SJF101" s="644"/>
      <c r="SJG101" s="644"/>
      <c r="SJH101" s="644"/>
      <c r="SJI101" s="644"/>
      <c r="SJJ101" s="644"/>
      <c r="SJK101" s="644"/>
      <c r="SJL101" s="644"/>
      <c r="SJM101" s="644"/>
      <c r="SJN101" s="644"/>
      <c r="SJO101" s="644"/>
      <c r="SJP101" s="644"/>
      <c r="SJQ101" s="644"/>
      <c r="SJR101" s="644"/>
      <c r="SJS101" s="644"/>
      <c r="SJT101" s="644"/>
      <c r="SJU101" s="644"/>
      <c r="SJV101" s="644"/>
      <c r="SJW101" s="644"/>
      <c r="SJX101" s="644"/>
      <c r="SJY101" s="644"/>
      <c r="SJZ101" s="644"/>
      <c r="SKA101" s="644"/>
      <c r="SKB101" s="644"/>
      <c r="SKC101" s="644"/>
      <c r="SKD101" s="644"/>
      <c r="SKE101" s="644"/>
      <c r="SKF101" s="644"/>
      <c r="SKG101" s="644"/>
      <c r="SKH101" s="644"/>
      <c r="SKI101" s="644"/>
      <c r="SKJ101" s="644"/>
      <c r="SKK101" s="644"/>
      <c r="SKL101" s="644"/>
      <c r="SKM101" s="644"/>
      <c r="SKN101" s="644"/>
      <c r="SKO101" s="644"/>
      <c r="SKP101" s="644"/>
      <c r="SKQ101" s="644"/>
      <c r="SKR101" s="644"/>
      <c r="SKS101" s="644"/>
      <c r="SKT101" s="644"/>
      <c r="SKU101" s="644"/>
      <c r="SKV101" s="644"/>
      <c r="SKW101" s="644"/>
      <c r="SKX101" s="644"/>
      <c r="SKY101" s="644"/>
      <c r="SKZ101" s="644"/>
      <c r="SLA101" s="644"/>
      <c r="SLB101" s="644"/>
      <c r="SLC101" s="644"/>
      <c r="SLD101" s="644"/>
      <c r="SLE101" s="644"/>
      <c r="SLF101" s="644"/>
      <c r="SLG101" s="644"/>
      <c r="SLH101" s="644"/>
      <c r="SLI101" s="644"/>
      <c r="SLJ101" s="644"/>
      <c r="SLK101" s="644"/>
      <c r="SLL101" s="644"/>
      <c r="SLM101" s="644"/>
      <c r="SLN101" s="644"/>
      <c r="SLO101" s="644"/>
      <c r="SLP101" s="644"/>
      <c r="SLQ101" s="644"/>
      <c r="SLR101" s="644"/>
      <c r="SLS101" s="644"/>
      <c r="SLT101" s="644"/>
      <c r="SLU101" s="644"/>
      <c r="SLV101" s="644"/>
      <c r="SLW101" s="644"/>
      <c r="SLX101" s="644"/>
      <c r="SLY101" s="644"/>
      <c r="SLZ101" s="644"/>
      <c r="SMA101" s="644"/>
      <c r="SMB101" s="644"/>
      <c r="SMC101" s="644"/>
      <c r="SMD101" s="644"/>
      <c r="SME101" s="644"/>
      <c r="SMF101" s="644"/>
      <c r="SMG101" s="644"/>
      <c r="SMH101" s="644"/>
      <c r="SMI101" s="644"/>
      <c r="SMJ101" s="644"/>
      <c r="SMK101" s="644"/>
      <c r="SML101" s="644"/>
      <c r="SMM101" s="644"/>
      <c r="SMN101" s="644"/>
      <c r="SMO101" s="644"/>
      <c r="SMP101" s="644"/>
      <c r="SMQ101" s="644"/>
      <c r="SMR101" s="644"/>
      <c r="SMS101" s="644"/>
      <c r="SMT101" s="644"/>
      <c r="SMU101" s="644"/>
      <c r="SMV101" s="644"/>
      <c r="SMW101" s="644"/>
      <c r="SMX101" s="644"/>
      <c r="SMY101" s="644"/>
      <c r="SMZ101" s="644"/>
      <c r="SNA101" s="644"/>
      <c r="SNB101" s="644"/>
      <c r="SNC101" s="644"/>
      <c r="SND101" s="644"/>
      <c r="SNE101" s="644"/>
      <c r="SNF101" s="644"/>
      <c r="SNG101" s="644"/>
      <c r="SNH101" s="644"/>
      <c r="SNI101" s="644"/>
      <c r="SNJ101" s="644"/>
      <c r="SNK101" s="644"/>
      <c r="SNL101" s="644"/>
      <c r="SNM101" s="644"/>
      <c r="SNN101" s="644"/>
      <c r="SNO101" s="644"/>
      <c r="SNP101" s="644"/>
      <c r="SNQ101" s="644"/>
      <c r="SNR101" s="644"/>
      <c r="SNS101" s="644"/>
      <c r="SNT101" s="644"/>
      <c r="SNU101" s="644"/>
      <c r="SNV101" s="644"/>
      <c r="SNW101" s="644"/>
      <c r="SNX101" s="644"/>
      <c r="SNY101" s="644"/>
      <c r="SNZ101" s="644"/>
      <c r="SOA101" s="644"/>
      <c r="SOB101" s="644"/>
      <c r="SOC101" s="644"/>
      <c r="SOD101" s="644"/>
      <c r="SOE101" s="644"/>
      <c r="SOF101" s="644"/>
      <c r="SOG101" s="644"/>
      <c r="SOH101" s="644"/>
      <c r="SOI101" s="644"/>
      <c r="SOJ101" s="644"/>
      <c r="SOK101" s="644"/>
      <c r="SOL101" s="644"/>
      <c r="SOM101" s="644"/>
      <c r="SON101" s="644"/>
      <c r="SOO101" s="644"/>
      <c r="SOP101" s="644"/>
      <c r="SOQ101" s="644"/>
      <c r="SOR101" s="644"/>
      <c r="SOS101" s="644"/>
      <c r="SOT101" s="644"/>
      <c r="SOU101" s="644"/>
      <c r="SOV101" s="644"/>
      <c r="SOW101" s="644"/>
      <c r="SOX101" s="644"/>
      <c r="SOY101" s="644"/>
      <c r="SOZ101" s="644"/>
      <c r="SPA101" s="644"/>
      <c r="SPB101" s="644"/>
      <c r="SPC101" s="644"/>
      <c r="SPD101" s="644"/>
      <c r="SPE101" s="644"/>
      <c r="SPF101" s="644"/>
      <c r="SPG101" s="644"/>
      <c r="SPH101" s="644"/>
      <c r="SPI101" s="644"/>
      <c r="SPJ101" s="644"/>
      <c r="SPK101" s="644"/>
      <c r="SPL101" s="644"/>
      <c r="SPM101" s="644"/>
      <c r="SPN101" s="644"/>
      <c r="SPO101" s="644"/>
      <c r="SPP101" s="644"/>
      <c r="SPQ101" s="644"/>
      <c r="SPR101" s="644"/>
      <c r="SPS101" s="644"/>
      <c r="SPT101" s="644"/>
      <c r="SPU101" s="644"/>
      <c r="SPV101" s="644"/>
      <c r="SPW101" s="644"/>
      <c r="SPX101" s="644"/>
      <c r="SPY101" s="644"/>
      <c r="SPZ101" s="644"/>
      <c r="SQA101" s="644"/>
      <c r="SQB101" s="644"/>
      <c r="SQC101" s="644"/>
      <c r="SQD101" s="644"/>
      <c r="SQE101" s="644"/>
      <c r="SQF101" s="644"/>
      <c r="SQG101" s="644"/>
      <c r="SQH101" s="644"/>
      <c r="SQI101" s="644"/>
      <c r="SQJ101" s="644"/>
      <c r="SQK101" s="644"/>
      <c r="SQL101" s="644"/>
      <c r="SQM101" s="644"/>
      <c r="SQN101" s="644"/>
      <c r="SQO101" s="644"/>
      <c r="SQP101" s="644"/>
      <c r="SQQ101" s="644"/>
      <c r="SQR101" s="644"/>
      <c r="SQS101" s="644"/>
      <c r="SQT101" s="644"/>
      <c r="SQU101" s="644"/>
      <c r="SQV101" s="644"/>
      <c r="SQW101" s="644"/>
      <c r="SQX101" s="644"/>
      <c r="SQY101" s="644"/>
      <c r="SQZ101" s="644"/>
      <c r="SRA101" s="644"/>
      <c r="SRB101" s="644"/>
      <c r="SRC101" s="644"/>
      <c r="SRD101" s="644"/>
      <c r="SRE101" s="644"/>
      <c r="SRF101" s="644"/>
      <c r="SRG101" s="644"/>
      <c r="SRH101" s="644"/>
      <c r="SRI101" s="644"/>
      <c r="SRJ101" s="644"/>
      <c r="SRK101" s="644"/>
      <c r="SRL101" s="644"/>
      <c r="SRM101" s="644"/>
      <c r="SRN101" s="644"/>
      <c r="SRO101" s="644"/>
      <c r="SRP101" s="644"/>
      <c r="SRQ101" s="644"/>
      <c r="SRR101" s="644"/>
      <c r="SRS101" s="644"/>
      <c r="SRT101" s="644"/>
      <c r="SRU101" s="644"/>
      <c r="SRV101" s="644"/>
      <c r="SRW101" s="644"/>
      <c r="SRX101" s="644"/>
      <c r="SRY101" s="644"/>
      <c r="SRZ101" s="644"/>
      <c r="SSA101" s="644"/>
      <c r="SSB101" s="644"/>
      <c r="SSC101" s="644"/>
      <c r="SSD101" s="644"/>
      <c r="SSE101" s="644"/>
      <c r="SSF101" s="644"/>
      <c r="SSG101" s="644"/>
      <c r="SSH101" s="644"/>
      <c r="SSI101" s="644"/>
      <c r="SSJ101" s="644"/>
      <c r="SSK101" s="644"/>
      <c r="SSL101" s="644"/>
      <c r="SSM101" s="644"/>
      <c r="SSN101" s="644"/>
      <c r="SSO101" s="644"/>
      <c r="SSP101" s="644"/>
      <c r="SSQ101" s="644"/>
      <c r="SSR101" s="644"/>
      <c r="SSS101" s="644"/>
      <c r="SST101" s="644"/>
      <c r="SSU101" s="644"/>
      <c r="SSV101" s="644"/>
      <c r="SSW101" s="644"/>
      <c r="SSX101" s="644"/>
      <c r="SSY101" s="644"/>
      <c r="SSZ101" s="644"/>
      <c r="STA101" s="644"/>
      <c r="STB101" s="644"/>
      <c r="STC101" s="644"/>
      <c r="STD101" s="644"/>
      <c r="STE101" s="644"/>
      <c r="STF101" s="644"/>
      <c r="STG101" s="644"/>
      <c r="STH101" s="644"/>
      <c r="STI101" s="644"/>
      <c r="STJ101" s="644"/>
      <c r="STK101" s="644"/>
      <c r="STL101" s="644"/>
      <c r="STM101" s="644"/>
      <c r="STN101" s="644"/>
      <c r="STO101" s="644"/>
      <c r="STP101" s="644"/>
      <c r="STQ101" s="644"/>
      <c r="STR101" s="644"/>
      <c r="STS101" s="644"/>
      <c r="STT101" s="644"/>
      <c r="STU101" s="644"/>
      <c r="STV101" s="644"/>
      <c r="STW101" s="644"/>
      <c r="STX101" s="644"/>
      <c r="STY101" s="644"/>
      <c r="STZ101" s="644"/>
      <c r="SUA101" s="644"/>
      <c r="SUB101" s="644"/>
      <c r="SUC101" s="644"/>
      <c r="SUD101" s="644"/>
      <c r="SUE101" s="644"/>
      <c r="SUF101" s="644"/>
      <c r="SUG101" s="644"/>
      <c r="SUH101" s="644"/>
      <c r="SUI101" s="644"/>
      <c r="SUJ101" s="644"/>
      <c r="SUK101" s="644"/>
      <c r="SUL101" s="644"/>
      <c r="SUM101" s="644"/>
      <c r="SUN101" s="644"/>
      <c r="SUO101" s="644"/>
      <c r="SUP101" s="644"/>
      <c r="SUQ101" s="644"/>
      <c r="SUR101" s="644"/>
      <c r="SUS101" s="644"/>
      <c r="SUT101" s="644"/>
      <c r="SUU101" s="644"/>
      <c r="SUV101" s="644"/>
      <c r="SUW101" s="644"/>
      <c r="SUX101" s="644"/>
      <c r="SUY101" s="644"/>
      <c r="SUZ101" s="644"/>
      <c r="SVA101" s="644"/>
      <c r="SVB101" s="644"/>
      <c r="SVC101" s="644"/>
      <c r="SVD101" s="644"/>
      <c r="SVE101" s="644"/>
      <c r="SVF101" s="644"/>
      <c r="SVG101" s="644"/>
      <c r="SVH101" s="644"/>
      <c r="SVI101" s="644"/>
      <c r="SVJ101" s="644"/>
      <c r="SVK101" s="644"/>
      <c r="SVL101" s="644"/>
      <c r="SVM101" s="644"/>
      <c r="SVN101" s="644"/>
      <c r="SVO101" s="644"/>
      <c r="SVP101" s="644"/>
      <c r="SVQ101" s="644"/>
      <c r="SVR101" s="644"/>
      <c r="SVS101" s="644"/>
      <c r="SVT101" s="644"/>
      <c r="SVU101" s="644"/>
      <c r="SVV101" s="644"/>
      <c r="SVW101" s="644"/>
      <c r="SVX101" s="644"/>
      <c r="SVY101" s="644"/>
      <c r="SVZ101" s="644"/>
      <c r="SWA101" s="644"/>
      <c r="SWB101" s="644"/>
      <c r="SWC101" s="644"/>
      <c r="SWD101" s="644"/>
      <c r="SWE101" s="644"/>
      <c r="SWF101" s="644"/>
      <c r="SWG101" s="644"/>
      <c r="SWH101" s="644"/>
      <c r="SWI101" s="644"/>
      <c r="SWJ101" s="644"/>
      <c r="SWK101" s="644"/>
      <c r="SWL101" s="644"/>
      <c r="SWM101" s="644"/>
      <c r="SWN101" s="644"/>
      <c r="SWO101" s="644"/>
      <c r="SWP101" s="644"/>
      <c r="SWQ101" s="644"/>
      <c r="SWR101" s="644"/>
      <c r="SWS101" s="644"/>
      <c r="SWT101" s="644"/>
      <c r="SWU101" s="644"/>
      <c r="SWV101" s="644"/>
      <c r="SWW101" s="644"/>
      <c r="SWX101" s="644"/>
      <c r="SWY101" s="644"/>
      <c r="SWZ101" s="644"/>
      <c r="SXA101" s="644"/>
      <c r="SXB101" s="644"/>
      <c r="SXC101" s="644"/>
      <c r="SXD101" s="644"/>
      <c r="SXE101" s="644"/>
      <c r="SXF101" s="644"/>
      <c r="SXG101" s="644"/>
      <c r="SXH101" s="644"/>
      <c r="SXI101" s="644"/>
      <c r="SXJ101" s="644"/>
      <c r="SXK101" s="644"/>
      <c r="SXL101" s="644"/>
      <c r="SXM101" s="644"/>
      <c r="SXN101" s="644"/>
      <c r="SXO101" s="644"/>
      <c r="SXP101" s="644"/>
      <c r="SXQ101" s="644"/>
      <c r="SXR101" s="644"/>
      <c r="SXS101" s="644"/>
      <c r="SXT101" s="644"/>
      <c r="SXU101" s="644"/>
      <c r="SXV101" s="644"/>
      <c r="SXW101" s="644"/>
      <c r="SXX101" s="644"/>
      <c r="SXY101" s="644"/>
      <c r="SXZ101" s="644"/>
      <c r="SYA101" s="644"/>
      <c r="SYB101" s="644"/>
      <c r="SYC101" s="644"/>
      <c r="SYD101" s="644"/>
      <c r="SYE101" s="644"/>
      <c r="SYF101" s="644"/>
      <c r="SYG101" s="644"/>
      <c r="SYH101" s="644"/>
      <c r="SYI101" s="644"/>
      <c r="SYJ101" s="644"/>
      <c r="SYK101" s="644"/>
      <c r="SYL101" s="644"/>
      <c r="SYM101" s="644"/>
      <c r="SYN101" s="644"/>
      <c r="SYO101" s="644"/>
      <c r="SYP101" s="644"/>
      <c r="SYQ101" s="644"/>
      <c r="SYR101" s="644"/>
      <c r="SYS101" s="644"/>
      <c r="SYT101" s="644"/>
      <c r="SYU101" s="644"/>
      <c r="SYV101" s="644"/>
      <c r="SYW101" s="644"/>
      <c r="SYX101" s="644"/>
      <c r="SYY101" s="644"/>
      <c r="SYZ101" s="644"/>
      <c r="SZA101" s="644"/>
      <c r="SZB101" s="644"/>
      <c r="SZC101" s="644"/>
      <c r="SZD101" s="644"/>
      <c r="SZE101" s="644"/>
      <c r="SZF101" s="644"/>
      <c r="SZG101" s="644"/>
      <c r="SZH101" s="644"/>
      <c r="SZI101" s="644"/>
      <c r="SZJ101" s="644"/>
      <c r="SZK101" s="644"/>
      <c r="SZL101" s="644"/>
      <c r="SZM101" s="644"/>
      <c r="SZN101" s="644"/>
      <c r="SZO101" s="644"/>
      <c r="SZP101" s="644"/>
      <c r="SZQ101" s="644"/>
      <c r="SZR101" s="644"/>
      <c r="SZS101" s="644"/>
      <c r="SZT101" s="644"/>
      <c r="SZU101" s="644"/>
      <c r="SZV101" s="644"/>
      <c r="SZW101" s="644"/>
      <c r="SZX101" s="644"/>
      <c r="SZY101" s="644"/>
      <c r="SZZ101" s="644"/>
      <c r="TAA101" s="644"/>
      <c r="TAB101" s="644"/>
      <c r="TAC101" s="644"/>
      <c r="TAD101" s="644"/>
      <c r="TAE101" s="644"/>
      <c r="TAF101" s="644"/>
      <c r="TAG101" s="644"/>
      <c r="TAH101" s="644"/>
      <c r="TAI101" s="644"/>
      <c r="TAJ101" s="644"/>
      <c r="TAK101" s="644"/>
      <c r="TAL101" s="644"/>
      <c r="TAM101" s="644"/>
      <c r="TAN101" s="644"/>
      <c r="TAO101" s="644"/>
      <c r="TAP101" s="644"/>
      <c r="TAQ101" s="644"/>
      <c r="TAR101" s="644"/>
      <c r="TAS101" s="644"/>
      <c r="TAT101" s="644"/>
      <c r="TAU101" s="644"/>
      <c r="TAV101" s="644"/>
      <c r="TAW101" s="644"/>
      <c r="TAX101" s="644"/>
      <c r="TAY101" s="644"/>
      <c r="TAZ101" s="644"/>
      <c r="TBA101" s="644"/>
      <c r="TBB101" s="644"/>
      <c r="TBC101" s="644"/>
      <c r="TBD101" s="644"/>
      <c r="TBE101" s="644"/>
      <c r="TBF101" s="644"/>
      <c r="TBG101" s="644"/>
      <c r="TBH101" s="644"/>
      <c r="TBI101" s="644"/>
      <c r="TBJ101" s="644"/>
      <c r="TBK101" s="644"/>
      <c r="TBL101" s="644"/>
      <c r="TBM101" s="644"/>
      <c r="TBN101" s="644"/>
      <c r="TBO101" s="644"/>
      <c r="TBP101" s="644"/>
      <c r="TBQ101" s="644"/>
      <c r="TBR101" s="644"/>
      <c r="TBS101" s="644"/>
      <c r="TBT101" s="644"/>
      <c r="TBU101" s="644"/>
      <c r="TBV101" s="644"/>
      <c r="TBW101" s="644"/>
      <c r="TBX101" s="644"/>
      <c r="TBY101" s="644"/>
      <c r="TBZ101" s="644"/>
      <c r="TCA101" s="644"/>
      <c r="TCB101" s="644"/>
      <c r="TCC101" s="644"/>
      <c r="TCD101" s="644"/>
      <c r="TCE101" s="644"/>
      <c r="TCF101" s="644"/>
      <c r="TCG101" s="644"/>
      <c r="TCH101" s="644"/>
      <c r="TCI101" s="644"/>
      <c r="TCJ101" s="644"/>
      <c r="TCK101" s="644"/>
      <c r="TCL101" s="644"/>
      <c r="TCM101" s="644"/>
      <c r="TCN101" s="644"/>
      <c r="TCO101" s="644"/>
      <c r="TCP101" s="644"/>
      <c r="TCQ101" s="644"/>
      <c r="TCR101" s="644"/>
      <c r="TCS101" s="644"/>
      <c r="TCT101" s="644"/>
      <c r="TCU101" s="644"/>
      <c r="TCV101" s="644"/>
      <c r="TCW101" s="644"/>
      <c r="TCX101" s="644"/>
      <c r="TCY101" s="644"/>
      <c r="TCZ101" s="644"/>
      <c r="TDA101" s="644"/>
      <c r="TDB101" s="644"/>
      <c r="TDC101" s="644"/>
      <c r="TDD101" s="644"/>
      <c r="TDE101" s="644"/>
      <c r="TDF101" s="644"/>
      <c r="TDG101" s="644"/>
      <c r="TDH101" s="644"/>
      <c r="TDI101" s="644"/>
      <c r="TDJ101" s="644"/>
      <c r="TDK101" s="644"/>
      <c r="TDL101" s="644"/>
      <c r="TDM101" s="644"/>
      <c r="TDN101" s="644"/>
      <c r="TDO101" s="644"/>
      <c r="TDP101" s="644"/>
      <c r="TDQ101" s="644"/>
      <c r="TDR101" s="644"/>
      <c r="TDS101" s="644"/>
      <c r="TDT101" s="644"/>
      <c r="TDU101" s="644"/>
      <c r="TDV101" s="644"/>
      <c r="TDW101" s="644"/>
      <c r="TDX101" s="644"/>
      <c r="TDY101" s="644"/>
      <c r="TDZ101" s="644"/>
      <c r="TEA101" s="644"/>
      <c r="TEB101" s="644"/>
      <c r="TEC101" s="644"/>
      <c r="TED101" s="644"/>
      <c r="TEE101" s="644"/>
      <c r="TEF101" s="644"/>
      <c r="TEG101" s="644"/>
      <c r="TEH101" s="644"/>
      <c r="TEI101" s="644"/>
      <c r="TEJ101" s="644"/>
      <c r="TEK101" s="644"/>
      <c r="TEL101" s="644"/>
      <c r="TEM101" s="644"/>
      <c r="TEN101" s="644"/>
      <c r="TEO101" s="644"/>
      <c r="TEP101" s="644"/>
      <c r="TEQ101" s="644"/>
      <c r="TER101" s="644"/>
      <c r="TES101" s="644"/>
      <c r="TET101" s="644"/>
      <c r="TEU101" s="644"/>
      <c r="TEV101" s="644"/>
      <c r="TEW101" s="644"/>
      <c r="TEX101" s="644"/>
      <c r="TEY101" s="644"/>
      <c r="TEZ101" s="644"/>
      <c r="TFA101" s="644"/>
      <c r="TFB101" s="644"/>
      <c r="TFC101" s="644"/>
      <c r="TFD101" s="644"/>
      <c r="TFE101" s="644"/>
      <c r="TFF101" s="644"/>
      <c r="TFG101" s="644"/>
      <c r="TFH101" s="644"/>
      <c r="TFI101" s="644"/>
      <c r="TFJ101" s="644"/>
      <c r="TFK101" s="644"/>
      <c r="TFL101" s="644"/>
      <c r="TFM101" s="644"/>
      <c r="TFN101" s="644"/>
      <c r="TFO101" s="644"/>
      <c r="TFP101" s="644"/>
      <c r="TFQ101" s="644"/>
      <c r="TFR101" s="644"/>
      <c r="TFS101" s="644"/>
      <c r="TFT101" s="644"/>
      <c r="TFU101" s="644"/>
      <c r="TFV101" s="644"/>
      <c r="TFW101" s="644"/>
      <c r="TFX101" s="644"/>
      <c r="TFY101" s="644"/>
      <c r="TFZ101" s="644"/>
      <c r="TGA101" s="644"/>
      <c r="TGB101" s="644"/>
      <c r="TGC101" s="644"/>
      <c r="TGD101" s="644"/>
      <c r="TGE101" s="644"/>
      <c r="TGF101" s="644"/>
      <c r="TGG101" s="644"/>
      <c r="TGH101" s="644"/>
      <c r="TGI101" s="644"/>
      <c r="TGJ101" s="644"/>
      <c r="TGK101" s="644"/>
      <c r="TGL101" s="644"/>
      <c r="TGM101" s="644"/>
      <c r="TGN101" s="644"/>
      <c r="TGO101" s="644"/>
      <c r="TGP101" s="644"/>
      <c r="TGQ101" s="644"/>
      <c r="TGR101" s="644"/>
      <c r="TGS101" s="644"/>
      <c r="TGT101" s="644"/>
      <c r="TGU101" s="644"/>
      <c r="TGV101" s="644"/>
      <c r="TGW101" s="644"/>
      <c r="TGX101" s="644"/>
      <c r="TGY101" s="644"/>
      <c r="TGZ101" s="644"/>
      <c r="THA101" s="644"/>
      <c r="THB101" s="644"/>
      <c r="THC101" s="644"/>
      <c r="THD101" s="644"/>
      <c r="THE101" s="644"/>
      <c r="THF101" s="644"/>
      <c r="THG101" s="644"/>
      <c r="THH101" s="644"/>
      <c r="THI101" s="644"/>
      <c r="THJ101" s="644"/>
      <c r="THK101" s="644"/>
      <c r="THL101" s="644"/>
      <c r="THM101" s="644"/>
      <c r="THN101" s="644"/>
      <c r="THO101" s="644"/>
      <c r="THP101" s="644"/>
      <c r="THQ101" s="644"/>
      <c r="THR101" s="644"/>
      <c r="THS101" s="644"/>
      <c r="THT101" s="644"/>
      <c r="THU101" s="644"/>
      <c r="THV101" s="644"/>
      <c r="THW101" s="644"/>
      <c r="THX101" s="644"/>
      <c r="THY101" s="644"/>
      <c r="THZ101" s="644"/>
      <c r="TIA101" s="644"/>
      <c r="TIB101" s="644"/>
      <c r="TIC101" s="644"/>
      <c r="TID101" s="644"/>
      <c r="TIE101" s="644"/>
      <c r="TIF101" s="644"/>
      <c r="TIG101" s="644"/>
      <c r="TIH101" s="644"/>
      <c r="TII101" s="644"/>
      <c r="TIJ101" s="644"/>
      <c r="TIK101" s="644"/>
      <c r="TIL101" s="644"/>
      <c r="TIM101" s="644"/>
      <c r="TIN101" s="644"/>
      <c r="TIO101" s="644"/>
      <c r="TIP101" s="644"/>
      <c r="TIQ101" s="644"/>
      <c r="TIR101" s="644"/>
      <c r="TIS101" s="644"/>
      <c r="TIT101" s="644"/>
      <c r="TIU101" s="644"/>
      <c r="TIV101" s="644"/>
      <c r="TIW101" s="644"/>
      <c r="TIX101" s="644"/>
      <c r="TIY101" s="644"/>
      <c r="TIZ101" s="644"/>
      <c r="TJA101" s="644"/>
      <c r="TJB101" s="644"/>
      <c r="TJC101" s="644"/>
      <c r="TJD101" s="644"/>
      <c r="TJE101" s="644"/>
      <c r="TJF101" s="644"/>
      <c r="TJG101" s="644"/>
      <c r="TJH101" s="644"/>
      <c r="TJI101" s="644"/>
      <c r="TJJ101" s="644"/>
      <c r="TJK101" s="644"/>
      <c r="TJL101" s="644"/>
      <c r="TJM101" s="644"/>
      <c r="TJN101" s="644"/>
      <c r="TJO101" s="644"/>
      <c r="TJP101" s="644"/>
      <c r="TJQ101" s="644"/>
      <c r="TJR101" s="644"/>
      <c r="TJS101" s="644"/>
      <c r="TJT101" s="644"/>
      <c r="TJU101" s="644"/>
      <c r="TJV101" s="644"/>
      <c r="TJW101" s="644"/>
      <c r="TJX101" s="644"/>
      <c r="TJY101" s="644"/>
      <c r="TJZ101" s="644"/>
      <c r="TKA101" s="644"/>
      <c r="TKB101" s="644"/>
      <c r="TKC101" s="644"/>
      <c r="TKD101" s="644"/>
      <c r="TKE101" s="644"/>
      <c r="TKF101" s="644"/>
      <c r="TKG101" s="644"/>
      <c r="TKH101" s="644"/>
      <c r="TKI101" s="644"/>
      <c r="TKJ101" s="644"/>
      <c r="TKK101" s="644"/>
      <c r="TKL101" s="644"/>
      <c r="TKM101" s="644"/>
      <c r="TKN101" s="644"/>
      <c r="TKO101" s="644"/>
      <c r="TKP101" s="644"/>
      <c r="TKQ101" s="644"/>
      <c r="TKR101" s="644"/>
      <c r="TKS101" s="644"/>
      <c r="TKT101" s="644"/>
      <c r="TKU101" s="644"/>
      <c r="TKV101" s="644"/>
      <c r="TKW101" s="644"/>
      <c r="TKX101" s="644"/>
      <c r="TKY101" s="644"/>
      <c r="TKZ101" s="644"/>
      <c r="TLA101" s="644"/>
      <c r="TLB101" s="644"/>
      <c r="TLC101" s="644"/>
      <c r="TLD101" s="644"/>
      <c r="TLE101" s="644"/>
      <c r="TLF101" s="644"/>
      <c r="TLG101" s="644"/>
      <c r="TLH101" s="644"/>
      <c r="TLI101" s="644"/>
      <c r="TLJ101" s="644"/>
      <c r="TLK101" s="644"/>
      <c r="TLL101" s="644"/>
      <c r="TLM101" s="644"/>
      <c r="TLN101" s="644"/>
      <c r="TLO101" s="644"/>
      <c r="TLP101" s="644"/>
      <c r="TLQ101" s="644"/>
      <c r="TLR101" s="644"/>
      <c r="TLS101" s="644"/>
      <c r="TLT101" s="644"/>
      <c r="TLU101" s="644"/>
      <c r="TLV101" s="644"/>
      <c r="TLW101" s="644"/>
      <c r="TLX101" s="644"/>
      <c r="TLY101" s="644"/>
      <c r="TLZ101" s="644"/>
      <c r="TMA101" s="644"/>
      <c r="TMB101" s="644"/>
      <c r="TMC101" s="644"/>
      <c r="TMD101" s="644"/>
      <c r="TME101" s="644"/>
      <c r="TMF101" s="644"/>
      <c r="TMG101" s="644"/>
      <c r="TMH101" s="644"/>
      <c r="TMI101" s="644"/>
      <c r="TMJ101" s="644"/>
      <c r="TMK101" s="644"/>
      <c r="TML101" s="644"/>
      <c r="TMM101" s="644"/>
      <c r="TMN101" s="644"/>
      <c r="TMO101" s="644"/>
      <c r="TMP101" s="644"/>
      <c r="TMQ101" s="644"/>
      <c r="TMR101" s="644"/>
      <c r="TMS101" s="644"/>
      <c r="TMT101" s="644"/>
      <c r="TMU101" s="644"/>
      <c r="TMV101" s="644"/>
      <c r="TMW101" s="644"/>
      <c r="TMX101" s="644"/>
      <c r="TMY101" s="644"/>
      <c r="TMZ101" s="644"/>
      <c r="TNA101" s="644"/>
      <c r="TNB101" s="644"/>
      <c r="TNC101" s="644"/>
      <c r="TND101" s="644"/>
      <c r="TNE101" s="644"/>
      <c r="TNF101" s="644"/>
      <c r="TNG101" s="644"/>
      <c r="TNH101" s="644"/>
      <c r="TNI101" s="644"/>
      <c r="TNJ101" s="644"/>
      <c r="TNK101" s="644"/>
      <c r="TNL101" s="644"/>
      <c r="TNM101" s="644"/>
      <c r="TNN101" s="644"/>
      <c r="TNO101" s="644"/>
      <c r="TNP101" s="644"/>
      <c r="TNQ101" s="644"/>
      <c r="TNR101" s="644"/>
      <c r="TNS101" s="644"/>
      <c r="TNT101" s="644"/>
      <c r="TNU101" s="644"/>
      <c r="TNV101" s="644"/>
      <c r="TNW101" s="644"/>
      <c r="TNX101" s="644"/>
      <c r="TNY101" s="644"/>
      <c r="TNZ101" s="644"/>
      <c r="TOA101" s="644"/>
      <c r="TOB101" s="644"/>
      <c r="TOC101" s="644"/>
      <c r="TOD101" s="644"/>
      <c r="TOE101" s="644"/>
      <c r="TOF101" s="644"/>
      <c r="TOG101" s="644"/>
      <c r="TOH101" s="644"/>
      <c r="TOI101" s="644"/>
      <c r="TOJ101" s="644"/>
      <c r="TOK101" s="644"/>
      <c r="TOL101" s="644"/>
      <c r="TOM101" s="644"/>
      <c r="TON101" s="644"/>
      <c r="TOO101" s="644"/>
      <c r="TOP101" s="644"/>
      <c r="TOQ101" s="644"/>
      <c r="TOR101" s="644"/>
      <c r="TOS101" s="644"/>
      <c r="TOT101" s="644"/>
      <c r="TOU101" s="644"/>
      <c r="TOV101" s="644"/>
      <c r="TOW101" s="644"/>
      <c r="TOX101" s="644"/>
      <c r="TOY101" s="644"/>
      <c r="TOZ101" s="644"/>
      <c r="TPA101" s="644"/>
      <c r="TPB101" s="644"/>
      <c r="TPC101" s="644"/>
      <c r="TPD101" s="644"/>
      <c r="TPE101" s="644"/>
      <c r="TPF101" s="644"/>
      <c r="TPG101" s="644"/>
      <c r="TPH101" s="644"/>
      <c r="TPI101" s="644"/>
      <c r="TPJ101" s="644"/>
      <c r="TPK101" s="644"/>
      <c r="TPL101" s="644"/>
      <c r="TPM101" s="644"/>
      <c r="TPN101" s="644"/>
      <c r="TPO101" s="644"/>
      <c r="TPP101" s="644"/>
      <c r="TPQ101" s="644"/>
      <c r="TPR101" s="644"/>
      <c r="TPS101" s="644"/>
      <c r="TPT101" s="644"/>
      <c r="TPU101" s="644"/>
      <c r="TPV101" s="644"/>
      <c r="TPW101" s="644"/>
      <c r="TPX101" s="644"/>
      <c r="TPY101" s="644"/>
      <c r="TPZ101" s="644"/>
      <c r="TQA101" s="644"/>
      <c r="TQB101" s="644"/>
      <c r="TQC101" s="644"/>
      <c r="TQD101" s="644"/>
      <c r="TQE101" s="644"/>
      <c r="TQF101" s="644"/>
      <c r="TQG101" s="644"/>
      <c r="TQH101" s="644"/>
      <c r="TQI101" s="644"/>
      <c r="TQJ101" s="644"/>
      <c r="TQK101" s="644"/>
      <c r="TQL101" s="644"/>
      <c r="TQM101" s="644"/>
      <c r="TQN101" s="644"/>
      <c r="TQO101" s="644"/>
      <c r="TQP101" s="644"/>
      <c r="TQQ101" s="644"/>
      <c r="TQR101" s="644"/>
      <c r="TQS101" s="644"/>
      <c r="TQT101" s="644"/>
      <c r="TQU101" s="644"/>
      <c r="TQV101" s="644"/>
      <c r="TQW101" s="644"/>
      <c r="TQX101" s="644"/>
      <c r="TQY101" s="644"/>
      <c r="TQZ101" s="644"/>
      <c r="TRA101" s="644"/>
      <c r="TRB101" s="644"/>
      <c r="TRC101" s="644"/>
      <c r="TRD101" s="644"/>
      <c r="TRE101" s="644"/>
      <c r="TRF101" s="644"/>
      <c r="TRG101" s="644"/>
      <c r="TRH101" s="644"/>
      <c r="TRI101" s="644"/>
      <c r="TRJ101" s="644"/>
      <c r="TRK101" s="644"/>
      <c r="TRL101" s="644"/>
      <c r="TRM101" s="644"/>
      <c r="TRN101" s="644"/>
      <c r="TRO101" s="644"/>
      <c r="TRP101" s="644"/>
      <c r="TRQ101" s="644"/>
      <c r="TRR101" s="644"/>
      <c r="TRS101" s="644"/>
      <c r="TRT101" s="644"/>
      <c r="TRU101" s="644"/>
      <c r="TRV101" s="644"/>
      <c r="TRW101" s="644"/>
      <c r="TRX101" s="644"/>
      <c r="TRY101" s="644"/>
      <c r="TRZ101" s="644"/>
      <c r="TSA101" s="644"/>
      <c r="TSB101" s="644"/>
      <c r="TSC101" s="644"/>
      <c r="TSD101" s="644"/>
      <c r="TSE101" s="644"/>
      <c r="TSF101" s="644"/>
      <c r="TSG101" s="644"/>
      <c r="TSH101" s="644"/>
      <c r="TSI101" s="644"/>
      <c r="TSJ101" s="644"/>
      <c r="TSK101" s="644"/>
      <c r="TSL101" s="644"/>
      <c r="TSM101" s="644"/>
      <c r="TSN101" s="644"/>
      <c r="TSO101" s="644"/>
      <c r="TSP101" s="644"/>
      <c r="TSQ101" s="644"/>
      <c r="TSR101" s="644"/>
      <c r="TSS101" s="644"/>
      <c r="TST101" s="644"/>
      <c r="TSU101" s="644"/>
      <c r="TSV101" s="644"/>
      <c r="TSW101" s="644"/>
      <c r="TSX101" s="644"/>
      <c r="TSY101" s="644"/>
      <c r="TSZ101" s="644"/>
      <c r="TTA101" s="644"/>
      <c r="TTB101" s="644"/>
      <c r="TTC101" s="644"/>
      <c r="TTD101" s="644"/>
      <c r="TTE101" s="644"/>
      <c r="TTF101" s="644"/>
      <c r="TTG101" s="644"/>
      <c r="TTH101" s="644"/>
      <c r="TTI101" s="644"/>
      <c r="TTJ101" s="644"/>
      <c r="TTK101" s="644"/>
      <c r="TTL101" s="644"/>
      <c r="TTM101" s="644"/>
      <c r="TTN101" s="644"/>
      <c r="TTO101" s="644"/>
      <c r="TTP101" s="644"/>
      <c r="TTQ101" s="644"/>
      <c r="TTR101" s="644"/>
      <c r="TTS101" s="644"/>
      <c r="TTT101" s="644"/>
      <c r="TTU101" s="644"/>
      <c r="TTV101" s="644"/>
      <c r="TTW101" s="644"/>
      <c r="TTX101" s="644"/>
      <c r="TTY101" s="644"/>
      <c r="TTZ101" s="644"/>
      <c r="TUA101" s="644"/>
      <c r="TUB101" s="644"/>
      <c r="TUC101" s="644"/>
      <c r="TUD101" s="644"/>
      <c r="TUE101" s="644"/>
      <c r="TUF101" s="644"/>
      <c r="TUG101" s="644"/>
      <c r="TUH101" s="644"/>
      <c r="TUI101" s="644"/>
      <c r="TUJ101" s="644"/>
      <c r="TUK101" s="644"/>
      <c r="TUL101" s="644"/>
      <c r="TUM101" s="644"/>
      <c r="TUN101" s="644"/>
      <c r="TUO101" s="644"/>
      <c r="TUP101" s="644"/>
      <c r="TUQ101" s="644"/>
      <c r="TUR101" s="644"/>
      <c r="TUS101" s="644"/>
      <c r="TUT101" s="644"/>
      <c r="TUU101" s="644"/>
      <c r="TUV101" s="644"/>
      <c r="TUW101" s="644"/>
      <c r="TUX101" s="644"/>
      <c r="TUY101" s="644"/>
      <c r="TUZ101" s="644"/>
      <c r="TVA101" s="644"/>
      <c r="TVB101" s="644"/>
      <c r="TVC101" s="644"/>
      <c r="TVD101" s="644"/>
      <c r="TVE101" s="644"/>
      <c r="TVF101" s="644"/>
      <c r="TVG101" s="644"/>
      <c r="TVH101" s="644"/>
      <c r="TVI101" s="644"/>
      <c r="TVJ101" s="644"/>
      <c r="TVK101" s="644"/>
      <c r="TVL101" s="644"/>
      <c r="TVM101" s="644"/>
      <c r="TVN101" s="644"/>
      <c r="TVO101" s="644"/>
      <c r="TVP101" s="644"/>
      <c r="TVQ101" s="644"/>
      <c r="TVR101" s="644"/>
      <c r="TVS101" s="644"/>
      <c r="TVT101" s="644"/>
      <c r="TVU101" s="644"/>
      <c r="TVV101" s="644"/>
      <c r="TVW101" s="644"/>
      <c r="TVX101" s="644"/>
      <c r="TVY101" s="644"/>
      <c r="TVZ101" s="644"/>
      <c r="TWA101" s="644"/>
      <c r="TWB101" s="644"/>
      <c r="TWC101" s="644"/>
      <c r="TWD101" s="644"/>
      <c r="TWE101" s="644"/>
      <c r="TWF101" s="644"/>
      <c r="TWG101" s="644"/>
      <c r="TWH101" s="644"/>
      <c r="TWI101" s="644"/>
      <c r="TWJ101" s="644"/>
      <c r="TWK101" s="644"/>
      <c r="TWL101" s="644"/>
      <c r="TWM101" s="644"/>
      <c r="TWN101" s="644"/>
      <c r="TWO101" s="644"/>
      <c r="TWP101" s="644"/>
      <c r="TWQ101" s="644"/>
      <c r="TWR101" s="644"/>
      <c r="TWS101" s="644"/>
      <c r="TWT101" s="644"/>
      <c r="TWU101" s="644"/>
      <c r="TWV101" s="644"/>
      <c r="TWW101" s="644"/>
      <c r="TWX101" s="644"/>
      <c r="TWY101" s="644"/>
      <c r="TWZ101" s="644"/>
      <c r="TXA101" s="644"/>
      <c r="TXB101" s="644"/>
      <c r="TXC101" s="644"/>
      <c r="TXD101" s="644"/>
      <c r="TXE101" s="644"/>
      <c r="TXF101" s="644"/>
      <c r="TXG101" s="644"/>
      <c r="TXH101" s="644"/>
      <c r="TXI101" s="644"/>
      <c r="TXJ101" s="644"/>
      <c r="TXK101" s="644"/>
      <c r="TXL101" s="644"/>
      <c r="TXM101" s="644"/>
      <c r="TXN101" s="644"/>
      <c r="TXO101" s="644"/>
      <c r="TXP101" s="644"/>
      <c r="TXQ101" s="644"/>
      <c r="TXR101" s="644"/>
      <c r="TXS101" s="644"/>
      <c r="TXT101" s="644"/>
      <c r="TXU101" s="644"/>
      <c r="TXV101" s="644"/>
      <c r="TXW101" s="644"/>
      <c r="TXX101" s="644"/>
      <c r="TXY101" s="644"/>
      <c r="TXZ101" s="644"/>
      <c r="TYA101" s="644"/>
      <c r="TYB101" s="644"/>
      <c r="TYC101" s="644"/>
      <c r="TYD101" s="644"/>
      <c r="TYE101" s="644"/>
      <c r="TYF101" s="644"/>
      <c r="TYG101" s="644"/>
      <c r="TYH101" s="644"/>
      <c r="TYI101" s="644"/>
      <c r="TYJ101" s="644"/>
      <c r="TYK101" s="644"/>
      <c r="TYL101" s="644"/>
      <c r="TYM101" s="644"/>
      <c r="TYN101" s="644"/>
      <c r="TYO101" s="644"/>
      <c r="TYP101" s="644"/>
      <c r="TYQ101" s="644"/>
      <c r="TYR101" s="644"/>
      <c r="TYS101" s="644"/>
      <c r="TYT101" s="644"/>
      <c r="TYU101" s="644"/>
      <c r="TYV101" s="644"/>
      <c r="TYW101" s="644"/>
      <c r="TYX101" s="644"/>
      <c r="TYY101" s="644"/>
      <c r="TYZ101" s="644"/>
      <c r="TZA101" s="644"/>
      <c r="TZB101" s="644"/>
      <c r="TZC101" s="644"/>
      <c r="TZD101" s="644"/>
      <c r="TZE101" s="644"/>
      <c r="TZF101" s="644"/>
      <c r="TZG101" s="644"/>
      <c r="TZH101" s="644"/>
      <c r="TZI101" s="644"/>
      <c r="TZJ101" s="644"/>
      <c r="TZK101" s="644"/>
      <c r="TZL101" s="644"/>
      <c r="TZM101" s="644"/>
      <c r="TZN101" s="644"/>
      <c r="TZO101" s="644"/>
      <c r="TZP101" s="644"/>
      <c r="TZQ101" s="644"/>
      <c r="TZR101" s="644"/>
      <c r="TZS101" s="644"/>
      <c r="TZT101" s="644"/>
      <c r="TZU101" s="644"/>
      <c r="TZV101" s="644"/>
      <c r="TZW101" s="644"/>
      <c r="TZX101" s="644"/>
      <c r="TZY101" s="644"/>
      <c r="TZZ101" s="644"/>
      <c r="UAA101" s="644"/>
      <c r="UAB101" s="644"/>
      <c r="UAC101" s="644"/>
      <c r="UAD101" s="644"/>
      <c r="UAE101" s="644"/>
      <c r="UAF101" s="644"/>
      <c r="UAG101" s="644"/>
      <c r="UAH101" s="644"/>
      <c r="UAI101" s="644"/>
      <c r="UAJ101" s="644"/>
      <c r="UAK101" s="644"/>
      <c r="UAL101" s="644"/>
      <c r="UAM101" s="644"/>
      <c r="UAN101" s="644"/>
      <c r="UAO101" s="644"/>
      <c r="UAP101" s="644"/>
      <c r="UAQ101" s="644"/>
      <c r="UAR101" s="644"/>
      <c r="UAS101" s="644"/>
      <c r="UAT101" s="644"/>
      <c r="UAU101" s="644"/>
      <c r="UAV101" s="644"/>
      <c r="UAW101" s="644"/>
      <c r="UAX101" s="644"/>
      <c r="UAY101" s="644"/>
      <c r="UAZ101" s="644"/>
      <c r="UBA101" s="644"/>
      <c r="UBB101" s="644"/>
      <c r="UBC101" s="644"/>
      <c r="UBD101" s="644"/>
      <c r="UBE101" s="644"/>
      <c r="UBF101" s="644"/>
      <c r="UBG101" s="644"/>
      <c r="UBH101" s="644"/>
      <c r="UBI101" s="644"/>
      <c r="UBJ101" s="644"/>
      <c r="UBK101" s="644"/>
      <c r="UBL101" s="644"/>
      <c r="UBM101" s="644"/>
      <c r="UBN101" s="644"/>
      <c r="UBO101" s="644"/>
      <c r="UBP101" s="644"/>
      <c r="UBQ101" s="644"/>
      <c r="UBR101" s="644"/>
      <c r="UBS101" s="644"/>
      <c r="UBT101" s="644"/>
      <c r="UBU101" s="644"/>
      <c r="UBV101" s="644"/>
      <c r="UBW101" s="644"/>
      <c r="UBX101" s="644"/>
      <c r="UBY101" s="644"/>
      <c r="UBZ101" s="644"/>
      <c r="UCA101" s="644"/>
      <c r="UCB101" s="644"/>
      <c r="UCC101" s="644"/>
      <c r="UCD101" s="644"/>
      <c r="UCE101" s="644"/>
      <c r="UCF101" s="644"/>
      <c r="UCG101" s="644"/>
      <c r="UCH101" s="644"/>
      <c r="UCI101" s="644"/>
      <c r="UCJ101" s="644"/>
      <c r="UCK101" s="644"/>
      <c r="UCL101" s="644"/>
      <c r="UCM101" s="644"/>
      <c r="UCN101" s="644"/>
      <c r="UCO101" s="644"/>
      <c r="UCP101" s="644"/>
      <c r="UCQ101" s="644"/>
      <c r="UCR101" s="644"/>
      <c r="UCS101" s="644"/>
      <c r="UCT101" s="644"/>
      <c r="UCU101" s="644"/>
      <c r="UCV101" s="644"/>
      <c r="UCW101" s="644"/>
      <c r="UCX101" s="644"/>
      <c r="UCY101" s="644"/>
      <c r="UCZ101" s="644"/>
      <c r="UDA101" s="644"/>
      <c r="UDB101" s="644"/>
      <c r="UDC101" s="644"/>
      <c r="UDD101" s="644"/>
      <c r="UDE101" s="644"/>
      <c r="UDF101" s="644"/>
      <c r="UDG101" s="644"/>
      <c r="UDH101" s="644"/>
      <c r="UDI101" s="644"/>
      <c r="UDJ101" s="644"/>
      <c r="UDK101" s="644"/>
      <c r="UDL101" s="644"/>
      <c r="UDM101" s="644"/>
      <c r="UDN101" s="644"/>
      <c r="UDO101" s="644"/>
      <c r="UDP101" s="644"/>
      <c r="UDQ101" s="644"/>
      <c r="UDR101" s="644"/>
      <c r="UDS101" s="644"/>
      <c r="UDT101" s="644"/>
      <c r="UDU101" s="644"/>
      <c r="UDV101" s="644"/>
      <c r="UDW101" s="644"/>
      <c r="UDX101" s="644"/>
      <c r="UDY101" s="644"/>
      <c r="UDZ101" s="644"/>
      <c r="UEA101" s="644"/>
      <c r="UEB101" s="644"/>
      <c r="UEC101" s="644"/>
      <c r="UED101" s="644"/>
      <c r="UEE101" s="644"/>
      <c r="UEF101" s="644"/>
      <c r="UEG101" s="644"/>
      <c r="UEH101" s="644"/>
      <c r="UEI101" s="644"/>
      <c r="UEJ101" s="644"/>
      <c r="UEK101" s="644"/>
      <c r="UEL101" s="644"/>
      <c r="UEM101" s="644"/>
      <c r="UEN101" s="644"/>
      <c r="UEO101" s="644"/>
      <c r="UEP101" s="644"/>
      <c r="UEQ101" s="644"/>
      <c r="UER101" s="644"/>
      <c r="UES101" s="644"/>
      <c r="UET101" s="644"/>
      <c r="UEU101" s="644"/>
      <c r="UEV101" s="644"/>
      <c r="UEW101" s="644"/>
      <c r="UEX101" s="644"/>
      <c r="UEY101" s="644"/>
      <c r="UEZ101" s="644"/>
      <c r="UFA101" s="644"/>
      <c r="UFB101" s="644"/>
      <c r="UFC101" s="644"/>
      <c r="UFD101" s="644"/>
      <c r="UFE101" s="644"/>
      <c r="UFF101" s="644"/>
      <c r="UFG101" s="644"/>
      <c r="UFH101" s="644"/>
      <c r="UFI101" s="644"/>
      <c r="UFJ101" s="644"/>
      <c r="UFK101" s="644"/>
      <c r="UFL101" s="644"/>
      <c r="UFM101" s="644"/>
      <c r="UFN101" s="644"/>
      <c r="UFO101" s="644"/>
      <c r="UFP101" s="644"/>
      <c r="UFQ101" s="644"/>
      <c r="UFR101" s="644"/>
      <c r="UFS101" s="644"/>
      <c r="UFT101" s="644"/>
      <c r="UFU101" s="644"/>
      <c r="UFV101" s="644"/>
      <c r="UFW101" s="644"/>
      <c r="UFX101" s="644"/>
      <c r="UFY101" s="644"/>
      <c r="UFZ101" s="644"/>
      <c r="UGA101" s="644"/>
      <c r="UGB101" s="644"/>
      <c r="UGC101" s="644"/>
      <c r="UGD101" s="644"/>
      <c r="UGE101" s="644"/>
      <c r="UGF101" s="644"/>
      <c r="UGG101" s="644"/>
      <c r="UGH101" s="644"/>
      <c r="UGI101" s="644"/>
      <c r="UGJ101" s="644"/>
      <c r="UGK101" s="644"/>
      <c r="UGL101" s="644"/>
      <c r="UGM101" s="644"/>
      <c r="UGN101" s="644"/>
      <c r="UGO101" s="644"/>
      <c r="UGP101" s="644"/>
      <c r="UGQ101" s="644"/>
      <c r="UGR101" s="644"/>
      <c r="UGS101" s="644"/>
      <c r="UGT101" s="644"/>
      <c r="UGU101" s="644"/>
      <c r="UGV101" s="644"/>
      <c r="UGW101" s="644"/>
      <c r="UGX101" s="644"/>
      <c r="UGY101" s="644"/>
      <c r="UGZ101" s="644"/>
      <c r="UHA101" s="644"/>
      <c r="UHB101" s="644"/>
      <c r="UHC101" s="644"/>
      <c r="UHD101" s="644"/>
      <c r="UHE101" s="644"/>
      <c r="UHF101" s="644"/>
      <c r="UHG101" s="644"/>
      <c r="UHH101" s="644"/>
      <c r="UHI101" s="644"/>
      <c r="UHJ101" s="644"/>
      <c r="UHK101" s="644"/>
      <c r="UHL101" s="644"/>
      <c r="UHM101" s="644"/>
      <c r="UHN101" s="644"/>
      <c r="UHO101" s="644"/>
      <c r="UHP101" s="644"/>
      <c r="UHQ101" s="644"/>
      <c r="UHR101" s="644"/>
      <c r="UHS101" s="644"/>
      <c r="UHT101" s="644"/>
      <c r="UHU101" s="644"/>
      <c r="UHV101" s="644"/>
      <c r="UHW101" s="644"/>
      <c r="UHX101" s="644"/>
      <c r="UHY101" s="644"/>
      <c r="UHZ101" s="644"/>
      <c r="UIA101" s="644"/>
      <c r="UIB101" s="644"/>
      <c r="UIC101" s="644"/>
      <c r="UID101" s="644"/>
      <c r="UIE101" s="644"/>
      <c r="UIF101" s="644"/>
      <c r="UIG101" s="644"/>
      <c r="UIH101" s="644"/>
      <c r="UII101" s="644"/>
      <c r="UIJ101" s="644"/>
      <c r="UIK101" s="644"/>
      <c r="UIL101" s="644"/>
      <c r="UIM101" s="644"/>
      <c r="UIN101" s="644"/>
      <c r="UIO101" s="644"/>
      <c r="UIP101" s="644"/>
      <c r="UIQ101" s="644"/>
      <c r="UIR101" s="644"/>
      <c r="UIS101" s="644"/>
      <c r="UIT101" s="644"/>
      <c r="UIU101" s="644"/>
      <c r="UIV101" s="644"/>
      <c r="UIW101" s="644"/>
      <c r="UIX101" s="644"/>
      <c r="UIY101" s="644"/>
      <c r="UIZ101" s="644"/>
      <c r="UJA101" s="644"/>
      <c r="UJB101" s="644"/>
      <c r="UJC101" s="644"/>
      <c r="UJD101" s="644"/>
      <c r="UJE101" s="644"/>
      <c r="UJF101" s="644"/>
      <c r="UJG101" s="644"/>
      <c r="UJH101" s="644"/>
      <c r="UJI101" s="644"/>
      <c r="UJJ101" s="644"/>
      <c r="UJK101" s="644"/>
      <c r="UJL101" s="644"/>
      <c r="UJM101" s="644"/>
      <c r="UJN101" s="644"/>
      <c r="UJO101" s="644"/>
      <c r="UJP101" s="644"/>
      <c r="UJQ101" s="644"/>
      <c r="UJR101" s="644"/>
      <c r="UJS101" s="644"/>
      <c r="UJT101" s="644"/>
      <c r="UJU101" s="644"/>
      <c r="UJV101" s="644"/>
      <c r="UJW101" s="644"/>
      <c r="UJX101" s="644"/>
      <c r="UJY101" s="644"/>
      <c r="UJZ101" s="644"/>
      <c r="UKA101" s="644"/>
      <c r="UKB101" s="644"/>
      <c r="UKC101" s="644"/>
      <c r="UKD101" s="644"/>
      <c r="UKE101" s="644"/>
      <c r="UKF101" s="644"/>
      <c r="UKG101" s="644"/>
      <c r="UKH101" s="644"/>
      <c r="UKI101" s="644"/>
      <c r="UKJ101" s="644"/>
      <c r="UKK101" s="644"/>
      <c r="UKL101" s="644"/>
      <c r="UKM101" s="644"/>
      <c r="UKN101" s="644"/>
      <c r="UKO101" s="644"/>
      <c r="UKP101" s="644"/>
      <c r="UKQ101" s="644"/>
      <c r="UKR101" s="644"/>
      <c r="UKS101" s="644"/>
      <c r="UKT101" s="644"/>
      <c r="UKU101" s="644"/>
      <c r="UKV101" s="644"/>
      <c r="UKW101" s="644"/>
      <c r="UKX101" s="644"/>
      <c r="UKY101" s="644"/>
      <c r="UKZ101" s="644"/>
      <c r="ULA101" s="644"/>
      <c r="ULB101" s="644"/>
      <c r="ULC101" s="644"/>
      <c r="ULD101" s="644"/>
      <c r="ULE101" s="644"/>
      <c r="ULF101" s="644"/>
      <c r="ULG101" s="644"/>
      <c r="ULH101" s="644"/>
      <c r="ULI101" s="644"/>
      <c r="ULJ101" s="644"/>
      <c r="ULK101" s="644"/>
      <c r="ULL101" s="644"/>
      <c r="ULM101" s="644"/>
      <c r="ULN101" s="644"/>
      <c r="ULO101" s="644"/>
      <c r="ULP101" s="644"/>
      <c r="ULQ101" s="644"/>
      <c r="ULR101" s="644"/>
      <c r="ULS101" s="644"/>
      <c r="ULT101" s="644"/>
      <c r="ULU101" s="644"/>
      <c r="ULV101" s="644"/>
      <c r="ULW101" s="644"/>
      <c r="ULX101" s="644"/>
      <c r="ULY101" s="644"/>
      <c r="ULZ101" s="644"/>
      <c r="UMA101" s="644"/>
      <c r="UMB101" s="644"/>
      <c r="UMC101" s="644"/>
      <c r="UMD101" s="644"/>
      <c r="UME101" s="644"/>
      <c r="UMF101" s="644"/>
      <c r="UMG101" s="644"/>
      <c r="UMH101" s="644"/>
      <c r="UMI101" s="644"/>
      <c r="UMJ101" s="644"/>
      <c r="UMK101" s="644"/>
      <c r="UML101" s="644"/>
      <c r="UMM101" s="644"/>
      <c r="UMN101" s="644"/>
      <c r="UMO101" s="644"/>
      <c r="UMP101" s="644"/>
      <c r="UMQ101" s="644"/>
      <c r="UMR101" s="644"/>
      <c r="UMS101" s="644"/>
      <c r="UMT101" s="644"/>
      <c r="UMU101" s="644"/>
      <c r="UMV101" s="644"/>
      <c r="UMW101" s="644"/>
      <c r="UMX101" s="644"/>
      <c r="UMY101" s="644"/>
      <c r="UMZ101" s="644"/>
      <c r="UNA101" s="644"/>
      <c r="UNB101" s="644"/>
      <c r="UNC101" s="644"/>
      <c r="UND101" s="644"/>
      <c r="UNE101" s="644"/>
      <c r="UNF101" s="644"/>
      <c r="UNG101" s="644"/>
      <c r="UNH101" s="644"/>
      <c r="UNI101" s="644"/>
      <c r="UNJ101" s="644"/>
      <c r="UNK101" s="644"/>
      <c r="UNL101" s="644"/>
      <c r="UNM101" s="644"/>
      <c r="UNN101" s="644"/>
      <c r="UNO101" s="644"/>
      <c r="UNP101" s="644"/>
      <c r="UNQ101" s="644"/>
      <c r="UNR101" s="644"/>
      <c r="UNS101" s="644"/>
      <c r="UNT101" s="644"/>
      <c r="UNU101" s="644"/>
      <c r="UNV101" s="644"/>
      <c r="UNW101" s="644"/>
      <c r="UNX101" s="644"/>
      <c r="UNY101" s="644"/>
      <c r="UNZ101" s="644"/>
      <c r="UOA101" s="644"/>
      <c r="UOB101" s="644"/>
      <c r="UOC101" s="644"/>
      <c r="UOD101" s="644"/>
      <c r="UOE101" s="644"/>
      <c r="UOF101" s="644"/>
      <c r="UOG101" s="644"/>
      <c r="UOH101" s="644"/>
      <c r="UOI101" s="644"/>
      <c r="UOJ101" s="644"/>
      <c r="UOK101" s="644"/>
      <c r="UOL101" s="644"/>
      <c r="UOM101" s="644"/>
      <c r="UON101" s="644"/>
      <c r="UOO101" s="644"/>
      <c r="UOP101" s="644"/>
      <c r="UOQ101" s="644"/>
      <c r="UOR101" s="644"/>
      <c r="UOS101" s="644"/>
      <c r="UOT101" s="644"/>
      <c r="UOU101" s="644"/>
      <c r="UOV101" s="644"/>
      <c r="UOW101" s="644"/>
      <c r="UOX101" s="644"/>
      <c r="UOY101" s="644"/>
      <c r="UOZ101" s="644"/>
      <c r="UPA101" s="644"/>
      <c r="UPB101" s="644"/>
      <c r="UPC101" s="644"/>
      <c r="UPD101" s="644"/>
      <c r="UPE101" s="644"/>
      <c r="UPF101" s="644"/>
      <c r="UPG101" s="644"/>
      <c r="UPH101" s="644"/>
      <c r="UPI101" s="644"/>
      <c r="UPJ101" s="644"/>
      <c r="UPK101" s="644"/>
      <c r="UPL101" s="644"/>
      <c r="UPM101" s="644"/>
      <c r="UPN101" s="644"/>
      <c r="UPO101" s="644"/>
      <c r="UPP101" s="644"/>
      <c r="UPQ101" s="644"/>
      <c r="UPR101" s="644"/>
      <c r="UPS101" s="644"/>
      <c r="UPT101" s="644"/>
      <c r="UPU101" s="644"/>
      <c r="UPV101" s="644"/>
      <c r="UPW101" s="644"/>
      <c r="UPX101" s="644"/>
      <c r="UPY101" s="644"/>
      <c r="UPZ101" s="644"/>
      <c r="UQA101" s="644"/>
      <c r="UQB101" s="644"/>
      <c r="UQC101" s="644"/>
      <c r="UQD101" s="644"/>
      <c r="UQE101" s="644"/>
      <c r="UQF101" s="644"/>
      <c r="UQG101" s="644"/>
      <c r="UQH101" s="644"/>
      <c r="UQI101" s="644"/>
      <c r="UQJ101" s="644"/>
      <c r="UQK101" s="644"/>
      <c r="UQL101" s="644"/>
      <c r="UQM101" s="644"/>
      <c r="UQN101" s="644"/>
      <c r="UQO101" s="644"/>
      <c r="UQP101" s="644"/>
      <c r="UQQ101" s="644"/>
      <c r="UQR101" s="644"/>
      <c r="UQS101" s="644"/>
      <c r="UQT101" s="644"/>
      <c r="UQU101" s="644"/>
      <c r="UQV101" s="644"/>
      <c r="UQW101" s="644"/>
      <c r="UQX101" s="644"/>
      <c r="UQY101" s="644"/>
      <c r="UQZ101" s="644"/>
      <c r="URA101" s="644"/>
      <c r="URB101" s="644"/>
      <c r="URC101" s="644"/>
      <c r="URD101" s="644"/>
      <c r="URE101" s="644"/>
      <c r="URF101" s="644"/>
      <c r="URG101" s="644"/>
      <c r="URH101" s="644"/>
      <c r="URI101" s="644"/>
      <c r="URJ101" s="644"/>
      <c r="URK101" s="644"/>
      <c r="URL101" s="644"/>
      <c r="URM101" s="644"/>
      <c r="URN101" s="644"/>
      <c r="URO101" s="644"/>
      <c r="URP101" s="644"/>
      <c r="URQ101" s="644"/>
      <c r="URR101" s="644"/>
      <c r="URS101" s="644"/>
      <c r="URT101" s="644"/>
      <c r="URU101" s="644"/>
      <c r="URV101" s="644"/>
      <c r="URW101" s="644"/>
      <c r="URX101" s="644"/>
      <c r="URY101" s="644"/>
      <c r="URZ101" s="644"/>
      <c r="USA101" s="644"/>
      <c r="USB101" s="644"/>
      <c r="USC101" s="644"/>
      <c r="USD101" s="644"/>
      <c r="USE101" s="644"/>
      <c r="USF101" s="644"/>
      <c r="USG101" s="644"/>
      <c r="USH101" s="644"/>
      <c r="USI101" s="644"/>
      <c r="USJ101" s="644"/>
      <c r="USK101" s="644"/>
      <c r="USL101" s="644"/>
      <c r="USM101" s="644"/>
      <c r="USN101" s="644"/>
      <c r="USO101" s="644"/>
      <c r="USP101" s="644"/>
      <c r="USQ101" s="644"/>
      <c r="USR101" s="644"/>
      <c r="USS101" s="644"/>
      <c r="UST101" s="644"/>
      <c r="USU101" s="644"/>
      <c r="USV101" s="644"/>
      <c r="USW101" s="644"/>
      <c r="USX101" s="644"/>
      <c r="USY101" s="644"/>
      <c r="USZ101" s="644"/>
      <c r="UTA101" s="644"/>
      <c r="UTB101" s="644"/>
      <c r="UTC101" s="644"/>
      <c r="UTD101" s="644"/>
      <c r="UTE101" s="644"/>
      <c r="UTF101" s="644"/>
      <c r="UTG101" s="644"/>
      <c r="UTH101" s="644"/>
      <c r="UTI101" s="644"/>
      <c r="UTJ101" s="644"/>
      <c r="UTK101" s="644"/>
      <c r="UTL101" s="644"/>
      <c r="UTM101" s="644"/>
      <c r="UTN101" s="644"/>
      <c r="UTO101" s="644"/>
      <c r="UTP101" s="644"/>
      <c r="UTQ101" s="644"/>
      <c r="UTR101" s="644"/>
      <c r="UTS101" s="644"/>
      <c r="UTT101" s="644"/>
      <c r="UTU101" s="644"/>
      <c r="UTV101" s="644"/>
      <c r="UTW101" s="644"/>
      <c r="UTX101" s="644"/>
      <c r="UTY101" s="644"/>
      <c r="UTZ101" s="644"/>
      <c r="UUA101" s="644"/>
      <c r="UUB101" s="644"/>
      <c r="UUC101" s="644"/>
      <c r="UUD101" s="644"/>
      <c r="UUE101" s="644"/>
      <c r="UUF101" s="644"/>
      <c r="UUG101" s="644"/>
      <c r="UUH101" s="644"/>
      <c r="UUI101" s="644"/>
      <c r="UUJ101" s="644"/>
      <c r="UUK101" s="644"/>
      <c r="UUL101" s="644"/>
      <c r="UUM101" s="644"/>
      <c r="UUN101" s="644"/>
      <c r="UUO101" s="644"/>
      <c r="UUP101" s="644"/>
      <c r="UUQ101" s="644"/>
      <c r="UUR101" s="644"/>
      <c r="UUS101" s="644"/>
      <c r="UUT101" s="644"/>
      <c r="UUU101" s="644"/>
      <c r="UUV101" s="644"/>
      <c r="UUW101" s="644"/>
      <c r="UUX101" s="644"/>
      <c r="UUY101" s="644"/>
      <c r="UUZ101" s="644"/>
      <c r="UVA101" s="644"/>
      <c r="UVB101" s="644"/>
      <c r="UVC101" s="644"/>
      <c r="UVD101" s="644"/>
      <c r="UVE101" s="644"/>
      <c r="UVF101" s="644"/>
      <c r="UVG101" s="644"/>
      <c r="UVH101" s="644"/>
      <c r="UVI101" s="644"/>
      <c r="UVJ101" s="644"/>
      <c r="UVK101" s="644"/>
      <c r="UVL101" s="644"/>
      <c r="UVM101" s="644"/>
      <c r="UVN101" s="644"/>
      <c r="UVO101" s="644"/>
      <c r="UVP101" s="644"/>
      <c r="UVQ101" s="644"/>
      <c r="UVR101" s="644"/>
      <c r="UVS101" s="644"/>
      <c r="UVT101" s="644"/>
      <c r="UVU101" s="644"/>
      <c r="UVV101" s="644"/>
      <c r="UVW101" s="644"/>
      <c r="UVX101" s="644"/>
      <c r="UVY101" s="644"/>
      <c r="UVZ101" s="644"/>
      <c r="UWA101" s="644"/>
      <c r="UWB101" s="644"/>
      <c r="UWC101" s="644"/>
      <c r="UWD101" s="644"/>
      <c r="UWE101" s="644"/>
      <c r="UWF101" s="644"/>
      <c r="UWG101" s="644"/>
      <c r="UWH101" s="644"/>
      <c r="UWI101" s="644"/>
      <c r="UWJ101" s="644"/>
      <c r="UWK101" s="644"/>
      <c r="UWL101" s="644"/>
      <c r="UWM101" s="644"/>
      <c r="UWN101" s="644"/>
      <c r="UWO101" s="644"/>
      <c r="UWP101" s="644"/>
      <c r="UWQ101" s="644"/>
      <c r="UWR101" s="644"/>
      <c r="UWS101" s="644"/>
      <c r="UWT101" s="644"/>
      <c r="UWU101" s="644"/>
      <c r="UWV101" s="644"/>
      <c r="UWW101" s="644"/>
      <c r="UWX101" s="644"/>
      <c r="UWY101" s="644"/>
      <c r="UWZ101" s="644"/>
      <c r="UXA101" s="644"/>
      <c r="UXB101" s="644"/>
      <c r="UXC101" s="644"/>
      <c r="UXD101" s="644"/>
      <c r="UXE101" s="644"/>
      <c r="UXF101" s="644"/>
      <c r="UXG101" s="644"/>
      <c r="UXH101" s="644"/>
      <c r="UXI101" s="644"/>
      <c r="UXJ101" s="644"/>
      <c r="UXK101" s="644"/>
      <c r="UXL101" s="644"/>
      <c r="UXM101" s="644"/>
      <c r="UXN101" s="644"/>
      <c r="UXO101" s="644"/>
      <c r="UXP101" s="644"/>
      <c r="UXQ101" s="644"/>
      <c r="UXR101" s="644"/>
      <c r="UXS101" s="644"/>
      <c r="UXT101" s="644"/>
      <c r="UXU101" s="644"/>
      <c r="UXV101" s="644"/>
      <c r="UXW101" s="644"/>
      <c r="UXX101" s="644"/>
      <c r="UXY101" s="644"/>
      <c r="UXZ101" s="644"/>
      <c r="UYA101" s="644"/>
      <c r="UYB101" s="644"/>
      <c r="UYC101" s="644"/>
      <c r="UYD101" s="644"/>
      <c r="UYE101" s="644"/>
      <c r="UYF101" s="644"/>
      <c r="UYG101" s="644"/>
      <c r="UYH101" s="644"/>
      <c r="UYI101" s="644"/>
      <c r="UYJ101" s="644"/>
      <c r="UYK101" s="644"/>
      <c r="UYL101" s="644"/>
      <c r="UYM101" s="644"/>
      <c r="UYN101" s="644"/>
      <c r="UYO101" s="644"/>
      <c r="UYP101" s="644"/>
      <c r="UYQ101" s="644"/>
      <c r="UYR101" s="644"/>
      <c r="UYS101" s="644"/>
      <c r="UYT101" s="644"/>
      <c r="UYU101" s="644"/>
      <c r="UYV101" s="644"/>
      <c r="UYW101" s="644"/>
      <c r="UYX101" s="644"/>
      <c r="UYY101" s="644"/>
      <c r="UYZ101" s="644"/>
      <c r="UZA101" s="644"/>
      <c r="UZB101" s="644"/>
      <c r="UZC101" s="644"/>
      <c r="UZD101" s="644"/>
      <c r="UZE101" s="644"/>
      <c r="UZF101" s="644"/>
      <c r="UZG101" s="644"/>
      <c r="UZH101" s="644"/>
      <c r="UZI101" s="644"/>
      <c r="UZJ101" s="644"/>
      <c r="UZK101" s="644"/>
      <c r="UZL101" s="644"/>
      <c r="UZM101" s="644"/>
      <c r="UZN101" s="644"/>
      <c r="UZO101" s="644"/>
      <c r="UZP101" s="644"/>
      <c r="UZQ101" s="644"/>
      <c r="UZR101" s="644"/>
      <c r="UZS101" s="644"/>
      <c r="UZT101" s="644"/>
      <c r="UZU101" s="644"/>
      <c r="UZV101" s="644"/>
      <c r="UZW101" s="644"/>
      <c r="UZX101" s="644"/>
      <c r="UZY101" s="644"/>
      <c r="UZZ101" s="644"/>
      <c r="VAA101" s="644"/>
      <c r="VAB101" s="644"/>
      <c r="VAC101" s="644"/>
      <c r="VAD101" s="644"/>
      <c r="VAE101" s="644"/>
      <c r="VAF101" s="644"/>
      <c r="VAG101" s="644"/>
      <c r="VAH101" s="644"/>
      <c r="VAI101" s="644"/>
      <c r="VAJ101" s="644"/>
      <c r="VAK101" s="644"/>
      <c r="VAL101" s="644"/>
      <c r="VAM101" s="644"/>
      <c r="VAN101" s="644"/>
      <c r="VAO101" s="644"/>
      <c r="VAP101" s="644"/>
      <c r="VAQ101" s="644"/>
      <c r="VAR101" s="644"/>
      <c r="VAS101" s="644"/>
      <c r="VAT101" s="644"/>
      <c r="VAU101" s="644"/>
      <c r="VAV101" s="644"/>
      <c r="VAW101" s="644"/>
      <c r="VAX101" s="644"/>
      <c r="VAY101" s="644"/>
      <c r="VAZ101" s="644"/>
      <c r="VBA101" s="644"/>
      <c r="VBB101" s="644"/>
      <c r="VBC101" s="644"/>
      <c r="VBD101" s="644"/>
      <c r="VBE101" s="644"/>
      <c r="VBF101" s="644"/>
      <c r="VBG101" s="644"/>
      <c r="VBH101" s="644"/>
      <c r="VBI101" s="644"/>
      <c r="VBJ101" s="644"/>
      <c r="VBK101" s="644"/>
      <c r="VBL101" s="644"/>
      <c r="VBM101" s="644"/>
      <c r="VBN101" s="644"/>
      <c r="VBO101" s="644"/>
      <c r="VBP101" s="644"/>
      <c r="VBQ101" s="644"/>
      <c r="VBR101" s="644"/>
      <c r="VBS101" s="644"/>
      <c r="VBT101" s="644"/>
      <c r="VBU101" s="644"/>
      <c r="VBV101" s="644"/>
      <c r="VBW101" s="644"/>
      <c r="VBX101" s="644"/>
      <c r="VBY101" s="644"/>
      <c r="VBZ101" s="644"/>
      <c r="VCA101" s="644"/>
      <c r="VCB101" s="644"/>
      <c r="VCC101" s="644"/>
      <c r="VCD101" s="644"/>
      <c r="VCE101" s="644"/>
      <c r="VCF101" s="644"/>
      <c r="VCG101" s="644"/>
      <c r="VCH101" s="644"/>
      <c r="VCI101" s="644"/>
      <c r="VCJ101" s="644"/>
      <c r="VCK101" s="644"/>
      <c r="VCL101" s="644"/>
      <c r="VCM101" s="644"/>
      <c r="VCN101" s="644"/>
      <c r="VCO101" s="644"/>
      <c r="VCP101" s="644"/>
      <c r="VCQ101" s="644"/>
      <c r="VCR101" s="644"/>
      <c r="VCS101" s="644"/>
      <c r="VCT101" s="644"/>
      <c r="VCU101" s="644"/>
      <c r="VCV101" s="644"/>
      <c r="VCW101" s="644"/>
      <c r="VCX101" s="644"/>
      <c r="VCY101" s="644"/>
      <c r="VCZ101" s="644"/>
      <c r="VDA101" s="644"/>
      <c r="VDB101" s="644"/>
      <c r="VDC101" s="644"/>
      <c r="VDD101" s="644"/>
      <c r="VDE101" s="644"/>
      <c r="VDF101" s="644"/>
      <c r="VDG101" s="644"/>
      <c r="VDH101" s="644"/>
      <c r="VDI101" s="644"/>
      <c r="VDJ101" s="644"/>
      <c r="VDK101" s="644"/>
      <c r="VDL101" s="644"/>
      <c r="VDM101" s="644"/>
      <c r="VDN101" s="644"/>
      <c r="VDO101" s="644"/>
      <c r="VDP101" s="644"/>
      <c r="VDQ101" s="644"/>
      <c r="VDR101" s="644"/>
      <c r="VDS101" s="644"/>
      <c r="VDT101" s="644"/>
      <c r="VDU101" s="644"/>
      <c r="VDV101" s="644"/>
      <c r="VDW101" s="644"/>
      <c r="VDX101" s="644"/>
      <c r="VDY101" s="644"/>
      <c r="VDZ101" s="644"/>
      <c r="VEA101" s="644"/>
      <c r="VEB101" s="644"/>
      <c r="VEC101" s="644"/>
      <c r="VED101" s="644"/>
      <c r="VEE101" s="644"/>
      <c r="VEF101" s="644"/>
      <c r="VEG101" s="644"/>
      <c r="VEH101" s="644"/>
      <c r="VEI101" s="644"/>
      <c r="VEJ101" s="644"/>
      <c r="VEK101" s="644"/>
      <c r="VEL101" s="644"/>
      <c r="VEM101" s="644"/>
      <c r="VEN101" s="644"/>
      <c r="VEO101" s="644"/>
      <c r="VEP101" s="644"/>
      <c r="VEQ101" s="644"/>
      <c r="VER101" s="644"/>
      <c r="VES101" s="644"/>
      <c r="VET101" s="644"/>
      <c r="VEU101" s="644"/>
      <c r="VEV101" s="644"/>
      <c r="VEW101" s="644"/>
      <c r="VEX101" s="644"/>
      <c r="VEY101" s="644"/>
      <c r="VEZ101" s="644"/>
      <c r="VFA101" s="644"/>
      <c r="VFB101" s="644"/>
      <c r="VFC101" s="644"/>
      <c r="VFD101" s="644"/>
      <c r="VFE101" s="644"/>
      <c r="VFF101" s="644"/>
      <c r="VFG101" s="644"/>
      <c r="VFH101" s="644"/>
      <c r="VFI101" s="644"/>
      <c r="VFJ101" s="644"/>
      <c r="VFK101" s="644"/>
      <c r="VFL101" s="644"/>
      <c r="VFM101" s="644"/>
      <c r="VFN101" s="644"/>
      <c r="VFO101" s="644"/>
      <c r="VFP101" s="644"/>
      <c r="VFQ101" s="644"/>
      <c r="VFR101" s="644"/>
      <c r="VFS101" s="644"/>
      <c r="VFT101" s="644"/>
      <c r="VFU101" s="644"/>
      <c r="VFV101" s="644"/>
      <c r="VFW101" s="644"/>
      <c r="VFX101" s="644"/>
      <c r="VFY101" s="644"/>
      <c r="VFZ101" s="644"/>
      <c r="VGA101" s="644"/>
      <c r="VGB101" s="644"/>
      <c r="VGC101" s="644"/>
      <c r="VGD101" s="644"/>
      <c r="VGE101" s="644"/>
      <c r="VGF101" s="644"/>
      <c r="VGG101" s="644"/>
      <c r="VGH101" s="644"/>
      <c r="VGI101" s="644"/>
      <c r="VGJ101" s="644"/>
      <c r="VGK101" s="644"/>
      <c r="VGL101" s="644"/>
      <c r="VGM101" s="644"/>
      <c r="VGN101" s="644"/>
      <c r="VGO101" s="644"/>
      <c r="VGP101" s="644"/>
      <c r="VGQ101" s="644"/>
      <c r="VGR101" s="644"/>
      <c r="VGS101" s="644"/>
      <c r="VGT101" s="644"/>
      <c r="VGU101" s="644"/>
      <c r="VGV101" s="644"/>
      <c r="VGW101" s="644"/>
      <c r="VGX101" s="644"/>
      <c r="VGY101" s="644"/>
      <c r="VGZ101" s="644"/>
      <c r="VHA101" s="644"/>
      <c r="VHB101" s="644"/>
      <c r="VHC101" s="644"/>
      <c r="VHD101" s="644"/>
      <c r="VHE101" s="644"/>
      <c r="VHF101" s="644"/>
      <c r="VHG101" s="644"/>
      <c r="VHH101" s="644"/>
      <c r="VHI101" s="644"/>
      <c r="VHJ101" s="644"/>
      <c r="VHK101" s="644"/>
      <c r="VHL101" s="644"/>
      <c r="VHM101" s="644"/>
      <c r="VHN101" s="644"/>
      <c r="VHO101" s="644"/>
      <c r="VHP101" s="644"/>
      <c r="VHQ101" s="644"/>
      <c r="VHR101" s="644"/>
      <c r="VHS101" s="644"/>
      <c r="VHT101" s="644"/>
      <c r="VHU101" s="644"/>
      <c r="VHV101" s="644"/>
      <c r="VHW101" s="644"/>
      <c r="VHX101" s="644"/>
      <c r="VHY101" s="644"/>
      <c r="VHZ101" s="644"/>
      <c r="VIA101" s="644"/>
      <c r="VIB101" s="644"/>
      <c r="VIC101" s="644"/>
      <c r="VID101" s="644"/>
      <c r="VIE101" s="644"/>
      <c r="VIF101" s="644"/>
      <c r="VIG101" s="644"/>
      <c r="VIH101" s="644"/>
      <c r="VII101" s="644"/>
      <c r="VIJ101" s="644"/>
      <c r="VIK101" s="644"/>
      <c r="VIL101" s="644"/>
      <c r="VIM101" s="644"/>
      <c r="VIN101" s="644"/>
      <c r="VIO101" s="644"/>
      <c r="VIP101" s="644"/>
      <c r="VIQ101" s="644"/>
      <c r="VIR101" s="644"/>
      <c r="VIS101" s="644"/>
      <c r="VIT101" s="644"/>
      <c r="VIU101" s="644"/>
      <c r="VIV101" s="644"/>
      <c r="VIW101" s="644"/>
      <c r="VIX101" s="644"/>
      <c r="VIY101" s="644"/>
      <c r="VIZ101" s="644"/>
      <c r="VJA101" s="644"/>
      <c r="VJB101" s="644"/>
      <c r="VJC101" s="644"/>
      <c r="VJD101" s="644"/>
      <c r="VJE101" s="644"/>
      <c r="VJF101" s="644"/>
      <c r="VJG101" s="644"/>
      <c r="VJH101" s="644"/>
      <c r="VJI101" s="644"/>
      <c r="VJJ101" s="644"/>
      <c r="VJK101" s="644"/>
      <c r="VJL101" s="644"/>
      <c r="VJM101" s="644"/>
      <c r="VJN101" s="644"/>
      <c r="VJO101" s="644"/>
      <c r="VJP101" s="644"/>
      <c r="VJQ101" s="644"/>
      <c r="VJR101" s="644"/>
      <c r="VJS101" s="644"/>
      <c r="VJT101" s="644"/>
      <c r="VJU101" s="644"/>
      <c r="VJV101" s="644"/>
      <c r="VJW101" s="644"/>
      <c r="VJX101" s="644"/>
      <c r="VJY101" s="644"/>
      <c r="VJZ101" s="644"/>
      <c r="VKA101" s="644"/>
      <c r="VKB101" s="644"/>
      <c r="VKC101" s="644"/>
      <c r="VKD101" s="644"/>
      <c r="VKE101" s="644"/>
      <c r="VKF101" s="644"/>
      <c r="VKG101" s="644"/>
      <c r="VKH101" s="644"/>
      <c r="VKI101" s="644"/>
      <c r="VKJ101" s="644"/>
      <c r="VKK101" s="644"/>
      <c r="VKL101" s="644"/>
      <c r="VKM101" s="644"/>
      <c r="VKN101" s="644"/>
      <c r="VKO101" s="644"/>
      <c r="VKP101" s="644"/>
      <c r="VKQ101" s="644"/>
      <c r="VKR101" s="644"/>
      <c r="VKS101" s="644"/>
      <c r="VKT101" s="644"/>
      <c r="VKU101" s="644"/>
      <c r="VKV101" s="644"/>
      <c r="VKW101" s="644"/>
      <c r="VKX101" s="644"/>
      <c r="VKY101" s="644"/>
      <c r="VKZ101" s="644"/>
      <c r="VLA101" s="644"/>
      <c r="VLB101" s="644"/>
      <c r="VLC101" s="644"/>
      <c r="VLD101" s="644"/>
      <c r="VLE101" s="644"/>
      <c r="VLF101" s="644"/>
      <c r="VLG101" s="644"/>
      <c r="VLH101" s="644"/>
      <c r="VLI101" s="644"/>
      <c r="VLJ101" s="644"/>
      <c r="VLK101" s="644"/>
      <c r="VLL101" s="644"/>
      <c r="VLM101" s="644"/>
      <c r="VLN101" s="644"/>
      <c r="VLO101" s="644"/>
      <c r="VLP101" s="644"/>
      <c r="VLQ101" s="644"/>
      <c r="VLR101" s="644"/>
      <c r="VLS101" s="644"/>
      <c r="VLT101" s="644"/>
      <c r="VLU101" s="644"/>
      <c r="VLV101" s="644"/>
      <c r="VLW101" s="644"/>
      <c r="VLX101" s="644"/>
      <c r="VLY101" s="644"/>
      <c r="VLZ101" s="644"/>
      <c r="VMA101" s="644"/>
      <c r="VMB101" s="644"/>
      <c r="VMC101" s="644"/>
      <c r="VMD101" s="644"/>
      <c r="VME101" s="644"/>
      <c r="VMF101" s="644"/>
      <c r="VMG101" s="644"/>
      <c r="VMH101" s="644"/>
      <c r="VMI101" s="644"/>
      <c r="VMJ101" s="644"/>
      <c r="VMK101" s="644"/>
      <c r="VML101" s="644"/>
      <c r="VMM101" s="644"/>
      <c r="VMN101" s="644"/>
      <c r="VMO101" s="644"/>
      <c r="VMP101" s="644"/>
      <c r="VMQ101" s="644"/>
      <c r="VMR101" s="644"/>
      <c r="VMS101" s="644"/>
      <c r="VMT101" s="644"/>
      <c r="VMU101" s="644"/>
      <c r="VMV101" s="644"/>
      <c r="VMW101" s="644"/>
      <c r="VMX101" s="644"/>
      <c r="VMY101" s="644"/>
      <c r="VMZ101" s="644"/>
      <c r="VNA101" s="644"/>
      <c r="VNB101" s="644"/>
      <c r="VNC101" s="644"/>
      <c r="VND101" s="644"/>
      <c r="VNE101" s="644"/>
      <c r="VNF101" s="644"/>
      <c r="VNG101" s="644"/>
      <c r="VNH101" s="644"/>
      <c r="VNI101" s="644"/>
      <c r="VNJ101" s="644"/>
      <c r="VNK101" s="644"/>
      <c r="VNL101" s="644"/>
      <c r="VNM101" s="644"/>
      <c r="VNN101" s="644"/>
      <c r="VNO101" s="644"/>
      <c r="VNP101" s="644"/>
      <c r="VNQ101" s="644"/>
      <c r="VNR101" s="644"/>
      <c r="VNS101" s="644"/>
      <c r="VNT101" s="644"/>
      <c r="VNU101" s="644"/>
      <c r="VNV101" s="644"/>
      <c r="VNW101" s="644"/>
      <c r="VNX101" s="644"/>
      <c r="VNY101" s="644"/>
      <c r="VNZ101" s="644"/>
      <c r="VOA101" s="644"/>
      <c r="VOB101" s="644"/>
      <c r="VOC101" s="644"/>
      <c r="VOD101" s="644"/>
      <c r="VOE101" s="644"/>
      <c r="VOF101" s="644"/>
      <c r="VOG101" s="644"/>
      <c r="VOH101" s="644"/>
      <c r="VOI101" s="644"/>
      <c r="VOJ101" s="644"/>
      <c r="VOK101" s="644"/>
      <c r="VOL101" s="644"/>
      <c r="VOM101" s="644"/>
      <c r="VON101" s="644"/>
      <c r="VOO101" s="644"/>
      <c r="VOP101" s="644"/>
      <c r="VOQ101" s="644"/>
      <c r="VOR101" s="644"/>
      <c r="VOS101" s="644"/>
      <c r="VOT101" s="644"/>
      <c r="VOU101" s="644"/>
      <c r="VOV101" s="644"/>
      <c r="VOW101" s="644"/>
      <c r="VOX101" s="644"/>
      <c r="VOY101" s="644"/>
      <c r="VOZ101" s="644"/>
      <c r="VPA101" s="644"/>
      <c r="VPB101" s="644"/>
      <c r="VPC101" s="644"/>
      <c r="VPD101" s="644"/>
      <c r="VPE101" s="644"/>
      <c r="VPF101" s="644"/>
      <c r="VPG101" s="644"/>
      <c r="VPH101" s="644"/>
      <c r="VPI101" s="644"/>
      <c r="VPJ101" s="644"/>
      <c r="VPK101" s="644"/>
      <c r="VPL101" s="644"/>
      <c r="VPM101" s="644"/>
      <c r="VPN101" s="644"/>
      <c r="VPO101" s="644"/>
      <c r="VPP101" s="644"/>
      <c r="VPQ101" s="644"/>
      <c r="VPR101" s="644"/>
      <c r="VPS101" s="644"/>
      <c r="VPT101" s="644"/>
      <c r="VPU101" s="644"/>
      <c r="VPV101" s="644"/>
      <c r="VPW101" s="644"/>
      <c r="VPX101" s="644"/>
      <c r="VPY101" s="644"/>
      <c r="VPZ101" s="644"/>
      <c r="VQA101" s="644"/>
      <c r="VQB101" s="644"/>
      <c r="VQC101" s="644"/>
      <c r="VQD101" s="644"/>
      <c r="VQE101" s="644"/>
      <c r="VQF101" s="644"/>
      <c r="VQG101" s="644"/>
      <c r="VQH101" s="644"/>
      <c r="VQI101" s="644"/>
      <c r="VQJ101" s="644"/>
      <c r="VQK101" s="644"/>
      <c r="VQL101" s="644"/>
      <c r="VQM101" s="644"/>
      <c r="VQN101" s="644"/>
      <c r="VQO101" s="644"/>
      <c r="VQP101" s="644"/>
      <c r="VQQ101" s="644"/>
      <c r="VQR101" s="644"/>
      <c r="VQS101" s="644"/>
      <c r="VQT101" s="644"/>
      <c r="VQU101" s="644"/>
      <c r="VQV101" s="644"/>
      <c r="VQW101" s="644"/>
      <c r="VQX101" s="644"/>
      <c r="VQY101" s="644"/>
      <c r="VQZ101" s="644"/>
      <c r="VRA101" s="644"/>
      <c r="VRB101" s="644"/>
      <c r="VRC101" s="644"/>
      <c r="VRD101" s="644"/>
      <c r="VRE101" s="644"/>
      <c r="VRF101" s="644"/>
      <c r="VRG101" s="644"/>
      <c r="VRH101" s="644"/>
      <c r="VRI101" s="644"/>
      <c r="VRJ101" s="644"/>
      <c r="VRK101" s="644"/>
      <c r="VRL101" s="644"/>
      <c r="VRM101" s="644"/>
      <c r="VRN101" s="644"/>
      <c r="VRO101" s="644"/>
      <c r="VRP101" s="644"/>
      <c r="VRQ101" s="644"/>
      <c r="VRR101" s="644"/>
      <c r="VRS101" s="644"/>
      <c r="VRT101" s="644"/>
      <c r="VRU101" s="644"/>
      <c r="VRV101" s="644"/>
      <c r="VRW101" s="644"/>
      <c r="VRX101" s="644"/>
      <c r="VRY101" s="644"/>
      <c r="VRZ101" s="644"/>
      <c r="VSA101" s="644"/>
      <c r="VSB101" s="644"/>
      <c r="VSC101" s="644"/>
      <c r="VSD101" s="644"/>
      <c r="VSE101" s="644"/>
      <c r="VSF101" s="644"/>
      <c r="VSG101" s="644"/>
      <c r="VSH101" s="644"/>
      <c r="VSI101" s="644"/>
      <c r="VSJ101" s="644"/>
      <c r="VSK101" s="644"/>
      <c r="VSL101" s="644"/>
      <c r="VSM101" s="644"/>
      <c r="VSN101" s="644"/>
      <c r="VSO101" s="644"/>
      <c r="VSP101" s="644"/>
      <c r="VSQ101" s="644"/>
      <c r="VSR101" s="644"/>
      <c r="VSS101" s="644"/>
      <c r="VST101" s="644"/>
      <c r="VSU101" s="644"/>
      <c r="VSV101" s="644"/>
      <c r="VSW101" s="644"/>
      <c r="VSX101" s="644"/>
      <c r="VSY101" s="644"/>
      <c r="VSZ101" s="644"/>
      <c r="VTA101" s="644"/>
      <c r="VTB101" s="644"/>
      <c r="VTC101" s="644"/>
      <c r="VTD101" s="644"/>
      <c r="VTE101" s="644"/>
      <c r="VTF101" s="644"/>
      <c r="VTG101" s="644"/>
      <c r="VTH101" s="644"/>
      <c r="VTI101" s="644"/>
      <c r="VTJ101" s="644"/>
      <c r="VTK101" s="644"/>
      <c r="VTL101" s="644"/>
      <c r="VTM101" s="644"/>
      <c r="VTN101" s="644"/>
      <c r="VTO101" s="644"/>
      <c r="VTP101" s="644"/>
      <c r="VTQ101" s="644"/>
      <c r="VTR101" s="644"/>
      <c r="VTS101" s="644"/>
      <c r="VTT101" s="644"/>
      <c r="VTU101" s="644"/>
      <c r="VTV101" s="644"/>
      <c r="VTW101" s="644"/>
      <c r="VTX101" s="644"/>
      <c r="VTY101" s="644"/>
      <c r="VTZ101" s="644"/>
      <c r="VUA101" s="644"/>
      <c r="VUB101" s="644"/>
      <c r="VUC101" s="644"/>
      <c r="VUD101" s="644"/>
      <c r="VUE101" s="644"/>
      <c r="VUF101" s="644"/>
      <c r="VUG101" s="644"/>
      <c r="VUH101" s="644"/>
      <c r="VUI101" s="644"/>
      <c r="VUJ101" s="644"/>
      <c r="VUK101" s="644"/>
      <c r="VUL101" s="644"/>
      <c r="VUM101" s="644"/>
      <c r="VUN101" s="644"/>
      <c r="VUO101" s="644"/>
      <c r="VUP101" s="644"/>
      <c r="VUQ101" s="644"/>
      <c r="VUR101" s="644"/>
      <c r="VUS101" s="644"/>
      <c r="VUT101" s="644"/>
      <c r="VUU101" s="644"/>
      <c r="VUV101" s="644"/>
      <c r="VUW101" s="644"/>
      <c r="VUX101" s="644"/>
      <c r="VUY101" s="644"/>
      <c r="VUZ101" s="644"/>
      <c r="VVA101" s="644"/>
      <c r="VVB101" s="644"/>
      <c r="VVC101" s="644"/>
      <c r="VVD101" s="644"/>
      <c r="VVE101" s="644"/>
      <c r="VVF101" s="644"/>
      <c r="VVG101" s="644"/>
      <c r="VVH101" s="644"/>
      <c r="VVI101" s="644"/>
      <c r="VVJ101" s="644"/>
      <c r="VVK101" s="644"/>
      <c r="VVL101" s="644"/>
      <c r="VVM101" s="644"/>
      <c r="VVN101" s="644"/>
      <c r="VVO101" s="644"/>
      <c r="VVP101" s="644"/>
      <c r="VVQ101" s="644"/>
      <c r="VVR101" s="644"/>
      <c r="VVS101" s="644"/>
      <c r="VVT101" s="644"/>
      <c r="VVU101" s="644"/>
      <c r="VVV101" s="644"/>
      <c r="VVW101" s="644"/>
      <c r="VVX101" s="644"/>
      <c r="VVY101" s="644"/>
      <c r="VVZ101" s="644"/>
      <c r="VWA101" s="644"/>
      <c r="VWB101" s="644"/>
      <c r="VWC101" s="644"/>
      <c r="VWD101" s="644"/>
      <c r="VWE101" s="644"/>
      <c r="VWF101" s="644"/>
      <c r="VWG101" s="644"/>
      <c r="VWH101" s="644"/>
      <c r="VWI101" s="644"/>
      <c r="VWJ101" s="644"/>
      <c r="VWK101" s="644"/>
      <c r="VWL101" s="644"/>
      <c r="VWM101" s="644"/>
      <c r="VWN101" s="644"/>
      <c r="VWO101" s="644"/>
      <c r="VWP101" s="644"/>
      <c r="VWQ101" s="644"/>
      <c r="VWR101" s="644"/>
      <c r="VWS101" s="644"/>
      <c r="VWT101" s="644"/>
      <c r="VWU101" s="644"/>
      <c r="VWV101" s="644"/>
      <c r="VWW101" s="644"/>
      <c r="VWX101" s="644"/>
      <c r="VWY101" s="644"/>
      <c r="VWZ101" s="644"/>
      <c r="VXA101" s="644"/>
      <c r="VXB101" s="644"/>
      <c r="VXC101" s="644"/>
      <c r="VXD101" s="644"/>
      <c r="VXE101" s="644"/>
      <c r="VXF101" s="644"/>
      <c r="VXG101" s="644"/>
      <c r="VXH101" s="644"/>
      <c r="VXI101" s="644"/>
      <c r="VXJ101" s="644"/>
      <c r="VXK101" s="644"/>
      <c r="VXL101" s="644"/>
      <c r="VXM101" s="644"/>
      <c r="VXN101" s="644"/>
      <c r="VXO101" s="644"/>
      <c r="VXP101" s="644"/>
      <c r="VXQ101" s="644"/>
      <c r="VXR101" s="644"/>
      <c r="VXS101" s="644"/>
      <c r="VXT101" s="644"/>
      <c r="VXU101" s="644"/>
      <c r="VXV101" s="644"/>
      <c r="VXW101" s="644"/>
      <c r="VXX101" s="644"/>
      <c r="VXY101" s="644"/>
      <c r="VXZ101" s="644"/>
      <c r="VYA101" s="644"/>
      <c r="VYB101" s="644"/>
      <c r="VYC101" s="644"/>
      <c r="VYD101" s="644"/>
      <c r="VYE101" s="644"/>
      <c r="VYF101" s="644"/>
      <c r="VYG101" s="644"/>
      <c r="VYH101" s="644"/>
      <c r="VYI101" s="644"/>
      <c r="VYJ101" s="644"/>
      <c r="VYK101" s="644"/>
      <c r="VYL101" s="644"/>
      <c r="VYM101" s="644"/>
      <c r="VYN101" s="644"/>
      <c r="VYO101" s="644"/>
      <c r="VYP101" s="644"/>
      <c r="VYQ101" s="644"/>
      <c r="VYR101" s="644"/>
      <c r="VYS101" s="644"/>
      <c r="VYT101" s="644"/>
      <c r="VYU101" s="644"/>
      <c r="VYV101" s="644"/>
      <c r="VYW101" s="644"/>
      <c r="VYX101" s="644"/>
      <c r="VYY101" s="644"/>
      <c r="VYZ101" s="644"/>
      <c r="VZA101" s="644"/>
      <c r="VZB101" s="644"/>
      <c r="VZC101" s="644"/>
      <c r="VZD101" s="644"/>
      <c r="VZE101" s="644"/>
      <c r="VZF101" s="644"/>
      <c r="VZG101" s="644"/>
      <c r="VZH101" s="644"/>
      <c r="VZI101" s="644"/>
      <c r="VZJ101" s="644"/>
      <c r="VZK101" s="644"/>
      <c r="VZL101" s="644"/>
      <c r="VZM101" s="644"/>
      <c r="VZN101" s="644"/>
      <c r="VZO101" s="644"/>
      <c r="VZP101" s="644"/>
      <c r="VZQ101" s="644"/>
      <c r="VZR101" s="644"/>
      <c r="VZS101" s="644"/>
      <c r="VZT101" s="644"/>
      <c r="VZU101" s="644"/>
      <c r="VZV101" s="644"/>
      <c r="VZW101" s="644"/>
      <c r="VZX101" s="644"/>
      <c r="VZY101" s="644"/>
      <c r="VZZ101" s="644"/>
      <c r="WAA101" s="644"/>
      <c r="WAB101" s="644"/>
      <c r="WAC101" s="644"/>
      <c r="WAD101" s="644"/>
      <c r="WAE101" s="644"/>
      <c r="WAF101" s="644"/>
      <c r="WAG101" s="644"/>
      <c r="WAH101" s="644"/>
      <c r="WAI101" s="644"/>
      <c r="WAJ101" s="644"/>
      <c r="WAK101" s="644"/>
      <c r="WAL101" s="644"/>
      <c r="WAM101" s="644"/>
      <c r="WAN101" s="644"/>
      <c r="WAO101" s="644"/>
      <c r="WAP101" s="644"/>
      <c r="WAQ101" s="644"/>
      <c r="WAR101" s="644"/>
      <c r="WAS101" s="644"/>
      <c r="WAT101" s="644"/>
      <c r="WAU101" s="644"/>
      <c r="WAV101" s="644"/>
      <c r="WAW101" s="644"/>
      <c r="WAX101" s="644"/>
      <c r="WAY101" s="644"/>
      <c r="WAZ101" s="644"/>
      <c r="WBA101" s="644"/>
      <c r="WBB101" s="644"/>
      <c r="WBC101" s="644"/>
      <c r="WBD101" s="644"/>
      <c r="WBE101" s="644"/>
      <c r="WBF101" s="644"/>
      <c r="WBG101" s="644"/>
      <c r="WBH101" s="644"/>
      <c r="WBI101" s="644"/>
      <c r="WBJ101" s="644"/>
      <c r="WBK101" s="644"/>
      <c r="WBL101" s="644"/>
      <c r="WBM101" s="644"/>
      <c r="WBN101" s="644"/>
      <c r="WBO101" s="644"/>
      <c r="WBP101" s="644"/>
      <c r="WBQ101" s="644"/>
      <c r="WBR101" s="644"/>
      <c r="WBS101" s="644"/>
      <c r="WBT101" s="644"/>
      <c r="WBU101" s="644"/>
      <c r="WBV101" s="644"/>
      <c r="WBW101" s="644"/>
      <c r="WBX101" s="644"/>
      <c r="WBY101" s="644"/>
      <c r="WBZ101" s="644"/>
      <c r="WCA101" s="644"/>
      <c r="WCB101" s="644"/>
      <c r="WCC101" s="644"/>
      <c r="WCD101" s="644"/>
      <c r="WCE101" s="644"/>
      <c r="WCF101" s="644"/>
      <c r="WCG101" s="644"/>
      <c r="WCH101" s="644"/>
      <c r="WCI101" s="644"/>
      <c r="WCJ101" s="644"/>
      <c r="WCK101" s="644"/>
      <c r="WCL101" s="644"/>
      <c r="WCM101" s="644"/>
      <c r="WCN101" s="644"/>
      <c r="WCO101" s="644"/>
      <c r="WCP101" s="644"/>
      <c r="WCQ101" s="644"/>
      <c r="WCR101" s="644"/>
      <c r="WCS101" s="644"/>
      <c r="WCT101" s="644"/>
      <c r="WCU101" s="644"/>
      <c r="WCV101" s="644"/>
      <c r="WCW101" s="644"/>
      <c r="WCX101" s="644"/>
      <c r="WCY101" s="644"/>
      <c r="WCZ101" s="644"/>
      <c r="WDA101" s="644"/>
      <c r="WDB101" s="644"/>
      <c r="WDC101" s="644"/>
      <c r="WDD101" s="644"/>
      <c r="WDE101" s="644"/>
      <c r="WDF101" s="644"/>
      <c r="WDG101" s="644"/>
      <c r="WDH101" s="644"/>
      <c r="WDI101" s="644"/>
      <c r="WDJ101" s="644"/>
      <c r="WDK101" s="644"/>
      <c r="WDL101" s="644"/>
      <c r="WDM101" s="644"/>
      <c r="WDN101" s="644"/>
      <c r="WDO101" s="644"/>
      <c r="WDP101" s="644"/>
      <c r="WDQ101" s="644"/>
      <c r="WDR101" s="644"/>
      <c r="WDS101" s="644"/>
      <c r="WDT101" s="644"/>
      <c r="WDU101" s="644"/>
      <c r="WDV101" s="644"/>
      <c r="WDW101" s="644"/>
      <c r="WDX101" s="644"/>
      <c r="WDY101" s="644"/>
      <c r="WDZ101" s="644"/>
      <c r="WEA101" s="644"/>
      <c r="WEB101" s="644"/>
      <c r="WEC101" s="644"/>
      <c r="WED101" s="644"/>
      <c r="WEE101" s="644"/>
      <c r="WEF101" s="644"/>
      <c r="WEG101" s="644"/>
      <c r="WEH101" s="644"/>
      <c r="WEI101" s="644"/>
      <c r="WEJ101" s="644"/>
      <c r="WEK101" s="644"/>
      <c r="WEL101" s="644"/>
      <c r="WEM101" s="644"/>
      <c r="WEN101" s="644"/>
      <c r="WEO101" s="644"/>
      <c r="WEP101" s="644"/>
      <c r="WEQ101" s="644"/>
      <c r="WER101" s="644"/>
      <c r="WES101" s="644"/>
      <c r="WET101" s="644"/>
      <c r="WEU101" s="644"/>
      <c r="WEV101" s="644"/>
      <c r="WEW101" s="644"/>
      <c r="WEX101" s="644"/>
      <c r="WEY101" s="644"/>
      <c r="WEZ101" s="644"/>
      <c r="WFA101" s="644"/>
      <c r="WFB101" s="644"/>
      <c r="WFC101" s="644"/>
      <c r="WFD101" s="644"/>
      <c r="WFE101" s="644"/>
      <c r="WFF101" s="644"/>
      <c r="WFG101" s="644"/>
      <c r="WFH101" s="644"/>
      <c r="WFI101" s="644"/>
      <c r="WFJ101" s="644"/>
      <c r="WFK101" s="644"/>
      <c r="WFL101" s="644"/>
      <c r="WFM101" s="644"/>
      <c r="WFN101" s="644"/>
      <c r="WFO101" s="644"/>
      <c r="WFP101" s="644"/>
      <c r="WFQ101" s="644"/>
      <c r="WFR101" s="644"/>
      <c r="WFS101" s="644"/>
      <c r="WFT101" s="644"/>
      <c r="WFU101" s="644"/>
      <c r="WFV101" s="644"/>
      <c r="WFW101" s="644"/>
      <c r="WFX101" s="644"/>
      <c r="WFY101" s="644"/>
      <c r="WFZ101" s="644"/>
      <c r="WGA101" s="644"/>
      <c r="WGB101" s="644"/>
      <c r="WGC101" s="644"/>
      <c r="WGD101" s="644"/>
      <c r="WGE101" s="644"/>
      <c r="WGF101" s="644"/>
      <c r="WGG101" s="644"/>
      <c r="WGH101" s="644"/>
      <c r="WGI101" s="644"/>
      <c r="WGJ101" s="644"/>
      <c r="WGK101" s="644"/>
      <c r="WGL101" s="644"/>
      <c r="WGM101" s="644"/>
      <c r="WGN101" s="644"/>
      <c r="WGO101" s="644"/>
      <c r="WGP101" s="644"/>
      <c r="WGQ101" s="644"/>
      <c r="WGR101" s="644"/>
      <c r="WGS101" s="644"/>
      <c r="WGT101" s="644"/>
      <c r="WGU101" s="644"/>
      <c r="WGV101" s="644"/>
      <c r="WGW101" s="644"/>
      <c r="WGX101" s="644"/>
      <c r="WGY101" s="644"/>
      <c r="WGZ101" s="644"/>
      <c r="WHA101" s="644"/>
      <c r="WHB101" s="644"/>
      <c r="WHC101" s="644"/>
      <c r="WHD101" s="644"/>
      <c r="WHE101" s="644"/>
      <c r="WHF101" s="644"/>
      <c r="WHG101" s="644"/>
      <c r="WHH101" s="644"/>
      <c r="WHI101" s="644"/>
      <c r="WHJ101" s="644"/>
      <c r="WHK101" s="644"/>
      <c r="WHL101" s="644"/>
      <c r="WHM101" s="644"/>
      <c r="WHN101" s="644"/>
      <c r="WHO101" s="644"/>
      <c r="WHP101" s="644"/>
      <c r="WHQ101" s="644"/>
      <c r="WHR101" s="644"/>
      <c r="WHS101" s="644"/>
      <c r="WHT101" s="644"/>
      <c r="WHU101" s="644"/>
      <c r="WHV101" s="644"/>
      <c r="WHW101" s="644"/>
      <c r="WHX101" s="644"/>
      <c r="WHY101" s="644"/>
      <c r="WHZ101" s="644"/>
      <c r="WIA101" s="644"/>
      <c r="WIB101" s="644"/>
      <c r="WIC101" s="644"/>
      <c r="WID101" s="644"/>
      <c r="WIE101" s="644"/>
      <c r="WIF101" s="644"/>
      <c r="WIG101" s="644"/>
      <c r="WIH101" s="644"/>
      <c r="WII101" s="644"/>
      <c r="WIJ101" s="644"/>
      <c r="WIK101" s="644"/>
      <c r="WIL101" s="644"/>
      <c r="WIM101" s="644"/>
      <c r="WIN101" s="644"/>
      <c r="WIO101" s="644"/>
      <c r="WIP101" s="644"/>
      <c r="WIQ101" s="644"/>
      <c r="WIR101" s="644"/>
      <c r="WIS101" s="644"/>
      <c r="WIT101" s="644"/>
      <c r="WIU101" s="644"/>
      <c r="WIV101" s="644"/>
      <c r="WIW101" s="644"/>
      <c r="WIX101" s="644"/>
      <c r="WIY101" s="644"/>
      <c r="WIZ101" s="644"/>
      <c r="WJA101" s="644"/>
      <c r="WJB101" s="644"/>
      <c r="WJC101" s="644"/>
      <c r="WJD101" s="644"/>
      <c r="WJE101" s="644"/>
      <c r="WJF101" s="644"/>
      <c r="WJG101" s="644"/>
      <c r="WJH101" s="644"/>
      <c r="WJI101" s="644"/>
      <c r="WJJ101" s="644"/>
      <c r="WJK101" s="644"/>
      <c r="WJL101" s="644"/>
      <c r="WJM101" s="644"/>
      <c r="WJN101" s="644"/>
      <c r="WJO101" s="644"/>
      <c r="WJP101" s="644"/>
      <c r="WJQ101" s="644"/>
      <c r="WJR101" s="644"/>
      <c r="WJS101" s="644"/>
      <c r="WJT101" s="644"/>
      <c r="WJU101" s="644"/>
      <c r="WJV101" s="644"/>
      <c r="WJW101" s="644"/>
      <c r="WJX101" s="644"/>
      <c r="WJY101" s="644"/>
      <c r="WJZ101" s="644"/>
      <c r="WKA101" s="644"/>
      <c r="WKB101" s="644"/>
      <c r="WKC101" s="644"/>
      <c r="WKD101" s="644"/>
      <c r="WKE101" s="644"/>
      <c r="WKF101" s="644"/>
      <c r="WKG101" s="644"/>
      <c r="WKH101" s="644"/>
      <c r="WKI101" s="644"/>
      <c r="WKJ101" s="644"/>
      <c r="WKK101" s="644"/>
      <c r="WKL101" s="644"/>
      <c r="WKM101" s="644"/>
      <c r="WKN101" s="644"/>
      <c r="WKO101" s="644"/>
      <c r="WKP101" s="644"/>
      <c r="WKQ101" s="644"/>
      <c r="WKR101" s="644"/>
      <c r="WKS101" s="644"/>
      <c r="WKT101" s="644"/>
      <c r="WKU101" s="644"/>
      <c r="WKV101" s="644"/>
      <c r="WKW101" s="644"/>
      <c r="WKX101" s="644"/>
      <c r="WKY101" s="644"/>
      <c r="WKZ101" s="644"/>
      <c r="WLA101" s="644"/>
      <c r="WLB101" s="644"/>
      <c r="WLC101" s="644"/>
      <c r="WLD101" s="644"/>
      <c r="WLE101" s="644"/>
      <c r="WLF101" s="644"/>
      <c r="WLG101" s="644"/>
      <c r="WLH101" s="644"/>
      <c r="WLI101" s="644"/>
      <c r="WLJ101" s="644"/>
      <c r="WLK101" s="644"/>
      <c r="WLL101" s="644"/>
      <c r="WLM101" s="644"/>
      <c r="WLN101" s="644"/>
      <c r="WLO101" s="644"/>
      <c r="WLP101" s="644"/>
      <c r="WLQ101" s="644"/>
      <c r="WLR101" s="644"/>
      <c r="WLS101" s="644"/>
      <c r="WLT101" s="644"/>
      <c r="WLU101" s="644"/>
      <c r="WLV101" s="644"/>
      <c r="WLW101" s="644"/>
      <c r="WLX101" s="644"/>
      <c r="WLY101" s="644"/>
      <c r="WLZ101" s="644"/>
      <c r="WMA101" s="644"/>
      <c r="WMB101" s="644"/>
      <c r="WMC101" s="644"/>
      <c r="WMD101" s="644"/>
      <c r="WME101" s="644"/>
      <c r="WMF101" s="644"/>
      <c r="WMG101" s="644"/>
      <c r="WMH101" s="644"/>
      <c r="WMI101" s="644"/>
      <c r="WMJ101" s="644"/>
      <c r="WMK101" s="644"/>
      <c r="WML101" s="644"/>
      <c r="WMM101" s="644"/>
      <c r="WMN101" s="644"/>
      <c r="WMO101" s="644"/>
      <c r="WMP101" s="644"/>
      <c r="WMQ101" s="644"/>
      <c r="WMR101" s="644"/>
      <c r="WMS101" s="644"/>
      <c r="WMT101" s="644"/>
      <c r="WMU101" s="644"/>
      <c r="WMV101" s="644"/>
      <c r="WMW101" s="644"/>
      <c r="WMX101" s="644"/>
      <c r="WMY101" s="644"/>
      <c r="WMZ101" s="644"/>
      <c r="WNA101" s="644"/>
      <c r="WNB101" s="644"/>
      <c r="WNC101" s="644"/>
      <c r="WND101" s="644"/>
      <c r="WNE101" s="644"/>
      <c r="WNF101" s="644"/>
      <c r="WNG101" s="644"/>
      <c r="WNH101" s="644"/>
      <c r="WNI101" s="644"/>
      <c r="WNJ101" s="644"/>
      <c r="WNK101" s="644"/>
      <c r="WNL101" s="644"/>
      <c r="WNM101" s="644"/>
      <c r="WNN101" s="644"/>
      <c r="WNO101" s="644"/>
      <c r="WNP101" s="644"/>
      <c r="WNQ101" s="644"/>
      <c r="WNR101" s="644"/>
      <c r="WNS101" s="644"/>
      <c r="WNT101" s="644"/>
      <c r="WNU101" s="644"/>
      <c r="WNV101" s="644"/>
      <c r="WNW101" s="644"/>
      <c r="WNX101" s="644"/>
      <c r="WNY101" s="644"/>
      <c r="WNZ101" s="644"/>
      <c r="WOA101" s="644"/>
      <c r="WOB101" s="644"/>
      <c r="WOC101" s="644"/>
      <c r="WOD101" s="644"/>
      <c r="WOE101" s="644"/>
      <c r="WOF101" s="644"/>
      <c r="WOG101" s="644"/>
      <c r="WOH101" s="644"/>
      <c r="WOI101" s="644"/>
      <c r="WOJ101" s="644"/>
      <c r="WOK101" s="644"/>
      <c r="WOL101" s="644"/>
      <c r="WOM101" s="644"/>
      <c r="WON101" s="644"/>
      <c r="WOO101" s="644"/>
      <c r="WOP101" s="644"/>
      <c r="WOQ101" s="644"/>
      <c r="WOR101" s="644"/>
      <c r="WOS101" s="644"/>
      <c r="WOT101" s="644"/>
      <c r="WOU101" s="644"/>
      <c r="WOV101" s="644"/>
      <c r="WOW101" s="644"/>
      <c r="WOX101" s="644"/>
      <c r="WOY101" s="644"/>
      <c r="WOZ101" s="644"/>
      <c r="WPA101" s="644"/>
      <c r="WPB101" s="644"/>
      <c r="WPC101" s="644"/>
      <c r="WPD101" s="644"/>
      <c r="WPE101" s="644"/>
      <c r="WPF101" s="644"/>
      <c r="WPG101" s="644"/>
      <c r="WPH101" s="644"/>
      <c r="WPI101" s="644"/>
      <c r="WPJ101" s="644"/>
      <c r="WPK101" s="644"/>
      <c r="WPL101" s="644"/>
      <c r="WPM101" s="644"/>
      <c r="WPN101" s="644"/>
      <c r="WPO101" s="644"/>
      <c r="WPP101" s="644"/>
      <c r="WPQ101" s="644"/>
      <c r="WPR101" s="644"/>
      <c r="WPS101" s="644"/>
      <c r="WPT101" s="644"/>
      <c r="WPU101" s="644"/>
      <c r="WPV101" s="644"/>
      <c r="WPW101" s="644"/>
      <c r="WPX101" s="644"/>
      <c r="WPY101" s="644"/>
      <c r="WPZ101" s="644"/>
      <c r="WQA101" s="644"/>
      <c r="WQB101" s="644"/>
      <c r="WQC101" s="644"/>
      <c r="WQD101" s="644"/>
      <c r="WQE101" s="644"/>
      <c r="WQF101" s="644"/>
      <c r="WQG101" s="644"/>
      <c r="WQH101" s="644"/>
      <c r="WQI101" s="644"/>
      <c r="WQJ101" s="644"/>
      <c r="WQK101" s="644"/>
      <c r="WQL101" s="644"/>
      <c r="WQM101" s="644"/>
      <c r="WQN101" s="644"/>
      <c r="WQO101" s="644"/>
      <c r="WQP101" s="644"/>
      <c r="WQQ101" s="644"/>
      <c r="WQR101" s="644"/>
      <c r="WQS101" s="644"/>
      <c r="WQT101" s="644"/>
      <c r="WQU101" s="644"/>
      <c r="WQV101" s="644"/>
      <c r="WQW101" s="644"/>
      <c r="WQX101" s="644"/>
      <c r="WQY101" s="644"/>
      <c r="WQZ101" s="644"/>
      <c r="WRA101" s="644"/>
      <c r="WRB101" s="644"/>
      <c r="WRC101" s="644"/>
      <c r="WRD101" s="644"/>
      <c r="WRE101" s="644"/>
      <c r="WRF101" s="644"/>
      <c r="WRG101" s="644"/>
      <c r="WRH101" s="644"/>
      <c r="WRI101" s="644"/>
      <c r="WRJ101" s="644"/>
      <c r="WRK101" s="644"/>
      <c r="WRL101" s="644"/>
      <c r="WRM101" s="644"/>
      <c r="WRN101" s="644"/>
      <c r="WRO101" s="644"/>
      <c r="WRP101" s="644"/>
      <c r="WRQ101" s="644"/>
      <c r="WRR101" s="644"/>
      <c r="WRS101" s="644"/>
      <c r="WRT101" s="644"/>
      <c r="WRU101" s="644"/>
      <c r="WRV101" s="644"/>
      <c r="WRW101" s="644"/>
      <c r="WRX101" s="644"/>
      <c r="WRY101" s="644"/>
      <c r="WRZ101" s="644"/>
      <c r="WSA101" s="644"/>
      <c r="WSB101" s="644"/>
      <c r="WSC101" s="644"/>
      <c r="WSD101" s="644"/>
      <c r="WSE101" s="644"/>
      <c r="WSF101" s="644"/>
      <c r="WSG101" s="644"/>
      <c r="WSH101" s="644"/>
      <c r="WSI101" s="644"/>
      <c r="WSJ101" s="644"/>
      <c r="WSK101" s="644"/>
      <c r="WSL101" s="644"/>
      <c r="WSM101" s="644"/>
      <c r="WSN101" s="644"/>
      <c r="WSO101" s="644"/>
      <c r="WSP101" s="644"/>
      <c r="WSQ101" s="644"/>
      <c r="WSR101" s="644"/>
      <c r="WSS101" s="644"/>
      <c r="WST101" s="644"/>
      <c r="WSU101" s="644"/>
      <c r="WSV101" s="644"/>
      <c r="WSW101" s="644"/>
      <c r="WSX101" s="644"/>
      <c r="WSY101" s="644"/>
      <c r="WSZ101" s="644"/>
      <c r="WTA101" s="644"/>
      <c r="WTB101" s="644"/>
      <c r="WTC101" s="644"/>
      <c r="WTD101" s="644"/>
      <c r="WTE101" s="644"/>
      <c r="WTF101" s="644"/>
      <c r="WTG101" s="644"/>
      <c r="WTH101" s="644"/>
      <c r="WTI101" s="644"/>
      <c r="WTJ101" s="644"/>
      <c r="WTK101" s="644"/>
      <c r="WTL101" s="644"/>
      <c r="WTM101" s="644"/>
      <c r="WTN101" s="644"/>
      <c r="WTO101" s="644"/>
      <c r="WTP101" s="644"/>
      <c r="WTQ101" s="644"/>
      <c r="WTR101" s="644"/>
      <c r="WTS101" s="644"/>
      <c r="WTT101" s="644"/>
      <c r="WTU101" s="644"/>
      <c r="WTV101" s="644"/>
      <c r="WTW101" s="644"/>
      <c r="WTX101" s="644"/>
      <c r="WTY101" s="644"/>
      <c r="WTZ101" s="644"/>
      <c r="WUA101" s="644"/>
      <c r="WUB101" s="644"/>
      <c r="WUC101" s="644"/>
      <c r="WUD101" s="644"/>
      <c r="WUE101" s="644"/>
      <c r="WUF101" s="644"/>
      <c r="WUG101" s="644"/>
      <c r="WUH101" s="644"/>
      <c r="WUI101" s="644"/>
      <c r="WUJ101" s="644"/>
      <c r="WUK101" s="644"/>
      <c r="WUL101" s="644"/>
      <c r="WUM101" s="644"/>
      <c r="WUN101" s="644"/>
      <c r="WUO101" s="644"/>
      <c r="WUP101" s="644"/>
      <c r="WUQ101" s="644"/>
      <c r="WUR101" s="644"/>
      <c r="WUS101" s="644"/>
      <c r="WUT101" s="644"/>
      <c r="WUU101" s="644"/>
      <c r="WUV101" s="644"/>
      <c r="WUW101" s="644"/>
      <c r="WUX101" s="644"/>
      <c r="WUY101" s="644"/>
      <c r="WUZ101" s="644"/>
      <c r="WVA101" s="644"/>
      <c r="WVB101" s="644"/>
      <c r="WVC101" s="644"/>
      <c r="WVD101" s="644"/>
      <c r="WVE101" s="644"/>
      <c r="WVF101" s="644"/>
      <c r="WVG101" s="644"/>
      <c r="WVH101" s="644"/>
      <c r="WVI101" s="644"/>
      <c r="WVJ101" s="644"/>
    </row>
    <row r="102" spans="2:16130" s="642" customFormat="1" ht="9" hidden="1" customHeight="1">
      <c r="B102" s="643"/>
      <c r="C102" s="644"/>
      <c r="D102" s="644"/>
      <c r="E102" s="644"/>
      <c r="F102" s="644"/>
      <c r="G102" s="644"/>
      <c r="H102" s="644"/>
      <c r="I102" s="644"/>
      <c r="J102" s="644"/>
      <c r="K102" s="644"/>
      <c r="L102" s="644"/>
      <c r="M102" s="644"/>
      <c r="N102" s="644"/>
      <c r="O102" s="644"/>
      <c r="P102" s="644"/>
      <c r="Q102" s="644"/>
      <c r="R102" s="644"/>
      <c r="S102" s="644"/>
      <c r="T102" s="644"/>
      <c r="U102" s="644"/>
      <c r="V102" s="644"/>
      <c r="W102" s="644"/>
      <c r="X102" s="644"/>
      <c r="Y102" s="644"/>
      <c r="Z102" s="644"/>
      <c r="AA102" s="644"/>
      <c r="AB102" s="644"/>
      <c r="AC102" s="644"/>
      <c r="AD102" s="644"/>
      <c r="AE102" s="644"/>
      <c r="AF102" s="644"/>
      <c r="AG102" s="644"/>
      <c r="AH102" s="644"/>
      <c r="AI102" s="644"/>
      <c r="AJ102" s="644"/>
      <c r="AK102" s="644"/>
      <c r="AL102" s="644"/>
      <c r="AM102" s="644"/>
      <c r="AN102" s="644"/>
      <c r="AO102" s="644"/>
      <c r="AP102" s="644"/>
      <c r="AQ102" s="644"/>
      <c r="AR102" s="644"/>
      <c r="AS102" s="644"/>
      <c r="AT102" s="644"/>
      <c r="AU102" s="644"/>
      <c r="AV102" s="644"/>
      <c r="AW102" s="644"/>
      <c r="AX102" s="644"/>
      <c r="AY102" s="644"/>
      <c r="AZ102" s="644"/>
      <c r="BA102" s="644"/>
      <c r="BB102" s="644"/>
      <c r="BC102" s="644"/>
      <c r="BD102" s="644"/>
      <c r="BE102" s="644"/>
      <c r="BF102" s="644"/>
      <c r="BG102" s="644"/>
      <c r="BH102" s="644"/>
      <c r="BI102" s="644"/>
      <c r="BJ102" s="644"/>
      <c r="BK102" s="644"/>
      <c r="BL102" s="644"/>
      <c r="BM102" s="644"/>
      <c r="BN102" s="644"/>
      <c r="BO102" s="644"/>
      <c r="BP102" s="644"/>
      <c r="BQ102" s="644"/>
      <c r="BR102" s="644"/>
      <c r="BS102" s="644"/>
      <c r="BT102" s="644"/>
      <c r="BU102" s="644"/>
      <c r="BV102" s="644"/>
      <c r="BW102" s="644"/>
      <c r="BX102" s="644"/>
      <c r="BY102" s="644"/>
      <c r="BZ102" s="644"/>
      <c r="CA102" s="644"/>
      <c r="CB102" s="644"/>
      <c r="CC102" s="644"/>
      <c r="CD102" s="644"/>
      <c r="CE102" s="644"/>
      <c r="CF102" s="644"/>
      <c r="CG102" s="644"/>
      <c r="CH102" s="644"/>
      <c r="CI102" s="644"/>
      <c r="CJ102" s="644"/>
      <c r="CK102" s="644"/>
      <c r="CL102" s="644"/>
      <c r="CM102" s="644"/>
      <c r="CN102" s="644"/>
      <c r="CO102" s="644"/>
      <c r="CP102" s="644"/>
      <c r="CQ102" s="644"/>
      <c r="CR102" s="644"/>
      <c r="CS102" s="644"/>
      <c r="CT102" s="644"/>
      <c r="CU102" s="644"/>
      <c r="CV102" s="644"/>
      <c r="CW102" s="644"/>
      <c r="CX102" s="644"/>
      <c r="CY102" s="644"/>
      <c r="CZ102" s="644"/>
      <c r="DA102" s="644"/>
      <c r="DB102" s="644"/>
      <c r="DC102" s="644"/>
      <c r="DD102" s="644"/>
      <c r="DE102" s="644"/>
      <c r="DF102" s="644"/>
      <c r="DG102" s="644"/>
      <c r="DH102" s="644"/>
      <c r="DI102" s="644"/>
      <c r="DJ102" s="644"/>
      <c r="DK102" s="644"/>
      <c r="DL102" s="644"/>
      <c r="DM102" s="644"/>
      <c r="DN102" s="644"/>
      <c r="DO102" s="644"/>
      <c r="DP102" s="644"/>
      <c r="DQ102" s="644"/>
      <c r="DR102" s="644"/>
      <c r="DS102" s="644"/>
      <c r="DT102" s="644"/>
      <c r="DU102" s="644"/>
      <c r="DV102" s="644"/>
      <c r="DW102" s="644"/>
      <c r="DX102" s="644"/>
      <c r="DY102" s="644"/>
      <c r="DZ102" s="644"/>
      <c r="EA102" s="644"/>
      <c r="EB102" s="644"/>
      <c r="EC102" s="644"/>
      <c r="ED102" s="644"/>
      <c r="EE102" s="644"/>
      <c r="EF102" s="644"/>
      <c r="EG102" s="644"/>
      <c r="EH102" s="644"/>
      <c r="EI102" s="644"/>
      <c r="EJ102" s="644"/>
      <c r="EK102" s="644"/>
      <c r="EL102" s="644"/>
      <c r="EM102" s="644"/>
      <c r="EN102" s="644"/>
      <c r="EO102" s="644"/>
      <c r="EP102" s="644"/>
      <c r="EQ102" s="644"/>
      <c r="ER102" s="644"/>
      <c r="ES102" s="644"/>
      <c r="ET102" s="644"/>
      <c r="EU102" s="644"/>
      <c r="EV102" s="644"/>
      <c r="EW102" s="644"/>
      <c r="EX102" s="644"/>
      <c r="EY102" s="644"/>
      <c r="EZ102" s="644"/>
      <c r="FA102" s="644"/>
      <c r="FB102" s="644"/>
      <c r="FC102" s="644"/>
      <c r="FD102" s="644"/>
      <c r="FE102" s="644"/>
      <c r="FF102" s="644"/>
      <c r="FG102" s="644"/>
      <c r="FH102" s="644"/>
      <c r="FI102" s="644"/>
      <c r="FJ102" s="644"/>
      <c r="FK102" s="644"/>
      <c r="FL102" s="644"/>
      <c r="FM102" s="644"/>
      <c r="FN102" s="644"/>
      <c r="FO102" s="644"/>
      <c r="FP102" s="644"/>
      <c r="FQ102" s="644"/>
      <c r="FR102" s="644"/>
      <c r="FS102" s="644"/>
      <c r="FT102" s="644"/>
      <c r="FU102" s="644"/>
      <c r="FV102" s="644"/>
      <c r="FW102" s="644"/>
      <c r="FX102" s="644"/>
      <c r="FY102" s="644"/>
      <c r="FZ102" s="644"/>
      <c r="GA102" s="644"/>
      <c r="GB102" s="644"/>
      <c r="GC102" s="644"/>
      <c r="GD102" s="644"/>
      <c r="GE102" s="644"/>
      <c r="GF102" s="644"/>
      <c r="GG102" s="644"/>
      <c r="GH102" s="644"/>
      <c r="GI102" s="644"/>
      <c r="GJ102" s="644"/>
      <c r="GK102" s="644"/>
      <c r="GL102" s="644"/>
      <c r="GM102" s="644"/>
      <c r="GN102" s="644"/>
      <c r="GO102" s="644"/>
      <c r="GP102" s="644"/>
      <c r="GQ102" s="644"/>
      <c r="GR102" s="644"/>
      <c r="GS102" s="644"/>
      <c r="GT102" s="644"/>
      <c r="GU102" s="644"/>
      <c r="GV102" s="644"/>
      <c r="GW102" s="644"/>
      <c r="GX102" s="644"/>
      <c r="GY102" s="644"/>
      <c r="GZ102" s="644"/>
      <c r="HA102" s="644"/>
      <c r="HB102" s="644"/>
      <c r="HC102" s="644"/>
      <c r="HD102" s="644"/>
      <c r="HE102" s="644"/>
      <c r="HF102" s="644"/>
      <c r="HG102" s="644"/>
      <c r="HH102" s="644"/>
      <c r="HI102" s="644"/>
      <c r="HJ102" s="644"/>
      <c r="HK102" s="644"/>
      <c r="HL102" s="644"/>
      <c r="HM102" s="644"/>
      <c r="HN102" s="644"/>
      <c r="HO102" s="644"/>
      <c r="HP102" s="644"/>
      <c r="HQ102" s="644"/>
      <c r="HR102" s="644"/>
      <c r="HS102" s="644"/>
      <c r="HT102" s="644"/>
      <c r="HU102" s="644"/>
      <c r="HV102" s="644"/>
      <c r="HW102" s="644"/>
      <c r="HX102" s="644"/>
      <c r="HY102" s="644"/>
      <c r="HZ102" s="644"/>
      <c r="IA102" s="644"/>
      <c r="IB102" s="644"/>
      <c r="IC102" s="644"/>
      <c r="ID102" s="644"/>
      <c r="IE102" s="644"/>
      <c r="IF102" s="644"/>
      <c r="IG102" s="644"/>
      <c r="IH102" s="644"/>
      <c r="II102" s="644"/>
      <c r="IJ102" s="644"/>
      <c r="IK102" s="644"/>
      <c r="IL102" s="644"/>
      <c r="IM102" s="644"/>
      <c r="IN102" s="644"/>
      <c r="IO102" s="644"/>
      <c r="IP102" s="644"/>
      <c r="IQ102" s="644"/>
      <c r="IR102" s="644"/>
      <c r="IS102" s="644"/>
      <c r="IT102" s="644"/>
      <c r="IU102" s="644"/>
      <c r="IV102" s="644"/>
      <c r="IW102" s="644"/>
      <c r="IX102" s="644"/>
      <c r="IY102" s="644"/>
      <c r="IZ102" s="644"/>
      <c r="JA102" s="644"/>
      <c r="JB102" s="644"/>
      <c r="JC102" s="644"/>
      <c r="JD102" s="644"/>
      <c r="JE102" s="644"/>
      <c r="JF102" s="644"/>
      <c r="JG102" s="644"/>
      <c r="JH102" s="644"/>
      <c r="JI102" s="644"/>
      <c r="JJ102" s="644"/>
      <c r="JK102" s="644"/>
      <c r="JL102" s="644"/>
      <c r="JM102" s="644"/>
      <c r="JN102" s="644"/>
      <c r="JO102" s="644"/>
      <c r="JP102" s="644"/>
      <c r="JQ102" s="644"/>
      <c r="JR102" s="644"/>
      <c r="JS102" s="644"/>
      <c r="JT102" s="644"/>
      <c r="JU102" s="644"/>
      <c r="JV102" s="644"/>
      <c r="JW102" s="644"/>
      <c r="JX102" s="644"/>
      <c r="JY102" s="644"/>
      <c r="JZ102" s="644"/>
      <c r="KA102" s="644"/>
      <c r="KB102" s="644"/>
      <c r="KC102" s="644"/>
      <c r="KD102" s="644"/>
      <c r="KE102" s="644"/>
      <c r="KF102" s="644"/>
      <c r="KG102" s="644"/>
      <c r="KH102" s="644"/>
      <c r="KI102" s="644"/>
      <c r="KJ102" s="644"/>
      <c r="KK102" s="644"/>
      <c r="KL102" s="644"/>
      <c r="KM102" s="644"/>
      <c r="KN102" s="644"/>
      <c r="KO102" s="644"/>
      <c r="KP102" s="644"/>
      <c r="KQ102" s="644"/>
      <c r="KR102" s="644"/>
      <c r="KS102" s="644"/>
      <c r="KT102" s="644"/>
      <c r="KU102" s="644"/>
      <c r="KV102" s="644"/>
      <c r="KW102" s="644"/>
      <c r="KX102" s="644"/>
      <c r="KY102" s="644"/>
      <c r="KZ102" s="644"/>
      <c r="LA102" s="644"/>
      <c r="LB102" s="644"/>
      <c r="LC102" s="644"/>
      <c r="LD102" s="644"/>
      <c r="LE102" s="644"/>
      <c r="LF102" s="644"/>
      <c r="LG102" s="644"/>
      <c r="LH102" s="644"/>
      <c r="LI102" s="644"/>
      <c r="LJ102" s="644"/>
      <c r="LK102" s="644"/>
      <c r="LL102" s="644"/>
      <c r="LM102" s="644"/>
      <c r="LN102" s="644"/>
      <c r="LO102" s="644"/>
      <c r="LP102" s="644"/>
      <c r="LQ102" s="644"/>
      <c r="LR102" s="644"/>
      <c r="LS102" s="644"/>
      <c r="LT102" s="644"/>
      <c r="LU102" s="644"/>
      <c r="LV102" s="644"/>
      <c r="LW102" s="644"/>
      <c r="LX102" s="644"/>
      <c r="LY102" s="644"/>
      <c r="LZ102" s="644"/>
      <c r="MA102" s="644"/>
      <c r="MB102" s="644"/>
      <c r="MC102" s="644"/>
      <c r="MD102" s="644"/>
      <c r="ME102" s="644"/>
      <c r="MF102" s="644"/>
      <c r="MG102" s="644"/>
      <c r="MH102" s="644"/>
      <c r="MI102" s="644"/>
      <c r="MJ102" s="644"/>
      <c r="MK102" s="644"/>
      <c r="ML102" s="644"/>
      <c r="MM102" s="644"/>
      <c r="MN102" s="644"/>
      <c r="MO102" s="644"/>
      <c r="MP102" s="644"/>
      <c r="MQ102" s="644"/>
      <c r="MR102" s="644"/>
      <c r="MS102" s="644"/>
      <c r="MT102" s="644"/>
      <c r="MU102" s="644"/>
      <c r="MV102" s="644"/>
      <c r="MW102" s="644"/>
      <c r="MX102" s="644"/>
      <c r="MY102" s="644"/>
      <c r="MZ102" s="644"/>
      <c r="NA102" s="644"/>
      <c r="NB102" s="644"/>
      <c r="NC102" s="644"/>
      <c r="ND102" s="644"/>
      <c r="NE102" s="644"/>
      <c r="NF102" s="644"/>
      <c r="NG102" s="644"/>
      <c r="NH102" s="644"/>
      <c r="NI102" s="644"/>
      <c r="NJ102" s="644"/>
      <c r="NK102" s="644"/>
      <c r="NL102" s="644"/>
      <c r="NM102" s="644"/>
      <c r="NN102" s="644"/>
      <c r="NO102" s="644"/>
      <c r="NP102" s="644"/>
      <c r="NQ102" s="644"/>
      <c r="NR102" s="644"/>
      <c r="NS102" s="644"/>
      <c r="NT102" s="644"/>
      <c r="NU102" s="644"/>
      <c r="NV102" s="644"/>
      <c r="NW102" s="644"/>
      <c r="NX102" s="644"/>
      <c r="NY102" s="644"/>
      <c r="NZ102" s="644"/>
      <c r="OA102" s="644"/>
      <c r="OB102" s="644"/>
      <c r="OC102" s="644"/>
      <c r="OD102" s="644"/>
      <c r="OE102" s="644"/>
      <c r="OF102" s="644"/>
      <c r="OG102" s="644"/>
      <c r="OH102" s="644"/>
      <c r="OI102" s="644"/>
      <c r="OJ102" s="644"/>
      <c r="OK102" s="644"/>
      <c r="OL102" s="644"/>
      <c r="OM102" s="644"/>
      <c r="ON102" s="644"/>
      <c r="OO102" s="644"/>
      <c r="OP102" s="644"/>
      <c r="OQ102" s="644"/>
      <c r="OR102" s="644"/>
      <c r="OS102" s="644"/>
      <c r="OT102" s="644"/>
      <c r="OU102" s="644"/>
      <c r="OV102" s="644"/>
      <c r="OW102" s="644"/>
      <c r="OX102" s="644"/>
      <c r="OY102" s="644"/>
      <c r="OZ102" s="644"/>
      <c r="PA102" s="644"/>
      <c r="PB102" s="644"/>
      <c r="PC102" s="644"/>
      <c r="PD102" s="644"/>
      <c r="PE102" s="644"/>
      <c r="PF102" s="644"/>
      <c r="PG102" s="644"/>
      <c r="PH102" s="644"/>
      <c r="PI102" s="644"/>
      <c r="PJ102" s="644"/>
      <c r="PK102" s="644"/>
      <c r="PL102" s="644"/>
      <c r="PM102" s="644"/>
      <c r="PN102" s="644"/>
      <c r="PO102" s="644"/>
      <c r="PP102" s="644"/>
      <c r="PQ102" s="644"/>
      <c r="PR102" s="644"/>
      <c r="PS102" s="644"/>
      <c r="PT102" s="644"/>
      <c r="PU102" s="644"/>
      <c r="PV102" s="644"/>
      <c r="PW102" s="644"/>
      <c r="PX102" s="644"/>
      <c r="PY102" s="644"/>
      <c r="PZ102" s="644"/>
      <c r="QA102" s="644"/>
      <c r="QB102" s="644"/>
      <c r="QC102" s="644"/>
      <c r="QD102" s="644"/>
      <c r="QE102" s="644"/>
      <c r="QF102" s="644"/>
      <c r="QG102" s="644"/>
      <c r="QH102" s="644"/>
      <c r="QI102" s="644"/>
      <c r="QJ102" s="644"/>
      <c r="QK102" s="644"/>
      <c r="QL102" s="644"/>
      <c r="QM102" s="644"/>
      <c r="QN102" s="644"/>
      <c r="QO102" s="644"/>
      <c r="QP102" s="644"/>
      <c r="QQ102" s="644"/>
      <c r="QR102" s="644"/>
      <c r="QS102" s="644"/>
      <c r="QT102" s="644"/>
      <c r="QU102" s="644"/>
      <c r="QV102" s="644"/>
      <c r="QW102" s="644"/>
      <c r="QX102" s="644"/>
      <c r="QY102" s="644"/>
      <c r="QZ102" s="644"/>
      <c r="RA102" s="644"/>
      <c r="RB102" s="644"/>
      <c r="RC102" s="644"/>
      <c r="RD102" s="644"/>
      <c r="RE102" s="644"/>
      <c r="RF102" s="644"/>
      <c r="RG102" s="644"/>
      <c r="RH102" s="644"/>
      <c r="RI102" s="644"/>
      <c r="RJ102" s="644"/>
      <c r="RK102" s="644"/>
      <c r="RL102" s="644"/>
      <c r="RM102" s="644"/>
      <c r="RN102" s="644"/>
      <c r="RO102" s="644"/>
      <c r="RP102" s="644"/>
      <c r="RQ102" s="644"/>
      <c r="RR102" s="644"/>
      <c r="RS102" s="644"/>
      <c r="RT102" s="644"/>
      <c r="RU102" s="644"/>
      <c r="RV102" s="644"/>
      <c r="RW102" s="644"/>
      <c r="RX102" s="644"/>
      <c r="RY102" s="644"/>
      <c r="RZ102" s="644"/>
      <c r="SA102" s="644"/>
      <c r="SB102" s="644"/>
      <c r="SC102" s="644"/>
      <c r="SD102" s="644"/>
      <c r="SE102" s="644"/>
      <c r="SF102" s="644"/>
      <c r="SG102" s="644"/>
      <c r="SH102" s="644"/>
      <c r="SI102" s="644"/>
      <c r="SJ102" s="644"/>
      <c r="SK102" s="644"/>
      <c r="SL102" s="644"/>
      <c r="SM102" s="644"/>
      <c r="SN102" s="644"/>
      <c r="SO102" s="644"/>
      <c r="SP102" s="644"/>
      <c r="SQ102" s="644"/>
      <c r="SR102" s="644"/>
      <c r="SS102" s="644"/>
      <c r="ST102" s="644"/>
      <c r="SU102" s="644"/>
      <c r="SV102" s="644"/>
      <c r="SW102" s="644"/>
      <c r="SX102" s="644"/>
      <c r="SY102" s="644"/>
      <c r="SZ102" s="644"/>
      <c r="TA102" s="644"/>
      <c r="TB102" s="644"/>
      <c r="TC102" s="644"/>
      <c r="TD102" s="644"/>
      <c r="TE102" s="644"/>
      <c r="TF102" s="644"/>
      <c r="TG102" s="644"/>
      <c r="TH102" s="644"/>
      <c r="TI102" s="644"/>
      <c r="TJ102" s="644"/>
      <c r="TK102" s="644"/>
      <c r="TL102" s="644"/>
      <c r="TM102" s="644"/>
      <c r="TN102" s="644"/>
      <c r="TO102" s="644"/>
      <c r="TP102" s="644"/>
      <c r="TQ102" s="644"/>
      <c r="TR102" s="644"/>
      <c r="TS102" s="644"/>
      <c r="TT102" s="644"/>
      <c r="TU102" s="644"/>
      <c r="TV102" s="644"/>
      <c r="TW102" s="644"/>
      <c r="TX102" s="644"/>
      <c r="TY102" s="644"/>
      <c r="TZ102" s="644"/>
      <c r="UA102" s="644"/>
      <c r="UB102" s="644"/>
      <c r="UC102" s="644"/>
      <c r="UD102" s="644"/>
      <c r="UE102" s="644"/>
      <c r="UF102" s="644"/>
      <c r="UG102" s="644"/>
      <c r="UH102" s="644"/>
      <c r="UI102" s="644"/>
      <c r="UJ102" s="644"/>
      <c r="UK102" s="644"/>
      <c r="UL102" s="644"/>
      <c r="UM102" s="644"/>
      <c r="UN102" s="644"/>
      <c r="UO102" s="644"/>
      <c r="UP102" s="644"/>
      <c r="UQ102" s="644"/>
      <c r="UR102" s="644"/>
      <c r="US102" s="644"/>
      <c r="UT102" s="644"/>
      <c r="UU102" s="644"/>
      <c r="UV102" s="644"/>
      <c r="UW102" s="644"/>
      <c r="UX102" s="644"/>
      <c r="UY102" s="644"/>
      <c r="UZ102" s="644"/>
      <c r="VA102" s="644"/>
      <c r="VB102" s="644"/>
      <c r="VC102" s="644"/>
      <c r="VD102" s="644"/>
      <c r="VE102" s="644"/>
      <c r="VF102" s="644"/>
      <c r="VG102" s="644"/>
      <c r="VH102" s="644"/>
      <c r="VI102" s="644"/>
      <c r="VJ102" s="644"/>
      <c r="VK102" s="644"/>
      <c r="VL102" s="644"/>
      <c r="VM102" s="644"/>
      <c r="VN102" s="644"/>
      <c r="VO102" s="644"/>
      <c r="VP102" s="644"/>
      <c r="VQ102" s="644"/>
      <c r="VR102" s="644"/>
      <c r="VS102" s="644"/>
      <c r="VT102" s="644"/>
      <c r="VU102" s="644"/>
      <c r="VV102" s="644"/>
      <c r="VW102" s="644"/>
      <c r="VX102" s="644"/>
      <c r="VY102" s="644"/>
      <c r="VZ102" s="644"/>
      <c r="WA102" s="644"/>
      <c r="WB102" s="644"/>
      <c r="WC102" s="644"/>
      <c r="WD102" s="644"/>
      <c r="WE102" s="644"/>
      <c r="WF102" s="644"/>
      <c r="WG102" s="644"/>
      <c r="WH102" s="644"/>
      <c r="WI102" s="644"/>
      <c r="WJ102" s="644"/>
      <c r="WK102" s="644"/>
      <c r="WL102" s="644"/>
      <c r="WM102" s="644"/>
      <c r="WN102" s="644"/>
      <c r="WO102" s="644"/>
      <c r="WP102" s="644"/>
      <c r="WQ102" s="644"/>
      <c r="WR102" s="644"/>
      <c r="WS102" s="644"/>
      <c r="WT102" s="644"/>
      <c r="WU102" s="644"/>
      <c r="WV102" s="644"/>
      <c r="WW102" s="644"/>
      <c r="WX102" s="644"/>
      <c r="WY102" s="644"/>
      <c r="WZ102" s="644"/>
      <c r="XA102" s="644"/>
      <c r="XB102" s="644"/>
      <c r="XC102" s="644"/>
      <c r="XD102" s="644"/>
      <c r="XE102" s="644"/>
      <c r="XF102" s="644"/>
      <c r="XG102" s="644"/>
      <c r="XH102" s="644"/>
      <c r="XI102" s="644"/>
      <c r="XJ102" s="644"/>
      <c r="XK102" s="644"/>
      <c r="XL102" s="644"/>
      <c r="XM102" s="644"/>
      <c r="XN102" s="644"/>
      <c r="XO102" s="644"/>
      <c r="XP102" s="644"/>
      <c r="XQ102" s="644"/>
      <c r="XR102" s="644"/>
      <c r="XS102" s="644"/>
      <c r="XT102" s="644"/>
      <c r="XU102" s="644"/>
      <c r="XV102" s="644"/>
      <c r="XW102" s="644"/>
      <c r="XX102" s="644"/>
      <c r="XY102" s="644"/>
      <c r="XZ102" s="644"/>
      <c r="YA102" s="644"/>
      <c r="YB102" s="644"/>
      <c r="YC102" s="644"/>
      <c r="YD102" s="644"/>
      <c r="YE102" s="644"/>
      <c r="YF102" s="644"/>
      <c r="YG102" s="644"/>
      <c r="YH102" s="644"/>
      <c r="YI102" s="644"/>
      <c r="YJ102" s="644"/>
      <c r="YK102" s="644"/>
      <c r="YL102" s="644"/>
      <c r="YM102" s="644"/>
      <c r="YN102" s="644"/>
      <c r="YO102" s="644"/>
      <c r="YP102" s="644"/>
      <c r="YQ102" s="644"/>
      <c r="YR102" s="644"/>
      <c r="YS102" s="644"/>
      <c r="YT102" s="644"/>
      <c r="YU102" s="644"/>
      <c r="YV102" s="644"/>
      <c r="YW102" s="644"/>
      <c r="YX102" s="644"/>
      <c r="YY102" s="644"/>
      <c r="YZ102" s="644"/>
      <c r="ZA102" s="644"/>
      <c r="ZB102" s="644"/>
      <c r="ZC102" s="644"/>
      <c r="ZD102" s="644"/>
      <c r="ZE102" s="644"/>
      <c r="ZF102" s="644"/>
      <c r="ZG102" s="644"/>
      <c r="ZH102" s="644"/>
      <c r="ZI102" s="644"/>
      <c r="ZJ102" s="644"/>
      <c r="ZK102" s="644"/>
      <c r="ZL102" s="644"/>
      <c r="ZM102" s="644"/>
      <c r="ZN102" s="644"/>
      <c r="ZO102" s="644"/>
      <c r="ZP102" s="644"/>
      <c r="ZQ102" s="644"/>
      <c r="ZR102" s="644"/>
      <c r="ZS102" s="644"/>
      <c r="ZT102" s="644"/>
      <c r="ZU102" s="644"/>
      <c r="ZV102" s="644"/>
      <c r="ZW102" s="644"/>
      <c r="ZX102" s="644"/>
      <c r="ZY102" s="644"/>
      <c r="ZZ102" s="644"/>
      <c r="AAA102" s="644"/>
      <c r="AAB102" s="644"/>
      <c r="AAC102" s="644"/>
      <c r="AAD102" s="644"/>
      <c r="AAE102" s="644"/>
      <c r="AAF102" s="644"/>
      <c r="AAG102" s="644"/>
      <c r="AAH102" s="644"/>
      <c r="AAI102" s="644"/>
      <c r="AAJ102" s="644"/>
      <c r="AAK102" s="644"/>
      <c r="AAL102" s="644"/>
      <c r="AAM102" s="644"/>
      <c r="AAN102" s="644"/>
      <c r="AAO102" s="644"/>
      <c r="AAP102" s="644"/>
      <c r="AAQ102" s="644"/>
      <c r="AAR102" s="644"/>
      <c r="AAS102" s="644"/>
      <c r="AAT102" s="644"/>
      <c r="AAU102" s="644"/>
      <c r="AAV102" s="644"/>
      <c r="AAW102" s="644"/>
      <c r="AAX102" s="644"/>
      <c r="AAY102" s="644"/>
      <c r="AAZ102" s="644"/>
      <c r="ABA102" s="644"/>
      <c r="ABB102" s="644"/>
      <c r="ABC102" s="644"/>
      <c r="ABD102" s="644"/>
      <c r="ABE102" s="644"/>
      <c r="ABF102" s="644"/>
      <c r="ABG102" s="644"/>
      <c r="ABH102" s="644"/>
      <c r="ABI102" s="644"/>
      <c r="ABJ102" s="644"/>
      <c r="ABK102" s="644"/>
      <c r="ABL102" s="644"/>
      <c r="ABM102" s="644"/>
      <c r="ABN102" s="644"/>
      <c r="ABO102" s="644"/>
      <c r="ABP102" s="644"/>
      <c r="ABQ102" s="644"/>
      <c r="ABR102" s="644"/>
      <c r="ABS102" s="644"/>
      <c r="ABT102" s="644"/>
      <c r="ABU102" s="644"/>
      <c r="ABV102" s="644"/>
      <c r="ABW102" s="644"/>
      <c r="ABX102" s="644"/>
      <c r="ABY102" s="644"/>
      <c r="ABZ102" s="644"/>
      <c r="ACA102" s="644"/>
      <c r="ACB102" s="644"/>
      <c r="ACC102" s="644"/>
      <c r="ACD102" s="644"/>
      <c r="ACE102" s="644"/>
      <c r="ACF102" s="644"/>
      <c r="ACG102" s="644"/>
      <c r="ACH102" s="644"/>
      <c r="ACI102" s="644"/>
      <c r="ACJ102" s="644"/>
      <c r="ACK102" s="644"/>
      <c r="ACL102" s="644"/>
      <c r="ACM102" s="644"/>
      <c r="ACN102" s="644"/>
      <c r="ACO102" s="644"/>
      <c r="ACP102" s="644"/>
      <c r="ACQ102" s="644"/>
      <c r="ACR102" s="644"/>
      <c r="ACS102" s="644"/>
      <c r="ACT102" s="644"/>
      <c r="ACU102" s="644"/>
      <c r="ACV102" s="644"/>
      <c r="ACW102" s="644"/>
      <c r="ACX102" s="644"/>
      <c r="ACY102" s="644"/>
      <c r="ACZ102" s="644"/>
      <c r="ADA102" s="644"/>
      <c r="ADB102" s="644"/>
      <c r="ADC102" s="644"/>
      <c r="ADD102" s="644"/>
      <c r="ADE102" s="644"/>
      <c r="ADF102" s="644"/>
      <c r="ADG102" s="644"/>
      <c r="ADH102" s="644"/>
      <c r="ADI102" s="644"/>
      <c r="ADJ102" s="644"/>
      <c r="ADK102" s="644"/>
      <c r="ADL102" s="644"/>
      <c r="ADM102" s="644"/>
      <c r="ADN102" s="644"/>
      <c r="ADO102" s="644"/>
      <c r="ADP102" s="644"/>
      <c r="ADQ102" s="644"/>
      <c r="ADR102" s="644"/>
      <c r="ADS102" s="644"/>
      <c r="ADT102" s="644"/>
      <c r="ADU102" s="644"/>
      <c r="ADV102" s="644"/>
      <c r="ADW102" s="644"/>
      <c r="ADX102" s="644"/>
      <c r="ADY102" s="644"/>
      <c r="ADZ102" s="644"/>
      <c r="AEA102" s="644"/>
      <c r="AEB102" s="644"/>
      <c r="AEC102" s="644"/>
      <c r="AED102" s="644"/>
      <c r="AEE102" s="644"/>
      <c r="AEF102" s="644"/>
      <c r="AEG102" s="644"/>
      <c r="AEH102" s="644"/>
      <c r="AEI102" s="644"/>
      <c r="AEJ102" s="644"/>
      <c r="AEK102" s="644"/>
      <c r="AEL102" s="644"/>
      <c r="AEM102" s="644"/>
      <c r="AEN102" s="644"/>
      <c r="AEO102" s="644"/>
      <c r="AEP102" s="644"/>
      <c r="AEQ102" s="644"/>
      <c r="AER102" s="644"/>
      <c r="AES102" s="644"/>
      <c r="AET102" s="644"/>
      <c r="AEU102" s="644"/>
      <c r="AEV102" s="644"/>
      <c r="AEW102" s="644"/>
      <c r="AEX102" s="644"/>
      <c r="AEY102" s="644"/>
      <c r="AEZ102" s="644"/>
      <c r="AFA102" s="644"/>
      <c r="AFB102" s="644"/>
      <c r="AFC102" s="644"/>
      <c r="AFD102" s="644"/>
      <c r="AFE102" s="644"/>
      <c r="AFF102" s="644"/>
      <c r="AFG102" s="644"/>
      <c r="AFH102" s="644"/>
      <c r="AFI102" s="644"/>
      <c r="AFJ102" s="644"/>
      <c r="AFK102" s="644"/>
      <c r="AFL102" s="644"/>
      <c r="AFM102" s="644"/>
      <c r="AFN102" s="644"/>
      <c r="AFO102" s="644"/>
      <c r="AFP102" s="644"/>
      <c r="AFQ102" s="644"/>
      <c r="AFR102" s="644"/>
      <c r="AFS102" s="644"/>
      <c r="AFT102" s="644"/>
      <c r="AFU102" s="644"/>
      <c r="AFV102" s="644"/>
      <c r="AFW102" s="644"/>
      <c r="AFX102" s="644"/>
      <c r="AFY102" s="644"/>
      <c r="AFZ102" s="644"/>
      <c r="AGA102" s="644"/>
      <c r="AGB102" s="644"/>
      <c r="AGC102" s="644"/>
      <c r="AGD102" s="644"/>
      <c r="AGE102" s="644"/>
      <c r="AGF102" s="644"/>
      <c r="AGG102" s="644"/>
      <c r="AGH102" s="644"/>
      <c r="AGI102" s="644"/>
      <c r="AGJ102" s="644"/>
      <c r="AGK102" s="644"/>
      <c r="AGL102" s="644"/>
      <c r="AGM102" s="644"/>
      <c r="AGN102" s="644"/>
      <c r="AGO102" s="644"/>
      <c r="AGP102" s="644"/>
      <c r="AGQ102" s="644"/>
      <c r="AGR102" s="644"/>
      <c r="AGS102" s="644"/>
      <c r="AGT102" s="644"/>
      <c r="AGU102" s="644"/>
      <c r="AGV102" s="644"/>
      <c r="AGW102" s="644"/>
      <c r="AGX102" s="644"/>
      <c r="AGY102" s="644"/>
      <c r="AGZ102" s="644"/>
      <c r="AHA102" s="644"/>
      <c r="AHB102" s="644"/>
      <c r="AHC102" s="644"/>
      <c r="AHD102" s="644"/>
      <c r="AHE102" s="644"/>
      <c r="AHF102" s="644"/>
      <c r="AHG102" s="644"/>
      <c r="AHH102" s="644"/>
      <c r="AHI102" s="644"/>
      <c r="AHJ102" s="644"/>
      <c r="AHK102" s="644"/>
      <c r="AHL102" s="644"/>
      <c r="AHM102" s="644"/>
      <c r="AHN102" s="644"/>
      <c r="AHO102" s="644"/>
      <c r="AHP102" s="644"/>
      <c r="AHQ102" s="644"/>
      <c r="AHR102" s="644"/>
      <c r="AHS102" s="644"/>
      <c r="AHT102" s="644"/>
      <c r="AHU102" s="644"/>
      <c r="AHV102" s="644"/>
      <c r="AHW102" s="644"/>
      <c r="AHX102" s="644"/>
      <c r="AHY102" s="644"/>
      <c r="AHZ102" s="644"/>
      <c r="AIA102" s="644"/>
      <c r="AIB102" s="644"/>
      <c r="AIC102" s="644"/>
      <c r="AID102" s="644"/>
      <c r="AIE102" s="644"/>
      <c r="AIF102" s="644"/>
      <c r="AIG102" s="644"/>
      <c r="AIH102" s="644"/>
      <c r="AII102" s="644"/>
      <c r="AIJ102" s="644"/>
      <c r="AIK102" s="644"/>
      <c r="AIL102" s="644"/>
      <c r="AIM102" s="644"/>
      <c r="AIN102" s="644"/>
      <c r="AIO102" s="644"/>
      <c r="AIP102" s="644"/>
      <c r="AIQ102" s="644"/>
      <c r="AIR102" s="644"/>
      <c r="AIS102" s="644"/>
      <c r="AIT102" s="644"/>
      <c r="AIU102" s="644"/>
      <c r="AIV102" s="644"/>
      <c r="AIW102" s="644"/>
      <c r="AIX102" s="644"/>
      <c r="AIY102" s="644"/>
      <c r="AIZ102" s="644"/>
      <c r="AJA102" s="644"/>
      <c r="AJB102" s="644"/>
      <c r="AJC102" s="644"/>
      <c r="AJD102" s="644"/>
      <c r="AJE102" s="644"/>
      <c r="AJF102" s="644"/>
      <c r="AJG102" s="644"/>
      <c r="AJH102" s="644"/>
      <c r="AJI102" s="644"/>
      <c r="AJJ102" s="644"/>
      <c r="AJK102" s="644"/>
      <c r="AJL102" s="644"/>
      <c r="AJM102" s="644"/>
      <c r="AJN102" s="644"/>
      <c r="AJO102" s="644"/>
      <c r="AJP102" s="644"/>
      <c r="AJQ102" s="644"/>
      <c r="AJR102" s="644"/>
      <c r="AJS102" s="644"/>
      <c r="AJT102" s="644"/>
      <c r="AJU102" s="644"/>
      <c r="AJV102" s="644"/>
      <c r="AJW102" s="644"/>
      <c r="AJX102" s="644"/>
      <c r="AJY102" s="644"/>
      <c r="AJZ102" s="644"/>
      <c r="AKA102" s="644"/>
      <c r="AKB102" s="644"/>
      <c r="AKC102" s="644"/>
      <c r="AKD102" s="644"/>
      <c r="AKE102" s="644"/>
      <c r="AKF102" s="644"/>
      <c r="AKG102" s="644"/>
      <c r="AKH102" s="644"/>
      <c r="AKI102" s="644"/>
      <c r="AKJ102" s="644"/>
      <c r="AKK102" s="644"/>
      <c r="AKL102" s="644"/>
      <c r="AKM102" s="644"/>
      <c r="AKN102" s="644"/>
      <c r="AKO102" s="644"/>
      <c r="AKP102" s="644"/>
      <c r="AKQ102" s="644"/>
      <c r="AKR102" s="644"/>
      <c r="AKS102" s="644"/>
      <c r="AKT102" s="644"/>
      <c r="AKU102" s="644"/>
      <c r="AKV102" s="644"/>
      <c r="AKW102" s="644"/>
      <c r="AKX102" s="644"/>
      <c r="AKY102" s="644"/>
      <c r="AKZ102" s="644"/>
      <c r="ALA102" s="644"/>
      <c r="ALB102" s="644"/>
      <c r="ALC102" s="644"/>
      <c r="ALD102" s="644"/>
      <c r="ALE102" s="644"/>
      <c r="ALF102" s="644"/>
      <c r="ALG102" s="644"/>
      <c r="ALH102" s="644"/>
      <c r="ALI102" s="644"/>
      <c r="ALJ102" s="644"/>
      <c r="ALK102" s="644"/>
      <c r="ALL102" s="644"/>
      <c r="ALM102" s="644"/>
      <c r="ALN102" s="644"/>
      <c r="ALO102" s="644"/>
      <c r="ALP102" s="644"/>
      <c r="ALQ102" s="644"/>
      <c r="ALR102" s="644"/>
      <c r="ALS102" s="644"/>
      <c r="ALT102" s="644"/>
      <c r="ALU102" s="644"/>
      <c r="ALV102" s="644"/>
      <c r="ALW102" s="644"/>
      <c r="ALX102" s="644"/>
      <c r="ALY102" s="644"/>
      <c r="ALZ102" s="644"/>
      <c r="AMA102" s="644"/>
      <c r="AMB102" s="644"/>
      <c r="AMC102" s="644"/>
      <c r="AMD102" s="644"/>
      <c r="AME102" s="644"/>
      <c r="AMF102" s="644"/>
      <c r="AMG102" s="644"/>
      <c r="AMH102" s="644"/>
      <c r="AMI102" s="644"/>
      <c r="AMJ102" s="644"/>
      <c r="AMK102" s="644"/>
      <c r="AML102" s="644"/>
      <c r="AMM102" s="644"/>
      <c r="AMN102" s="644"/>
      <c r="AMO102" s="644"/>
      <c r="AMP102" s="644"/>
      <c r="AMQ102" s="644"/>
      <c r="AMR102" s="644"/>
      <c r="AMS102" s="644"/>
      <c r="AMT102" s="644"/>
      <c r="AMU102" s="644"/>
      <c r="AMV102" s="644"/>
      <c r="AMW102" s="644"/>
      <c r="AMX102" s="644"/>
      <c r="AMY102" s="644"/>
      <c r="AMZ102" s="644"/>
      <c r="ANA102" s="644"/>
      <c r="ANB102" s="644"/>
      <c r="ANC102" s="644"/>
      <c r="AND102" s="644"/>
      <c r="ANE102" s="644"/>
      <c r="ANF102" s="644"/>
      <c r="ANG102" s="644"/>
      <c r="ANH102" s="644"/>
      <c r="ANI102" s="644"/>
      <c r="ANJ102" s="644"/>
      <c r="ANK102" s="644"/>
      <c r="ANL102" s="644"/>
      <c r="ANM102" s="644"/>
      <c r="ANN102" s="644"/>
      <c r="ANO102" s="644"/>
      <c r="ANP102" s="644"/>
      <c r="ANQ102" s="644"/>
      <c r="ANR102" s="644"/>
      <c r="ANS102" s="644"/>
      <c r="ANT102" s="644"/>
      <c r="ANU102" s="644"/>
      <c r="ANV102" s="644"/>
      <c r="ANW102" s="644"/>
      <c r="ANX102" s="644"/>
      <c r="ANY102" s="644"/>
      <c r="ANZ102" s="644"/>
      <c r="AOA102" s="644"/>
      <c r="AOB102" s="644"/>
      <c r="AOC102" s="644"/>
      <c r="AOD102" s="644"/>
      <c r="AOE102" s="644"/>
      <c r="AOF102" s="644"/>
      <c r="AOG102" s="644"/>
      <c r="AOH102" s="644"/>
      <c r="AOI102" s="644"/>
      <c r="AOJ102" s="644"/>
      <c r="AOK102" s="644"/>
      <c r="AOL102" s="644"/>
      <c r="AOM102" s="644"/>
      <c r="AON102" s="644"/>
      <c r="AOO102" s="644"/>
      <c r="AOP102" s="644"/>
      <c r="AOQ102" s="644"/>
      <c r="AOR102" s="644"/>
      <c r="AOS102" s="644"/>
      <c r="AOT102" s="644"/>
      <c r="AOU102" s="644"/>
      <c r="AOV102" s="644"/>
      <c r="AOW102" s="644"/>
      <c r="AOX102" s="644"/>
      <c r="AOY102" s="644"/>
      <c r="AOZ102" s="644"/>
      <c r="APA102" s="644"/>
      <c r="APB102" s="644"/>
      <c r="APC102" s="644"/>
      <c r="APD102" s="644"/>
      <c r="APE102" s="644"/>
      <c r="APF102" s="644"/>
      <c r="APG102" s="644"/>
      <c r="APH102" s="644"/>
      <c r="API102" s="644"/>
      <c r="APJ102" s="644"/>
      <c r="APK102" s="644"/>
      <c r="APL102" s="644"/>
      <c r="APM102" s="644"/>
      <c r="APN102" s="644"/>
      <c r="APO102" s="644"/>
      <c r="APP102" s="644"/>
      <c r="APQ102" s="644"/>
      <c r="APR102" s="644"/>
      <c r="APS102" s="644"/>
      <c r="APT102" s="644"/>
      <c r="APU102" s="644"/>
      <c r="APV102" s="644"/>
      <c r="APW102" s="644"/>
      <c r="APX102" s="644"/>
      <c r="APY102" s="644"/>
      <c r="APZ102" s="644"/>
      <c r="AQA102" s="644"/>
      <c r="AQB102" s="644"/>
      <c r="AQC102" s="644"/>
      <c r="AQD102" s="644"/>
      <c r="AQE102" s="644"/>
      <c r="AQF102" s="644"/>
      <c r="AQG102" s="644"/>
      <c r="AQH102" s="644"/>
      <c r="AQI102" s="644"/>
      <c r="AQJ102" s="644"/>
      <c r="AQK102" s="644"/>
      <c r="AQL102" s="644"/>
      <c r="AQM102" s="644"/>
      <c r="AQN102" s="644"/>
      <c r="AQO102" s="644"/>
      <c r="AQP102" s="644"/>
      <c r="AQQ102" s="644"/>
      <c r="AQR102" s="644"/>
      <c r="AQS102" s="644"/>
      <c r="AQT102" s="644"/>
      <c r="AQU102" s="644"/>
      <c r="AQV102" s="644"/>
      <c r="AQW102" s="644"/>
      <c r="AQX102" s="644"/>
      <c r="AQY102" s="644"/>
      <c r="AQZ102" s="644"/>
      <c r="ARA102" s="644"/>
      <c r="ARB102" s="644"/>
      <c r="ARC102" s="644"/>
      <c r="ARD102" s="644"/>
      <c r="ARE102" s="644"/>
      <c r="ARF102" s="644"/>
      <c r="ARG102" s="644"/>
      <c r="ARH102" s="644"/>
      <c r="ARI102" s="644"/>
      <c r="ARJ102" s="644"/>
      <c r="ARK102" s="644"/>
      <c r="ARL102" s="644"/>
      <c r="ARM102" s="644"/>
      <c r="ARN102" s="644"/>
      <c r="ARO102" s="644"/>
      <c r="ARP102" s="644"/>
      <c r="ARQ102" s="644"/>
      <c r="ARR102" s="644"/>
      <c r="ARS102" s="644"/>
      <c r="ART102" s="644"/>
      <c r="ARU102" s="644"/>
      <c r="ARV102" s="644"/>
      <c r="ARW102" s="644"/>
      <c r="ARX102" s="644"/>
      <c r="ARY102" s="644"/>
      <c r="ARZ102" s="644"/>
      <c r="ASA102" s="644"/>
      <c r="ASB102" s="644"/>
      <c r="ASC102" s="644"/>
      <c r="ASD102" s="644"/>
      <c r="ASE102" s="644"/>
      <c r="ASF102" s="644"/>
      <c r="ASG102" s="644"/>
      <c r="ASH102" s="644"/>
      <c r="ASI102" s="644"/>
      <c r="ASJ102" s="644"/>
      <c r="ASK102" s="644"/>
      <c r="ASL102" s="644"/>
      <c r="ASM102" s="644"/>
      <c r="ASN102" s="644"/>
      <c r="ASO102" s="644"/>
      <c r="ASP102" s="644"/>
      <c r="ASQ102" s="644"/>
      <c r="ASR102" s="644"/>
      <c r="ASS102" s="644"/>
      <c r="AST102" s="644"/>
      <c r="ASU102" s="644"/>
      <c r="ASV102" s="644"/>
      <c r="ASW102" s="644"/>
      <c r="ASX102" s="644"/>
      <c r="ASY102" s="644"/>
      <c r="ASZ102" s="644"/>
      <c r="ATA102" s="644"/>
      <c r="ATB102" s="644"/>
      <c r="ATC102" s="644"/>
      <c r="ATD102" s="644"/>
      <c r="ATE102" s="644"/>
      <c r="ATF102" s="644"/>
      <c r="ATG102" s="644"/>
      <c r="ATH102" s="644"/>
      <c r="ATI102" s="644"/>
      <c r="ATJ102" s="644"/>
      <c r="ATK102" s="644"/>
      <c r="ATL102" s="644"/>
      <c r="ATM102" s="644"/>
      <c r="ATN102" s="644"/>
      <c r="ATO102" s="644"/>
      <c r="ATP102" s="644"/>
      <c r="ATQ102" s="644"/>
      <c r="ATR102" s="644"/>
      <c r="ATS102" s="644"/>
      <c r="ATT102" s="644"/>
      <c r="ATU102" s="644"/>
      <c r="ATV102" s="644"/>
      <c r="ATW102" s="644"/>
      <c r="ATX102" s="644"/>
      <c r="ATY102" s="644"/>
      <c r="ATZ102" s="644"/>
      <c r="AUA102" s="644"/>
      <c r="AUB102" s="644"/>
      <c r="AUC102" s="644"/>
      <c r="AUD102" s="644"/>
      <c r="AUE102" s="644"/>
      <c r="AUF102" s="644"/>
      <c r="AUG102" s="644"/>
      <c r="AUH102" s="644"/>
      <c r="AUI102" s="644"/>
      <c r="AUJ102" s="644"/>
      <c r="AUK102" s="644"/>
      <c r="AUL102" s="644"/>
      <c r="AUM102" s="644"/>
      <c r="AUN102" s="644"/>
      <c r="AUO102" s="644"/>
      <c r="AUP102" s="644"/>
      <c r="AUQ102" s="644"/>
      <c r="AUR102" s="644"/>
      <c r="AUS102" s="644"/>
      <c r="AUT102" s="644"/>
      <c r="AUU102" s="644"/>
      <c r="AUV102" s="644"/>
      <c r="AUW102" s="644"/>
      <c r="AUX102" s="644"/>
      <c r="AUY102" s="644"/>
      <c r="AUZ102" s="644"/>
      <c r="AVA102" s="644"/>
      <c r="AVB102" s="644"/>
      <c r="AVC102" s="644"/>
      <c r="AVD102" s="644"/>
      <c r="AVE102" s="644"/>
      <c r="AVF102" s="644"/>
      <c r="AVG102" s="644"/>
      <c r="AVH102" s="644"/>
      <c r="AVI102" s="644"/>
      <c r="AVJ102" s="644"/>
      <c r="AVK102" s="644"/>
      <c r="AVL102" s="644"/>
      <c r="AVM102" s="644"/>
      <c r="AVN102" s="644"/>
      <c r="AVO102" s="644"/>
      <c r="AVP102" s="644"/>
      <c r="AVQ102" s="644"/>
      <c r="AVR102" s="644"/>
      <c r="AVS102" s="644"/>
      <c r="AVT102" s="644"/>
      <c r="AVU102" s="644"/>
      <c r="AVV102" s="644"/>
      <c r="AVW102" s="644"/>
      <c r="AVX102" s="644"/>
      <c r="AVY102" s="644"/>
      <c r="AVZ102" s="644"/>
      <c r="AWA102" s="644"/>
      <c r="AWB102" s="644"/>
      <c r="AWC102" s="644"/>
      <c r="AWD102" s="644"/>
      <c r="AWE102" s="644"/>
      <c r="AWF102" s="644"/>
      <c r="AWG102" s="644"/>
      <c r="AWH102" s="644"/>
      <c r="AWI102" s="644"/>
      <c r="AWJ102" s="644"/>
      <c r="AWK102" s="644"/>
      <c r="AWL102" s="644"/>
      <c r="AWM102" s="644"/>
      <c r="AWN102" s="644"/>
      <c r="AWO102" s="644"/>
      <c r="AWP102" s="644"/>
      <c r="AWQ102" s="644"/>
      <c r="AWR102" s="644"/>
      <c r="AWS102" s="644"/>
      <c r="AWT102" s="644"/>
      <c r="AWU102" s="644"/>
      <c r="AWV102" s="644"/>
      <c r="AWW102" s="644"/>
      <c r="AWX102" s="644"/>
      <c r="AWY102" s="644"/>
      <c r="AWZ102" s="644"/>
      <c r="AXA102" s="644"/>
      <c r="AXB102" s="644"/>
      <c r="AXC102" s="644"/>
      <c r="AXD102" s="644"/>
      <c r="AXE102" s="644"/>
      <c r="AXF102" s="644"/>
      <c r="AXG102" s="644"/>
      <c r="AXH102" s="644"/>
      <c r="AXI102" s="644"/>
      <c r="AXJ102" s="644"/>
      <c r="AXK102" s="644"/>
      <c r="AXL102" s="644"/>
      <c r="AXM102" s="644"/>
      <c r="AXN102" s="644"/>
      <c r="AXO102" s="644"/>
      <c r="AXP102" s="644"/>
      <c r="AXQ102" s="644"/>
      <c r="AXR102" s="644"/>
      <c r="AXS102" s="644"/>
      <c r="AXT102" s="644"/>
      <c r="AXU102" s="644"/>
      <c r="AXV102" s="644"/>
      <c r="AXW102" s="644"/>
      <c r="AXX102" s="644"/>
      <c r="AXY102" s="644"/>
      <c r="AXZ102" s="644"/>
      <c r="AYA102" s="644"/>
      <c r="AYB102" s="644"/>
      <c r="AYC102" s="644"/>
      <c r="AYD102" s="644"/>
      <c r="AYE102" s="644"/>
      <c r="AYF102" s="644"/>
      <c r="AYG102" s="644"/>
      <c r="AYH102" s="644"/>
      <c r="AYI102" s="644"/>
      <c r="AYJ102" s="644"/>
      <c r="AYK102" s="644"/>
      <c r="AYL102" s="644"/>
      <c r="AYM102" s="644"/>
      <c r="AYN102" s="644"/>
      <c r="AYO102" s="644"/>
      <c r="AYP102" s="644"/>
      <c r="AYQ102" s="644"/>
      <c r="AYR102" s="644"/>
      <c r="AYS102" s="644"/>
      <c r="AYT102" s="644"/>
      <c r="AYU102" s="644"/>
      <c r="AYV102" s="644"/>
      <c r="AYW102" s="644"/>
      <c r="AYX102" s="644"/>
      <c r="AYY102" s="644"/>
      <c r="AYZ102" s="644"/>
      <c r="AZA102" s="644"/>
      <c r="AZB102" s="644"/>
      <c r="AZC102" s="644"/>
      <c r="AZD102" s="644"/>
      <c r="AZE102" s="644"/>
      <c r="AZF102" s="644"/>
      <c r="AZG102" s="644"/>
      <c r="AZH102" s="644"/>
      <c r="AZI102" s="644"/>
      <c r="AZJ102" s="644"/>
      <c r="AZK102" s="644"/>
      <c r="AZL102" s="644"/>
      <c r="AZM102" s="644"/>
      <c r="AZN102" s="644"/>
      <c r="AZO102" s="644"/>
      <c r="AZP102" s="644"/>
      <c r="AZQ102" s="644"/>
      <c r="AZR102" s="644"/>
      <c r="AZS102" s="644"/>
      <c r="AZT102" s="644"/>
      <c r="AZU102" s="644"/>
      <c r="AZV102" s="644"/>
      <c r="AZW102" s="644"/>
      <c r="AZX102" s="644"/>
      <c r="AZY102" s="644"/>
      <c r="AZZ102" s="644"/>
      <c r="BAA102" s="644"/>
      <c r="BAB102" s="644"/>
      <c r="BAC102" s="644"/>
      <c r="BAD102" s="644"/>
      <c r="BAE102" s="644"/>
      <c r="BAF102" s="644"/>
      <c r="BAG102" s="644"/>
      <c r="BAH102" s="644"/>
      <c r="BAI102" s="644"/>
      <c r="BAJ102" s="644"/>
      <c r="BAK102" s="644"/>
      <c r="BAL102" s="644"/>
      <c r="BAM102" s="644"/>
      <c r="BAN102" s="644"/>
      <c r="BAO102" s="644"/>
      <c r="BAP102" s="644"/>
      <c r="BAQ102" s="644"/>
      <c r="BAR102" s="644"/>
      <c r="BAS102" s="644"/>
      <c r="BAT102" s="644"/>
      <c r="BAU102" s="644"/>
      <c r="BAV102" s="644"/>
      <c r="BAW102" s="644"/>
      <c r="BAX102" s="644"/>
      <c r="BAY102" s="644"/>
      <c r="BAZ102" s="644"/>
      <c r="BBA102" s="644"/>
      <c r="BBB102" s="644"/>
      <c r="BBC102" s="644"/>
      <c r="BBD102" s="644"/>
      <c r="BBE102" s="644"/>
      <c r="BBF102" s="644"/>
      <c r="BBG102" s="644"/>
      <c r="BBH102" s="644"/>
      <c r="BBI102" s="644"/>
      <c r="BBJ102" s="644"/>
      <c r="BBK102" s="644"/>
      <c r="BBL102" s="644"/>
      <c r="BBM102" s="644"/>
      <c r="BBN102" s="644"/>
      <c r="BBO102" s="644"/>
      <c r="BBP102" s="644"/>
      <c r="BBQ102" s="644"/>
      <c r="BBR102" s="644"/>
      <c r="BBS102" s="644"/>
      <c r="BBT102" s="644"/>
      <c r="BBU102" s="644"/>
      <c r="BBV102" s="644"/>
      <c r="BBW102" s="644"/>
      <c r="BBX102" s="644"/>
      <c r="BBY102" s="644"/>
      <c r="BBZ102" s="644"/>
      <c r="BCA102" s="644"/>
      <c r="BCB102" s="644"/>
      <c r="BCC102" s="644"/>
      <c r="BCD102" s="644"/>
      <c r="BCE102" s="644"/>
      <c r="BCF102" s="644"/>
      <c r="BCG102" s="644"/>
      <c r="BCH102" s="644"/>
      <c r="BCI102" s="644"/>
      <c r="BCJ102" s="644"/>
      <c r="BCK102" s="644"/>
      <c r="BCL102" s="644"/>
      <c r="BCM102" s="644"/>
      <c r="BCN102" s="644"/>
      <c r="BCO102" s="644"/>
      <c r="BCP102" s="644"/>
      <c r="BCQ102" s="644"/>
      <c r="BCR102" s="644"/>
      <c r="BCS102" s="644"/>
      <c r="BCT102" s="644"/>
      <c r="BCU102" s="644"/>
      <c r="BCV102" s="644"/>
      <c r="BCW102" s="644"/>
      <c r="BCX102" s="644"/>
      <c r="BCY102" s="644"/>
      <c r="BCZ102" s="644"/>
      <c r="BDA102" s="644"/>
      <c r="BDB102" s="644"/>
      <c r="BDC102" s="644"/>
      <c r="BDD102" s="644"/>
      <c r="BDE102" s="644"/>
      <c r="BDF102" s="644"/>
      <c r="BDG102" s="644"/>
      <c r="BDH102" s="644"/>
      <c r="BDI102" s="644"/>
      <c r="BDJ102" s="644"/>
      <c r="BDK102" s="644"/>
      <c r="BDL102" s="644"/>
      <c r="BDM102" s="644"/>
      <c r="BDN102" s="644"/>
      <c r="BDO102" s="644"/>
      <c r="BDP102" s="644"/>
      <c r="BDQ102" s="644"/>
      <c r="BDR102" s="644"/>
      <c r="BDS102" s="644"/>
      <c r="BDT102" s="644"/>
      <c r="BDU102" s="644"/>
      <c r="BDV102" s="644"/>
      <c r="BDW102" s="644"/>
      <c r="BDX102" s="644"/>
      <c r="BDY102" s="644"/>
      <c r="BDZ102" s="644"/>
      <c r="BEA102" s="644"/>
      <c r="BEB102" s="644"/>
      <c r="BEC102" s="644"/>
      <c r="BED102" s="644"/>
      <c r="BEE102" s="644"/>
      <c r="BEF102" s="644"/>
      <c r="BEG102" s="644"/>
      <c r="BEH102" s="644"/>
      <c r="BEI102" s="644"/>
      <c r="BEJ102" s="644"/>
      <c r="BEK102" s="644"/>
      <c r="BEL102" s="644"/>
      <c r="BEM102" s="644"/>
      <c r="BEN102" s="644"/>
      <c r="BEO102" s="644"/>
      <c r="BEP102" s="644"/>
      <c r="BEQ102" s="644"/>
      <c r="BER102" s="644"/>
      <c r="BES102" s="644"/>
      <c r="BET102" s="644"/>
      <c r="BEU102" s="644"/>
      <c r="BEV102" s="644"/>
      <c r="BEW102" s="644"/>
      <c r="BEX102" s="644"/>
      <c r="BEY102" s="644"/>
      <c r="BEZ102" s="644"/>
      <c r="BFA102" s="644"/>
      <c r="BFB102" s="644"/>
      <c r="BFC102" s="644"/>
      <c r="BFD102" s="644"/>
      <c r="BFE102" s="644"/>
      <c r="BFF102" s="644"/>
      <c r="BFG102" s="644"/>
      <c r="BFH102" s="644"/>
      <c r="BFI102" s="644"/>
      <c r="BFJ102" s="644"/>
      <c r="BFK102" s="644"/>
      <c r="BFL102" s="644"/>
      <c r="BFM102" s="644"/>
      <c r="BFN102" s="644"/>
      <c r="BFO102" s="644"/>
      <c r="BFP102" s="644"/>
      <c r="BFQ102" s="644"/>
      <c r="BFR102" s="644"/>
      <c r="BFS102" s="644"/>
      <c r="BFT102" s="644"/>
      <c r="BFU102" s="644"/>
      <c r="BFV102" s="644"/>
      <c r="BFW102" s="644"/>
      <c r="BFX102" s="644"/>
      <c r="BFY102" s="644"/>
      <c r="BFZ102" s="644"/>
      <c r="BGA102" s="644"/>
      <c r="BGB102" s="644"/>
      <c r="BGC102" s="644"/>
      <c r="BGD102" s="644"/>
      <c r="BGE102" s="644"/>
      <c r="BGF102" s="644"/>
      <c r="BGG102" s="644"/>
      <c r="BGH102" s="644"/>
      <c r="BGI102" s="644"/>
      <c r="BGJ102" s="644"/>
      <c r="BGK102" s="644"/>
      <c r="BGL102" s="644"/>
      <c r="BGM102" s="644"/>
      <c r="BGN102" s="644"/>
      <c r="BGO102" s="644"/>
      <c r="BGP102" s="644"/>
      <c r="BGQ102" s="644"/>
      <c r="BGR102" s="644"/>
      <c r="BGS102" s="644"/>
      <c r="BGT102" s="644"/>
      <c r="BGU102" s="644"/>
      <c r="BGV102" s="644"/>
      <c r="BGW102" s="644"/>
      <c r="BGX102" s="644"/>
      <c r="BGY102" s="644"/>
      <c r="BGZ102" s="644"/>
      <c r="BHA102" s="644"/>
      <c r="BHB102" s="644"/>
      <c r="BHC102" s="644"/>
      <c r="BHD102" s="644"/>
      <c r="BHE102" s="644"/>
      <c r="BHF102" s="644"/>
      <c r="BHG102" s="644"/>
      <c r="BHH102" s="644"/>
      <c r="BHI102" s="644"/>
      <c r="BHJ102" s="644"/>
      <c r="BHK102" s="644"/>
      <c r="BHL102" s="644"/>
      <c r="BHM102" s="644"/>
      <c r="BHN102" s="644"/>
      <c r="BHO102" s="644"/>
      <c r="BHP102" s="644"/>
      <c r="BHQ102" s="644"/>
      <c r="BHR102" s="644"/>
      <c r="BHS102" s="644"/>
      <c r="BHT102" s="644"/>
      <c r="BHU102" s="644"/>
      <c r="BHV102" s="644"/>
      <c r="BHW102" s="644"/>
      <c r="BHX102" s="644"/>
      <c r="BHY102" s="644"/>
      <c r="BHZ102" s="644"/>
      <c r="BIA102" s="644"/>
      <c r="BIB102" s="644"/>
      <c r="BIC102" s="644"/>
      <c r="BID102" s="644"/>
      <c r="BIE102" s="644"/>
      <c r="BIF102" s="644"/>
      <c r="BIG102" s="644"/>
      <c r="BIH102" s="644"/>
      <c r="BII102" s="644"/>
      <c r="BIJ102" s="644"/>
      <c r="BIK102" s="644"/>
      <c r="BIL102" s="644"/>
      <c r="BIM102" s="644"/>
      <c r="BIN102" s="644"/>
      <c r="BIO102" s="644"/>
      <c r="BIP102" s="644"/>
      <c r="BIQ102" s="644"/>
      <c r="BIR102" s="644"/>
      <c r="BIS102" s="644"/>
      <c r="BIT102" s="644"/>
      <c r="BIU102" s="644"/>
      <c r="BIV102" s="644"/>
      <c r="BIW102" s="644"/>
      <c r="BIX102" s="644"/>
      <c r="BIY102" s="644"/>
      <c r="BIZ102" s="644"/>
      <c r="BJA102" s="644"/>
      <c r="BJB102" s="644"/>
      <c r="BJC102" s="644"/>
      <c r="BJD102" s="644"/>
      <c r="BJE102" s="644"/>
      <c r="BJF102" s="644"/>
      <c r="BJG102" s="644"/>
      <c r="BJH102" s="644"/>
      <c r="BJI102" s="644"/>
      <c r="BJJ102" s="644"/>
      <c r="BJK102" s="644"/>
      <c r="BJL102" s="644"/>
      <c r="BJM102" s="644"/>
      <c r="BJN102" s="644"/>
      <c r="BJO102" s="644"/>
      <c r="BJP102" s="644"/>
      <c r="BJQ102" s="644"/>
      <c r="BJR102" s="644"/>
      <c r="BJS102" s="644"/>
      <c r="BJT102" s="644"/>
      <c r="BJU102" s="644"/>
      <c r="BJV102" s="644"/>
      <c r="BJW102" s="644"/>
      <c r="BJX102" s="644"/>
      <c r="BJY102" s="644"/>
      <c r="BJZ102" s="644"/>
      <c r="BKA102" s="644"/>
      <c r="BKB102" s="644"/>
      <c r="BKC102" s="644"/>
      <c r="BKD102" s="644"/>
      <c r="BKE102" s="644"/>
      <c r="BKF102" s="644"/>
      <c r="BKG102" s="644"/>
      <c r="BKH102" s="644"/>
      <c r="BKI102" s="644"/>
      <c r="BKJ102" s="644"/>
      <c r="BKK102" s="644"/>
      <c r="BKL102" s="644"/>
      <c r="BKM102" s="644"/>
      <c r="BKN102" s="644"/>
      <c r="BKO102" s="644"/>
      <c r="BKP102" s="644"/>
      <c r="BKQ102" s="644"/>
      <c r="BKR102" s="644"/>
      <c r="BKS102" s="644"/>
      <c r="BKT102" s="644"/>
      <c r="BKU102" s="644"/>
      <c r="BKV102" s="644"/>
      <c r="BKW102" s="644"/>
      <c r="BKX102" s="644"/>
      <c r="BKY102" s="644"/>
      <c r="BKZ102" s="644"/>
      <c r="BLA102" s="644"/>
      <c r="BLB102" s="644"/>
      <c r="BLC102" s="644"/>
      <c r="BLD102" s="644"/>
      <c r="BLE102" s="644"/>
      <c r="BLF102" s="644"/>
      <c r="BLG102" s="644"/>
      <c r="BLH102" s="644"/>
      <c r="BLI102" s="644"/>
      <c r="BLJ102" s="644"/>
      <c r="BLK102" s="644"/>
      <c r="BLL102" s="644"/>
      <c r="BLM102" s="644"/>
      <c r="BLN102" s="644"/>
      <c r="BLO102" s="644"/>
      <c r="BLP102" s="644"/>
      <c r="BLQ102" s="644"/>
      <c r="BLR102" s="644"/>
      <c r="BLS102" s="644"/>
      <c r="BLT102" s="644"/>
      <c r="BLU102" s="644"/>
      <c r="BLV102" s="644"/>
      <c r="BLW102" s="644"/>
      <c r="BLX102" s="644"/>
      <c r="BLY102" s="644"/>
      <c r="BLZ102" s="644"/>
      <c r="BMA102" s="644"/>
      <c r="BMB102" s="644"/>
      <c r="BMC102" s="644"/>
      <c r="BMD102" s="644"/>
      <c r="BME102" s="644"/>
      <c r="BMF102" s="644"/>
      <c r="BMG102" s="644"/>
      <c r="BMH102" s="644"/>
      <c r="BMI102" s="644"/>
      <c r="BMJ102" s="644"/>
      <c r="BMK102" s="644"/>
      <c r="BML102" s="644"/>
      <c r="BMM102" s="644"/>
      <c r="BMN102" s="644"/>
      <c r="BMO102" s="644"/>
      <c r="BMP102" s="644"/>
      <c r="BMQ102" s="644"/>
      <c r="BMR102" s="644"/>
      <c r="BMS102" s="644"/>
      <c r="BMT102" s="644"/>
      <c r="BMU102" s="644"/>
      <c r="BMV102" s="644"/>
      <c r="BMW102" s="644"/>
      <c r="BMX102" s="644"/>
      <c r="BMY102" s="644"/>
      <c r="BMZ102" s="644"/>
      <c r="BNA102" s="644"/>
      <c r="BNB102" s="644"/>
      <c r="BNC102" s="644"/>
      <c r="BND102" s="644"/>
      <c r="BNE102" s="644"/>
      <c r="BNF102" s="644"/>
      <c r="BNG102" s="644"/>
      <c r="BNH102" s="644"/>
      <c r="BNI102" s="644"/>
      <c r="BNJ102" s="644"/>
      <c r="BNK102" s="644"/>
      <c r="BNL102" s="644"/>
      <c r="BNM102" s="644"/>
      <c r="BNN102" s="644"/>
      <c r="BNO102" s="644"/>
      <c r="BNP102" s="644"/>
      <c r="BNQ102" s="644"/>
      <c r="BNR102" s="644"/>
      <c r="BNS102" s="644"/>
      <c r="BNT102" s="644"/>
      <c r="BNU102" s="644"/>
      <c r="BNV102" s="644"/>
      <c r="BNW102" s="644"/>
      <c r="BNX102" s="644"/>
      <c r="BNY102" s="644"/>
      <c r="BNZ102" s="644"/>
      <c r="BOA102" s="644"/>
      <c r="BOB102" s="644"/>
      <c r="BOC102" s="644"/>
      <c r="BOD102" s="644"/>
      <c r="BOE102" s="644"/>
      <c r="BOF102" s="644"/>
      <c r="BOG102" s="644"/>
      <c r="BOH102" s="644"/>
      <c r="BOI102" s="644"/>
      <c r="BOJ102" s="644"/>
      <c r="BOK102" s="644"/>
      <c r="BOL102" s="644"/>
      <c r="BOM102" s="644"/>
      <c r="BON102" s="644"/>
      <c r="BOO102" s="644"/>
      <c r="BOP102" s="644"/>
      <c r="BOQ102" s="644"/>
      <c r="BOR102" s="644"/>
      <c r="BOS102" s="644"/>
      <c r="BOT102" s="644"/>
      <c r="BOU102" s="644"/>
      <c r="BOV102" s="644"/>
      <c r="BOW102" s="644"/>
      <c r="BOX102" s="644"/>
      <c r="BOY102" s="644"/>
      <c r="BOZ102" s="644"/>
      <c r="BPA102" s="644"/>
      <c r="BPB102" s="644"/>
      <c r="BPC102" s="644"/>
      <c r="BPD102" s="644"/>
      <c r="BPE102" s="644"/>
      <c r="BPF102" s="644"/>
      <c r="BPG102" s="644"/>
      <c r="BPH102" s="644"/>
      <c r="BPI102" s="644"/>
      <c r="BPJ102" s="644"/>
      <c r="BPK102" s="644"/>
      <c r="BPL102" s="644"/>
      <c r="BPM102" s="644"/>
      <c r="BPN102" s="644"/>
      <c r="BPO102" s="644"/>
      <c r="BPP102" s="644"/>
      <c r="BPQ102" s="644"/>
      <c r="BPR102" s="644"/>
      <c r="BPS102" s="644"/>
      <c r="BPT102" s="644"/>
      <c r="BPU102" s="644"/>
      <c r="BPV102" s="644"/>
      <c r="BPW102" s="644"/>
      <c r="BPX102" s="644"/>
      <c r="BPY102" s="644"/>
      <c r="BPZ102" s="644"/>
      <c r="BQA102" s="644"/>
      <c r="BQB102" s="644"/>
      <c r="BQC102" s="644"/>
      <c r="BQD102" s="644"/>
      <c r="BQE102" s="644"/>
      <c r="BQF102" s="644"/>
      <c r="BQG102" s="644"/>
      <c r="BQH102" s="644"/>
      <c r="BQI102" s="644"/>
      <c r="BQJ102" s="644"/>
      <c r="BQK102" s="644"/>
      <c r="BQL102" s="644"/>
      <c r="BQM102" s="644"/>
      <c r="BQN102" s="644"/>
      <c r="BQO102" s="644"/>
      <c r="BQP102" s="644"/>
      <c r="BQQ102" s="644"/>
      <c r="BQR102" s="644"/>
      <c r="BQS102" s="644"/>
      <c r="BQT102" s="644"/>
      <c r="BQU102" s="644"/>
      <c r="BQV102" s="644"/>
      <c r="BQW102" s="644"/>
      <c r="BQX102" s="644"/>
      <c r="BQY102" s="644"/>
      <c r="BQZ102" s="644"/>
      <c r="BRA102" s="644"/>
      <c r="BRB102" s="644"/>
      <c r="BRC102" s="644"/>
      <c r="BRD102" s="644"/>
      <c r="BRE102" s="644"/>
      <c r="BRF102" s="644"/>
      <c r="BRG102" s="644"/>
      <c r="BRH102" s="644"/>
      <c r="BRI102" s="644"/>
      <c r="BRJ102" s="644"/>
      <c r="BRK102" s="644"/>
      <c r="BRL102" s="644"/>
      <c r="BRM102" s="644"/>
      <c r="BRN102" s="644"/>
      <c r="BRO102" s="644"/>
      <c r="BRP102" s="644"/>
      <c r="BRQ102" s="644"/>
      <c r="BRR102" s="644"/>
      <c r="BRS102" s="644"/>
      <c r="BRT102" s="644"/>
      <c r="BRU102" s="644"/>
      <c r="BRV102" s="644"/>
      <c r="BRW102" s="644"/>
      <c r="BRX102" s="644"/>
      <c r="BRY102" s="644"/>
      <c r="BRZ102" s="644"/>
      <c r="BSA102" s="644"/>
      <c r="BSB102" s="644"/>
      <c r="BSC102" s="644"/>
      <c r="BSD102" s="644"/>
      <c r="BSE102" s="644"/>
      <c r="BSF102" s="644"/>
      <c r="BSG102" s="644"/>
      <c r="BSH102" s="644"/>
      <c r="BSI102" s="644"/>
      <c r="BSJ102" s="644"/>
      <c r="BSK102" s="644"/>
      <c r="BSL102" s="644"/>
      <c r="BSM102" s="644"/>
      <c r="BSN102" s="644"/>
      <c r="BSO102" s="644"/>
      <c r="BSP102" s="644"/>
      <c r="BSQ102" s="644"/>
      <c r="BSR102" s="644"/>
      <c r="BSS102" s="644"/>
      <c r="BST102" s="644"/>
      <c r="BSU102" s="644"/>
      <c r="BSV102" s="644"/>
      <c r="BSW102" s="644"/>
      <c r="BSX102" s="644"/>
      <c r="BSY102" s="644"/>
      <c r="BSZ102" s="644"/>
      <c r="BTA102" s="644"/>
      <c r="BTB102" s="644"/>
      <c r="BTC102" s="644"/>
      <c r="BTD102" s="644"/>
      <c r="BTE102" s="644"/>
      <c r="BTF102" s="644"/>
      <c r="BTG102" s="644"/>
      <c r="BTH102" s="644"/>
      <c r="BTI102" s="644"/>
      <c r="BTJ102" s="644"/>
      <c r="BTK102" s="644"/>
      <c r="BTL102" s="644"/>
      <c r="BTM102" s="644"/>
      <c r="BTN102" s="644"/>
      <c r="BTO102" s="644"/>
      <c r="BTP102" s="644"/>
      <c r="BTQ102" s="644"/>
      <c r="BTR102" s="644"/>
      <c r="BTS102" s="644"/>
      <c r="BTT102" s="644"/>
      <c r="BTU102" s="644"/>
      <c r="BTV102" s="644"/>
      <c r="BTW102" s="644"/>
      <c r="BTX102" s="644"/>
      <c r="BTY102" s="644"/>
      <c r="BTZ102" s="644"/>
      <c r="BUA102" s="644"/>
      <c r="BUB102" s="644"/>
      <c r="BUC102" s="644"/>
      <c r="BUD102" s="644"/>
      <c r="BUE102" s="644"/>
      <c r="BUF102" s="644"/>
      <c r="BUG102" s="644"/>
      <c r="BUH102" s="644"/>
      <c r="BUI102" s="644"/>
      <c r="BUJ102" s="644"/>
      <c r="BUK102" s="644"/>
      <c r="BUL102" s="644"/>
      <c r="BUM102" s="644"/>
      <c r="BUN102" s="644"/>
      <c r="BUO102" s="644"/>
      <c r="BUP102" s="644"/>
      <c r="BUQ102" s="644"/>
      <c r="BUR102" s="644"/>
      <c r="BUS102" s="644"/>
      <c r="BUT102" s="644"/>
      <c r="BUU102" s="644"/>
      <c r="BUV102" s="644"/>
      <c r="BUW102" s="644"/>
      <c r="BUX102" s="644"/>
      <c r="BUY102" s="644"/>
      <c r="BUZ102" s="644"/>
      <c r="BVA102" s="644"/>
      <c r="BVB102" s="644"/>
      <c r="BVC102" s="644"/>
      <c r="BVD102" s="644"/>
      <c r="BVE102" s="644"/>
      <c r="BVF102" s="644"/>
      <c r="BVG102" s="644"/>
      <c r="BVH102" s="644"/>
      <c r="BVI102" s="644"/>
      <c r="BVJ102" s="644"/>
      <c r="BVK102" s="644"/>
      <c r="BVL102" s="644"/>
      <c r="BVM102" s="644"/>
      <c r="BVN102" s="644"/>
      <c r="BVO102" s="644"/>
      <c r="BVP102" s="644"/>
      <c r="BVQ102" s="644"/>
      <c r="BVR102" s="644"/>
      <c r="BVS102" s="644"/>
      <c r="BVT102" s="644"/>
      <c r="BVU102" s="644"/>
      <c r="BVV102" s="644"/>
      <c r="BVW102" s="644"/>
      <c r="BVX102" s="644"/>
      <c r="BVY102" s="644"/>
      <c r="BVZ102" s="644"/>
      <c r="BWA102" s="644"/>
      <c r="BWB102" s="644"/>
      <c r="BWC102" s="644"/>
      <c r="BWD102" s="644"/>
      <c r="BWE102" s="644"/>
      <c r="BWF102" s="644"/>
      <c r="BWG102" s="644"/>
      <c r="BWH102" s="644"/>
      <c r="BWI102" s="644"/>
      <c r="BWJ102" s="644"/>
      <c r="BWK102" s="644"/>
      <c r="BWL102" s="644"/>
      <c r="BWM102" s="644"/>
      <c r="BWN102" s="644"/>
      <c r="BWO102" s="644"/>
      <c r="BWP102" s="644"/>
      <c r="BWQ102" s="644"/>
      <c r="BWR102" s="644"/>
      <c r="BWS102" s="644"/>
      <c r="BWT102" s="644"/>
      <c r="BWU102" s="644"/>
      <c r="BWV102" s="644"/>
      <c r="BWW102" s="644"/>
      <c r="BWX102" s="644"/>
      <c r="BWY102" s="644"/>
      <c r="BWZ102" s="644"/>
      <c r="BXA102" s="644"/>
      <c r="BXB102" s="644"/>
      <c r="BXC102" s="644"/>
      <c r="BXD102" s="644"/>
      <c r="BXE102" s="644"/>
      <c r="BXF102" s="644"/>
      <c r="BXG102" s="644"/>
      <c r="BXH102" s="644"/>
      <c r="BXI102" s="644"/>
      <c r="BXJ102" s="644"/>
      <c r="BXK102" s="644"/>
      <c r="BXL102" s="644"/>
      <c r="BXM102" s="644"/>
      <c r="BXN102" s="644"/>
      <c r="BXO102" s="644"/>
      <c r="BXP102" s="644"/>
      <c r="BXQ102" s="644"/>
      <c r="BXR102" s="644"/>
      <c r="BXS102" s="644"/>
      <c r="BXT102" s="644"/>
      <c r="BXU102" s="644"/>
      <c r="BXV102" s="644"/>
      <c r="BXW102" s="644"/>
      <c r="BXX102" s="644"/>
      <c r="BXY102" s="644"/>
      <c r="BXZ102" s="644"/>
      <c r="BYA102" s="644"/>
      <c r="BYB102" s="644"/>
      <c r="BYC102" s="644"/>
      <c r="BYD102" s="644"/>
      <c r="BYE102" s="644"/>
      <c r="BYF102" s="644"/>
      <c r="BYG102" s="644"/>
      <c r="BYH102" s="644"/>
      <c r="BYI102" s="644"/>
      <c r="BYJ102" s="644"/>
      <c r="BYK102" s="644"/>
      <c r="BYL102" s="644"/>
      <c r="BYM102" s="644"/>
      <c r="BYN102" s="644"/>
      <c r="BYO102" s="644"/>
      <c r="BYP102" s="644"/>
      <c r="BYQ102" s="644"/>
      <c r="BYR102" s="644"/>
      <c r="BYS102" s="644"/>
      <c r="BYT102" s="644"/>
      <c r="BYU102" s="644"/>
      <c r="BYV102" s="644"/>
      <c r="BYW102" s="644"/>
      <c r="BYX102" s="644"/>
      <c r="BYY102" s="644"/>
      <c r="BYZ102" s="644"/>
      <c r="BZA102" s="644"/>
      <c r="BZB102" s="644"/>
      <c r="BZC102" s="644"/>
      <c r="BZD102" s="644"/>
      <c r="BZE102" s="644"/>
      <c r="BZF102" s="644"/>
      <c r="BZG102" s="644"/>
      <c r="BZH102" s="644"/>
      <c r="BZI102" s="644"/>
      <c r="BZJ102" s="644"/>
      <c r="BZK102" s="644"/>
      <c r="BZL102" s="644"/>
      <c r="BZM102" s="644"/>
      <c r="BZN102" s="644"/>
      <c r="BZO102" s="644"/>
      <c r="BZP102" s="644"/>
      <c r="BZQ102" s="644"/>
      <c r="BZR102" s="644"/>
      <c r="BZS102" s="644"/>
      <c r="BZT102" s="644"/>
      <c r="BZU102" s="644"/>
      <c r="BZV102" s="644"/>
      <c r="BZW102" s="644"/>
      <c r="BZX102" s="644"/>
      <c r="BZY102" s="644"/>
      <c r="BZZ102" s="644"/>
      <c r="CAA102" s="644"/>
      <c r="CAB102" s="644"/>
      <c r="CAC102" s="644"/>
      <c r="CAD102" s="644"/>
      <c r="CAE102" s="644"/>
      <c r="CAF102" s="644"/>
      <c r="CAG102" s="644"/>
      <c r="CAH102" s="644"/>
      <c r="CAI102" s="644"/>
      <c r="CAJ102" s="644"/>
      <c r="CAK102" s="644"/>
      <c r="CAL102" s="644"/>
      <c r="CAM102" s="644"/>
      <c r="CAN102" s="644"/>
      <c r="CAO102" s="644"/>
      <c r="CAP102" s="644"/>
      <c r="CAQ102" s="644"/>
      <c r="CAR102" s="644"/>
      <c r="CAS102" s="644"/>
      <c r="CAT102" s="644"/>
      <c r="CAU102" s="644"/>
      <c r="CAV102" s="644"/>
      <c r="CAW102" s="644"/>
      <c r="CAX102" s="644"/>
      <c r="CAY102" s="644"/>
      <c r="CAZ102" s="644"/>
      <c r="CBA102" s="644"/>
      <c r="CBB102" s="644"/>
      <c r="CBC102" s="644"/>
      <c r="CBD102" s="644"/>
      <c r="CBE102" s="644"/>
      <c r="CBF102" s="644"/>
      <c r="CBG102" s="644"/>
      <c r="CBH102" s="644"/>
      <c r="CBI102" s="644"/>
      <c r="CBJ102" s="644"/>
      <c r="CBK102" s="644"/>
      <c r="CBL102" s="644"/>
      <c r="CBM102" s="644"/>
      <c r="CBN102" s="644"/>
      <c r="CBO102" s="644"/>
      <c r="CBP102" s="644"/>
      <c r="CBQ102" s="644"/>
      <c r="CBR102" s="644"/>
      <c r="CBS102" s="644"/>
      <c r="CBT102" s="644"/>
      <c r="CBU102" s="644"/>
      <c r="CBV102" s="644"/>
      <c r="CBW102" s="644"/>
      <c r="CBX102" s="644"/>
      <c r="CBY102" s="644"/>
      <c r="CBZ102" s="644"/>
      <c r="CCA102" s="644"/>
      <c r="CCB102" s="644"/>
      <c r="CCC102" s="644"/>
      <c r="CCD102" s="644"/>
      <c r="CCE102" s="644"/>
      <c r="CCF102" s="644"/>
      <c r="CCG102" s="644"/>
      <c r="CCH102" s="644"/>
      <c r="CCI102" s="644"/>
      <c r="CCJ102" s="644"/>
      <c r="CCK102" s="644"/>
      <c r="CCL102" s="644"/>
      <c r="CCM102" s="644"/>
      <c r="CCN102" s="644"/>
      <c r="CCO102" s="644"/>
      <c r="CCP102" s="644"/>
      <c r="CCQ102" s="644"/>
      <c r="CCR102" s="644"/>
      <c r="CCS102" s="644"/>
      <c r="CCT102" s="644"/>
      <c r="CCU102" s="644"/>
      <c r="CCV102" s="644"/>
      <c r="CCW102" s="644"/>
      <c r="CCX102" s="644"/>
      <c r="CCY102" s="644"/>
      <c r="CCZ102" s="644"/>
      <c r="CDA102" s="644"/>
      <c r="CDB102" s="644"/>
      <c r="CDC102" s="644"/>
      <c r="CDD102" s="644"/>
      <c r="CDE102" s="644"/>
      <c r="CDF102" s="644"/>
      <c r="CDG102" s="644"/>
      <c r="CDH102" s="644"/>
      <c r="CDI102" s="644"/>
      <c r="CDJ102" s="644"/>
      <c r="CDK102" s="644"/>
      <c r="CDL102" s="644"/>
      <c r="CDM102" s="644"/>
      <c r="CDN102" s="644"/>
      <c r="CDO102" s="644"/>
      <c r="CDP102" s="644"/>
      <c r="CDQ102" s="644"/>
      <c r="CDR102" s="644"/>
      <c r="CDS102" s="644"/>
      <c r="CDT102" s="644"/>
      <c r="CDU102" s="644"/>
      <c r="CDV102" s="644"/>
      <c r="CDW102" s="644"/>
      <c r="CDX102" s="644"/>
      <c r="CDY102" s="644"/>
      <c r="CDZ102" s="644"/>
      <c r="CEA102" s="644"/>
      <c r="CEB102" s="644"/>
      <c r="CEC102" s="644"/>
      <c r="CED102" s="644"/>
      <c r="CEE102" s="644"/>
      <c r="CEF102" s="644"/>
      <c r="CEG102" s="644"/>
      <c r="CEH102" s="644"/>
      <c r="CEI102" s="644"/>
      <c r="CEJ102" s="644"/>
      <c r="CEK102" s="644"/>
      <c r="CEL102" s="644"/>
      <c r="CEM102" s="644"/>
      <c r="CEN102" s="644"/>
      <c r="CEO102" s="644"/>
      <c r="CEP102" s="644"/>
      <c r="CEQ102" s="644"/>
      <c r="CER102" s="644"/>
      <c r="CES102" s="644"/>
      <c r="CET102" s="644"/>
      <c r="CEU102" s="644"/>
      <c r="CEV102" s="644"/>
      <c r="CEW102" s="644"/>
      <c r="CEX102" s="644"/>
      <c r="CEY102" s="644"/>
      <c r="CEZ102" s="644"/>
      <c r="CFA102" s="644"/>
      <c r="CFB102" s="644"/>
      <c r="CFC102" s="644"/>
      <c r="CFD102" s="644"/>
      <c r="CFE102" s="644"/>
      <c r="CFF102" s="644"/>
      <c r="CFG102" s="644"/>
      <c r="CFH102" s="644"/>
      <c r="CFI102" s="644"/>
      <c r="CFJ102" s="644"/>
      <c r="CFK102" s="644"/>
      <c r="CFL102" s="644"/>
      <c r="CFM102" s="644"/>
      <c r="CFN102" s="644"/>
      <c r="CFO102" s="644"/>
      <c r="CFP102" s="644"/>
      <c r="CFQ102" s="644"/>
      <c r="CFR102" s="644"/>
      <c r="CFS102" s="644"/>
      <c r="CFT102" s="644"/>
      <c r="CFU102" s="644"/>
      <c r="CFV102" s="644"/>
      <c r="CFW102" s="644"/>
      <c r="CFX102" s="644"/>
      <c r="CFY102" s="644"/>
      <c r="CFZ102" s="644"/>
      <c r="CGA102" s="644"/>
      <c r="CGB102" s="644"/>
      <c r="CGC102" s="644"/>
      <c r="CGD102" s="644"/>
      <c r="CGE102" s="644"/>
      <c r="CGF102" s="644"/>
      <c r="CGG102" s="644"/>
      <c r="CGH102" s="644"/>
      <c r="CGI102" s="644"/>
      <c r="CGJ102" s="644"/>
      <c r="CGK102" s="644"/>
      <c r="CGL102" s="644"/>
      <c r="CGM102" s="644"/>
      <c r="CGN102" s="644"/>
      <c r="CGO102" s="644"/>
      <c r="CGP102" s="644"/>
      <c r="CGQ102" s="644"/>
      <c r="CGR102" s="644"/>
      <c r="CGS102" s="644"/>
      <c r="CGT102" s="644"/>
      <c r="CGU102" s="644"/>
      <c r="CGV102" s="644"/>
      <c r="CGW102" s="644"/>
      <c r="CGX102" s="644"/>
      <c r="CGY102" s="644"/>
      <c r="CGZ102" s="644"/>
      <c r="CHA102" s="644"/>
      <c r="CHB102" s="644"/>
      <c r="CHC102" s="644"/>
      <c r="CHD102" s="644"/>
      <c r="CHE102" s="644"/>
      <c r="CHF102" s="644"/>
      <c r="CHG102" s="644"/>
      <c r="CHH102" s="644"/>
      <c r="CHI102" s="644"/>
      <c r="CHJ102" s="644"/>
      <c r="CHK102" s="644"/>
      <c r="CHL102" s="644"/>
      <c r="CHM102" s="644"/>
      <c r="CHN102" s="644"/>
      <c r="CHO102" s="644"/>
      <c r="CHP102" s="644"/>
      <c r="CHQ102" s="644"/>
      <c r="CHR102" s="644"/>
      <c r="CHS102" s="644"/>
      <c r="CHT102" s="644"/>
      <c r="CHU102" s="644"/>
      <c r="CHV102" s="644"/>
      <c r="CHW102" s="644"/>
      <c r="CHX102" s="644"/>
      <c r="CHY102" s="644"/>
      <c r="CHZ102" s="644"/>
      <c r="CIA102" s="644"/>
      <c r="CIB102" s="644"/>
      <c r="CIC102" s="644"/>
      <c r="CID102" s="644"/>
      <c r="CIE102" s="644"/>
      <c r="CIF102" s="644"/>
      <c r="CIG102" s="644"/>
      <c r="CIH102" s="644"/>
      <c r="CII102" s="644"/>
      <c r="CIJ102" s="644"/>
      <c r="CIK102" s="644"/>
      <c r="CIL102" s="644"/>
      <c r="CIM102" s="644"/>
      <c r="CIN102" s="644"/>
      <c r="CIO102" s="644"/>
      <c r="CIP102" s="644"/>
      <c r="CIQ102" s="644"/>
      <c r="CIR102" s="644"/>
      <c r="CIS102" s="644"/>
      <c r="CIT102" s="644"/>
      <c r="CIU102" s="644"/>
      <c r="CIV102" s="644"/>
      <c r="CIW102" s="644"/>
      <c r="CIX102" s="644"/>
      <c r="CIY102" s="644"/>
      <c r="CIZ102" s="644"/>
      <c r="CJA102" s="644"/>
      <c r="CJB102" s="644"/>
      <c r="CJC102" s="644"/>
      <c r="CJD102" s="644"/>
      <c r="CJE102" s="644"/>
      <c r="CJF102" s="644"/>
      <c r="CJG102" s="644"/>
      <c r="CJH102" s="644"/>
      <c r="CJI102" s="644"/>
      <c r="CJJ102" s="644"/>
      <c r="CJK102" s="644"/>
      <c r="CJL102" s="644"/>
      <c r="CJM102" s="644"/>
      <c r="CJN102" s="644"/>
      <c r="CJO102" s="644"/>
      <c r="CJP102" s="644"/>
      <c r="CJQ102" s="644"/>
      <c r="CJR102" s="644"/>
      <c r="CJS102" s="644"/>
      <c r="CJT102" s="644"/>
      <c r="CJU102" s="644"/>
      <c r="CJV102" s="644"/>
      <c r="CJW102" s="644"/>
      <c r="CJX102" s="644"/>
      <c r="CJY102" s="644"/>
      <c r="CJZ102" s="644"/>
      <c r="CKA102" s="644"/>
      <c r="CKB102" s="644"/>
      <c r="CKC102" s="644"/>
      <c r="CKD102" s="644"/>
      <c r="CKE102" s="644"/>
      <c r="CKF102" s="644"/>
      <c r="CKG102" s="644"/>
      <c r="CKH102" s="644"/>
      <c r="CKI102" s="644"/>
      <c r="CKJ102" s="644"/>
      <c r="CKK102" s="644"/>
      <c r="CKL102" s="644"/>
      <c r="CKM102" s="644"/>
      <c r="CKN102" s="644"/>
      <c r="CKO102" s="644"/>
      <c r="CKP102" s="644"/>
      <c r="CKQ102" s="644"/>
      <c r="CKR102" s="644"/>
      <c r="CKS102" s="644"/>
      <c r="CKT102" s="644"/>
      <c r="CKU102" s="644"/>
      <c r="CKV102" s="644"/>
      <c r="CKW102" s="644"/>
      <c r="CKX102" s="644"/>
      <c r="CKY102" s="644"/>
      <c r="CKZ102" s="644"/>
      <c r="CLA102" s="644"/>
      <c r="CLB102" s="644"/>
      <c r="CLC102" s="644"/>
      <c r="CLD102" s="644"/>
      <c r="CLE102" s="644"/>
      <c r="CLF102" s="644"/>
      <c r="CLG102" s="644"/>
      <c r="CLH102" s="644"/>
      <c r="CLI102" s="644"/>
      <c r="CLJ102" s="644"/>
      <c r="CLK102" s="644"/>
      <c r="CLL102" s="644"/>
      <c r="CLM102" s="644"/>
      <c r="CLN102" s="644"/>
      <c r="CLO102" s="644"/>
      <c r="CLP102" s="644"/>
      <c r="CLQ102" s="644"/>
      <c r="CLR102" s="644"/>
      <c r="CLS102" s="644"/>
      <c r="CLT102" s="644"/>
      <c r="CLU102" s="644"/>
      <c r="CLV102" s="644"/>
      <c r="CLW102" s="644"/>
      <c r="CLX102" s="644"/>
      <c r="CLY102" s="644"/>
      <c r="CLZ102" s="644"/>
      <c r="CMA102" s="644"/>
      <c r="CMB102" s="644"/>
      <c r="CMC102" s="644"/>
      <c r="CMD102" s="644"/>
      <c r="CME102" s="644"/>
      <c r="CMF102" s="644"/>
      <c r="CMG102" s="644"/>
      <c r="CMH102" s="644"/>
      <c r="CMI102" s="644"/>
      <c r="CMJ102" s="644"/>
      <c r="CMK102" s="644"/>
      <c r="CML102" s="644"/>
      <c r="CMM102" s="644"/>
      <c r="CMN102" s="644"/>
      <c r="CMO102" s="644"/>
      <c r="CMP102" s="644"/>
      <c r="CMQ102" s="644"/>
      <c r="CMR102" s="644"/>
      <c r="CMS102" s="644"/>
      <c r="CMT102" s="644"/>
      <c r="CMU102" s="644"/>
      <c r="CMV102" s="644"/>
      <c r="CMW102" s="644"/>
      <c r="CMX102" s="644"/>
      <c r="CMY102" s="644"/>
      <c r="CMZ102" s="644"/>
      <c r="CNA102" s="644"/>
      <c r="CNB102" s="644"/>
      <c r="CNC102" s="644"/>
      <c r="CND102" s="644"/>
      <c r="CNE102" s="644"/>
      <c r="CNF102" s="644"/>
      <c r="CNG102" s="644"/>
      <c r="CNH102" s="644"/>
      <c r="CNI102" s="644"/>
      <c r="CNJ102" s="644"/>
      <c r="CNK102" s="644"/>
      <c r="CNL102" s="644"/>
      <c r="CNM102" s="644"/>
      <c r="CNN102" s="644"/>
      <c r="CNO102" s="644"/>
      <c r="CNP102" s="644"/>
      <c r="CNQ102" s="644"/>
      <c r="CNR102" s="644"/>
      <c r="CNS102" s="644"/>
      <c r="CNT102" s="644"/>
      <c r="CNU102" s="644"/>
      <c r="CNV102" s="644"/>
      <c r="CNW102" s="644"/>
      <c r="CNX102" s="644"/>
      <c r="CNY102" s="644"/>
      <c r="CNZ102" s="644"/>
      <c r="COA102" s="644"/>
      <c r="COB102" s="644"/>
      <c r="COC102" s="644"/>
      <c r="COD102" s="644"/>
      <c r="COE102" s="644"/>
      <c r="COF102" s="644"/>
      <c r="COG102" s="644"/>
      <c r="COH102" s="644"/>
      <c r="COI102" s="644"/>
      <c r="COJ102" s="644"/>
      <c r="COK102" s="644"/>
      <c r="COL102" s="644"/>
      <c r="COM102" s="644"/>
      <c r="CON102" s="644"/>
      <c r="COO102" s="644"/>
      <c r="COP102" s="644"/>
      <c r="COQ102" s="644"/>
      <c r="COR102" s="644"/>
      <c r="COS102" s="644"/>
      <c r="COT102" s="644"/>
      <c r="COU102" s="644"/>
      <c r="COV102" s="644"/>
      <c r="COW102" s="644"/>
      <c r="COX102" s="644"/>
      <c r="COY102" s="644"/>
      <c r="COZ102" s="644"/>
      <c r="CPA102" s="644"/>
      <c r="CPB102" s="644"/>
      <c r="CPC102" s="644"/>
      <c r="CPD102" s="644"/>
      <c r="CPE102" s="644"/>
      <c r="CPF102" s="644"/>
      <c r="CPG102" s="644"/>
      <c r="CPH102" s="644"/>
      <c r="CPI102" s="644"/>
      <c r="CPJ102" s="644"/>
      <c r="CPK102" s="644"/>
      <c r="CPL102" s="644"/>
      <c r="CPM102" s="644"/>
      <c r="CPN102" s="644"/>
      <c r="CPO102" s="644"/>
      <c r="CPP102" s="644"/>
      <c r="CPQ102" s="644"/>
      <c r="CPR102" s="644"/>
      <c r="CPS102" s="644"/>
      <c r="CPT102" s="644"/>
      <c r="CPU102" s="644"/>
      <c r="CPV102" s="644"/>
      <c r="CPW102" s="644"/>
      <c r="CPX102" s="644"/>
      <c r="CPY102" s="644"/>
      <c r="CPZ102" s="644"/>
      <c r="CQA102" s="644"/>
      <c r="CQB102" s="644"/>
      <c r="CQC102" s="644"/>
      <c r="CQD102" s="644"/>
      <c r="CQE102" s="644"/>
      <c r="CQF102" s="644"/>
      <c r="CQG102" s="644"/>
      <c r="CQH102" s="644"/>
      <c r="CQI102" s="644"/>
      <c r="CQJ102" s="644"/>
      <c r="CQK102" s="644"/>
      <c r="CQL102" s="644"/>
      <c r="CQM102" s="644"/>
      <c r="CQN102" s="644"/>
      <c r="CQO102" s="644"/>
      <c r="CQP102" s="644"/>
      <c r="CQQ102" s="644"/>
      <c r="CQR102" s="644"/>
      <c r="CQS102" s="644"/>
      <c r="CQT102" s="644"/>
      <c r="CQU102" s="644"/>
      <c r="CQV102" s="644"/>
      <c r="CQW102" s="644"/>
      <c r="CQX102" s="644"/>
      <c r="CQY102" s="644"/>
      <c r="CQZ102" s="644"/>
      <c r="CRA102" s="644"/>
      <c r="CRB102" s="644"/>
      <c r="CRC102" s="644"/>
      <c r="CRD102" s="644"/>
      <c r="CRE102" s="644"/>
      <c r="CRF102" s="644"/>
      <c r="CRG102" s="644"/>
      <c r="CRH102" s="644"/>
      <c r="CRI102" s="644"/>
      <c r="CRJ102" s="644"/>
      <c r="CRK102" s="644"/>
      <c r="CRL102" s="644"/>
      <c r="CRM102" s="644"/>
      <c r="CRN102" s="644"/>
      <c r="CRO102" s="644"/>
      <c r="CRP102" s="644"/>
      <c r="CRQ102" s="644"/>
      <c r="CRR102" s="644"/>
      <c r="CRS102" s="644"/>
      <c r="CRT102" s="644"/>
      <c r="CRU102" s="644"/>
      <c r="CRV102" s="644"/>
      <c r="CRW102" s="644"/>
      <c r="CRX102" s="644"/>
      <c r="CRY102" s="644"/>
      <c r="CRZ102" s="644"/>
      <c r="CSA102" s="644"/>
      <c r="CSB102" s="644"/>
      <c r="CSC102" s="644"/>
      <c r="CSD102" s="644"/>
      <c r="CSE102" s="644"/>
      <c r="CSF102" s="644"/>
      <c r="CSG102" s="644"/>
      <c r="CSH102" s="644"/>
      <c r="CSI102" s="644"/>
      <c r="CSJ102" s="644"/>
      <c r="CSK102" s="644"/>
      <c r="CSL102" s="644"/>
      <c r="CSM102" s="644"/>
      <c r="CSN102" s="644"/>
      <c r="CSO102" s="644"/>
      <c r="CSP102" s="644"/>
      <c r="CSQ102" s="644"/>
      <c r="CSR102" s="644"/>
      <c r="CSS102" s="644"/>
      <c r="CST102" s="644"/>
      <c r="CSU102" s="644"/>
      <c r="CSV102" s="644"/>
      <c r="CSW102" s="644"/>
      <c r="CSX102" s="644"/>
      <c r="CSY102" s="644"/>
      <c r="CSZ102" s="644"/>
      <c r="CTA102" s="644"/>
      <c r="CTB102" s="644"/>
      <c r="CTC102" s="644"/>
      <c r="CTD102" s="644"/>
      <c r="CTE102" s="644"/>
      <c r="CTF102" s="644"/>
      <c r="CTG102" s="644"/>
      <c r="CTH102" s="644"/>
      <c r="CTI102" s="644"/>
      <c r="CTJ102" s="644"/>
      <c r="CTK102" s="644"/>
      <c r="CTL102" s="644"/>
      <c r="CTM102" s="644"/>
      <c r="CTN102" s="644"/>
      <c r="CTO102" s="644"/>
      <c r="CTP102" s="644"/>
      <c r="CTQ102" s="644"/>
      <c r="CTR102" s="644"/>
      <c r="CTS102" s="644"/>
      <c r="CTT102" s="644"/>
      <c r="CTU102" s="644"/>
      <c r="CTV102" s="644"/>
      <c r="CTW102" s="644"/>
      <c r="CTX102" s="644"/>
      <c r="CTY102" s="644"/>
      <c r="CTZ102" s="644"/>
      <c r="CUA102" s="644"/>
      <c r="CUB102" s="644"/>
      <c r="CUC102" s="644"/>
      <c r="CUD102" s="644"/>
      <c r="CUE102" s="644"/>
      <c r="CUF102" s="644"/>
      <c r="CUG102" s="644"/>
      <c r="CUH102" s="644"/>
      <c r="CUI102" s="644"/>
      <c r="CUJ102" s="644"/>
      <c r="CUK102" s="644"/>
      <c r="CUL102" s="644"/>
      <c r="CUM102" s="644"/>
      <c r="CUN102" s="644"/>
      <c r="CUO102" s="644"/>
      <c r="CUP102" s="644"/>
      <c r="CUQ102" s="644"/>
      <c r="CUR102" s="644"/>
      <c r="CUS102" s="644"/>
      <c r="CUT102" s="644"/>
      <c r="CUU102" s="644"/>
      <c r="CUV102" s="644"/>
      <c r="CUW102" s="644"/>
      <c r="CUX102" s="644"/>
      <c r="CUY102" s="644"/>
      <c r="CUZ102" s="644"/>
      <c r="CVA102" s="644"/>
      <c r="CVB102" s="644"/>
      <c r="CVC102" s="644"/>
      <c r="CVD102" s="644"/>
      <c r="CVE102" s="644"/>
      <c r="CVF102" s="644"/>
      <c r="CVG102" s="644"/>
      <c r="CVH102" s="644"/>
      <c r="CVI102" s="644"/>
      <c r="CVJ102" s="644"/>
      <c r="CVK102" s="644"/>
      <c r="CVL102" s="644"/>
      <c r="CVM102" s="644"/>
      <c r="CVN102" s="644"/>
      <c r="CVO102" s="644"/>
      <c r="CVP102" s="644"/>
      <c r="CVQ102" s="644"/>
      <c r="CVR102" s="644"/>
      <c r="CVS102" s="644"/>
      <c r="CVT102" s="644"/>
      <c r="CVU102" s="644"/>
      <c r="CVV102" s="644"/>
      <c r="CVW102" s="644"/>
      <c r="CVX102" s="644"/>
      <c r="CVY102" s="644"/>
      <c r="CVZ102" s="644"/>
      <c r="CWA102" s="644"/>
      <c r="CWB102" s="644"/>
      <c r="CWC102" s="644"/>
      <c r="CWD102" s="644"/>
      <c r="CWE102" s="644"/>
      <c r="CWF102" s="644"/>
      <c r="CWG102" s="644"/>
      <c r="CWH102" s="644"/>
      <c r="CWI102" s="644"/>
      <c r="CWJ102" s="644"/>
      <c r="CWK102" s="644"/>
      <c r="CWL102" s="644"/>
      <c r="CWM102" s="644"/>
      <c r="CWN102" s="644"/>
      <c r="CWO102" s="644"/>
      <c r="CWP102" s="644"/>
      <c r="CWQ102" s="644"/>
      <c r="CWR102" s="644"/>
      <c r="CWS102" s="644"/>
      <c r="CWT102" s="644"/>
      <c r="CWU102" s="644"/>
      <c r="CWV102" s="644"/>
      <c r="CWW102" s="644"/>
      <c r="CWX102" s="644"/>
      <c r="CWY102" s="644"/>
      <c r="CWZ102" s="644"/>
      <c r="CXA102" s="644"/>
      <c r="CXB102" s="644"/>
      <c r="CXC102" s="644"/>
      <c r="CXD102" s="644"/>
      <c r="CXE102" s="644"/>
      <c r="CXF102" s="644"/>
      <c r="CXG102" s="644"/>
      <c r="CXH102" s="644"/>
      <c r="CXI102" s="644"/>
      <c r="CXJ102" s="644"/>
      <c r="CXK102" s="644"/>
      <c r="CXL102" s="644"/>
      <c r="CXM102" s="644"/>
      <c r="CXN102" s="644"/>
      <c r="CXO102" s="644"/>
      <c r="CXP102" s="644"/>
      <c r="CXQ102" s="644"/>
      <c r="CXR102" s="644"/>
      <c r="CXS102" s="644"/>
      <c r="CXT102" s="644"/>
      <c r="CXU102" s="644"/>
      <c r="CXV102" s="644"/>
      <c r="CXW102" s="644"/>
      <c r="CXX102" s="644"/>
      <c r="CXY102" s="644"/>
      <c r="CXZ102" s="644"/>
      <c r="CYA102" s="644"/>
      <c r="CYB102" s="644"/>
      <c r="CYC102" s="644"/>
      <c r="CYD102" s="644"/>
      <c r="CYE102" s="644"/>
      <c r="CYF102" s="644"/>
      <c r="CYG102" s="644"/>
      <c r="CYH102" s="644"/>
      <c r="CYI102" s="644"/>
      <c r="CYJ102" s="644"/>
      <c r="CYK102" s="644"/>
      <c r="CYL102" s="644"/>
      <c r="CYM102" s="644"/>
      <c r="CYN102" s="644"/>
      <c r="CYO102" s="644"/>
      <c r="CYP102" s="644"/>
      <c r="CYQ102" s="644"/>
      <c r="CYR102" s="644"/>
      <c r="CYS102" s="644"/>
      <c r="CYT102" s="644"/>
      <c r="CYU102" s="644"/>
      <c r="CYV102" s="644"/>
      <c r="CYW102" s="644"/>
      <c r="CYX102" s="644"/>
      <c r="CYY102" s="644"/>
      <c r="CYZ102" s="644"/>
      <c r="CZA102" s="644"/>
      <c r="CZB102" s="644"/>
      <c r="CZC102" s="644"/>
      <c r="CZD102" s="644"/>
      <c r="CZE102" s="644"/>
      <c r="CZF102" s="644"/>
      <c r="CZG102" s="644"/>
      <c r="CZH102" s="644"/>
      <c r="CZI102" s="644"/>
      <c r="CZJ102" s="644"/>
      <c r="CZK102" s="644"/>
      <c r="CZL102" s="644"/>
      <c r="CZM102" s="644"/>
      <c r="CZN102" s="644"/>
      <c r="CZO102" s="644"/>
      <c r="CZP102" s="644"/>
      <c r="CZQ102" s="644"/>
      <c r="CZR102" s="644"/>
      <c r="CZS102" s="644"/>
      <c r="CZT102" s="644"/>
      <c r="CZU102" s="644"/>
      <c r="CZV102" s="644"/>
      <c r="CZW102" s="644"/>
      <c r="CZX102" s="644"/>
      <c r="CZY102" s="644"/>
      <c r="CZZ102" s="644"/>
      <c r="DAA102" s="644"/>
      <c r="DAB102" s="644"/>
      <c r="DAC102" s="644"/>
      <c r="DAD102" s="644"/>
      <c r="DAE102" s="644"/>
      <c r="DAF102" s="644"/>
      <c r="DAG102" s="644"/>
      <c r="DAH102" s="644"/>
      <c r="DAI102" s="644"/>
      <c r="DAJ102" s="644"/>
      <c r="DAK102" s="644"/>
      <c r="DAL102" s="644"/>
      <c r="DAM102" s="644"/>
      <c r="DAN102" s="644"/>
      <c r="DAO102" s="644"/>
      <c r="DAP102" s="644"/>
      <c r="DAQ102" s="644"/>
      <c r="DAR102" s="644"/>
      <c r="DAS102" s="644"/>
      <c r="DAT102" s="644"/>
      <c r="DAU102" s="644"/>
      <c r="DAV102" s="644"/>
      <c r="DAW102" s="644"/>
      <c r="DAX102" s="644"/>
      <c r="DAY102" s="644"/>
      <c r="DAZ102" s="644"/>
      <c r="DBA102" s="644"/>
      <c r="DBB102" s="644"/>
      <c r="DBC102" s="644"/>
      <c r="DBD102" s="644"/>
      <c r="DBE102" s="644"/>
      <c r="DBF102" s="644"/>
      <c r="DBG102" s="644"/>
      <c r="DBH102" s="644"/>
      <c r="DBI102" s="644"/>
      <c r="DBJ102" s="644"/>
      <c r="DBK102" s="644"/>
      <c r="DBL102" s="644"/>
      <c r="DBM102" s="644"/>
      <c r="DBN102" s="644"/>
      <c r="DBO102" s="644"/>
      <c r="DBP102" s="644"/>
      <c r="DBQ102" s="644"/>
      <c r="DBR102" s="644"/>
      <c r="DBS102" s="644"/>
      <c r="DBT102" s="644"/>
      <c r="DBU102" s="644"/>
      <c r="DBV102" s="644"/>
      <c r="DBW102" s="644"/>
      <c r="DBX102" s="644"/>
      <c r="DBY102" s="644"/>
      <c r="DBZ102" s="644"/>
      <c r="DCA102" s="644"/>
      <c r="DCB102" s="644"/>
      <c r="DCC102" s="644"/>
      <c r="DCD102" s="644"/>
      <c r="DCE102" s="644"/>
      <c r="DCF102" s="644"/>
      <c r="DCG102" s="644"/>
      <c r="DCH102" s="644"/>
      <c r="DCI102" s="644"/>
      <c r="DCJ102" s="644"/>
      <c r="DCK102" s="644"/>
      <c r="DCL102" s="644"/>
      <c r="DCM102" s="644"/>
      <c r="DCN102" s="644"/>
      <c r="DCO102" s="644"/>
      <c r="DCP102" s="644"/>
      <c r="DCQ102" s="644"/>
      <c r="DCR102" s="644"/>
      <c r="DCS102" s="644"/>
      <c r="DCT102" s="644"/>
      <c r="DCU102" s="644"/>
      <c r="DCV102" s="644"/>
      <c r="DCW102" s="644"/>
      <c r="DCX102" s="644"/>
      <c r="DCY102" s="644"/>
      <c r="DCZ102" s="644"/>
      <c r="DDA102" s="644"/>
      <c r="DDB102" s="644"/>
      <c r="DDC102" s="644"/>
      <c r="DDD102" s="644"/>
      <c r="DDE102" s="644"/>
      <c r="DDF102" s="644"/>
      <c r="DDG102" s="644"/>
      <c r="DDH102" s="644"/>
      <c r="DDI102" s="644"/>
      <c r="DDJ102" s="644"/>
      <c r="DDK102" s="644"/>
      <c r="DDL102" s="644"/>
      <c r="DDM102" s="644"/>
      <c r="DDN102" s="644"/>
      <c r="DDO102" s="644"/>
      <c r="DDP102" s="644"/>
      <c r="DDQ102" s="644"/>
      <c r="DDR102" s="644"/>
      <c r="DDS102" s="644"/>
      <c r="DDT102" s="644"/>
      <c r="DDU102" s="644"/>
      <c r="DDV102" s="644"/>
      <c r="DDW102" s="644"/>
      <c r="DDX102" s="644"/>
      <c r="DDY102" s="644"/>
      <c r="DDZ102" s="644"/>
      <c r="DEA102" s="644"/>
      <c r="DEB102" s="644"/>
      <c r="DEC102" s="644"/>
      <c r="DED102" s="644"/>
      <c r="DEE102" s="644"/>
      <c r="DEF102" s="644"/>
      <c r="DEG102" s="644"/>
      <c r="DEH102" s="644"/>
      <c r="DEI102" s="644"/>
      <c r="DEJ102" s="644"/>
      <c r="DEK102" s="644"/>
      <c r="DEL102" s="644"/>
      <c r="DEM102" s="644"/>
      <c r="DEN102" s="644"/>
      <c r="DEO102" s="644"/>
      <c r="DEP102" s="644"/>
      <c r="DEQ102" s="644"/>
      <c r="DER102" s="644"/>
      <c r="DES102" s="644"/>
      <c r="DET102" s="644"/>
      <c r="DEU102" s="644"/>
      <c r="DEV102" s="644"/>
      <c r="DEW102" s="644"/>
      <c r="DEX102" s="644"/>
      <c r="DEY102" s="644"/>
      <c r="DEZ102" s="644"/>
      <c r="DFA102" s="644"/>
      <c r="DFB102" s="644"/>
      <c r="DFC102" s="644"/>
      <c r="DFD102" s="644"/>
      <c r="DFE102" s="644"/>
      <c r="DFF102" s="644"/>
      <c r="DFG102" s="644"/>
      <c r="DFH102" s="644"/>
      <c r="DFI102" s="644"/>
      <c r="DFJ102" s="644"/>
      <c r="DFK102" s="644"/>
      <c r="DFL102" s="644"/>
      <c r="DFM102" s="644"/>
      <c r="DFN102" s="644"/>
      <c r="DFO102" s="644"/>
      <c r="DFP102" s="644"/>
      <c r="DFQ102" s="644"/>
      <c r="DFR102" s="644"/>
      <c r="DFS102" s="644"/>
      <c r="DFT102" s="644"/>
      <c r="DFU102" s="644"/>
      <c r="DFV102" s="644"/>
      <c r="DFW102" s="644"/>
      <c r="DFX102" s="644"/>
      <c r="DFY102" s="644"/>
      <c r="DFZ102" s="644"/>
      <c r="DGA102" s="644"/>
      <c r="DGB102" s="644"/>
      <c r="DGC102" s="644"/>
      <c r="DGD102" s="644"/>
      <c r="DGE102" s="644"/>
      <c r="DGF102" s="644"/>
      <c r="DGG102" s="644"/>
      <c r="DGH102" s="644"/>
      <c r="DGI102" s="644"/>
      <c r="DGJ102" s="644"/>
      <c r="DGK102" s="644"/>
      <c r="DGL102" s="644"/>
      <c r="DGM102" s="644"/>
      <c r="DGN102" s="644"/>
      <c r="DGO102" s="644"/>
      <c r="DGP102" s="644"/>
      <c r="DGQ102" s="644"/>
      <c r="DGR102" s="644"/>
      <c r="DGS102" s="644"/>
      <c r="DGT102" s="644"/>
      <c r="DGU102" s="644"/>
      <c r="DGV102" s="644"/>
      <c r="DGW102" s="644"/>
      <c r="DGX102" s="644"/>
      <c r="DGY102" s="644"/>
      <c r="DGZ102" s="644"/>
      <c r="DHA102" s="644"/>
      <c r="DHB102" s="644"/>
      <c r="DHC102" s="644"/>
      <c r="DHD102" s="644"/>
      <c r="DHE102" s="644"/>
      <c r="DHF102" s="644"/>
      <c r="DHG102" s="644"/>
      <c r="DHH102" s="644"/>
      <c r="DHI102" s="644"/>
      <c r="DHJ102" s="644"/>
      <c r="DHK102" s="644"/>
      <c r="DHL102" s="644"/>
      <c r="DHM102" s="644"/>
      <c r="DHN102" s="644"/>
      <c r="DHO102" s="644"/>
      <c r="DHP102" s="644"/>
      <c r="DHQ102" s="644"/>
      <c r="DHR102" s="644"/>
      <c r="DHS102" s="644"/>
      <c r="DHT102" s="644"/>
      <c r="DHU102" s="644"/>
      <c r="DHV102" s="644"/>
      <c r="DHW102" s="644"/>
      <c r="DHX102" s="644"/>
      <c r="DHY102" s="644"/>
      <c r="DHZ102" s="644"/>
      <c r="DIA102" s="644"/>
      <c r="DIB102" s="644"/>
      <c r="DIC102" s="644"/>
      <c r="DID102" s="644"/>
      <c r="DIE102" s="644"/>
      <c r="DIF102" s="644"/>
      <c r="DIG102" s="644"/>
      <c r="DIH102" s="644"/>
      <c r="DII102" s="644"/>
      <c r="DIJ102" s="644"/>
      <c r="DIK102" s="644"/>
      <c r="DIL102" s="644"/>
      <c r="DIM102" s="644"/>
      <c r="DIN102" s="644"/>
      <c r="DIO102" s="644"/>
      <c r="DIP102" s="644"/>
      <c r="DIQ102" s="644"/>
      <c r="DIR102" s="644"/>
      <c r="DIS102" s="644"/>
      <c r="DIT102" s="644"/>
      <c r="DIU102" s="644"/>
      <c r="DIV102" s="644"/>
      <c r="DIW102" s="644"/>
      <c r="DIX102" s="644"/>
      <c r="DIY102" s="644"/>
      <c r="DIZ102" s="644"/>
      <c r="DJA102" s="644"/>
      <c r="DJB102" s="644"/>
      <c r="DJC102" s="644"/>
      <c r="DJD102" s="644"/>
      <c r="DJE102" s="644"/>
      <c r="DJF102" s="644"/>
      <c r="DJG102" s="644"/>
      <c r="DJH102" s="644"/>
      <c r="DJI102" s="644"/>
      <c r="DJJ102" s="644"/>
      <c r="DJK102" s="644"/>
      <c r="DJL102" s="644"/>
      <c r="DJM102" s="644"/>
      <c r="DJN102" s="644"/>
      <c r="DJO102" s="644"/>
      <c r="DJP102" s="644"/>
      <c r="DJQ102" s="644"/>
      <c r="DJR102" s="644"/>
      <c r="DJS102" s="644"/>
      <c r="DJT102" s="644"/>
      <c r="DJU102" s="644"/>
      <c r="DJV102" s="644"/>
      <c r="DJW102" s="644"/>
      <c r="DJX102" s="644"/>
      <c r="DJY102" s="644"/>
      <c r="DJZ102" s="644"/>
      <c r="DKA102" s="644"/>
      <c r="DKB102" s="644"/>
      <c r="DKC102" s="644"/>
      <c r="DKD102" s="644"/>
      <c r="DKE102" s="644"/>
      <c r="DKF102" s="644"/>
      <c r="DKG102" s="644"/>
      <c r="DKH102" s="644"/>
      <c r="DKI102" s="644"/>
      <c r="DKJ102" s="644"/>
      <c r="DKK102" s="644"/>
      <c r="DKL102" s="644"/>
      <c r="DKM102" s="644"/>
      <c r="DKN102" s="644"/>
      <c r="DKO102" s="644"/>
      <c r="DKP102" s="644"/>
      <c r="DKQ102" s="644"/>
      <c r="DKR102" s="644"/>
      <c r="DKS102" s="644"/>
      <c r="DKT102" s="644"/>
      <c r="DKU102" s="644"/>
      <c r="DKV102" s="644"/>
      <c r="DKW102" s="644"/>
      <c r="DKX102" s="644"/>
      <c r="DKY102" s="644"/>
      <c r="DKZ102" s="644"/>
      <c r="DLA102" s="644"/>
      <c r="DLB102" s="644"/>
      <c r="DLC102" s="644"/>
      <c r="DLD102" s="644"/>
      <c r="DLE102" s="644"/>
      <c r="DLF102" s="644"/>
      <c r="DLG102" s="644"/>
      <c r="DLH102" s="644"/>
      <c r="DLI102" s="644"/>
      <c r="DLJ102" s="644"/>
      <c r="DLK102" s="644"/>
      <c r="DLL102" s="644"/>
      <c r="DLM102" s="644"/>
      <c r="DLN102" s="644"/>
      <c r="DLO102" s="644"/>
      <c r="DLP102" s="644"/>
      <c r="DLQ102" s="644"/>
      <c r="DLR102" s="644"/>
      <c r="DLS102" s="644"/>
      <c r="DLT102" s="644"/>
      <c r="DLU102" s="644"/>
      <c r="DLV102" s="644"/>
      <c r="DLW102" s="644"/>
      <c r="DLX102" s="644"/>
      <c r="DLY102" s="644"/>
      <c r="DLZ102" s="644"/>
      <c r="DMA102" s="644"/>
      <c r="DMB102" s="644"/>
      <c r="DMC102" s="644"/>
      <c r="DMD102" s="644"/>
      <c r="DME102" s="644"/>
      <c r="DMF102" s="644"/>
      <c r="DMG102" s="644"/>
      <c r="DMH102" s="644"/>
      <c r="DMI102" s="644"/>
      <c r="DMJ102" s="644"/>
      <c r="DMK102" s="644"/>
      <c r="DML102" s="644"/>
      <c r="DMM102" s="644"/>
      <c r="DMN102" s="644"/>
      <c r="DMO102" s="644"/>
      <c r="DMP102" s="644"/>
      <c r="DMQ102" s="644"/>
      <c r="DMR102" s="644"/>
      <c r="DMS102" s="644"/>
      <c r="DMT102" s="644"/>
      <c r="DMU102" s="644"/>
      <c r="DMV102" s="644"/>
      <c r="DMW102" s="644"/>
      <c r="DMX102" s="644"/>
      <c r="DMY102" s="644"/>
      <c r="DMZ102" s="644"/>
      <c r="DNA102" s="644"/>
      <c r="DNB102" s="644"/>
      <c r="DNC102" s="644"/>
      <c r="DND102" s="644"/>
      <c r="DNE102" s="644"/>
      <c r="DNF102" s="644"/>
      <c r="DNG102" s="644"/>
      <c r="DNH102" s="644"/>
      <c r="DNI102" s="644"/>
      <c r="DNJ102" s="644"/>
      <c r="DNK102" s="644"/>
      <c r="DNL102" s="644"/>
      <c r="DNM102" s="644"/>
      <c r="DNN102" s="644"/>
      <c r="DNO102" s="644"/>
      <c r="DNP102" s="644"/>
      <c r="DNQ102" s="644"/>
      <c r="DNR102" s="644"/>
      <c r="DNS102" s="644"/>
      <c r="DNT102" s="644"/>
      <c r="DNU102" s="644"/>
      <c r="DNV102" s="644"/>
      <c r="DNW102" s="644"/>
      <c r="DNX102" s="644"/>
      <c r="DNY102" s="644"/>
      <c r="DNZ102" s="644"/>
      <c r="DOA102" s="644"/>
      <c r="DOB102" s="644"/>
      <c r="DOC102" s="644"/>
      <c r="DOD102" s="644"/>
      <c r="DOE102" s="644"/>
      <c r="DOF102" s="644"/>
      <c r="DOG102" s="644"/>
      <c r="DOH102" s="644"/>
      <c r="DOI102" s="644"/>
      <c r="DOJ102" s="644"/>
      <c r="DOK102" s="644"/>
      <c r="DOL102" s="644"/>
      <c r="DOM102" s="644"/>
      <c r="DON102" s="644"/>
      <c r="DOO102" s="644"/>
      <c r="DOP102" s="644"/>
      <c r="DOQ102" s="644"/>
      <c r="DOR102" s="644"/>
      <c r="DOS102" s="644"/>
      <c r="DOT102" s="644"/>
      <c r="DOU102" s="644"/>
      <c r="DOV102" s="644"/>
      <c r="DOW102" s="644"/>
      <c r="DOX102" s="644"/>
      <c r="DOY102" s="644"/>
      <c r="DOZ102" s="644"/>
      <c r="DPA102" s="644"/>
      <c r="DPB102" s="644"/>
      <c r="DPC102" s="644"/>
      <c r="DPD102" s="644"/>
      <c r="DPE102" s="644"/>
      <c r="DPF102" s="644"/>
      <c r="DPG102" s="644"/>
      <c r="DPH102" s="644"/>
      <c r="DPI102" s="644"/>
      <c r="DPJ102" s="644"/>
      <c r="DPK102" s="644"/>
      <c r="DPL102" s="644"/>
      <c r="DPM102" s="644"/>
      <c r="DPN102" s="644"/>
      <c r="DPO102" s="644"/>
      <c r="DPP102" s="644"/>
      <c r="DPQ102" s="644"/>
      <c r="DPR102" s="644"/>
      <c r="DPS102" s="644"/>
      <c r="DPT102" s="644"/>
      <c r="DPU102" s="644"/>
      <c r="DPV102" s="644"/>
      <c r="DPW102" s="644"/>
      <c r="DPX102" s="644"/>
      <c r="DPY102" s="644"/>
      <c r="DPZ102" s="644"/>
      <c r="DQA102" s="644"/>
      <c r="DQB102" s="644"/>
      <c r="DQC102" s="644"/>
      <c r="DQD102" s="644"/>
      <c r="DQE102" s="644"/>
      <c r="DQF102" s="644"/>
      <c r="DQG102" s="644"/>
      <c r="DQH102" s="644"/>
      <c r="DQI102" s="644"/>
      <c r="DQJ102" s="644"/>
      <c r="DQK102" s="644"/>
      <c r="DQL102" s="644"/>
      <c r="DQM102" s="644"/>
      <c r="DQN102" s="644"/>
      <c r="DQO102" s="644"/>
      <c r="DQP102" s="644"/>
      <c r="DQQ102" s="644"/>
      <c r="DQR102" s="644"/>
      <c r="DQS102" s="644"/>
      <c r="DQT102" s="644"/>
      <c r="DQU102" s="644"/>
      <c r="DQV102" s="644"/>
      <c r="DQW102" s="644"/>
      <c r="DQX102" s="644"/>
      <c r="DQY102" s="644"/>
      <c r="DQZ102" s="644"/>
      <c r="DRA102" s="644"/>
      <c r="DRB102" s="644"/>
      <c r="DRC102" s="644"/>
      <c r="DRD102" s="644"/>
      <c r="DRE102" s="644"/>
      <c r="DRF102" s="644"/>
      <c r="DRG102" s="644"/>
      <c r="DRH102" s="644"/>
      <c r="DRI102" s="644"/>
      <c r="DRJ102" s="644"/>
      <c r="DRK102" s="644"/>
      <c r="DRL102" s="644"/>
      <c r="DRM102" s="644"/>
      <c r="DRN102" s="644"/>
      <c r="DRO102" s="644"/>
      <c r="DRP102" s="644"/>
      <c r="DRQ102" s="644"/>
      <c r="DRR102" s="644"/>
      <c r="DRS102" s="644"/>
      <c r="DRT102" s="644"/>
      <c r="DRU102" s="644"/>
      <c r="DRV102" s="644"/>
      <c r="DRW102" s="644"/>
      <c r="DRX102" s="644"/>
      <c r="DRY102" s="644"/>
      <c r="DRZ102" s="644"/>
      <c r="DSA102" s="644"/>
      <c r="DSB102" s="644"/>
      <c r="DSC102" s="644"/>
      <c r="DSD102" s="644"/>
      <c r="DSE102" s="644"/>
      <c r="DSF102" s="644"/>
      <c r="DSG102" s="644"/>
      <c r="DSH102" s="644"/>
      <c r="DSI102" s="644"/>
      <c r="DSJ102" s="644"/>
      <c r="DSK102" s="644"/>
      <c r="DSL102" s="644"/>
      <c r="DSM102" s="644"/>
      <c r="DSN102" s="644"/>
      <c r="DSO102" s="644"/>
      <c r="DSP102" s="644"/>
      <c r="DSQ102" s="644"/>
      <c r="DSR102" s="644"/>
      <c r="DSS102" s="644"/>
      <c r="DST102" s="644"/>
      <c r="DSU102" s="644"/>
      <c r="DSV102" s="644"/>
      <c r="DSW102" s="644"/>
      <c r="DSX102" s="644"/>
      <c r="DSY102" s="644"/>
      <c r="DSZ102" s="644"/>
      <c r="DTA102" s="644"/>
      <c r="DTB102" s="644"/>
      <c r="DTC102" s="644"/>
      <c r="DTD102" s="644"/>
      <c r="DTE102" s="644"/>
      <c r="DTF102" s="644"/>
      <c r="DTG102" s="644"/>
      <c r="DTH102" s="644"/>
      <c r="DTI102" s="644"/>
      <c r="DTJ102" s="644"/>
      <c r="DTK102" s="644"/>
      <c r="DTL102" s="644"/>
      <c r="DTM102" s="644"/>
      <c r="DTN102" s="644"/>
      <c r="DTO102" s="644"/>
      <c r="DTP102" s="644"/>
      <c r="DTQ102" s="644"/>
      <c r="DTR102" s="644"/>
      <c r="DTS102" s="644"/>
      <c r="DTT102" s="644"/>
      <c r="DTU102" s="644"/>
      <c r="DTV102" s="644"/>
      <c r="DTW102" s="644"/>
      <c r="DTX102" s="644"/>
      <c r="DTY102" s="644"/>
      <c r="DTZ102" s="644"/>
      <c r="DUA102" s="644"/>
      <c r="DUB102" s="644"/>
      <c r="DUC102" s="644"/>
      <c r="DUD102" s="644"/>
      <c r="DUE102" s="644"/>
      <c r="DUF102" s="644"/>
      <c r="DUG102" s="644"/>
      <c r="DUH102" s="644"/>
      <c r="DUI102" s="644"/>
      <c r="DUJ102" s="644"/>
      <c r="DUK102" s="644"/>
      <c r="DUL102" s="644"/>
      <c r="DUM102" s="644"/>
      <c r="DUN102" s="644"/>
      <c r="DUO102" s="644"/>
      <c r="DUP102" s="644"/>
      <c r="DUQ102" s="644"/>
      <c r="DUR102" s="644"/>
      <c r="DUS102" s="644"/>
      <c r="DUT102" s="644"/>
      <c r="DUU102" s="644"/>
      <c r="DUV102" s="644"/>
      <c r="DUW102" s="644"/>
      <c r="DUX102" s="644"/>
      <c r="DUY102" s="644"/>
      <c r="DUZ102" s="644"/>
      <c r="DVA102" s="644"/>
      <c r="DVB102" s="644"/>
      <c r="DVC102" s="644"/>
      <c r="DVD102" s="644"/>
      <c r="DVE102" s="644"/>
      <c r="DVF102" s="644"/>
      <c r="DVG102" s="644"/>
      <c r="DVH102" s="644"/>
      <c r="DVI102" s="644"/>
      <c r="DVJ102" s="644"/>
      <c r="DVK102" s="644"/>
      <c r="DVL102" s="644"/>
      <c r="DVM102" s="644"/>
      <c r="DVN102" s="644"/>
      <c r="DVO102" s="644"/>
      <c r="DVP102" s="644"/>
      <c r="DVQ102" s="644"/>
      <c r="DVR102" s="644"/>
      <c r="DVS102" s="644"/>
      <c r="DVT102" s="644"/>
      <c r="DVU102" s="644"/>
      <c r="DVV102" s="644"/>
      <c r="DVW102" s="644"/>
      <c r="DVX102" s="644"/>
      <c r="DVY102" s="644"/>
      <c r="DVZ102" s="644"/>
      <c r="DWA102" s="644"/>
      <c r="DWB102" s="644"/>
      <c r="DWC102" s="644"/>
      <c r="DWD102" s="644"/>
      <c r="DWE102" s="644"/>
      <c r="DWF102" s="644"/>
      <c r="DWG102" s="644"/>
      <c r="DWH102" s="644"/>
      <c r="DWI102" s="644"/>
      <c r="DWJ102" s="644"/>
      <c r="DWK102" s="644"/>
      <c r="DWL102" s="644"/>
      <c r="DWM102" s="644"/>
      <c r="DWN102" s="644"/>
      <c r="DWO102" s="644"/>
      <c r="DWP102" s="644"/>
      <c r="DWQ102" s="644"/>
      <c r="DWR102" s="644"/>
      <c r="DWS102" s="644"/>
      <c r="DWT102" s="644"/>
      <c r="DWU102" s="644"/>
      <c r="DWV102" s="644"/>
      <c r="DWW102" s="644"/>
      <c r="DWX102" s="644"/>
      <c r="DWY102" s="644"/>
      <c r="DWZ102" s="644"/>
      <c r="DXA102" s="644"/>
      <c r="DXB102" s="644"/>
      <c r="DXC102" s="644"/>
      <c r="DXD102" s="644"/>
      <c r="DXE102" s="644"/>
      <c r="DXF102" s="644"/>
      <c r="DXG102" s="644"/>
      <c r="DXH102" s="644"/>
      <c r="DXI102" s="644"/>
      <c r="DXJ102" s="644"/>
      <c r="DXK102" s="644"/>
      <c r="DXL102" s="644"/>
      <c r="DXM102" s="644"/>
      <c r="DXN102" s="644"/>
      <c r="DXO102" s="644"/>
      <c r="DXP102" s="644"/>
      <c r="DXQ102" s="644"/>
      <c r="DXR102" s="644"/>
      <c r="DXS102" s="644"/>
      <c r="DXT102" s="644"/>
      <c r="DXU102" s="644"/>
      <c r="DXV102" s="644"/>
      <c r="DXW102" s="644"/>
      <c r="DXX102" s="644"/>
      <c r="DXY102" s="644"/>
      <c r="DXZ102" s="644"/>
      <c r="DYA102" s="644"/>
      <c r="DYB102" s="644"/>
      <c r="DYC102" s="644"/>
      <c r="DYD102" s="644"/>
      <c r="DYE102" s="644"/>
      <c r="DYF102" s="644"/>
      <c r="DYG102" s="644"/>
      <c r="DYH102" s="644"/>
      <c r="DYI102" s="644"/>
      <c r="DYJ102" s="644"/>
      <c r="DYK102" s="644"/>
      <c r="DYL102" s="644"/>
      <c r="DYM102" s="644"/>
      <c r="DYN102" s="644"/>
      <c r="DYO102" s="644"/>
      <c r="DYP102" s="644"/>
      <c r="DYQ102" s="644"/>
      <c r="DYR102" s="644"/>
      <c r="DYS102" s="644"/>
      <c r="DYT102" s="644"/>
      <c r="DYU102" s="644"/>
      <c r="DYV102" s="644"/>
      <c r="DYW102" s="644"/>
      <c r="DYX102" s="644"/>
      <c r="DYY102" s="644"/>
      <c r="DYZ102" s="644"/>
      <c r="DZA102" s="644"/>
      <c r="DZB102" s="644"/>
      <c r="DZC102" s="644"/>
      <c r="DZD102" s="644"/>
      <c r="DZE102" s="644"/>
      <c r="DZF102" s="644"/>
      <c r="DZG102" s="644"/>
      <c r="DZH102" s="644"/>
      <c r="DZI102" s="644"/>
      <c r="DZJ102" s="644"/>
      <c r="DZK102" s="644"/>
      <c r="DZL102" s="644"/>
      <c r="DZM102" s="644"/>
      <c r="DZN102" s="644"/>
      <c r="DZO102" s="644"/>
      <c r="DZP102" s="644"/>
      <c r="DZQ102" s="644"/>
      <c r="DZR102" s="644"/>
      <c r="DZS102" s="644"/>
      <c r="DZT102" s="644"/>
      <c r="DZU102" s="644"/>
      <c r="DZV102" s="644"/>
      <c r="DZW102" s="644"/>
      <c r="DZX102" s="644"/>
      <c r="DZY102" s="644"/>
      <c r="DZZ102" s="644"/>
      <c r="EAA102" s="644"/>
      <c r="EAB102" s="644"/>
      <c r="EAC102" s="644"/>
      <c r="EAD102" s="644"/>
      <c r="EAE102" s="644"/>
      <c r="EAF102" s="644"/>
      <c r="EAG102" s="644"/>
      <c r="EAH102" s="644"/>
      <c r="EAI102" s="644"/>
      <c r="EAJ102" s="644"/>
      <c r="EAK102" s="644"/>
      <c r="EAL102" s="644"/>
      <c r="EAM102" s="644"/>
      <c r="EAN102" s="644"/>
      <c r="EAO102" s="644"/>
      <c r="EAP102" s="644"/>
      <c r="EAQ102" s="644"/>
      <c r="EAR102" s="644"/>
      <c r="EAS102" s="644"/>
      <c r="EAT102" s="644"/>
      <c r="EAU102" s="644"/>
      <c r="EAV102" s="644"/>
      <c r="EAW102" s="644"/>
      <c r="EAX102" s="644"/>
      <c r="EAY102" s="644"/>
      <c r="EAZ102" s="644"/>
      <c r="EBA102" s="644"/>
      <c r="EBB102" s="644"/>
      <c r="EBC102" s="644"/>
      <c r="EBD102" s="644"/>
      <c r="EBE102" s="644"/>
      <c r="EBF102" s="644"/>
      <c r="EBG102" s="644"/>
      <c r="EBH102" s="644"/>
      <c r="EBI102" s="644"/>
      <c r="EBJ102" s="644"/>
      <c r="EBK102" s="644"/>
      <c r="EBL102" s="644"/>
      <c r="EBM102" s="644"/>
      <c r="EBN102" s="644"/>
      <c r="EBO102" s="644"/>
      <c r="EBP102" s="644"/>
      <c r="EBQ102" s="644"/>
      <c r="EBR102" s="644"/>
      <c r="EBS102" s="644"/>
      <c r="EBT102" s="644"/>
      <c r="EBU102" s="644"/>
      <c r="EBV102" s="644"/>
      <c r="EBW102" s="644"/>
      <c r="EBX102" s="644"/>
      <c r="EBY102" s="644"/>
      <c r="EBZ102" s="644"/>
      <c r="ECA102" s="644"/>
      <c r="ECB102" s="644"/>
      <c r="ECC102" s="644"/>
      <c r="ECD102" s="644"/>
      <c r="ECE102" s="644"/>
      <c r="ECF102" s="644"/>
      <c r="ECG102" s="644"/>
      <c r="ECH102" s="644"/>
      <c r="ECI102" s="644"/>
      <c r="ECJ102" s="644"/>
      <c r="ECK102" s="644"/>
      <c r="ECL102" s="644"/>
      <c r="ECM102" s="644"/>
      <c r="ECN102" s="644"/>
      <c r="ECO102" s="644"/>
      <c r="ECP102" s="644"/>
      <c r="ECQ102" s="644"/>
      <c r="ECR102" s="644"/>
      <c r="ECS102" s="644"/>
      <c r="ECT102" s="644"/>
      <c r="ECU102" s="644"/>
      <c r="ECV102" s="644"/>
      <c r="ECW102" s="644"/>
      <c r="ECX102" s="644"/>
      <c r="ECY102" s="644"/>
      <c r="ECZ102" s="644"/>
      <c r="EDA102" s="644"/>
      <c r="EDB102" s="644"/>
      <c r="EDC102" s="644"/>
      <c r="EDD102" s="644"/>
      <c r="EDE102" s="644"/>
      <c r="EDF102" s="644"/>
      <c r="EDG102" s="644"/>
      <c r="EDH102" s="644"/>
      <c r="EDI102" s="644"/>
      <c r="EDJ102" s="644"/>
      <c r="EDK102" s="644"/>
      <c r="EDL102" s="644"/>
      <c r="EDM102" s="644"/>
      <c r="EDN102" s="644"/>
      <c r="EDO102" s="644"/>
      <c r="EDP102" s="644"/>
      <c r="EDQ102" s="644"/>
      <c r="EDR102" s="644"/>
      <c r="EDS102" s="644"/>
      <c r="EDT102" s="644"/>
      <c r="EDU102" s="644"/>
      <c r="EDV102" s="644"/>
      <c r="EDW102" s="644"/>
      <c r="EDX102" s="644"/>
      <c r="EDY102" s="644"/>
      <c r="EDZ102" s="644"/>
      <c r="EEA102" s="644"/>
      <c r="EEB102" s="644"/>
      <c r="EEC102" s="644"/>
      <c r="EED102" s="644"/>
      <c r="EEE102" s="644"/>
      <c r="EEF102" s="644"/>
      <c r="EEG102" s="644"/>
      <c r="EEH102" s="644"/>
      <c r="EEI102" s="644"/>
      <c r="EEJ102" s="644"/>
      <c r="EEK102" s="644"/>
      <c r="EEL102" s="644"/>
      <c r="EEM102" s="644"/>
      <c r="EEN102" s="644"/>
      <c r="EEO102" s="644"/>
      <c r="EEP102" s="644"/>
      <c r="EEQ102" s="644"/>
      <c r="EER102" s="644"/>
      <c r="EES102" s="644"/>
      <c r="EET102" s="644"/>
      <c r="EEU102" s="644"/>
      <c r="EEV102" s="644"/>
      <c r="EEW102" s="644"/>
      <c r="EEX102" s="644"/>
      <c r="EEY102" s="644"/>
      <c r="EEZ102" s="644"/>
      <c r="EFA102" s="644"/>
      <c r="EFB102" s="644"/>
      <c r="EFC102" s="644"/>
      <c r="EFD102" s="644"/>
      <c r="EFE102" s="644"/>
      <c r="EFF102" s="644"/>
      <c r="EFG102" s="644"/>
      <c r="EFH102" s="644"/>
      <c r="EFI102" s="644"/>
      <c r="EFJ102" s="644"/>
      <c r="EFK102" s="644"/>
      <c r="EFL102" s="644"/>
      <c r="EFM102" s="644"/>
      <c r="EFN102" s="644"/>
      <c r="EFO102" s="644"/>
      <c r="EFP102" s="644"/>
      <c r="EFQ102" s="644"/>
      <c r="EFR102" s="644"/>
      <c r="EFS102" s="644"/>
      <c r="EFT102" s="644"/>
      <c r="EFU102" s="644"/>
      <c r="EFV102" s="644"/>
      <c r="EFW102" s="644"/>
      <c r="EFX102" s="644"/>
      <c r="EFY102" s="644"/>
      <c r="EFZ102" s="644"/>
      <c r="EGA102" s="644"/>
      <c r="EGB102" s="644"/>
      <c r="EGC102" s="644"/>
      <c r="EGD102" s="644"/>
      <c r="EGE102" s="644"/>
      <c r="EGF102" s="644"/>
      <c r="EGG102" s="644"/>
      <c r="EGH102" s="644"/>
      <c r="EGI102" s="644"/>
      <c r="EGJ102" s="644"/>
      <c r="EGK102" s="644"/>
      <c r="EGL102" s="644"/>
      <c r="EGM102" s="644"/>
      <c r="EGN102" s="644"/>
      <c r="EGO102" s="644"/>
      <c r="EGP102" s="644"/>
      <c r="EGQ102" s="644"/>
      <c r="EGR102" s="644"/>
      <c r="EGS102" s="644"/>
      <c r="EGT102" s="644"/>
      <c r="EGU102" s="644"/>
      <c r="EGV102" s="644"/>
      <c r="EGW102" s="644"/>
      <c r="EGX102" s="644"/>
      <c r="EGY102" s="644"/>
      <c r="EGZ102" s="644"/>
      <c r="EHA102" s="644"/>
      <c r="EHB102" s="644"/>
      <c r="EHC102" s="644"/>
      <c r="EHD102" s="644"/>
      <c r="EHE102" s="644"/>
      <c r="EHF102" s="644"/>
      <c r="EHG102" s="644"/>
      <c r="EHH102" s="644"/>
      <c r="EHI102" s="644"/>
      <c r="EHJ102" s="644"/>
      <c r="EHK102" s="644"/>
      <c r="EHL102" s="644"/>
      <c r="EHM102" s="644"/>
      <c r="EHN102" s="644"/>
      <c r="EHO102" s="644"/>
      <c r="EHP102" s="644"/>
      <c r="EHQ102" s="644"/>
      <c r="EHR102" s="644"/>
      <c r="EHS102" s="644"/>
      <c r="EHT102" s="644"/>
      <c r="EHU102" s="644"/>
      <c r="EHV102" s="644"/>
      <c r="EHW102" s="644"/>
      <c r="EHX102" s="644"/>
      <c r="EHY102" s="644"/>
      <c r="EHZ102" s="644"/>
      <c r="EIA102" s="644"/>
      <c r="EIB102" s="644"/>
      <c r="EIC102" s="644"/>
      <c r="EID102" s="644"/>
      <c r="EIE102" s="644"/>
      <c r="EIF102" s="644"/>
      <c r="EIG102" s="644"/>
      <c r="EIH102" s="644"/>
      <c r="EII102" s="644"/>
      <c r="EIJ102" s="644"/>
      <c r="EIK102" s="644"/>
      <c r="EIL102" s="644"/>
      <c r="EIM102" s="644"/>
      <c r="EIN102" s="644"/>
      <c r="EIO102" s="644"/>
      <c r="EIP102" s="644"/>
      <c r="EIQ102" s="644"/>
      <c r="EIR102" s="644"/>
      <c r="EIS102" s="644"/>
      <c r="EIT102" s="644"/>
      <c r="EIU102" s="644"/>
      <c r="EIV102" s="644"/>
      <c r="EIW102" s="644"/>
      <c r="EIX102" s="644"/>
      <c r="EIY102" s="644"/>
      <c r="EIZ102" s="644"/>
      <c r="EJA102" s="644"/>
      <c r="EJB102" s="644"/>
      <c r="EJC102" s="644"/>
      <c r="EJD102" s="644"/>
      <c r="EJE102" s="644"/>
      <c r="EJF102" s="644"/>
      <c r="EJG102" s="644"/>
      <c r="EJH102" s="644"/>
      <c r="EJI102" s="644"/>
      <c r="EJJ102" s="644"/>
      <c r="EJK102" s="644"/>
      <c r="EJL102" s="644"/>
      <c r="EJM102" s="644"/>
      <c r="EJN102" s="644"/>
      <c r="EJO102" s="644"/>
      <c r="EJP102" s="644"/>
      <c r="EJQ102" s="644"/>
      <c r="EJR102" s="644"/>
      <c r="EJS102" s="644"/>
      <c r="EJT102" s="644"/>
      <c r="EJU102" s="644"/>
      <c r="EJV102" s="644"/>
      <c r="EJW102" s="644"/>
      <c r="EJX102" s="644"/>
      <c r="EJY102" s="644"/>
      <c r="EJZ102" s="644"/>
      <c r="EKA102" s="644"/>
      <c r="EKB102" s="644"/>
      <c r="EKC102" s="644"/>
      <c r="EKD102" s="644"/>
      <c r="EKE102" s="644"/>
      <c r="EKF102" s="644"/>
      <c r="EKG102" s="644"/>
      <c r="EKH102" s="644"/>
      <c r="EKI102" s="644"/>
      <c r="EKJ102" s="644"/>
      <c r="EKK102" s="644"/>
      <c r="EKL102" s="644"/>
      <c r="EKM102" s="644"/>
      <c r="EKN102" s="644"/>
      <c r="EKO102" s="644"/>
      <c r="EKP102" s="644"/>
      <c r="EKQ102" s="644"/>
      <c r="EKR102" s="644"/>
      <c r="EKS102" s="644"/>
      <c r="EKT102" s="644"/>
      <c r="EKU102" s="644"/>
      <c r="EKV102" s="644"/>
      <c r="EKW102" s="644"/>
      <c r="EKX102" s="644"/>
      <c r="EKY102" s="644"/>
      <c r="EKZ102" s="644"/>
      <c r="ELA102" s="644"/>
      <c r="ELB102" s="644"/>
      <c r="ELC102" s="644"/>
      <c r="ELD102" s="644"/>
      <c r="ELE102" s="644"/>
      <c r="ELF102" s="644"/>
      <c r="ELG102" s="644"/>
      <c r="ELH102" s="644"/>
      <c r="ELI102" s="644"/>
      <c r="ELJ102" s="644"/>
      <c r="ELK102" s="644"/>
      <c r="ELL102" s="644"/>
      <c r="ELM102" s="644"/>
      <c r="ELN102" s="644"/>
      <c r="ELO102" s="644"/>
      <c r="ELP102" s="644"/>
      <c r="ELQ102" s="644"/>
      <c r="ELR102" s="644"/>
      <c r="ELS102" s="644"/>
      <c r="ELT102" s="644"/>
      <c r="ELU102" s="644"/>
      <c r="ELV102" s="644"/>
      <c r="ELW102" s="644"/>
      <c r="ELX102" s="644"/>
      <c r="ELY102" s="644"/>
      <c r="ELZ102" s="644"/>
      <c r="EMA102" s="644"/>
      <c r="EMB102" s="644"/>
      <c r="EMC102" s="644"/>
      <c r="EMD102" s="644"/>
      <c r="EME102" s="644"/>
      <c r="EMF102" s="644"/>
      <c r="EMG102" s="644"/>
      <c r="EMH102" s="644"/>
      <c r="EMI102" s="644"/>
      <c r="EMJ102" s="644"/>
      <c r="EMK102" s="644"/>
      <c r="EML102" s="644"/>
      <c r="EMM102" s="644"/>
      <c r="EMN102" s="644"/>
      <c r="EMO102" s="644"/>
      <c r="EMP102" s="644"/>
      <c r="EMQ102" s="644"/>
      <c r="EMR102" s="644"/>
      <c r="EMS102" s="644"/>
      <c r="EMT102" s="644"/>
      <c r="EMU102" s="644"/>
      <c r="EMV102" s="644"/>
      <c r="EMW102" s="644"/>
      <c r="EMX102" s="644"/>
      <c r="EMY102" s="644"/>
      <c r="EMZ102" s="644"/>
      <c r="ENA102" s="644"/>
      <c r="ENB102" s="644"/>
      <c r="ENC102" s="644"/>
      <c r="END102" s="644"/>
      <c r="ENE102" s="644"/>
      <c r="ENF102" s="644"/>
      <c r="ENG102" s="644"/>
      <c r="ENH102" s="644"/>
      <c r="ENI102" s="644"/>
      <c r="ENJ102" s="644"/>
      <c r="ENK102" s="644"/>
      <c r="ENL102" s="644"/>
      <c r="ENM102" s="644"/>
      <c r="ENN102" s="644"/>
      <c r="ENO102" s="644"/>
      <c r="ENP102" s="644"/>
      <c r="ENQ102" s="644"/>
      <c r="ENR102" s="644"/>
      <c r="ENS102" s="644"/>
      <c r="ENT102" s="644"/>
      <c r="ENU102" s="644"/>
      <c r="ENV102" s="644"/>
      <c r="ENW102" s="644"/>
      <c r="ENX102" s="644"/>
      <c r="ENY102" s="644"/>
      <c r="ENZ102" s="644"/>
      <c r="EOA102" s="644"/>
      <c r="EOB102" s="644"/>
      <c r="EOC102" s="644"/>
      <c r="EOD102" s="644"/>
      <c r="EOE102" s="644"/>
      <c r="EOF102" s="644"/>
      <c r="EOG102" s="644"/>
      <c r="EOH102" s="644"/>
      <c r="EOI102" s="644"/>
      <c r="EOJ102" s="644"/>
      <c r="EOK102" s="644"/>
      <c r="EOL102" s="644"/>
      <c r="EOM102" s="644"/>
      <c r="EON102" s="644"/>
      <c r="EOO102" s="644"/>
      <c r="EOP102" s="644"/>
      <c r="EOQ102" s="644"/>
      <c r="EOR102" s="644"/>
      <c r="EOS102" s="644"/>
      <c r="EOT102" s="644"/>
      <c r="EOU102" s="644"/>
      <c r="EOV102" s="644"/>
      <c r="EOW102" s="644"/>
      <c r="EOX102" s="644"/>
      <c r="EOY102" s="644"/>
      <c r="EOZ102" s="644"/>
      <c r="EPA102" s="644"/>
      <c r="EPB102" s="644"/>
      <c r="EPC102" s="644"/>
      <c r="EPD102" s="644"/>
      <c r="EPE102" s="644"/>
      <c r="EPF102" s="644"/>
      <c r="EPG102" s="644"/>
      <c r="EPH102" s="644"/>
      <c r="EPI102" s="644"/>
      <c r="EPJ102" s="644"/>
      <c r="EPK102" s="644"/>
      <c r="EPL102" s="644"/>
      <c r="EPM102" s="644"/>
      <c r="EPN102" s="644"/>
      <c r="EPO102" s="644"/>
      <c r="EPP102" s="644"/>
      <c r="EPQ102" s="644"/>
      <c r="EPR102" s="644"/>
      <c r="EPS102" s="644"/>
      <c r="EPT102" s="644"/>
      <c r="EPU102" s="644"/>
      <c r="EPV102" s="644"/>
      <c r="EPW102" s="644"/>
      <c r="EPX102" s="644"/>
      <c r="EPY102" s="644"/>
      <c r="EPZ102" s="644"/>
      <c r="EQA102" s="644"/>
      <c r="EQB102" s="644"/>
      <c r="EQC102" s="644"/>
      <c r="EQD102" s="644"/>
      <c r="EQE102" s="644"/>
      <c r="EQF102" s="644"/>
      <c r="EQG102" s="644"/>
      <c r="EQH102" s="644"/>
      <c r="EQI102" s="644"/>
      <c r="EQJ102" s="644"/>
      <c r="EQK102" s="644"/>
      <c r="EQL102" s="644"/>
      <c r="EQM102" s="644"/>
      <c r="EQN102" s="644"/>
      <c r="EQO102" s="644"/>
      <c r="EQP102" s="644"/>
      <c r="EQQ102" s="644"/>
      <c r="EQR102" s="644"/>
      <c r="EQS102" s="644"/>
      <c r="EQT102" s="644"/>
      <c r="EQU102" s="644"/>
      <c r="EQV102" s="644"/>
      <c r="EQW102" s="644"/>
      <c r="EQX102" s="644"/>
      <c r="EQY102" s="644"/>
      <c r="EQZ102" s="644"/>
      <c r="ERA102" s="644"/>
      <c r="ERB102" s="644"/>
      <c r="ERC102" s="644"/>
      <c r="ERD102" s="644"/>
      <c r="ERE102" s="644"/>
      <c r="ERF102" s="644"/>
      <c r="ERG102" s="644"/>
      <c r="ERH102" s="644"/>
      <c r="ERI102" s="644"/>
      <c r="ERJ102" s="644"/>
      <c r="ERK102" s="644"/>
      <c r="ERL102" s="644"/>
      <c r="ERM102" s="644"/>
      <c r="ERN102" s="644"/>
      <c r="ERO102" s="644"/>
      <c r="ERP102" s="644"/>
      <c r="ERQ102" s="644"/>
      <c r="ERR102" s="644"/>
      <c r="ERS102" s="644"/>
      <c r="ERT102" s="644"/>
      <c r="ERU102" s="644"/>
      <c r="ERV102" s="644"/>
      <c r="ERW102" s="644"/>
      <c r="ERX102" s="644"/>
      <c r="ERY102" s="644"/>
      <c r="ERZ102" s="644"/>
      <c r="ESA102" s="644"/>
      <c r="ESB102" s="644"/>
      <c r="ESC102" s="644"/>
      <c r="ESD102" s="644"/>
      <c r="ESE102" s="644"/>
      <c r="ESF102" s="644"/>
      <c r="ESG102" s="644"/>
      <c r="ESH102" s="644"/>
      <c r="ESI102" s="644"/>
      <c r="ESJ102" s="644"/>
      <c r="ESK102" s="644"/>
      <c r="ESL102" s="644"/>
      <c r="ESM102" s="644"/>
      <c r="ESN102" s="644"/>
      <c r="ESO102" s="644"/>
      <c r="ESP102" s="644"/>
      <c r="ESQ102" s="644"/>
      <c r="ESR102" s="644"/>
      <c r="ESS102" s="644"/>
      <c r="EST102" s="644"/>
      <c r="ESU102" s="644"/>
      <c r="ESV102" s="644"/>
      <c r="ESW102" s="644"/>
      <c r="ESX102" s="644"/>
      <c r="ESY102" s="644"/>
      <c r="ESZ102" s="644"/>
      <c r="ETA102" s="644"/>
      <c r="ETB102" s="644"/>
      <c r="ETC102" s="644"/>
      <c r="ETD102" s="644"/>
      <c r="ETE102" s="644"/>
      <c r="ETF102" s="644"/>
      <c r="ETG102" s="644"/>
      <c r="ETH102" s="644"/>
      <c r="ETI102" s="644"/>
      <c r="ETJ102" s="644"/>
      <c r="ETK102" s="644"/>
      <c r="ETL102" s="644"/>
      <c r="ETM102" s="644"/>
      <c r="ETN102" s="644"/>
      <c r="ETO102" s="644"/>
      <c r="ETP102" s="644"/>
      <c r="ETQ102" s="644"/>
      <c r="ETR102" s="644"/>
      <c r="ETS102" s="644"/>
      <c r="ETT102" s="644"/>
      <c r="ETU102" s="644"/>
      <c r="ETV102" s="644"/>
      <c r="ETW102" s="644"/>
      <c r="ETX102" s="644"/>
      <c r="ETY102" s="644"/>
      <c r="ETZ102" s="644"/>
      <c r="EUA102" s="644"/>
      <c r="EUB102" s="644"/>
      <c r="EUC102" s="644"/>
      <c r="EUD102" s="644"/>
      <c r="EUE102" s="644"/>
      <c r="EUF102" s="644"/>
      <c r="EUG102" s="644"/>
      <c r="EUH102" s="644"/>
      <c r="EUI102" s="644"/>
      <c r="EUJ102" s="644"/>
      <c r="EUK102" s="644"/>
      <c r="EUL102" s="644"/>
      <c r="EUM102" s="644"/>
      <c r="EUN102" s="644"/>
      <c r="EUO102" s="644"/>
      <c r="EUP102" s="644"/>
      <c r="EUQ102" s="644"/>
      <c r="EUR102" s="644"/>
      <c r="EUS102" s="644"/>
      <c r="EUT102" s="644"/>
      <c r="EUU102" s="644"/>
      <c r="EUV102" s="644"/>
      <c r="EUW102" s="644"/>
      <c r="EUX102" s="644"/>
      <c r="EUY102" s="644"/>
      <c r="EUZ102" s="644"/>
      <c r="EVA102" s="644"/>
      <c r="EVB102" s="644"/>
      <c r="EVC102" s="644"/>
      <c r="EVD102" s="644"/>
      <c r="EVE102" s="644"/>
      <c r="EVF102" s="644"/>
      <c r="EVG102" s="644"/>
      <c r="EVH102" s="644"/>
      <c r="EVI102" s="644"/>
      <c r="EVJ102" s="644"/>
      <c r="EVK102" s="644"/>
      <c r="EVL102" s="644"/>
      <c r="EVM102" s="644"/>
      <c r="EVN102" s="644"/>
      <c r="EVO102" s="644"/>
      <c r="EVP102" s="644"/>
      <c r="EVQ102" s="644"/>
      <c r="EVR102" s="644"/>
      <c r="EVS102" s="644"/>
      <c r="EVT102" s="644"/>
      <c r="EVU102" s="644"/>
      <c r="EVV102" s="644"/>
      <c r="EVW102" s="644"/>
      <c r="EVX102" s="644"/>
      <c r="EVY102" s="644"/>
      <c r="EVZ102" s="644"/>
      <c r="EWA102" s="644"/>
      <c r="EWB102" s="644"/>
      <c r="EWC102" s="644"/>
      <c r="EWD102" s="644"/>
      <c r="EWE102" s="644"/>
      <c r="EWF102" s="644"/>
      <c r="EWG102" s="644"/>
      <c r="EWH102" s="644"/>
      <c r="EWI102" s="644"/>
      <c r="EWJ102" s="644"/>
      <c r="EWK102" s="644"/>
      <c r="EWL102" s="644"/>
      <c r="EWM102" s="644"/>
      <c r="EWN102" s="644"/>
      <c r="EWO102" s="644"/>
      <c r="EWP102" s="644"/>
      <c r="EWQ102" s="644"/>
      <c r="EWR102" s="644"/>
      <c r="EWS102" s="644"/>
      <c r="EWT102" s="644"/>
      <c r="EWU102" s="644"/>
      <c r="EWV102" s="644"/>
      <c r="EWW102" s="644"/>
      <c r="EWX102" s="644"/>
      <c r="EWY102" s="644"/>
      <c r="EWZ102" s="644"/>
      <c r="EXA102" s="644"/>
      <c r="EXB102" s="644"/>
      <c r="EXC102" s="644"/>
      <c r="EXD102" s="644"/>
      <c r="EXE102" s="644"/>
      <c r="EXF102" s="644"/>
      <c r="EXG102" s="644"/>
      <c r="EXH102" s="644"/>
      <c r="EXI102" s="644"/>
      <c r="EXJ102" s="644"/>
      <c r="EXK102" s="644"/>
      <c r="EXL102" s="644"/>
      <c r="EXM102" s="644"/>
      <c r="EXN102" s="644"/>
      <c r="EXO102" s="644"/>
      <c r="EXP102" s="644"/>
      <c r="EXQ102" s="644"/>
      <c r="EXR102" s="644"/>
      <c r="EXS102" s="644"/>
      <c r="EXT102" s="644"/>
      <c r="EXU102" s="644"/>
      <c r="EXV102" s="644"/>
      <c r="EXW102" s="644"/>
      <c r="EXX102" s="644"/>
      <c r="EXY102" s="644"/>
      <c r="EXZ102" s="644"/>
      <c r="EYA102" s="644"/>
      <c r="EYB102" s="644"/>
      <c r="EYC102" s="644"/>
      <c r="EYD102" s="644"/>
      <c r="EYE102" s="644"/>
      <c r="EYF102" s="644"/>
      <c r="EYG102" s="644"/>
      <c r="EYH102" s="644"/>
      <c r="EYI102" s="644"/>
      <c r="EYJ102" s="644"/>
      <c r="EYK102" s="644"/>
      <c r="EYL102" s="644"/>
      <c r="EYM102" s="644"/>
      <c r="EYN102" s="644"/>
      <c r="EYO102" s="644"/>
      <c r="EYP102" s="644"/>
      <c r="EYQ102" s="644"/>
      <c r="EYR102" s="644"/>
      <c r="EYS102" s="644"/>
      <c r="EYT102" s="644"/>
      <c r="EYU102" s="644"/>
      <c r="EYV102" s="644"/>
      <c r="EYW102" s="644"/>
      <c r="EYX102" s="644"/>
      <c r="EYY102" s="644"/>
      <c r="EYZ102" s="644"/>
      <c r="EZA102" s="644"/>
      <c r="EZB102" s="644"/>
      <c r="EZC102" s="644"/>
      <c r="EZD102" s="644"/>
      <c r="EZE102" s="644"/>
      <c r="EZF102" s="644"/>
      <c r="EZG102" s="644"/>
      <c r="EZH102" s="644"/>
      <c r="EZI102" s="644"/>
      <c r="EZJ102" s="644"/>
      <c r="EZK102" s="644"/>
      <c r="EZL102" s="644"/>
      <c r="EZM102" s="644"/>
      <c r="EZN102" s="644"/>
      <c r="EZO102" s="644"/>
      <c r="EZP102" s="644"/>
      <c r="EZQ102" s="644"/>
      <c r="EZR102" s="644"/>
      <c r="EZS102" s="644"/>
      <c r="EZT102" s="644"/>
      <c r="EZU102" s="644"/>
      <c r="EZV102" s="644"/>
      <c r="EZW102" s="644"/>
      <c r="EZX102" s="644"/>
      <c r="EZY102" s="644"/>
      <c r="EZZ102" s="644"/>
      <c r="FAA102" s="644"/>
      <c r="FAB102" s="644"/>
      <c r="FAC102" s="644"/>
      <c r="FAD102" s="644"/>
      <c r="FAE102" s="644"/>
      <c r="FAF102" s="644"/>
      <c r="FAG102" s="644"/>
      <c r="FAH102" s="644"/>
      <c r="FAI102" s="644"/>
      <c r="FAJ102" s="644"/>
      <c r="FAK102" s="644"/>
      <c r="FAL102" s="644"/>
      <c r="FAM102" s="644"/>
      <c r="FAN102" s="644"/>
      <c r="FAO102" s="644"/>
      <c r="FAP102" s="644"/>
      <c r="FAQ102" s="644"/>
      <c r="FAR102" s="644"/>
      <c r="FAS102" s="644"/>
      <c r="FAT102" s="644"/>
      <c r="FAU102" s="644"/>
      <c r="FAV102" s="644"/>
      <c r="FAW102" s="644"/>
      <c r="FAX102" s="644"/>
      <c r="FAY102" s="644"/>
      <c r="FAZ102" s="644"/>
      <c r="FBA102" s="644"/>
      <c r="FBB102" s="644"/>
      <c r="FBC102" s="644"/>
      <c r="FBD102" s="644"/>
      <c r="FBE102" s="644"/>
      <c r="FBF102" s="644"/>
      <c r="FBG102" s="644"/>
      <c r="FBH102" s="644"/>
      <c r="FBI102" s="644"/>
      <c r="FBJ102" s="644"/>
      <c r="FBK102" s="644"/>
      <c r="FBL102" s="644"/>
      <c r="FBM102" s="644"/>
      <c r="FBN102" s="644"/>
      <c r="FBO102" s="644"/>
      <c r="FBP102" s="644"/>
      <c r="FBQ102" s="644"/>
      <c r="FBR102" s="644"/>
      <c r="FBS102" s="644"/>
      <c r="FBT102" s="644"/>
      <c r="FBU102" s="644"/>
      <c r="FBV102" s="644"/>
      <c r="FBW102" s="644"/>
      <c r="FBX102" s="644"/>
      <c r="FBY102" s="644"/>
      <c r="FBZ102" s="644"/>
      <c r="FCA102" s="644"/>
      <c r="FCB102" s="644"/>
      <c r="FCC102" s="644"/>
      <c r="FCD102" s="644"/>
      <c r="FCE102" s="644"/>
      <c r="FCF102" s="644"/>
      <c r="FCG102" s="644"/>
      <c r="FCH102" s="644"/>
      <c r="FCI102" s="644"/>
      <c r="FCJ102" s="644"/>
      <c r="FCK102" s="644"/>
      <c r="FCL102" s="644"/>
      <c r="FCM102" s="644"/>
      <c r="FCN102" s="644"/>
      <c r="FCO102" s="644"/>
      <c r="FCP102" s="644"/>
      <c r="FCQ102" s="644"/>
      <c r="FCR102" s="644"/>
      <c r="FCS102" s="644"/>
      <c r="FCT102" s="644"/>
      <c r="FCU102" s="644"/>
      <c r="FCV102" s="644"/>
      <c r="FCW102" s="644"/>
      <c r="FCX102" s="644"/>
      <c r="FCY102" s="644"/>
      <c r="FCZ102" s="644"/>
      <c r="FDA102" s="644"/>
      <c r="FDB102" s="644"/>
      <c r="FDC102" s="644"/>
      <c r="FDD102" s="644"/>
      <c r="FDE102" s="644"/>
      <c r="FDF102" s="644"/>
      <c r="FDG102" s="644"/>
      <c r="FDH102" s="644"/>
      <c r="FDI102" s="644"/>
      <c r="FDJ102" s="644"/>
      <c r="FDK102" s="644"/>
      <c r="FDL102" s="644"/>
      <c r="FDM102" s="644"/>
      <c r="FDN102" s="644"/>
      <c r="FDO102" s="644"/>
      <c r="FDP102" s="644"/>
      <c r="FDQ102" s="644"/>
      <c r="FDR102" s="644"/>
      <c r="FDS102" s="644"/>
      <c r="FDT102" s="644"/>
      <c r="FDU102" s="644"/>
      <c r="FDV102" s="644"/>
      <c r="FDW102" s="644"/>
      <c r="FDX102" s="644"/>
      <c r="FDY102" s="644"/>
      <c r="FDZ102" s="644"/>
      <c r="FEA102" s="644"/>
      <c r="FEB102" s="644"/>
      <c r="FEC102" s="644"/>
      <c r="FED102" s="644"/>
      <c r="FEE102" s="644"/>
      <c r="FEF102" s="644"/>
      <c r="FEG102" s="644"/>
      <c r="FEH102" s="644"/>
      <c r="FEI102" s="644"/>
      <c r="FEJ102" s="644"/>
      <c r="FEK102" s="644"/>
      <c r="FEL102" s="644"/>
      <c r="FEM102" s="644"/>
      <c r="FEN102" s="644"/>
      <c r="FEO102" s="644"/>
      <c r="FEP102" s="644"/>
      <c r="FEQ102" s="644"/>
      <c r="FER102" s="644"/>
      <c r="FES102" s="644"/>
      <c r="FET102" s="644"/>
      <c r="FEU102" s="644"/>
      <c r="FEV102" s="644"/>
      <c r="FEW102" s="644"/>
      <c r="FEX102" s="644"/>
      <c r="FEY102" s="644"/>
      <c r="FEZ102" s="644"/>
      <c r="FFA102" s="644"/>
      <c r="FFB102" s="644"/>
      <c r="FFC102" s="644"/>
      <c r="FFD102" s="644"/>
      <c r="FFE102" s="644"/>
      <c r="FFF102" s="644"/>
      <c r="FFG102" s="644"/>
      <c r="FFH102" s="644"/>
      <c r="FFI102" s="644"/>
      <c r="FFJ102" s="644"/>
      <c r="FFK102" s="644"/>
      <c r="FFL102" s="644"/>
      <c r="FFM102" s="644"/>
      <c r="FFN102" s="644"/>
      <c r="FFO102" s="644"/>
      <c r="FFP102" s="644"/>
      <c r="FFQ102" s="644"/>
      <c r="FFR102" s="644"/>
      <c r="FFS102" s="644"/>
      <c r="FFT102" s="644"/>
      <c r="FFU102" s="644"/>
      <c r="FFV102" s="644"/>
      <c r="FFW102" s="644"/>
      <c r="FFX102" s="644"/>
      <c r="FFY102" s="644"/>
      <c r="FFZ102" s="644"/>
      <c r="FGA102" s="644"/>
      <c r="FGB102" s="644"/>
      <c r="FGC102" s="644"/>
      <c r="FGD102" s="644"/>
      <c r="FGE102" s="644"/>
      <c r="FGF102" s="644"/>
      <c r="FGG102" s="644"/>
      <c r="FGH102" s="644"/>
      <c r="FGI102" s="644"/>
      <c r="FGJ102" s="644"/>
      <c r="FGK102" s="644"/>
      <c r="FGL102" s="644"/>
      <c r="FGM102" s="644"/>
      <c r="FGN102" s="644"/>
      <c r="FGO102" s="644"/>
      <c r="FGP102" s="644"/>
      <c r="FGQ102" s="644"/>
      <c r="FGR102" s="644"/>
      <c r="FGS102" s="644"/>
      <c r="FGT102" s="644"/>
      <c r="FGU102" s="644"/>
      <c r="FGV102" s="644"/>
      <c r="FGW102" s="644"/>
      <c r="FGX102" s="644"/>
      <c r="FGY102" s="644"/>
      <c r="FGZ102" s="644"/>
      <c r="FHA102" s="644"/>
      <c r="FHB102" s="644"/>
      <c r="FHC102" s="644"/>
      <c r="FHD102" s="644"/>
      <c r="FHE102" s="644"/>
      <c r="FHF102" s="644"/>
      <c r="FHG102" s="644"/>
      <c r="FHH102" s="644"/>
      <c r="FHI102" s="644"/>
      <c r="FHJ102" s="644"/>
      <c r="FHK102" s="644"/>
      <c r="FHL102" s="644"/>
      <c r="FHM102" s="644"/>
      <c r="FHN102" s="644"/>
      <c r="FHO102" s="644"/>
      <c r="FHP102" s="644"/>
      <c r="FHQ102" s="644"/>
      <c r="FHR102" s="644"/>
      <c r="FHS102" s="644"/>
      <c r="FHT102" s="644"/>
      <c r="FHU102" s="644"/>
      <c r="FHV102" s="644"/>
      <c r="FHW102" s="644"/>
      <c r="FHX102" s="644"/>
      <c r="FHY102" s="644"/>
      <c r="FHZ102" s="644"/>
      <c r="FIA102" s="644"/>
      <c r="FIB102" s="644"/>
      <c r="FIC102" s="644"/>
      <c r="FID102" s="644"/>
      <c r="FIE102" s="644"/>
      <c r="FIF102" s="644"/>
      <c r="FIG102" s="644"/>
      <c r="FIH102" s="644"/>
      <c r="FII102" s="644"/>
      <c r="FIJ102" s="644"/>
      <c r="FIK102" s="644"/>
      <c r="FIL102" s="644"/>
      <c r="FIM102" s="644"/>
      <c r="FIN102" s="644"/>
      <c r="FIO102" s="644"/>
      <c r="FIP102" s="644"/>
      <c r="FIQ102" s="644"/>
      <c r="FIR102" s="644"/>
      <c r="FIS102" s="644"/>
      <c r="FIT102" s="644"/>
      <c r="FIU102" s="644"/>
      <c r="FIV102" s="644"/>
      <c r="FIW102" s="644"/>
      <c r="FIX102" s="644"/>
      <c r="FIY102" s="644"/>
      <c r="FIZ102" s="644"/>
      <c r="FJA102" s="644"/>
      <c r="FJB102" s="644"/>
      <c r="FJC102" s="644"/>
      <c r="FJD102" s="644"/>
      <c r="FJE102" s="644"/>
      <c r="FJF102" s="644"/>
      <c r="FJG102" s="644"/>
      <c r="FJH102" s="644"/>
      <c r="FJI102" s="644"/>
      <c r="FJJ102" s="644"/>
      <c r="FJK102" s="644"/>
      <c r="FJL102" s="644"/>
      <c r="FJM102" s="644"/>
      <c r="FJN102" s="644"/>
      <c r="FJO102" s="644"/>
      <c r="FJP102" s="644"/>
      <c r="FJQ102" s="644"/>
      <c r="FJR102" s="644"/>
      <c r="FJS102" s="644"/>
      <c r="FJT102" s="644"/>
      <c r="FJU102" s="644"/>
      <c r="FJV102" s="644"/>
      <c r="FJW102" s="644"/>
      <c r="FJX102" s="644"/>
      <c r="FJY102" s="644"/>
      <c r="FJZ102" s="644"/>
      <c r="FKA102" s="644"/>
      <c r="FKB102" s="644"/>
      <c r="FKC102" s="644"/>
      <c r="FKD102" s="644"/>
      <c r="FKE102" s="644"/>
      <c r="FKF102" s="644"/>
      <c r="FKG102" s="644"/>
      <c r="FKH102" s="644"/>
      <c r="FKI102" s="644"/>
      <c r="FKJ102" s="644"/>
      <c r="FKK102" s="644"/>
      <c r="FKL102" s="644"/>
      <c r="FKM102" s="644"/>
      <c r="FKN102" s="644"/>
      <c r="FKO102" s="644"/>
      <c r="FKP102" s="644"/>
      <c r="FKQ102" s="644"/>
      <c r="FKR102" s="644"/>
      <c r="FKS102" s="644"/>
      <c r="FKT102" s="644"/>
      <c r="FKU102" s="644"/>
      <c r="FKV102" s="644"/>
      <c r="FKW102" s="644"/>
      <c r="FKX102" s="644"/>
      <c r="FKY102" s="644"/>
      <c r="FKZ102" s="644"/>
      <c r="FLA102" s="644"/>
      <c r="FLB102" s="644"/>
      <c r="FLC102" s="644"/>
      <c r="FLD102" s="644"/>
      <c r="FLE102" s="644"/>
      <c r="FLF102" s="644"/>
      <c r="FLG102" s="644"/>
      <c r="FLH102" s="644"/>
      <c r="FLI102" s="644"/>
      <c r="FLJ102" s="644"/>
      <c r="FLK102" s="644"/>
      <c r="FLL102" s="644"/>
      <c r="FLM102" s="644"/>
      <c r="FLN102" s="644"/>
      <c r="FLO102" s="644"/>
      <c r="FLP102" s="644"/>
      <c r="FLQ102" s="644"/>
      <c r="FLR102" s="644"/>
      <c r="FLS102" s="644"/>
      <c r="FLT102" s="644"/>
      <c r="FLU102" s="644"/>
      <c r="FLV102" s="644"/>
      <c r="FLW102" s="644"/>
      <c r="FLX102" s="644"/>
      <c r="FLY102" s="644"/>
      <c r="FLZ102" s="644"/>
      <c r="FMA102" s="644"/>
      <c r="FMB102" s="644"/>
      <c r="FMC102" s="644"/>
      <c r="FMD102" s="644"/>
      <c r="FME102" s="644"/>
      <c r="FMF102" s="644"/>
      <c r="FMG102" s="644"/>
      <c r="FMH102" s="644"/>
      <c r="FMI102" s="644"/>
      <c r="FMJ102" s="644"/>
      <c r="FMK102" s="644"/>
      <c r="FML102" s="644"/>
      <c r="FMM102" s="644"/>
      <c r="FMN102" s="644"/>
      <c r="FMO102" s="644"/>
      <c r="FMP102" s="644"/>
      <c r="FMQ102" s="644"/>
      <c r="FMR102" s="644"/>
      <c r="FMS102" s="644"/>
      <c r="FMT102" s="644"/>
      <c r="FMU102" s="644"/>
      <c r="FMV102" s="644"/>
      <c r="FMW102" s="644"/>
      <c r="FMX102" s="644"/>
      <c r="FMY102" s="644"/>
      <c r="FMZ102" s="644"/>
      <c r="FNA102" s="644"/>
      <c r="FNB102" s="644"/>
      <c r="FNC102" s="644"/>
      <c r="FND102" s="644"/>
      <c r="FNE102" s="644"/>
      <c r="FNF102" s="644"/>
      <c r="FNG102" s="644"/>
      <c r="FNH102" s="644"/>
      <c r="FNI102" s="644"/>
      <c r="FNJ102" s="644"/>
      <c r="FNK102" s="644"/>
      <c r="FNL102" s="644"/>
      <c r="FNM102" s="644"/>
      <c r="FNN102" s="644"/>
      <c r="FNO102" s="644"/>
      <c r="FNP102" s="644"/>
      <c r="FNQ102" s="644"/>
      <c r="FNR102" s="644"/>
      <c r="FNS102" s="644"/>
      <c r="FNT102" s="644"/>
      <c r="FNU102" s="644"/>
      <c r="FNV102" s="644"/>
      <c r="FNW102" s="644"/>
      <c r="FNX102" s="644"/>
      <c r="FNY102" s="644"/>
      <c r="FNZ102" s="644"/>
      <c r="FOA102" s="644"/>
      <c r="FOB102" s="644"/>
      <c r="FOC102" s="644"/>
      <c r="FOD102" s="644"/>
      <c r="FOE102" s="644"/>
      <c r="FOF102" s="644"/>
      <c r="FOG102" s="644"/>
      <c r="FOH102" s="644"/>
      <c r="FOI102" s="644"/>
      <c r="FOJ102" s="644"/>
      <c r="FOK102" s="644"/>
      <c r="FOL102" s="644"/>
      <c r="FOM102" s="644"/>
      <c r="FON102" s="644"/>
      <c r="FOO102" s="644"/>
      <c r="FOP102" s="644"/>
      <c r="FOQ102" s="644"/>
      <c r="FOR102" s="644"/>
      <c r="FOS102" s="644"/>
      <c r="FOT102" s="644"/>
      <c r="FOU102" s="644"/>
      <c r="FOV102" s="644"/>
      <c r="FOW102" s="644"/>
      <c r="FOX102" s="644"/>
      <c r="FOY102" s="644"/>
      <c r="FOZ102" s="644"/>
      <c r="FPA102" s="644"/>
      <c r="FPB102" s="644"/>
      <c r="FPC102" s="644"/>
      <c r="FPD102" s="644"/>
      <c r="FPE102" s="644"/>
      <c r="FPF102" s="644"/>
      <c r="FPG102" s="644"/>
      <c r="FPH102" s="644"/>
      <c r="FPI102" s="644"/>
      <c r="FPJ102" s="644"/>
      <c r="FPK102" s="644"/>
      <c r="FPL102" s="644"/>
      <c r="FPM102" s="644"/>
      <c r="FPN102" s="644"/>
      <c r="FPO102" s="644"/>
      <c r="FPP102" s="644"/>
      <c r="FPQ102" s="644"/>
      <c r="FPR102" s="644"/>
      <c r="FPS102" s="644"/>
      <c r="FPT102" s="644"/>
      <c r="FPU102" s="644"/>
      <c r="FPV102" s="644"/>
      <c r="FPW102" s="644"/>
      <c r="FPX102" s="644"/>
      <c r="FPY102" s="644"/>
      <c r="FPZ102" s="644"/>
      <c r="FQA102" s="644"/>
      <c r="FQB102" s="644"/>
      <c r="FQC102" s="644"/>
      <c r="FQD102" s="644"/>
      <c r="FQE102" s="644"/>
      <c r="FQF102" s="644"/>
      <c r="FQG102" s="644"/>
      <c r="FQH102" s="644"/>
      <c r="FQI102" s="644"/>
      <c r="FQJ102" s="644"/>
      <c r="FQK102" s="644"/>
      <c r="FQL102" s="644"/>
      <c r="FQM102" s="644"/>
      <c r="FQN102" s="644"/>
      <c r="FQO102" s="644"/>
      <c r="FQP102" s="644"/>
      <c r="FQQ102" s="644"/>
      <c r="FQR102" s="644"/>
      <c r="FQS102" s="644"/>
      <c r="FQT102" s="644"/>
      <c r="FQU102" s="644"/>
      <c r="FQV102" s="644"/>
      <c r="FQW102" s="644"/>
      <c r="FQX102" s="644"/>
      <c r="FQY102" s="644"/>
      <c r="FQZ102" s="644"/>
      <c r="FRA102" s="644"/>
      <c r="FRB102" s="644"/>
      <c r="FRC102" s="644"/>
      <c r="FRD102" s="644"/>
      <c r="FRE102" s="644"/>
      <c r="FRF102" s="644"/>
      <c r="FRG102" s="644"/>
      <c r="FRH102" s="644"/>
      <c r="FRI102" s="644"/>
      <c r="FRJ102" s="644"/>
      <c r="FRK102" s="644"/>
      <c r="FRL102" s="644"/>
      <c r="FRM102" s="644"/>
      <c r="FRN102" s="644"/>
      <c r="FRO102" s="644"/>
      <c r="FRP102" s="644"/>
      <c r="FRQ102" s="644"/>
      <c r="FRR102" s="644"/>
      <c r="FRS102" s="644"/>
      <c r="FRT102" s="644"/>
      <c r="FRU102" s="644"/>
      <c r="FRV102" s="644"/>
      <c r="FRW102" s="644"/>
      <c r="FRX102" s="644"/>
      <c r="FRY102" s="644"/>
      <c r="FRZ102" s="644"/>
      <c r="FSA102" s="644"/>
      <c r="FSB102" s="644"/>
      <c r="FSC102" s="644"/>
      <c r="FSD102" s="644"/>
      <c r="FSE102" s="644"/>
      <c r="FSF102" s="644"/>
      <c r="FSG102" s="644"/>
      <c r="FSH102" s="644"/>
      <c r="FSI102" s="644"/>
      <c r="FSJ102" s="644"/>
      <c r="FSK102" s="644"/>
      <c r="FSL102" s="644"/>
      <c r="FSM102" s="644"/>
      <c r="FSN102" s="644"/>
      <c r="FSO102" s="644"/>
      <c r="FSP102" s="644"/>
      <c r="FSQ102" s="644"/>
      <c r="FSR102" s="644"/>
      <c r="FSS102" s="644"/>
      <c r="FST102" s="644"/>
      <c r="FSU102" s="644"/>
      <c r="FSV102" s="644"/>
      <c r="FSW102" s="644"/>
      <c r="FSX102" s="644"/>
      <c r="FSY102" s="644"/>
      <c r="FSZ102" s="644"/>
      <c r="FTA102" s="644"/>
      <c r="FTB102" s="644"/>
      <c r="FTC102" s="644"/>
      <c r="FTD102" s="644"/>
      <c r="FTE102" s="644"/>
      <c r="FTF102" s="644"/>
      <c r="FTG102" s="644"/>
      <c r="FTH102" s="644"/>
      <c r="FTI102" s="644"/>
      <c r="FTJ102" s="644"/>
      <c r="FTK102" s="644"/>
      <c r="FTL102" s="644"/>
      <c r="FTM102" s="644"/>
      <c r="FTN102" s="644"/>
      <c r="FTO102" s="644"/>
      <c r="FTP102" s="644"/>
      <c r="FTQ102" s="644"/>
      <c r="FTR102" s="644"/>
      <c r="FTS102" s="644"/>
      <c r="FTT102" s="644"/>
      <c r="FTU102" s="644"/>
      <c r="FTV102" s="644"/>
      <c r="FTW102" s="644"/>
      <c r="FTX102" s="644"/>
      <c r="FTY102" s="644"/>
      <c r="FTZ102" s="644"/>
      <c r="FUA102" s="644"/>
      <c r="FUB102" s="644"/>
      <c r="FUC102" s="644"/>
      <c r="FUD102" s="644"/>
      <c r="FUE102" s="644"/>
      <c r="FUF102" s="644"/>
      <c r="FUG102" s="644"/>
      <c r="FUH102" s="644"/>
      <c r="FUI102" s="644"/>
      <c r="FUJ102" s="644"/>
      <c r="FUK102" s="644"/>
      <c r="FUL102" s="644"/>
      <c r="FUM102" s="644"/>
      <c r="FUN102" s="644"/>
      <c r="FUO102" s="644"/>
      <c r="FUP102" s="644"/>
      <c r="FUQ102" s="644"/>
      <c r="FUR102" s="644"/>
      <c r="FUS102" s="644"/>
      <c r="FUT102" s="644"/>
      <c r="FUU102" s="644"/>
      <c r="FUV102" s="644"/>
      <c r="FUW102" s="644"/>
      <c r="FUX102" s="644"/>
      <c r="FUY102" s="644"/>
      <c r="FUZ102" s="644"/>
      <c r="FVA102" s="644"/>
      <c r="FVB102" s="644"/>
      <c r="FVC102" s="644"/>
      <c r="FVD102" s="644"/>
      <c r="FVE102" s="644"/>
      <c r="FVF102" s="644"/>
      <c r="FVG102" s="644"/>
      <c r="FVH102" s="644"/>
      <c r="FVI102" s="644"/>
      <c r="FVJ102" s="644"/>
      <c r="FVK102" s="644"/>
      <c r="FVL102" s="644"/>
      <c r="FVM102" s="644"/>
      <c r="FVN102" s="644"/>
      <c r="FVO102" s="644"/>
      <c r="FVP102" s="644"/>
      <c r="FVQ102" s="644"/>
      <c r="FVR102" s="644"/>
      <c r="FVS102" s="644"/>
      <c r="FVT102" s="644"/>
      <c r="FVU102" s="644"/>
      <c r="FVV102" s="644"/>
      <c r="FVW102" s="644"/>
      <c r="FVX102" s="644"/>
      <c r="FVY102" s="644"/>
      <c r="FVZ102" s="644"/>
      <c r="FWA102" s="644"/>
      <c r="FWB102" s="644"/>
      <c r="FWC102" s="644"/>
      <c r="FWD102" s="644"/>
      <c r="FWE102" s="644"/>
      <c r="FWF102" s="644"/>
      <c r="FWG102" s="644"/>
      <c r="FWH102" s="644"/>
      <c r="FWI102" s="644"/>
      <c r="FWJ102" s="644"/>
      <c r="FWK102" s="644"/>
      <c r="FWL102" s="644"/>
      <c r="FWM102" s="644"/>
      <c r="FWN102" s="644"/>
      <c r="FWO102" s="644"/>
      <c r="FWP102" s="644"/>
      <c r="FWQ102" s="644"/>
      <c r="FWR102" s="644"/>
      <c r="FWS102" s="644"/>
      <c r="FWT102" s="644"/>
      <c r="FWU102" s="644"/>
      <c r="FWV102" s="644"/>
      <c r="FWW102" s="644"/>
      <c r="FWX102" s="644"/>
      <c r="FWY102" s="644"/>
      <c r="FWZ102" s="644"/>
      <c r="FXA102" s="644"/>
      <c r="FXB102" s="644"/>
      <c r="FXC102" s="644"/>
      <c r="FXD102" s="644"/>
      <c r="FXE102" s="644"/>
      <c r="FXF102" s="644"/>
      <c r="FXG102" s="644"/>
      <c r="FXH102" s="644"/>
      <c r="FXI102" s="644"/>
      <c r="FXJ102" s="644"/>
      <c r="FXK102" s="644"/>
      <c r="FXL102" s="644"/>
      <c r="FXM102" s="644"/>
      <c r="FXN102" s="644"/>
      <c r="FXO102" s="644"/>
      <c r="FXP102" s="644"/>
      <c r="FXQ102" s="644"/>
      <c r="FXR102" s="644"/>
      <c r="FXS102" s="644"/>
      <c r="FXT102" s="644"/>
      <c r="FXU102" s="644"/>
      <c r="FXV102" s="644"/>
      <c r="FXW102" s="644"/>
      <c r="FXX102" s="644"/>
      <c r="FXY102" s="644"/>
      <c r="FXZ102" s="644"/>
      <c r="FYA102" s="644"/>
      <c r="FYB102" s="644"/>
      <c r="FYC102" s="644"/>
      <c r="FYD102" s="644"/>
      <c r="FYE102" s="644"/>
      <c r="FYF102" s="644"/>
      <c r="FYG102" s="644"/>
      <c r="FYH102" s="644"/>
      <c r="FYI102" s="644"/>
      <c r="FYJ102" s="644"/>
      <c r="FYK102" s="644"/>
      <c r="FYL102" s="644"/>
      <c r="FYM102" s="644"/>
      <c r="FYN102" s="644"/>
      <c r="FYO102" s="644"/>
      <c r="FYP102" s="644"/>
      <c r="FYQ102" s="644"/>
      <c r="FYR102" s="644"/>
      <c r="FYS102" s="644"/>
      <c r="FYT102" s="644"/>
      <c r="FYU102" s="644"/>
      <c r="FYV102" s="644"/>
      <c r="FYW102" s="644"/>
      <c r="FYX102" s="644"/>
      <c r="FYY102" s="644"/>
      <c r="FYZ102" s="644"/>
      <c r="FZA102" s="644"/>
      <c r="FZB102" s="644"/>
      <c r="FZC102" s="644"/>
      <c r="FZD102" s="644"/>
      <c r="FZE102" s="644"/>
      <c r="FZF102" s="644"/>
      <c r="FZG102" s="644"/>
      <c r="FZH102" s="644"/>
      <c r="FZI102" s="644"/>
      <c r="FZJ102" s="644"/>
      <c r="FZK102" s="644"/>
      <c r="FZL102" s="644"/>
      <c r="FZM102" s="644"/>
      <c r="FZN102" s="644"/>
      <c r="FZO102" s="644"/>
      <c r="FZP102" s="644"/>
      <c r="FZQ102" s="644"/>
      <c r="FZR102" s="644"/>
      <c r="FZS102" s="644"/>
      <c r="FZT102" s="644"/>
      <c r="FZU102" s="644"/>
      <c r="FZV102" s="644"/>
      <c r="FZW102" s="644"/>
      <c r="FZX102" s="644"/>
      <c r="FZY102" s="644"/>
      <c r="FZZ102" s="644"/>
      <c r="GAA102" s="644"/>
      <c r="GAB102" s="644"/>
      <c r="GAC102" s="644"/>
      <c r="GAD102" s="644"/>
      <c r="GAE102" s="644"/>
      <c r="GAF102" s="644"/>
      <c r="GAG102" s="644"/>
      <c r="GAH102" s="644"/>
      <c r="GAI102" s="644"/>
      <c r="GAJ102" s="644"/>
      <c r="GAK102" s="644"/>
      <c r="GAL102" s="644"/>
      <c r="GAM102" s="644"/>
      <c r="GAN102" s="644"/>
      <c r="GAO102" s="644"/>
      <c r="GAP102" s="644"/>
      <c r="GAQ102" s="644"/>
      <c r="GAR102" s="644"/>
      <c r="GAS102" s="644"/>
      <c r="GAT102" s="644"/>
      <c r="GAU102" s="644"/>
      <c r="GAV102" s="644"/>
      <c r="GAW102" s="644"/>
      <c r="GAX102" s="644"/>
      <c r="GAY102" s="644"/>
      <c r="GAZ102" s="644"/>
      <c r="GBA102" s="644"/>
      <c r="GBB102" s="644"/>
      <c r="GBC102" s="644"/>
      <c r="GBD102" s="644"/>
      <c r="GBE102" s="644"/>
      <c r="GBF102" s="644"/>
      <c r="GBG102" s="644"/>
      <c r="GBH102" s="644"/>
      <c r="GBI102" s="644"/>
      <c r="GBJ102" s="644"/>
      <c r="GBK102" s="644"/>
      <c r="GBL102" s="644"/>
      <c r="GBM102" s="644"/>
      <c r="GBN102" s="644"/>
      <c r="GBO102" s="644"/>
      <c r="GBP102" s="644"/>
      <c r="GBQ102" s="644"/>
      <c r="GBR102" s="644"/>
      <c r="GBS102" s="644"/>
      <c r="GBT102" s="644"/>
      <c r="GBU102" s="644"/>
      <c r="GBV102" s="644"/>
      <c r="GBW102" s="644"/>
      <c r="GBX102" s="644"/>
      <c r="GBY102" s="644"/>
      <c r="GBZ102" s="644"/>
      <c r="GCA102" s="644"/>
      <c r="GCB102" s="644"/>
      <c r="GCC102" s="644"/>
      <c r="GCD102" s="644"/>
      <c r="GCE102" s="644"/>
      <c r="GCF102" s="644"/>
      <c r="GCG102" s="644"/>
      <c r="GCH102" s="644"/>
      <c r="GCI102" s="644"/>
      <c r="GCJ102" s="644"/>
      <c r="GCK102" s="644"/>
      <c r="GCL102" s="644"/>
      <c r="GCM102" s="644"/>
      <c r="GCN102" s="644"/>
      <c r="GCO102" s="644"/>
      <c r="GCP102" s="644"/>
      <c r="GCQ102" s="644"/>
      <c r="GCR102" s="644"/>
      <c r="GCS102" s="644"/>
      <c r="GCT102" s="644"/>
      <c r="GCU102" s="644"/>
      <c r="GCV102" s="644"/>
      <c r="GCW102" s="644"/>
      <c r="GCX102" s="644"/>
      <c r="GCY102" s="644"/>
      <c r="GCZ102" s="644"/>
      <c r="GDA102" s="644"/>
      <c r="GDB102" s="644"/>
      <c r="GDC102" s="644"/>
      <c r="GDD102" s="644"/>
      <c r="GDE102" s="644"/>
      <c r="GDF102" s="644"/>
      <c r="GDG102" s="644"/>
      <c r="GDH102" s="644"/>
      <c r="GDI102" s="644"/>
      <c r="GDJ102" s="644"/>
      <c r="GDK102" s="644"/>
      <c r="GDL102" s="644"/>
      <c r="GDM102" s="644"/>
      <c r="GDN102" s="644"/>
      <c r="GDO102" s="644"/>
      <c r="GDP102" s="644"/>
      <c r="GDQ102" s="644"/>
      <c r="GDR102" s="644"/>
      <c r="GDS102" s="644"/>
      <c r="GDT102" s="644"/>
      <c r="GDU102" s="644"/>
      <c r="GDV102" s="644"/>
      <c r="GDW102" s="644"/>
      <c r="GDX102" s="644"/>
      <c r="GDY102" s="644"/>
      <c r="GDZ102" s="644"/>
      <c r="GEA102" s="644"/>
      <c r="GEB102" s="644"/>
      <c r="GEC102" s="644"/>
      <c r="GED102" s="644"/>
      <c r="GEE102" s="644"/>
      <c r="GEF102" s="644"/>
      <c r="GEG102" s="644"/>
      <c r="GEH102" s="644"/>
      <c r="GEI102" s="644"/>
      <c r="GEJ102" s="644"/>
      <c r="GEK102" s="644"/>
      <c r="GEL102" s="644"/>
      <c r="GEM102" s="644"/>
      <c r="GEN102" s="644"/>
      <c r="GEO102" s="644"/>
      <c r="GEP102" s="644"/>
      <c r="GEQ102" s="644"/>
      <c r="GER102" s="644"/>
      <c r="GES102" s="644"/>
      <c r="GET102" s="644"/>
      <c r="GEU102" s="644"/>
      <c r="GEV102" s="644"/>
      <c r="GEW102" s="644"/>
      <c r="GEX102" s="644"/>
      <c r="GEY102" s="644"/>
      <c r="GEZ102" s="644"/>
      <c r="GFA102" s="644"/>
      <c r="GFB102" s="644"/>
      <c r="GFC102" s="644"/>
      <c r="GFD102" s="644"/>
      <c r="GFE102" s="644"/>
      <c r="GFF102" s="644"/>
      <c r="GFG102" s="644"/>
      <c r="GFH102" s="644"/>
      <c r="GFI102" s="644"/>
      <c r="GFJ102" s="644"/>
      <c r="GFK102" s="644"/>
      <c r="GFL102" s="644"/>
      <c r="GFM102" s="644"/>
      <c r="GFN102" s="644"/>
      <c r="GFO102" s="644"/>
      <c r="GFP102" s="644"/>
      <c r="GFQ102" s="644"/>
      <c r="GFR102" s="644"/>
      <c r="GFS102" s="644"/>
      <c r="GFT102" s="644"/>
      <c r="GFU102" s="644"/>
      <c r="GFV102" s="644"/>
      <c r="GFW102" s="644"/>
      <c r="GFX102" s="644"/>
      <c r="GFY102" s="644"/>
      <c r="GFZ102" s="644"/>
      <c r="GGA102" s="644"/>
      <c r="GGB102" s="644"/>
      <c r="GGC102" s="644"/>
      <c r="GGD102" s="644"/>
      <c r="GGE102" s="644"/>
      <c r="GGF102" s="644"/>
      <c r="GGG102" s="644"/>
      <c r="GGH102" s="644"/>
      <c r="GGI102" s="644"/>
      <c r="GGJ102" s="644"/>
      <c r="GGK102" s="644"/>
      <c r="GGL102" s="644"/>
      <c r="GGM102" s="644"/>
      <c r="GGN102" s="644"/>
      <c r="GGO102" s="644"/>
      <c r="GGP102" s="644"/>
      <c r="GGQ102" s="644"/>
      <c r="GGR102" s="644"/>
      <c r="GGS102" s="644"/>
      <c r="GGT102" s="644"/>
      <c r="GGU102" s="644"/>
      <c r="GGV102" s="644"/>
      <c r="GGW102" s="644"/>
      <c r="GGX102" s="644"/>
      <c r="GGY102" s="644"/>
      <c r="GGZ102" s="644"/>
      <c r="GHA102" s="644"/>
      <c r="GHB102" s="644"/>
      <c r="GHC102" s="644"/>
      <c r="GHD102" s="644"/>
      <c r="GHE102" s="644"/>
      <c r="GHF102" s="644"/>
      <c r="GHG102" s="644"/>
      <c r="GHH102" s="644"/>
      <c r="GHI102" s="644"/>
      <c r="GHJ102" s="644"/>
      <c r="GHK102" s="644"/>
      <c r="GHL102" s="644"/>
      <c r="GHM102" s="644"/>
      <c r="GHN102" s="644"/>
      <c r="GHO102" s="644"/>
      <c r="GHP102" s="644"/>
      <c r="GHQ102" s="644"/>
      <c r="GHR102" s="644"/>
      <c r="GHS102" s="644"/>
      <c r="GHT102" s="644"/>
      <c r="GHU102" s="644"/>
      <c r="GHV102" s="644"/>
      <c r="GHW102" s="644"/>
      <c r="GHX102" s="644"/>
      <c r="GHY102" s="644"/>
      <c r="GHZ102" s="644"/>
      <c r="GIA102" s="644"/>
      <c r="GIB102" s="644"/>
      <c r="GIC102" s="644"/>
      <c r="GID102" s="644"/>
      <c r="GIE102" s="644"/>
      <c r="GIF102" s="644"/>
      <c r="GIG102" s="644"/>
      <c r="GIH102" s="644"/>
      <c r="GII102" s="644"/>
      <c r="GIJ102" s="644"/>
      <c r="GIK102" s="644"/>
      <c r="GIL102" s="644"/>
      <c r="GIM102" s="644"/>
      <c r="GIN102" s="644"/>
      <c r="GIO102" s="644"/>
      <c r="GIP102" s="644"/>
      <c r="GIQ102" s="644"/>
      <c r="GIR102" s="644"/>
      <c r="GIS102" s="644"/>
      <c r="GIT102" s="644"/>
      <c r="GIU102" s="644"/>
      <c r="GIV102" s="644"/>
      <c r="GIW102" s="644"/>
      <c r="GIX102" s="644"/>
      <c r="GIY102" s="644"/>
      <c r="GIZ102" s="644"/>
      <c r="GJA102" s="644"/>
      <c r="GJB102" s="644"/>
      <c r="GJC102" s="644"/>
      <c r="GJD102" s="644"/>
      <c r="GJE102" s="644"/>
      <c r="GJF102" s="644"/>
      <c r="GJG102" s="644"/>
      <c r="GJH102" s="644"/>
      <c r="GJI102" s="644"/>
      <c r="GJJ102" s="644"/>
      <c r="GJK102" s="644"/>
      <c r="GJL102" s="644"/>
      <c r="GJM102" s="644"/>
      <c r="GJN102" s="644"/>
      <c r="GJO102" s="644"/>
      <c r="GJP102" s="644"/>
      <c r="GJQ102" s="644"/>
      <c r="GJR102" s="644"/>
      <c r="GJS102" s="644"/>
      <c r="GJT102" s="644"/>
      <c r="GJU102" s="644"/>
      <c r="GJV102" s="644"/>
      <c r="GJW102" s="644"/>
      <c r="GJX102" s="644"/>
      <c r="GJY102" s="644"/>
      <c r="GJZ102" s="644"/>
      <c r="GKA102" s="644"/>
      <c r="GKB102" s="644"/>
      <c r="GKC102" s="644"/>
      <c r="GKD102" s="644"/>
      <c r="GKE102" s="644"/>
      <c r="GKF102" s="644"/>
      <c r="GKG102" s="644"/>
      <c r="GKH102" s="644"/>
      <c r="GKI102" s="644"/>
      <c r="GKJ102" s="644"/>
      <c r="GKK102" s="644"/>
      <c r="GKL102" s="644"/>
      <c r="GKM102" s="644"/>
      <c r="GKN102" s="644"/>
      <c r="GKO102" s="644"/>
      <c r="GKP102" s="644"/>
      <c r="GKQ102" s="644"/>
      <c r="GKR102" s="644"/>
      <c r="GKS102" s="644"/>
      <c r="GKT102" s="644"/>
      <c r="GKU102" s="644"/>
      <c r="GKV102" s="644"/>
      <c r="GKW102" s="644"/>
      <c r="GKX102" s="644"/>
      <c r="GKY102" s="644"/>
      <c r="GKZ102" s="644"/>
      <c r="GLA102" s="644"/>
      <c r="GLB102" s="644"/>
      <c r="GLC102" s="644"/>
      <c r="GLD102" s="644"/>
      <c r="GLE102" s="644"/>
      <c r="GLF102" s="644"/>
      <c r="GLG102" s="644"/>
      <c r="GLH102" s="644"/>
      <c r="GLI102" s="644"/>
      <c r="GLJ102" s="644"/>
      <c r="GLK102" s="644"/>
      <c r="GLL102" s="644"/>
      <c r="GLM102" s="644"/>
      <c r="GLN102" s="644"/>
      <c r="GLO102" s="644"/>
      <c r="GLP102" s="644"/>
      <c r="GLQ102" s="644"/>
      <c r="GLR102" s="644"/>
      <c r="GLS102" s="644"/>
      <c r="GLT102" s="644"/>
      <c r="GLU102" s="644"/>
      <c r="GLV102" s="644"/>
      <c r="GLW102" s="644"/>
      <c r="GLX102" s="644"/>
      <c r="GLY102" s="644"/>
      <c r="GLZ102" s="644"/>
      <c r="GMA102" s="644"/>
      <c r="GMB102" s="644"/>
      <c r="GMC102" s="644"/>
      <c r="GMD102" s="644"/>
      <c r="GME102" s="644"/>
      <c r="GMF102" s="644"/>
      <c r="GMG102" s="644"/>
      <c r="GMH102" s="644"/>
      <c r="GMI102" s="644"/>
      <c r="GMJ102" s="644"/>
      <c r="GMK102" s="644"/>
      <c r="GML102" s="644"/>
      <c r="GMM102" s="644"/>
      <c r="GMN102" s="644"/>
      <c r="GMO102" s="644"/>
      <c r="GMP102" s="644"/>
      <c r="GMQ102" s="644"/>
      <c r="GMR102" s="644"/>
      <c r="GMS102" s="644"/>
      <c r="GMT102" s="644"/>
      <c r="GMU102" s="644"/>
      <c r="GMV102" s="644"/>
      <c r="GMW102" s="644"/>
      <c r="GMX102" s="644"/>
      <c r="GMY102" s="644"/>
      <c r="GMZ102" s="644"/>
      <c r="GNA102" s="644"/>
      <c r="GNB102" s="644"/>
      <c r="GNC102" s="644"/>
      <c r="GND102" s="644"/>
      <c r="GNE102" s="644"/>
      <c r="GNF102" s="644"/>
      <c r="GNG102" s="644"/>
      <c r="GNH102" s="644"/>
      <c r="GNI102" s="644"/>
      <c r="GNJ102" s="644"/>
      <c r="GNK102" s="644"/>
      <c r="GNL102" s="644"/>
      <c r="GNM102" s="644"/>
      <c r="GNN102" s="644"/>
      <c r="GNO102" s="644"/>
      <c r="GNP102" s="644"/>
      <c r="GNQ102" s="644"/>
      <c r="GNR102" s="644"/>
      <c r="GNS102" s="644"/>
      <c r="GNT102" s="644"/>
      <c r="GNU102" s="644"/>
      <c r="GNV102" s="644"/>
      <c r="GNW102" s="644"/>
      <c r="GNX102" s="644"/>
      <c r="GNY102" s="644"/>
      <c r="GNZ102" s="644"/>
      <c r="GOA102" s="644"/>
      <c r="GOB102" s="644"/>
      <c r="GOC102" s="644"/>
      <c r="GOD102" s="644"/>
      <c r="GOE102" s="644"/>
      <c r="GOF102" s="644"/>
      <c r="GOG102" s="644"/>
      <c r="GOH102" s="644"/>
      <c r="GOI102" s="644"/>
      <c r="GOJ102" s="644"/>
      <c r="GOK102" s="644"/>
      <c r="GOL102" s="644"/>
      <c r="GOM102" s="644"/>
      <c r="GON102" s="644"/>
      <c r="GOO102" s="644"/>
      <c r="GOP102" s="644"/>
      <c r="GOQ102" s="644"/>
      <c r="GOR102" s="644"/>
      <c r="GOS102" s="644"/>
      <c r="GOT102" s="644"/>
      <c r="GOU102" s="644"/>
      <c r="GOV102" s="644"/>
      <c r="GOW102" s="644"/>
      <c r="GOX102" s="644"/>
      <c r="GOY102" s="644"/>
      <c r="GOZ102" s="644"/>
      <c r="GPA102" s="644"/>
      <c r="GPB102" s="644"/>
      <c r="GPC102" s="644"/>
      <c r="GPD102" s="644"/>
      <c r="GPE102" s="644"/>
      <c r="GPF102" s="644"/>
      <c r="GPG102" s="644"/>
      <c r="GPH102" s="644"/>
      <c r="GPI102" s="644"/>
      <c r="GPJ102" s="644"/>
      <c r="GPK102" s="644"/>
      <c r="GPL102" s="644"/>
      <c r="GPM102" s="644"/>
      <c r="GPN102" s="644"/>
      <c r="GPO102" s="644"/>
      <c r="GPP102" s="644"/>
      <c r="GPQ102" s="644"/>
      <c r="GPR102" s="644"/>
      <c r="GPS102" s="644"/>
      <c r="GPT102" s="644"/>
      <c r="GPU102" s="644"/>
      <c r="GPV102" s="644"/>
      <c r="GPW102" s="644"/>
      <c r="GPX102" s="644"/>
      <c r="GPY102" s="644"/>
      <c r="GPZ102" s="644"/>
      <c r="GQA102" s="644"/>
      <c r="GQB102" s="644"/>
      <c r="GQC102" s="644"/>
      <c r="GQD102" s="644"/>
      <c r="GQE102" s="644"/>
      <c r="GQF102" s="644"/>
      <c r="GQG102" s="644"/>
      <c r="GQH102" s="644"/>
      <c r="GQI102" s="644"/>
      <c r="GQJ102" s="644"/>
      <c r="GQK102" s="644"/>
      <c r="GQL102" s="644"/>
      <c r="GQM102" s="644"/>
      <c r="GQN102" s="644"/>
      <c r="GQO102" s="644"/>
      <c r="GQP102" s="644"/>
      <c r="GQQ102" s="644"/>
      <c r="GQR102" s="644"/>
      <c r="GQS102" s="644"/>
      <c r="GQT102" s="644"/>
      <c r="GQU102" s="644"/>
      <c r="GQV102" s="644"/>
      <c r="GQW102" s="644"/>
      <c r="GQX102" s="644"/>
      <c r="GQY102" s="644"/>
      <c r="GQZ102" s="644"/>
      <c r="GRA102" s="644"/>
      <c r="GRB102" s="644"/>
      <c r="GRC102" s="644"/>
      <c r="GRD102" s="644"/>
      <c r="GRE102" s="644"/>
      <c r="GRF102" s="644"/>
      <c r="GRG102" s="644"/>
      <c r="GRH102" s="644"/>
      <c r="GRI102" s="644"/>
      <c r="GRJ102" s="644"/>
      <c r="GRK102" s="644"/>
      <c r="GRL102" s="644"/>
      <c r="GRM102" s="644"/>
      <c r="GRN102" s="644"/>
      <c r="GRO102" s="644"/>
      <c r="GRP102" s="644"/>
      <c r="GRQ102" s="644"/>
      <c r="GRR102" s="644"/>
      <c r="GRS102" s="644"/>
      <c r="GRT102" s="644"/>
      <c r="GRU102" s="644"/>
      <c r="GRV102" s="644"/>
      <c r="GRW102" s="644"/>
      <c r="GRX102" s="644"/>
      <c r="GRY102" s="644"/>
      <c r="GRZ102" s="644"/>
      <c r="GSA102" s="644"/>
      <c r="GSB102" s="644"/>
      <c r="GSC102" s="644"/>
      <c r="GSD102" s="644"/>
      <c r="GSE102" s="644"/>
      <c r="GSF102" s="644"/>
      <c r="GSG102" s="644"/>
      <c r="GSH102" s="644"/>
      <c r="GSI102" s="644"/>
      <c r="GSJ102" s="644"/>
      <c r="GSK102" s="644"/>
      <c r="GSL102" s="644"/>
      <c r="GSM102" s="644"/>
      <c r="GSN102" s="644"/>
      <c r="GSO102" s="644"/>
      <c r="GSP102" s="644"/>
      <c r="GSQ102" s="644"/>
      <c r="GSR102" s="644"/>
      <c r="GSS102" s="644"/>
      <c r="GST102" s="644"/>
      <c r="GSU102" s="644"/>
      <c r="GSV102" s="644"/>
      <c r="GSW102" s="644"/>
      <c r="GSX102" s="644"/>
      <c r="GSY102" s="644"/>
      <c r="GSZ102" s="644"/>
      <c r="GTA102" s="644"/>
      <c r="GTB102" s="644"/>
      <c r="GTC102" s="644"/>
      <c r="GTD102" s="644"/>
      <c r="GTE102" s="644"/>
      <c r="GTF102" s="644"/>
      <c r="GTG102" s="644"/>
      <c r="GTH102" s="644"/>
      <c r="GTI102" s="644"/>
      <c r="GTJ102" s="644"/>
      <c r="GTK102" s="644"/>
      <c r="GTL102" s="644"/>
      <c r="GTM102" s="644"/>
      <c r="GTN102" s="644"/>
      <c r="GTO102" s="644"/>
      <c r="GTP102" s="644"/>
      <c r="GTQ102" s="644"/>
      <c r="GTR102" s="644"/>
      <c r="GTS102" s="644"/>
      <c r="GTT102" s="644"/>
      <c r="GTU102" s="644"/>
      <c r="GTV102" s="644"/>
      <c r="GTW102" s="644"/>
      <c r="GTX102" s="644"/>
      <c r="GTY102" s="644"/>
      <c r="GTZ102" s="644"/>
      <c r="GUA102" s="644"/>
      <c r="GUB102" s="644"/>
      <c r="GUC102" s="644"/>
      <c r="GUD102" s="644"/>
      <c r="GUE102" s="644"/>
      <c r="GUF102" s="644"/>
      <c r="GUG102" s="644"/>
      <c r="GUH102" s="644"/>
      <c r="GUI102" s="644"/>
      <c r="GUJ102" s="644"/>
      <c r="GUK102" s="644"/>
      <c r="GUL102" s="644"/>
      <c r="GUM102" s="644"/>
      <c r="GUN102" s="644"/>
      <c r="GUO102" s="644"/>
      <c r="GUP102" s="644"/>
      <c r="GUQ102" s="644"/>
      <c r="GUR102" s="644"/>
      <c r="GUS102" s="644"/>
      <c r="GUT102" s="644"/>
      <c r="GUU102" s="644"/>
      <c r="GUV102" s="644"/>
      <c r="GUW102" s="644"/>
      <c r="GUX102" s="644"/>
      <c r="GUY102" s="644"/>
      <c r="GUZ102" s="644"/>
      <c r="GVA102" s="644"/>
      <c r="GVB102" s="644"/>
      <c r="GVC102" s="644"/>
      <c r="GVD102" s="644"/>
      <c r="GVE102" s="644"/>
      <c r="GVF102" s="644"/>
      <c r="GVG102" s="644"/>
      <c r="GVH102" s="644"/>
      <c r="GVI102" s="644"/>
      <c r="GVJ102" s="644"/>
      <c r="GVK102" s="644"/>
      <c r="GVL102" s="644"/>
      <c r="GVM102" s="644"/>
      <c r="GVN102" s="644"/>
      <c r="GVO102" s="644"/>
      <c r="GVP102" s="644"/>
      <c r="GVQ102" s="644"/>
      <c r="GVR102" s="644"/>
      <c r="GVS102" s="644"/>
      <c r="GVT102" s="644"/>
      <c r="GVU102" s="644"/>
      <c r="GVV102" s="644"/>
      <c r="GVW102" s="644"/>
      <c r="GVX102" s="644"/>
      <c r="GVY102" s="644"/>
      <c r="GVZ102" s="644"/>
      <c r="GWA102" s="644"/>
      <c r="GWB102" s="644"/>
      <c r="GWC102" s="644"/>
      <c r="GWD102" s="644"/>
      <c r="GWE102" s="644"/>
      <c r="GWF102" s="644"/>
      <c r="GWG102" s="644"/>
      <c r="GWH102" s="644"/>
      <c r="GWI102" s="644"/>
      <c r="GWJ102" s="644"/>
      <c r="GWK102" s="644"/>
      <c r="GWL102" s="644"/>
      <c r="GWM102" s="644"/>
      <c r="GWN102" s="644"/>
      <c r="GWO102" s="644"/>
      <c r="GWP102" s="644"/>
      <c r="GWQ102" s="644"/>
      <c r="GWR102" s="644"/>
      <c r="GWS102" s="644"/>
      <c r="GWT102" s="644"/>
      <c r="GWU102" s="644"/>
      <c r="GWV102" s="644"/>
      <c r="GWW102" s="644"/>
      <c r="GWX102" s="644"/>
      <c r="GWY102" s="644"/>
      <c r="GWZ102" s="644"/>
      <c r="GXA102" s="644"/>
      <c r="GXB102" s="644"/>
      <c r="GXC102" s="644"/>
      <c r="GXD102" s="644"/>
      <c r="GXE102" s="644"/>
      <c r="GXF102" s="644"/>
      <c r="GXG102" s="644"/>
      <c r="GXH102" s="644"/>
      <c r="GXI102" s="644"/>
      <c r="GXJ102" s="644"/>
      <c r="GXK102" s="644"/>
      <c r="GXL102" s="644"/>
      <c r="GXM102" s="644"/>
      <c r="GXN102" s="644"/>
      <c r="GXO102" s="644"/>
      <c r="GXP102" s="644"/>
      <c r="GXQ102" s="644"/>
      <c r="GXR102" s="644"/>
      <c r="GXS102" s="644"/>
      <c r="GXT102" s="644"/>
      <c r="GXU102" s="644"/>
      <c r="GXV102" s="644"/>
      <c r="GXW102" s="644"/>
      <c r="GXX102" s="644"/>
      <c r="GXY102" s="644"/>
      <c r="GXZ102" s="644"/>
      <c r="GYA102" s="644"/>
      <c r="GYB102" s="644"/>
      <c r="GYC102" s="644"/>
      <c r="GYD102" s="644"/>
      <c r="GYE102" s="644"/>
      <c r="GYF102" s="644"/>
      <c r="GYG102" s="644"/>
      <c r="GYH102" s="644"/>
      <c r="GYI102" s="644"/>
      <c r="GYJ102" s="644"/>
      <c r="GYK102" s="644"/>
      <c r="GYL102" s="644"/>
      <c r="GYM102" s="644"/>
      <c r="GYN102" s="644"/>
      <c r="GYO102" s="644"/>
      <c r="GYP102" s="644"/>
      <c r="GYQ102" s="644"/>
      <c r="GYR102" s="644"/>
      <c r="GYS102" s="644"/>
      <c r="GYT102" s="644"/>
      <c r="GYU102" s="644"/>
      <c r="GYV102" s="644"/>
      <c r="GYW102" s="644"/>
      <c r="GYX102" s="644"/>
      <c r="GYY102" s="644"/>
      <c r="GYZ102" s="644"/>
      <c r="GZA102" s="644"/>
      <c r="GZB102" s="644"/>
      <c r="GZC102" s="644"/>
      <c r="GZD102" s="644"/>
      <c r="GZE102" s="644"/>
      <c r="GZF102" s="644"/>
      <c r="GZG102" s="644"/>
      <c r="GZH102" s="644"/>
      <c r="GZI102" s="644"/>
      <c r="GZJ102" s="644"/>
      <c r="GZK102" s="644"/>
      <c r="GZL102" s="644"/>
      <c r="GZM102" s="644"/>
      <c r="GZN102" s="644"/>
      <c r="GZO102" s="644"/>
      <c r="GZP102" s="644"/>
      <c r="GZQ102" s="644"/>
      <c r="GZR102" s="644"/>
      <c r="GZS102" s="644"/>
      <c r="GZT102" s="644"/>
      <c r="GZU102" s="644"/>
      <c r="GZV102" s="644"/>
      <c r="GZW102" s="644"/>
      <c r="GZX102" s="644"/>
      <c r="GZY102" s="644"/>
      <c r="GZZ102" s="644"/>
      <c r="HAA102" s="644"/>
      <c r="HAB102" s="644"/>
      <c r="HAC102" s="644"/>
      <c r="HAD102" s="644"/>
      <c r="HAE102" s="644"/>
      <c r="HAF102" s="644"/>
      <c r="HAG102" s="644"/>
      <c r="HAH102" s="644"/>
      <c r="HAI102" s="644"/>
      <c r="HAJ102" s="644"/>
      <c r="HAK102" s="644"/>
      <c r="HAL102" s="644"/>
      <c r="HAM102" s="644"/>
      <c r="HAN102" s="644"/>
      <c r="HAO102" s="644"/>
      <c r="HAP102" s="644"/>
      <c r="HAQ102" s="644"/>
      <c r="HAR102" s="644"/>
      <c r="HAS102" s="644"/>
      <c r="HAT102" s="644"/>
      <c r="HAU102" s="644"/>
      <c r="HAV102" s="644"/>
      <c r="HAW102" s="644"/>
      <c r="HAX102" s="644"/>
      <c r="HAY102" s="644"/>
      <c r="HAZ102" s="644"/>
      <c r="HBA102" s="644"/>
      <c r="HBB102" s="644"/>
      <c r="HBC102" s="644"/>
      <c r="HBD102" s="644"/>
      <c r="HBE102" s="644"/>
      <c r="HBF102" s="644"/>
      <c r="HBG102" s="644"/>
      <c r="HBH102" s="644"/>
      <c r="HBI102" s="644"/>
      <c r="HBJ102" s="644"/>
      <c r="HBK102" s="644"/>
      <c r="HBL102" s="644"/>
      <c r="HBM102" s="644"/>
      <c r="HBN102" s="644"/>
      <c r="HBO102" s="644"/>
      <c r="HBP102" s="644"/>
      <c r="HBQ102" s="644"/>
      <c r="HBR102" s="644"/>
      <c r="HBS102" s="644"/>
      <c r="HBT102" s="644"/>
      <c r="HBU102" s="644"/>
      <c r="HBV102" s="644"/>
      <c r="HBW102" s="644"/>
      <c r="HBX102" s="644"/>
      <c r="HBY102" s="644"/>
      <c r="HBZ102" s="644"/>
      <c r="HCA102" s="644"/>
      <c r="HCB102" s="644"/>
      <c r="HCC102" s="644"/>
      <c r="HCD102" s="644"/>
      <c r="HCE102" s="644"/>
      <c r="HCF102" s="644"/>
      <c r="HCG102" s="644"/>
      <c r="HCH102" s="644"/>
      <c r="HCI102" s="644"/>
      <c r="HCJ102" s="644"/>
      <c r="HCK102" s="644"/>
      <c r="HCL102" s="644"/>
      <c r="HCM102" s="644"/>
      <c r="HCN102" s="644"/>
      <c r="HCO102" s="644"/>
      <c r="HCP102" s="644"/>
      <c r="HCQ102" s="644"/>
      <c r="HCR102" s="644"/>
      <c r="HCS102" s="644"/>
      <c r="HCT102" s="644"/>
      <c r="HCU102" s="644"/>
      <c r="HCV102" s="644"/>
      <c r="HCW102" s="644"/>
      <c r="HCX102" s="644"/>
      <c r="HCY102" s="644"/>
      <c r="HCZ102" s="644"/>
      <c r="HDA102" s="644"/>
      <c r="HDB102" s="644"/>
      <c r="HDC102" s="644"/>
      <c r="HDD102" s="644"/>
      <c r="HDE102" s="644"/>
      <c r="HDF102" s="644"/>
      <c r="HDG102" s="644"/>
      <c r="HDH102" s="644"/>
      <c r="HDI102" s="644"/>
      <c r="HDJ102" s="644"/>
      <c r="HDK102" s="644"/>
      <c r="HDL102" s="644"/>
      <c r="HDM102" s="644"/>
      <c r="HDN102" s="644"/>
      <c r="HDO102" s="644"/>
      <c r="HDP102" s="644"/>
      <c r="HDQ102" s="644"/>
      <c r="HDR102" s="644"/>
      <c r="HDS102" s="644"/>
      <c r="HDT102" s="644"/>
      <c r="HDU102" s="644"/>
      <c r="HDV102" s="644"/>
      <c r="HDW102" s="644"/>
      <c r="HDX102" s="644"/>
      <c r="HDY102" s="644"/>
      <c r="HDZ102" s="644"/>
      <c r="HEA102" s="644"/>
      <c r="HEB102" s="644"/>
      <c r="HEC102" s="644"/>
      <c r="HED102" s="644"/>
      <c r="HEE102" s="644"/>
      <c r="HEF102" s="644"/>
      <c r="HEG102" s="644"/>
      <c r="HEH102" s="644"/>
      <c r="HEI102" s="644"/>
      <c r="HEJ102" s="644"/>
      <c r="HEK102" s="644"/>
      <c r="HEL102" s="644"/>
      <c r="HEM102" s="644"/>
      <c r="HEN102" s="644"/>
      <c r="HEO102" s="644"/>
      <c r="HEP102" s="644"/>
      <c r="HEQ102" s="644"/>
      <c r="HER102" s="644"/>
      <c r="HES102" s="644"/>
      <c r="HET102" s="644"/>
      <c r="HEU102" s="644"/>
      <c r="HEV102" s="644"/>
      <c r="HEW102" s="644"/>
      <c r="HEX102" s="644"/>
      <c r="HEY102" s="644"/>
      <c r="HEZ102" s="644"/>
      <c r="HFA102" s="644"/>
      <c r="HFB102" s="644"/>
      <c r="HFC102" s="644"/>
      <c r="HFD102" s="644"/>
      <c r="HFE102" s="644"/>
      <c r="HFF102" s="644"/>
      <c r="HFG102" s="644"/>
      <c r="HFH102" s="644"/>
      <c r="HFI102" s="644"/>
      <c r="HFJ102" s="644"/>
      <c r="HFK102" s="644"/>
      <c r="HFL102" s="644"/>
      <c r="HFM102" s="644"/>
      <c r="HFN102" s="644"/>
      <c r="HFO102" s="644"/>
      <c r="HFP102" s="644"/>
      <c r="HFQ102" s="644"/>
      <c r="HFR102" s="644"/>
      <c r="HFS102" s="644"/>
      <c r="HFT102" s="644"/>
      <c r="HFU102" s="644"/>
      <c r="HFV102" s="644"/>
      <c r="HFW102" s="644"/>
      <c r="HFX102" s="644"/>
      <c r="HFY102" s="644"/>
      <c r="HFZ102" s="644"/>
      <c r="HGA102" s="644"/>
      <c r="HGB102" s="644"/>
      <c r="HGC102" s="644"/>
      <c r="HGD102" s="644"/>
      <c r="HGE102" s="644"/>
      <c r="HGF102" s="644"/>
      <c r="HGG102" s="644"/>
      <c r="HGH102" s="644"/>
      <c r="HGI102" s="644"/>
      <c r="HGJ102" s="644"/>
      <c r="HGK102" s="644"/>
      <c r="HGL102" s="644"/>
      <c r="HGM102" s="644"/>
      <c r="HGN102" s="644"/>
      <c r="HGO102" s="644"/>
      <c r="HGP102" s="644"/>
      <c r="HGQ102" s="644"/>
      <c r="HGR102" s="644"/>
      <c r="HGS102" s="644"/>
      <c r="HGT102" s="644"/>
      <c r="HGU102" s="644"/>
      <c r="HGV102" s="644"/>
      <c r="HGW102" s="644"/>
      <c r="HGX102" s="644"/>
      <c r="HGY102" s="644"/>
      <c r="HGZ102" s="644"/>
      <c r="HHA102" s="644"/>
      <c r="HHB102" s="644"/>
      <c r="HHC102" s="644"/>
      <c r="HHD102" s="644"/>
      <c r="HHE102" s="644"/>
      <c r="HHF102" s="644"/>
      <c r="HHG102" s="644"/>
      <c r="HHH102" s="644"/>
      <c r="HHI102" s="644"/>
      <c r="HHJ102" s="644"/>
      <c r="HHK102" s="644"/>
      <c r="HHL102" s="644"/>
      <c r="HHM102" s="644"/>
      <c r="HHN102" s="644"/>
      <c r="HHO102" s="644"/>
      <c r="HHP102" s="644"/>
      <c r="HHQ102" s="644"/>
      <c r="HHR102" s="644"/>
      <c r="HHS102" s="644"/>
      <c r="HHT102" s="644"/>
      <c r="HHU102" s="644"/>
      <c r="HHV102" s="644"/>
      <c r="HHW102" s="644"/>
      <c r="HHX102" s="644"/>
      <c r="HHY102" s="644"/>
      <c r="HHZ102" s="644"/>
      <c r="HIA102" s="644"/>
      <c r="HIB102" s="644"/>
      <c r="HIC102" s="644"/>
      <c r="HID102" s="644"/>
      <c r="HIE102" s="644"/>
      <c r="HIF102" s="644"/>
      <c r="HIG102" s="644"/>
      <c r="HIH102" s="644"/>
      <c r="HII102" s="644"/>
      <c r="HIJ102" s="644"/>
      <c r="HIK102" s="644"/>
      <c r="HIL102" s="644"/>
      <c r="HIM102" s="644"/>
      <c r="HIN102" s="644"/>
      <c r="HIO102" s="644"/>
      <c r="HIP102" s="644"/>
      <c r="HIQ102" s="644"/>
      <c r="HIR102" s="644"/>
      <c r="HIS102" s="644"/>
      <c r="HIT102" s="644"/>
      <c r="HIU102" s="644"/>
      <c r="HIV102" s="644"/>
      <c r="HIW102" s="644"/>
      <c r="HIX102" s="644"/>
      <c r="HIY102" s="644"/>
      <c r="HIZ102" s="644"/>
      <c r="HJA102" s="644"/>
      <c r="HJB102" s="644"/>
      <c r="HJC102" s="644"/>
      <c r="HJD102" s="644"/>
      <c r="HJE102" s="644"/>
      <c r="HJF102" s="644"/>
      <c r="HJG102" s="644"/>
      <c r="HJH102" s="644"/>
      <c r="HJI102" s="644"/>
      <c r="HJJ102" s="644"/>
      <c r="HJK102" s="644"/>
      <c r="HJL102" s="644"/>
      <c r="HJM102" s="644"/>
      <c r="HJN102" s="644"/>
      <c r="HJO102" s="644"/>
      <c r="HJP102" s="644"/>
      <c r="HJQ102" s="644"/>
      <c r="HJR102" s="644"/>
      <c r="HJS102" s="644"/>
      <c r="HJT102" s="644"/>
      <c r="HJU102" s="644"/>
      <c r="HJV102" s="644"/>
      <c r="HJW102" s="644"/>
      <c r="HJX102" s="644"/>
      <c r="HJY102" s="644"/>
      <c r="HJZ102" s="644"/>
      <c r="HKA102" s="644"/>
      <c r="HKB102" s="644"/>
      <c r="HKC102" s="644"/>
      <c r="HKD102" s="644"/>
      <c r="HKE102" s="644"/>
      <c r="HKF102" s="644"/>
      <c r="HKG102" s="644"/>
      <c r="HKH102" s="644"/>
      <c r="HKI102" s="644"/>
      <c r="HKJ102" s="644"/>
      <c r="HKK102" s="644"/>
      <c r="HKL102" s="644"/>
      <c r="HKM102" s="644"/>
      <c r="HKN102" s="644"/>
      <c r="HKO102" s="644"/>
      <c r="HKP102" s="644"/>
      <c r="HKQ102" s="644"/>
      <c r="HKR102" s="644"/>
      <c r="HKS102" s="644"/>
      <c r="HKT102" s="644"/>
      <c r="HKU102" s="644"/>
      <c r="HKV102" s="644"/>
      <c r="HKW102" s="644"/>
      <c r="HKX102" s="644"/>
      <c r="HKY102" s="644"/>
      <c r="HKZ102" s="644"/>
      <c r="HLA102" s="644"/>
      <c r="HLB102" s="644"/>
      <c r="HLC102" s="644"/>
      <c r="HLD102" s="644"/>
      <c r="HLE102" s="644"/>
      <c r="HLF102" s="644"/>
      <c r="HLG102" s="644"/>
      <c r="HLH102" s="644"/>
      <c r="HLI102" s="644"/>
      <c r="HLJ102" s="644"/>
      <c r="HLK102" s="644"/>
      <c r="HLL102" s="644"/>
      <c r="HLM102" s="644"/>
      <c r="HLN102" s="644"/>
      <c r="HLO102" s="644"/>
      <c r="HLP102" s="644"/>
      <c r="HLQ102" s="644"/>
      <c r="HLR102" s="644"/>
      <c r="HLS102" s="644"/>
      <c r="HLT102" s="644"/>
      <c r="HLU102" s="644"/>
      <c r="HLV102" s="644"/>
      <c r="HLW102" s="644"/>
      <c r="HLX102" s="644"/>
      <c r="HLY102" s="644"/>
      <c r="HLZ102" s="644"/>
      <c r="HMA102" s="644"/>
      <c r="HMB102" s="644"/>
      <c r="HMC102" s="644"/>
      <c r="HMD102" s="644"/>
      <c r="HME102" s="644"/>
      <c r="HMF102" s="644"/>
      <c r="HMG102" s="644"/>
      <c r="HMH102" s="644"/>
      <c r="HMI102" s="644"/>
      <c r="HMJ102" s="644"/>
      <c r="HMK102" s="644"/>
      <c r="HML102" s="644"/>
      <c r="HMM102" s="644"/>
      <c r="HMN102" s="644"/>
      <c r="HMO102" s="644"/>
      <c r="HMP102" s="644"/>
      <c r="HMQ102" s="644"/>
      <c r="HMR102" s="644"/>
      <c r="HMS102" s="644"/>
      <c r="HMT102" s="644"/>
      <c r="HMU102" s="644"/>
      <c r="HMV102" s="644"/>
      <c r="HMW102" s="644"/>
      <c r="HMX102" s="644"/>
      <c r="HMY102" s="644"/>
      <c r="HMZ102" s="644"/>
      <c r="HNA102" s="644"/>
      <c r="HNB102" s="644"/>
      <c r="HNC102" s="644"/>
      <c r="HND102" s="644"/>
      <c r="HNE102" s="644"/>
      <c r="HNF102" s="644"/>
      <c r="HNG102" s="644"/>
      <c r="HNH102" s="644"/>
      <c r="HNI102" s="644"/>
      <c r="HNJ102" s="644"/>
      <c r="HNK102" s="644"/>
      <c r="HNL102" s="644"/>
      <c r="HNM102" s="644"/>
      <c r="HNN102" s="644"/>
      <c r="HNO102" s="644"/>
      <c r="HNP102" s="644"/>
      <c r="HNQ102" s="644"/>
      <c r="HNR102" s="644"/>
      <c r="HNS102" s="644"/>
      <c r="HNT102" s="644"/>
      <c r="HNU102" s="644"/>
      <c r="HNV102" s="644"/>
      <c r="HNW102" s="644"/>
      <c r="HNX102" s="644"/>
      <c r="HNY102" s="644"/>
      <c r="HNZ102" s="644"/>
      <c r="HOA102" s="644"/>
      <c r="HOB102" s="644"/>
      <c r="HOC102" s="644"/>
      <c r="HOD102" s="644"/>
      <c r="HOE102" s="644"/>
      <c r="HOF102" s="644"/>
      <c r="HOG102" s="644"/>
      <c r="HOH102" s="644"/>
      <c r="HOI102" s="644"/>
      <c r="HOJ102" s="644"/>
      <c r="HOK102" s="644"/>
      <c r="HOL102" s="644"/>
      <c r="HOM102" s="644"/>
      <c r="HON102" s="644"/>
      <c r="HOO102" s="644"/>
      <c r="HOP102" s="644"/>
      <c r="HOQ102" s="644"/>
      <c r="HOR102" s="644"/>
      <c r="HOS102" s="644"/>
      <c r="HOT102" s="644"/>
      <c r="HOU102" s="644"/>
      <c r="HOV102" s="644"/>
      <c r="HOW102" s="644"/>
      <c r="HOX102" s="644"/>
      <c r="HOY102" s="644"/>
      <c r="HOZ102" s="644"/>
      <c r="HPA102" s="644"/>
      <c r="HPB102" s="644"/>
      <c r="HPC102" s="644"/>
      <c r="HPD102" s="644"/>
      <c r="HPE102" s="644"/>
      <c r="HPF102" s="644"/>
      <c r="HPG102" s="644"/>
      <c r="HPH102" s="644"/>
      <c r="HPI102" s="644"/>
      <c r="HPJ102" s="644"/>
      <c r="HPK102" s="644"/>
      <c r="HPL102" s="644"/>
      <c r="HPM102" s="644"/>
      <c r="HPN102" s="644"/>
      <c r="HPO102" s="644"/>
      <c r="HPP102" s="644"/>
      <c r="HPQ102" s="644"/>
      <c r="HPR102" s="644"/>
      <c r="HPS102" s="644"/>
      <c r="HPT102" s="644"/>
      <c r="HPU102" s="644"/>
      <c r="HPV102" s="644"/>
      <c r="HPW102" s="644"/>
      <c r="HPX102" s="644"/>
      <c r="HPY102" s="644"/>
      <c r="HPZ102" s="644"/>
      <c r="HQA102" s="644"/>
      <c r="HQB102" s="644"/>
      <c r="HQC102" s="644"/>
      <c r="HQD102" s="644"/>
      <c r="HQE102" s="644"/>
      <c r="HQF102" s="644"/>
      <c r="HQG102" s="644"/>
      <c r="HQH102" s="644"/>
      <c r="HQI102" s="644"/>
      <c r="HQJ102" s="644"/>
      <c r="HQK102" s="644"/>
      <c r="HQL102" s="644"/>
      <c r="HQM102" s="644"/>
      <c r="HQN102" s="644"/>
      <c r="HQO102" s="644"/>
      <c r="HQP102" s="644"/>
      <c r="HQQ102" s="644"/>
      <c r="HQR102" s="644"/>
      <c r="HQS102" s="644"/>
      <c r="HQT102" s="644"/>
      <c r="HQU102" s="644"/>
      <c r="HQV102" s="644"/>
      <c r="HQW102" s="644"/>
      <c r="HQX102" s="644"/>
      <c r="HQY102" s="644"/>
      <c r="HQZ102" s="644"/>
      <c r="HRA102" s="644"/>
      <c r="HRB102" s="644"/>
      <c r="HRC102" s="644"/>
      <c r="HRD102" s="644"/>
      <c r="HRE102" s="644"/>
      <c r="HRF102" s="644"/>
      <c r="HRG102" s="644"/>
      <c r="HRH102" s="644"/>
      <c r="HRI102" s="644"/>
      <c r="HRJ102" s="644"/>
      <c r="HRK102" s="644"/>
      <c r="HRL102" s="644"/>
      <c r="HRM102" s="644"/>
      <c r="HRN102" s="644"/>
      <c r="HRO102" s="644"/>
      <c r="HRP102" s="644"/>
      <c r="HRQ102" s="644"/>
      <c r="HRR102" s="644"/>
      <c r="HRS102" s="644"/>
      <c r="HRT102" s="644"/>
      <c r="HRU102" s="644"/>
      <c r="HRV102" s="644"/>
      <c r="HRW102" s="644"/>
      <c r="HRX102" s="644"/>
      <c r="HRY102" s="644"/>
      <c r="HRZ102" s="644"/>
      <c r="HSA102" s="644"/>
      <c r="HSB102" s="644"/>
      <c r="HSC102" s="644"/>
      <c r="HSD102" s="644"/>
      <c r="HSE102" s="644"/>
      <c r="HSF102" s="644"/>
      <c r="HSG102" s="644"/>
      <c r="HSH102" s="644"/>
      <c r="HSI102" s="644"/>
      <c r="HSJ102" s="644"/>
      <c r="HSK102" s="644"/>
      <c r="HSL102" s="644"/>
      <c r="HSM102" s="644"/>
      <c r="HSN102" s="644"/>
      <c r="HSO102" s="644"/>
      <c r="HSP102" s="644"/>
      <c r="HSQ102" s="644"/>
      <c r="HSR102" s="644"/>
      <c r="HSS102" s="644"/>
      <c r="HST102" s="644"/>
      <c r="HSU102" s="644"/>
      <c r="HSV102" s="644"/>
      <c r="HSW102" s="644"/>
      <c r="HSX102" s="644"/>
      <c r="HSY102" s="644"/>
      <c r="HSZ102" s="644"/>
      <c r="HTA102" s="644"/>
      <c r="HTB102" s="644"/>
      <c r="HTC102" s="644"/>
      <c r="HTD102" s="644"/>
      <c r="HTE102" s="644"/>
      <c r="HTF102" s="644"/>
      <c r="HTG102" s="644"/>
      <c r="HTH102" s="644"/>
      <c r="HTI102" s="644"/>
      <c r="HTJ102" s="644"/>
      <c r="HTK102" s="644"/>
      <c r="HTL102" s="644"/>
      <c r="HTM102" s="644"/>
      <c r="HTN102" s="644"/>
      <c r="HTO102" s="644"/>
      <c r="HTP102" s="644"/>
      <c r="HTQ102" s="644"/>
      <c r="HTR102" s="644"/>
      <c r="HTS102" s="644"/>
      <c r="HTT102" s="644"/>
      <c r="HTU102" s="644"/>
      <c r="HTV102" s="644"/>
      <c r="HTW102" s="644"/>
      <c r="HTX102" s="644"/>
      <c r="HTY102" s="644"/>
      <c r="HTZ102" s="644"/>
      <c r="HUA102" s="644"/>
      <c r="HUB102" s="644"/>
      <c r="HUC102" s="644"/>
      <c r="HUD102" s="644"/>
      <c r="HUE102" s="644"/>
      <c r="HUF102" s="644"/>
      <c r="HUG102" s="644"/>
      <c r="HUH102" s="644"/>
      <c r="HUI102" s="644"/>
      <c r="HUJ102" s="644"/>
      <c r="HUK102" s="644"/>
      <c r="HUL102" s="644"/>
      <c r="HUM102" s="644"/>
      <c r="HUN102" s="644"/>
      <c r="HUO102" s="644"/>
      <c r="HUP102" s="644"/>
      <c r="HUQ102" s="644"/>
      <c r="HUR102" s="644"/>
      <c r="HUS102" s="644"/>
      <c r="HUT102" s="644"/>
      <c r="HUU102" s="644"/>
      <c r="HUV102" s="644"/>
      <c r="HUW102" s="644"/>
      <c r="HUX102" s="644"/>
      <c r="HUY102" s="644"/>
      <c r="HUZ102" s="644"/>
      <c r="HVA102" s="644"/>
      <c r="HVB102" s="644"/>
      <c r="HVC102" s="644"/>
      <c r="HVD102" s="644"/>
      <c r="HVE102" s="644"/>
      <c r="HVF102" s="644"/>
      <c r="HVG102" s="644"/>
      <c r="HVH102" s="644"/>
      <c r="HVI102" s="644"/>
      <c r="HVJ102" s="644"/>
      <c r="HVK102" s="644"/>
      <c r="HVL102" s="644"/>
      <c r="HVM102" s="644"/>
      <c r="HVN102" s="644"/>
      <c r="HVO102" s="644"/>
      <c r="HVP102" s="644"/>
      <c r="HVQ102" s="644"/>
      <c r="HVR102" s="644"/>
      <c r="HVS102" s="644"/>
      <c r="HVT102" s="644"/>
      <c r="HVU102" s="644"/>
      <c r="HVV102" s="644"/>
      <c r="HVW102" s="644"/>
      <c r="HVX102" s="644"/>
      <c r="HVY102" s="644"/>
      <c r="HVZ102" s="644"/>
      <c r="HWA102" s="644"/>
      <c r="HWB102" s="644"/>
      <c r="HWC102" s="644"/>
      <c r="HWD102" s="644"/>
      <c r="HWE102" s="644"/>
      <c r="HWF102" s="644"/>
      <c r="HWG102" s="644"/>
      <c r="HWH102" s="644"/>
      <c r="HWI102" s="644"/>
      <c r="HWJ102" s="644"/>
      <c r="HWK102" s="644"/>
      <c r="HWL102" s="644"/>
      <c r="HWM102" s="644"/>
      <c r="HWN102" s="644"/>
      <c r="HWO102" s="644"/>
      <c r="HWP102" s="644"/>
      <c r="HWQ102" s="644"/>
      <c r="HWR102" s="644"/>
      <c r="HWS102" s="644"/>
      <c r="HWT102" s="644"/>
      <c r="HWU102" s="644"/>
      <c r="HWV102" s="644"/>
      <c r="HWW102" s="644"/>
      <c r="HWX102" s="644"/>
      <c r="HWY102" s="644"/>
      <c r="HWZ102" s="644"/>
      <c r="HXA102" s="644"/>
      <c r="HXB102" s="644"/>
      <c r="HXC102" s="644"/>
      <c r="HXD102" s="644"/>
      <c r="HXE102" s="644"/>
      <c r="HXF102" s="644"/>
      <c r="HXG102" s="644"/>
      <c r="HXH102" s="644"/>
      <c r="HXI102" s="644"/>
      <c r="HXJ102" s="644"/>
      <c r="HXK102" s="644"/>
      <c r="HXL102" s="644"/>
      <c r="HXM102" s="644"/>
      <c r="HXN102" s="644"/>
      <c r="HXO102" s="644"/>
      <c r="HXP102" s="644"/>
      <c r="HXQ102" s="644"/>
      <c r="HXR102" s="644"/>
      <c r="HXS102" s="644"/>
      <c r="HXT102" s="644"/>
      <c r="HXU102" s="644"/>
      <c r="HXV102" s="644"/>
      <c r="HXW102" s="644"/>
      <c r="HXX102" s="644"/>
      <c r="HXY102" s="644"/>
      <c r="HXZ102" s="644"/>
      <c r="HYA102" s="644"/>
      <c r="HYB102" s="644"/>
      <c r="HYC102" s="644"/>
      <c r="HYD102" s="644"/>
      <c r="HYE102" s="644"/>
      <c r="HYF102" s="644"/>
      <c r="HYG102" s="644"/>
      <c r="HYH102" s="644"/>
      <c r="HYI102" s="644"/>
      <c r="HYJ102" s="644"/>
      <c r="HYK102" s="644"/>
      <c r="HYL102" s="644"/>
      <c r="HYM102" s="644"/>
      <c r="HYN102" s="644"/>
      <c r="HYO102" s="644"/>
      <c r="HYP102" s="644"/>
      <c r="HYQ102" s="644"/>
      <c r="HYR102" s="644"/>
      <c r="HYS102" s="644"/>
      <c r="HYT102" s="644"/>
      <c r="HYU102" s="644"/>
      <c r="HYV102" s="644"/>
      <c r="HYW102" s="644"/>
      <c r="HYX102" s="644"/>
      <c r="HYY102" s="644"/>
      <c r="HYZ102" s="644"/>
      <c r="HZA102" s="644"/>
      <c r="HZB102" s="644"/>
      <c r="HZC102" s="644"/>
      <c r="HZD102" s="644"/>
      <c r="HZE102" s="644"/>
      <c r="HZF102" s="644"/>
      <c r="HZG102" s="644"/>
      <c r="HZH102" s="644"/>
      <c r="HZI102" s="644"/>
      <c r="HZJ102" s="644"/>
      <c r="HZK102" s="644"/>
      <c r="HZL102" s="644"/>
      <c r="HZM102" s="644"/>
      <c r="HZN102" s="644"/>
      <c r="HZO102" s="644"/>
      <c r="HZP102" s="644"/>
      <c r="HZQ102" s="644"/>
      <c r="HZR102" s="644"/>
      <c r="HZS102" s="644"/>
      <c r="HZT102" s="644"/>
      <c r="HZU102" s="644"/>
      <c r="HZV102" s="644"/>
      <c r="HZW102" s="644"/>
      <c r="HZX102" s="644"/>
      <c r="HZY102" s="644"/>
      <c r="HZZ102" s="644"/>
      <c r="IAA102" s="644"/>
      <c r="IAB102" s="644"/>
      <c r="IAC102" s="644"/>
      <c r="IAD102" s="644"/>
      <c r="IAE102" s="644"/>
      <c r="IAF102" s="644"/>
      <c r="IAG102" s="644"/>
      <c r="IAH102" s="644"/>
      <c r="IAI102" s="644"/>
      <c r="IAJ102" s="644"/>
      <c r="IAK102" s="644"/>
      <c r="IAL102" s="644"/>
      <c r="IAM102" s="644"/>
      <c r="IAN102" s="644"/>
      <c r="IAO102" s="644"/>
      <c r="IAP102" s="644"/>
      <c r="IAQ102" s="644"/>
      <c r="IAR102" s="644"/>
      <c r="IAS102" s="644"/>
      <c r="IAT102" s="644"/>
      <c r="IAU102" s="644"/>
      <c r="IAV102" s="644"/>
      <c r="IAW102" s="644"/>
      <c r="IAX102" s="644"/>
      <c r="IAY102" s="644"/>
      <c r="IAZ102" s="644"/>
      <c r="IBA102" s="644"/>
      <c r="IBB102" s="644"/>
      <c r="IBC102" s="644"/>
      <c r="IBD102" s="644"/>
      <c r="IBE102" s="644"/>
      <c r="IBF102" s="644"/>
      <c r="IBG102" s="644"/>
      <c r="IBH102" s="644"/>
      <c r="IBI102" s="644"/>
      <c r="IBJ102" s="644"/>
      <c r="IBK102" s="644"/>
      <c r="IBL102" s="644"/>
      <c r="IBM102" s="644"/>
      <c r="IBN102" s="644"/>
      <c r="IBO102" s="644"/>
      <c r="IBP102" s="644"/>
      <c r="IBQ102" s="644"/>
      <c r="IBR102" s="644"/>
      <c r="IBS102" s="644"/>
      <c r="IBT102" s="644"/>
      <c r="IBU102" s="644"/>
      <c r="IBV102" s="644"/>
      <c r="IBW102" s="644"/>
      <c r="IBX102" s="644"/>
      <c r="IBY102" s="644"/>
      <c r="IBZ102" s="644"/>
      <c r="ICA102" s="644"/>
      <c r="ICB102" s="644"/>
      <c r="ICC102" s="644"/>
      <c r="ICD102" s="644"/>
      <c r="ICE102" s="644"/>
      <c r="ICF102" s="644"/>
      <c r="ICG102" s="644"/>
      <c r="ICH102" s="644"/>
      <c r="ICI102" s="644"/>
      <c r="ICJ102" s="644"/>
      <c r="ICK102" s="644"/>
      <c r="ICL102" s="644"/>
      <c r="ICM102" s="644"/>
      <c r="ICN102" s="644"/>
      <c r="ICO102" s="644"/>
      <c r="ICP102" s="644"/>
      <c r="ICQ102" s="644"/>
      <c r="ICR102" s="644"/>
      <c r="ICS102" s="644"/>
      <c r="ICT102" s="644"/>
      <c r="ICU102" s="644"/>
      <c r="ICV102" s="644"/>
      <c r="ICW102" s="644"/>
      <c r="ICX102" s="644"/>
      <c r="ICY102" s="644"/>
      <c r="ICZ102" s="644"/>
      <c r="IDA102" s="644"/>
      <c r="IDB102" s="644"/>
      <c r="IDC102" s="644"/>
      <c r="IDD102" s="644"/>
      <c r="IDE102" s="644"/>
      <c r="IDF102" s="644"/>
      <c r="IDG102" s="644"/>
      <c r="IDH102" s="644"/>
      <c r="IDI102" s="644"/>
      <c r="IDJ102" s="644"/>
      <c r="IDK102" s="644"/>
      <c r="IDL102" s="644"/>
      <c r="IDM102" s="644"/>
      <c r="IDN102" s="644"/>
      <c r="IDO102" s="644"/>
      <c r="IDP102" s="644"/>
      <c r="IDQ102" s="644"/>
      <c r="IDR102" s="644"/>
      <c r="IDS102" s="644"/>
      <c r="IDT102" s="644"/>
      <c r="IDU102" s="644"/>
      <c r="IDV102" s="644"/>
      <c r="IDW102" s="644"/>
      <c r="IDX102" s="644"/>
      <c r="IDY102" s="644"/>
      <c r="IDZ102" s="644"/>
      <c r="IEA102" s="644"/>
      <c r="IEB102" s="644"/>
      <c r="IEC102" s="644"/>
      <c r="IED102" s="644"/>
      <c r="IEE102" s="644"/>
      <c r="IEF102" s="644"/>
      <c r="IEG102" s="644"/>
      <c r="IEH102" s="644"/>
      <c r="IEI102" s="644"/>
      <c r="IEJ102" s="644"/>
      <c r="IEK102" s="644"/>
      <c r="IEL102" s="644"/>
      <c r="IEM102" s="644"/>
      <c r="IEN102" s="644"/>
      <c r="IEO102" s="644"/>
      <c r="IEP102" s="644"/>
      <c r="IEQ102" s="644"/>
      <c r="IER102" s="644"/>
      <c r="IES102" s="644"/>
      <c r="IET102" s="644"/>
      <c r="IEU102" s="644"/>
      <c r="IEV102" s="644"/>
      <c r="IEW102" s="644"/>
      <c r="IEX102" s="644"/>
      <c r="IEY102" s="644"/>
      <c r="IEZ102" s="644"/>
      <c r="IFA102" s="644"/>
      <c r="IFB102" s="644"/>
      <c r="IFC102" s="644"/>
      <c r="IFD102" s="644"/>
      <c r="IFE102" s="644"/>
      <c r="IFF102" s="644"/>
      <c r="IFG102" s="644"/>
      <c r="IFH102" s="644"/>
      <c r="IFI102" s="644"/>
      <c r="IFJ102" s="644"/>
      <c r="IFK102" s="644"/>
      <c r="IFL102" s="644"/>
      <c r="IFM102" s="644"/>
      <c r="IFN102" s="644"/>
      <c r="IFO102" s="644"/>
      <c r="IFP102" s="644"/>
      <c r="IFQ102" s="644"/>
      <c r="IFR102" s="644"/>
      <c r="IFS102" s="644"/>
      <c r="IFT102" s="644"/>
      <c r="IFU102" s="644"/>
      <c r="IFV102" s="644"/>
      <c r="IFW102" s="644"/>
      <c r="IFX102" s="644"/>
      <c r="IFY102" s="644"/>
      <c r="IFZ102" s="644"/>
      <c r="IGA102" s="644"/>
      <c r="IGB102" s="644"/>
      <c r="IGC102" s="644"/>
      <c r="IGD102" s="644"/>
      <c r="IGE102" s="644"/>
      <c r="IGF102" s="644"/>
      <c r="IGG102" s="644"/>
      <c r="IGH102" s="644"/>
      <c r="IGI102" s="644"/>
      <c r="IGJ102" s="644"/>
      <c r="IGK102" s="644"/>
      <c r="IGL102" s="644"/>
      <c r="IGM102" s="644"/>
      <c r="IGN102" s="644"/>
      <c r="IGO102" s="644"/>
      <c r="IGP102" s="644"/>
      <c r="IGQ102" s="644"/>
      <c r="IGR102" s="644"/>
      <c r="IGS102" s="644"/>
      <c r="IGT102" s="644"/>
      <c r="IGU102" s="644"/>
      <c r="IGV102" s="644"/>
      <c r="IGW102" s="644"/>
      <c r="IGX102" s="644"/>
      <c r="IGY102" s="644"/>
      <c r="IGZ102" s="644"/>
      <c r="IHA102" s="644"/>
      <c r="IHB102" s="644"/>
      <c r="IHC102" s="644"/>
      <c r="IHD102" s="644"/>
      <c r="IHE102" s="644"/>
      <c r="IHF102" s="644"/>
      <c r="IHG102" s="644"/>
      <c r="IHH102" s="644"/>
      <c r="IHI102" s="644"/>
      <c r="IHJ102" s="644"/>
      <c r="IHK102" s="644"/>
      <c r="IHL102" s="644"/>
      <c r="IHM102" s="644"/>
      <c r="IHN102" s="644"/>
      <c r="IHO102" s="644"/>
      <c r="IHP102" s="644"/>
      <c r="IHQ102" s="644"/>
      <c r="IHR102" s="644"/>
      <c r="IHS102" s="644"/>
      <c r="IHT102" s="644"/>
      <c r="IHU102" s="644"/>
      <c r="IHV102" s="644"/>
      <c r="IHW102" s="644"/>
      <c r="IHX102" s="644"/>
      <c r="IHY102" s="644"/>
      <c r="IHZ102" s="644"/>
      <c r="IIA102" s="644"/>
      <c r="IIB102" s="644"/>
      <c r="IIC102" s="644"/>
      <c r="IID102" s="644"/>
      <c r="IIE102" s="644"/>
      <c r="IIF102" s="644"/>
      <c r="IIG102" s="644"/>
      <c r="IIH102" s="644"/>
      <c r="III102" s="644"/>
      <c r="IIJ102" s="644"/>
      <c r="IIK102" s="644"/>
      <c r="IIL102" s="644"/>
      <c r="IIM102" s="644"/>
      <c r="IIN102" s="644"/>
      <c r="IIO102" s="644"/>
      <c r="IIP102" s="644"/>
      <c r="IIQ102" s="644"/>
      <c r="IIR102" s="644"/>
      <c r="IIS102" s="644"/>
      <c r="IIT102" s="644"/>
      <c r="IIU102" s="644"/>
      <c r="IIV102" s="644"/>
      <c r="IIW102" s="644"/>
      <c r="IIX102" s="644"/>
      <c r="IIY102" s="644"/>
      <c r="IIZ102" s="644"/>
      <c r="IJA102" s="644"/>
      <c r="IJB102" s="644"/>
      <c r="IJC102" s="644"/>
      <c r="IJD102" s="644"/>
      <c r="IJE102" s="644"/>
      <c r="IJF102" s="644"/>
      <c r="IJG102" s="644"/>
      <c r="IJH102" s="644"/>
      <c r="IJI102" s="644"/>
      <c r="IJJ102" s="644"/>
      <c r="IJK102" s="644"/>
      <c r="IJL102" s="644"/>
      <c r="IJM102" s="644"/>
      <c r="IJN102" s="644"/>
      <c r="IJO102" s="644"/>
      <c r="IJP102" s="644"/>
      <c r="IJQ102" s="644"/>
      <c r="IJR102" s="644"/>
      <c r="IJS102" s="644"/>
      <c r="IJT102" s="644"/>
      <c r="IJU102" s="644"/>
      <c r="IJV102" s="644"/>
      <c r="IJW102" s="644"/>
      <c r="IJX102" s="644"/>
      <c r="IJY102" s="644"/>
      <c r="IJZ102" s="644"/>
      <c r="IKA102" s="644"/>
      <c r="IKB102" s="644"/>
      <c r="IKC102" s="644"/>
      <c r="IKD102" s="644"/>
      <c r="IKE102" s="644"/>
      <c r="IKF102" s="644"/>
      <c r="IKG102" s="644"/>
      <c r="IKH102" s="644"/>
      <c r="IKI102" s="644"/>
      <c r="IKJ102" s="644"/>
      <c r="IKK102" s="644"/>
      <c r="IKL102" s="644"/>
      <c r="IKM102" s="644"/>
      <c r="IKN102" s="644"/>
      <c r="IKO102" s="644"/>
      <c r="IKP102" s="644"/>
      <c r="IKQ102" s="644"/>
      <c r="IKR102" s="644"/>
      <c r="IKS102" s="644"/>
      <c r="IKT102" s="644"/>
      <c r="IKU102" s="644"/>
      <c r="IKV102" s="644"/>
      <c r="IKW102" s="644"/>
      <c r="IKX102" s="644"/>
      <c r="IKY102" s="644"/>
      <c r="IKZ102" s="644"/>
      <c r="ILA102" s="644"/>
      <c r="ILB102" s="644"/>
      <c r="ILC102" s="644"/>
      <c r="ILD102" s="644"/>
      <c r="ILE102" s="644"/>
      <c r="ILF102" s="644"/>
      <c r="ILG102" s="644"/>
      <c r="ILH102" s="644"/>
      <c r="ILI102" s="644"/>
      <c r="ILJ102" s="644"/>
      <c r="ILK102" s="644"/>
      <c r="ILL102" s="644"/>
      <c r="ILM102" s="644"/>
      <c r="ILN102" s="644"/>
      <c r="ILO102" s="644"/>
      <c r="ILP102" s="644"/>
      <c r="ILQ102" s="644"/>
      <c r="ILR102" s="644"/>
      <c r="ILS102" s="644"/>
      <c r="ILT102" s="644"/>
      <c r="ILU102" s="644"/>
      <c r="ILV102" s="644"/>
      <c r="ILW102" s="644"/>
      <c r="ILX102" s="644"/>
      <c r="ILY102" s="644"/>
      <c r="ILZ102" s="644"/>
      <c r="IMA102" s="644"/>
      <c r="IMB102" s="644"/>
      <c r="IMC102" s="644"/>
      <c r="IMD102" s="644"/>
      <c r="IME102" s="644"/>
      <c r="IMF102" s="644"/>
      <c r="IMG102" s="644"/>
      <c r="IMH102" s="644"/>
      <c r="IMI102" s="644"/>
      <c r="IMJ102" s="644"/>
      <c r="IMK102" s="644"/>
      <c r="IML102" s="644"/>
      <c r="IMM102" s="644"/>
      <c r="IMN102" s="644"/>
      <c r="IMO102" s="644"/>
      <c r="IMP102" s="644"/>
      <c r="IMQ102" s="644"/>
      <c r="IMR102" s="644"/>
      <c r="IMS102" s="644"/>
      <c r="IMT102" s="644"/>
      <c r="IMU102" s="644"/>
      <c r="IMV102" s="644"/>
      <c r="IMW102" s="644"/>
      <c r="IMX102" s="644"/>
      <c r="IMY102" s="644"/>
      <c r="IMZ102" s="644"/>
      <c r="INA102" s="644"/>
      <c r="INB102" s="644"/>
      <c r="INC102" s="644"/>
      <c r="IND102" s="644"/>
      <c r="INE102" s="644"/>
      <c r="INF102" s="644"/>
      <c r="ING102" s="644"/>
      <c r="INH102" s="644"/>
      <c r="INI102" s="644"/>
      <c r="INJ102" s="644"/>
      <c r="INK102" s="644"/>
      <c r="INL102" s="644"/>
      <c r="INM102" s="644"/>
      <c r="INN102" s="644"/>
      <c r="INO102" s="644"/>
      <c r="INP102" s="644"/>
      <c r="INQ102" s="644"/>
      <c r="INR102" s="644"/>
      <c r="INS102" s="644"/>
      <c r="INT102" s="644"/>
      <c r="INU102" s="644"/>
      <c r="INV102" s="644"/>
      <c r="INW102" s="644"/>
      <c r="INX102" s="644"/>
      <c r="INY102" s="644"/>
      <c r="INZ102" s="644"/>
      <c r="IOA102" s="644"/>
      <c r="IOB102" s="644"/>
      <c r="IOC102" s="644"/>
      <c r="IOD102" s="644"/>
      <c r="IOE102" s="644"/>
      <c r="IOF102" s="644"/>
      <c r="IOG102" s="644"/>
      <c r="IOH102" s="644"/>
      <c r="IOI102" s="644"/>
      <c r="IOJ102" s="644"/>
      <c r="IOK102" s="644"/>
      <c r="IOL102" s="644"/>
      <c r="IOM102" s="644"/>
      <c r="ION102" s="644"/>
      <c r="IOO102" s="644"/>
      <c r="IOP102" s="644"/>
      <c r="IOQ102" s="644"/>
      <c r="IOR102" s="644"/>
      <c r="IOS102" s="644"/>
      <c r="IOT102" s="644"/>
      <c r="IOU102" s="644"/>
      <c r="IOV102" s="644"/>
      <c r="IOW102" s="644"/>
      <c r="IOX102" s="644"/>
      <c r="IOY102" s="644"/>
      <c r="IOZ102" s="644"/>
      <c r="IPA102" s="644"/>
      <c r="IPB102" s="644"/>
      <c r="IPC102" s="644"/>
      <c r="IPD102" s="644"/>
      <c r="IPE102" s="644"/>
      <c r="IPF102" s="644"/>
      <c r="IPG102" s="644"/>
      <c r="IPH102" s="644"/>
      <c r="IPI102" s="644"/>
      <c r="IPJ102" s="644"/>
      <c r="IPK102" s="644"/>
      <c r="IPL102" s="644"/>
      <c r="IPM102" s="644"/>
      <c r="IPN102" s="644"/>
      <c r="IPO102" s="644"/>
      <c r="IPP102" s="644"/>
      <c r="IPQ102" s="644"/>
      <c r="IPR102" s="644"/>
      <c r="IPS102" s="644"/>
      <c r="IPT102" s="644"/>
      <c r="IPU102" s="644"/>
      <c r="IPV102" s="644"/>
      <c r="IPW102" s="644"/>
      <c r="IPX102" s="644"/>
      <c r="IPY102" s="644"/>
      <c r="IPZ102" s="644"/>
      <c r="IQA102" s="644"/>
      <c r="IQB102" s="644"/>
      <c r="IQC102" s="644"/>
      <c r="IQD102" s="644"/>
      <c r="IQE102" s="644"/>
      <c r="IQF102" s="644"/>
      <c r="IQG102" s="644"/>
      <c r="IQH102" s="644"/>
      <c r="IQI102" s="644"/>
      <c r="IQJ102" s="644"/>
      <c r="IQK102" s="644"/>
      <c r="IQL102" s="644"/>
      <c r="IQM102" s="644"/>
      <c r="IQN102" s="644"/>
      <c r="IQO102" s="644"/>
      <c r="IQP102" s="644"/>
      <c r="IQQ102" s="644"/>
      <c r="IQR102" s="644"/>
      <c r="IQS102" s="644"/>
      <c r="IQT102" s="644"/>
      <c r="IQU102" s="644"/>
      <c r="IQV102" s="644"/>
      <c r="IQW102" s="644"/>
      <c r="IQX102" s="644"/>
      <c r="IQY102" s="644"/>
      <c r="IQZ102" s="644"/>
      <c r="IRA102" s="644"/>
      <c r="IRB102" s="644"/>
      <c r="IRC102" s="644"/>
      <c r="IRD102" s="644"/>
      <c r="IRE102" s="644"/>
      <c r="IRF102" s="644"/>
      <c r="IRG102" s="644"/>
      <c r="IRH102" s="644"/>
      <c r="IRI102" s="644"/>
      <c r="IRJ102" s="644"/>
      <c r="IRK102" s="644"/>
      <c r="IRL102" s="644"/>
      <c r="IRM102" s="644"/>
      <c r="IRN102" s="644"/>
      <c r="IRO102" s="644"/>
      <c r="IRP102" s="644"/>
      <c r="IRQ102" s="644"/>
      <c r="IRR102" s="644"/>
      <c r="IRS102" s="644"/>
      <c r="IRT102" s="644"/>
      <c r="IRU102" s="644"/>
      <c r="IRV102" s="644"/>
      <c r="IRW102" s="644"/>
      <c r="IRX102" s="644"/>
      <c r="IRY102" s="644"/>
      <c r="IRZ102" s="644"/>
      <c r="ISA102" s="644"/>
      <c r="ISB102" s="644"/>
      <c r="ISC102" s="644"/>
      <c r="ISD102" s="644"/>
      <c r="ISE102" s="644"/>
      <c r="ISF102" s="644"/>
      <c r="ISG102" s="644"/>
      <c r="ISH102" s="644"/>
      <c r="ISI102" s="644"/>
      <c r="ISJ102" s="644"/>
      <c r="ISK102" s="644"/>
      <c r="ISL102" s="644"/>
      <c r="ISM102" s="644"/>
      <c r="ISN102" s="644"/>
      <c r="ISO102" s="644"/>
      <c r="ISP102" s="644"/>
      <c r="ISQ102" s="644"/>
      <c r="ISR102" s="644"/>
      <c r="ISS102" s="644"/>
      <c r="IST102" s="644"/>
      <c r="ISU102" s="644"/>
      <c r="ISV102" s="644"/>
      <c r="ISW102" s="644"/>
      <c r="ISX102" s="644"/>
      <c r="ISY102" s="644"/>
      <c r="ISZ102" s="644"/>
      <c r="ITA102" s="644"/>
      <c r="ITB102" s="644"/>
      <c r="ITC102" s="644"/>
      <c r="ITD102" s="644"/>
      <c r="ITE102" s="644"/>
      <c r="ITF102" s="644"/>
      <c r="ITG102" s="644"/>
      <c r="ITH102" s="644"/>
      <c r="ITI102" s="644"/>
      <c r="ITJ102" s="644"/>
      <c r="ITK102" s="644"/>
      <c r="ITL102" s="644"/>
      <c r="ITM102" s="644"/>
      <c r="ITN102" s="644"/>
      <c r="ITO102" s="644"/>
      <c r="ITP102" s="644"/>
      <c r="ITQ102" s="644"/>
      <c r="ITR102" s="644"/>
      <c r="ITS102" s="644"/>
      <c r="ITT102" s="644"/>
      <c r="ITU102" s="644"/>
      <c r="ITV102" s="644"/>
      <c r="ITW102" s="644"/>
      <c r="ITX102" s="644"/>
      <c r="ITY102" s="644"/>
      <c r="ITZ102" s="644"/>
      <c r="IUA102" s="644"/>
      <c r="IUB102" s="644"/>
      <c r="IUC102" s="644"/>
      <c r="IUD102" s="644"/>
      <c r="IUE102" s="644"/>
      <c r="IUF102" s="644"/>
      <c r="IUG102" s="644"/>
      <c r="IUH102" s="644"/>
      <c r="IUI102" s="644"/>
      <c r="IUJ102" s="644"/>
      <c r="IUK102" s="644"/>
      <c r="IUL102" s="644"/>
      <c r="IUM102" s="644"/>
      <c r="IUN102" s="644"/>
      <c r="IUO102" s="644"/>
      <c r="IUP102" s="644"/>
      <c r="IUQ102" s="644"/>
      <c r="IUR102" s="644"/>
      <c r="IUS102" s="644"/>
      <c r="IUT102" s="644"/>
      <c r="IUU102" s="644"/>
      <c r="IUV102" s="644"/>
      <c r="IUW102" s="644"/>
      <c r="IUX102" s="644"/>
      <c r="IUY102" s="644"/>
      <c r="IUZ102" s="644"/>
      <c r="IVA102" s="644"/>
      <c r="IVB102" s="644"/>
      <c r="IVC102" s="644"/>
      <c r="IVD102" s="644"/>
      <c r="IVE102" s="644"/>
      <c r="IVF102" s="644"/>
      <c r="IVG102" s="644"/>
      <c r="IVH102" s="644"/>
      <c r="IVI102" s="644"/>
      <c r="IVJ102" s="644"/>
      <c r="IVK102" s="644"/>
      <c r="IVL102" s="644"/>
      <c r="IVM102" s="644"/>
      <c r="IVN102" s="644"/>
      <c r="IVO102" s="644"/>
      <c r="IVP102" s="644"/>
      <c r="IVQ102" s="644"/>
      <c r="IVR102" s="644"/>
      <c r="IVS102" s="644"/>
      <c r="IVT102" s="644"/>
      <c r="IVU102" s="644"/>
      <c r="IVV102" s="644"/>
      <c r="IVW102" s="644"/>
      <c r="IVX102" s="644"/>
      <c r="IVY102" s="644"/>
      <c r="IVZ102" s="644"/>
      <c r="IWA102" s="644"/>
      <c r="IWB102" s="644"/>
      <c r="IWC102" s="644"/>
      <c r="IWD102" s="644"/>
      <c r="IWE102" s="644"/>
      <c r="IWF102" s="644"/>
      <c r="IWG102" s="644"/>
      <c r="IWH102" s="644"/>
      <c r="IWI102" s="644"/>
      <c r="IWJ102" s="644"/>
      <c r="IWK102" s="644"/>
      <c r="IWL102" s="644"/>
      <c r="IWM102" s="644"/>
      <c r="IWN102" s="644"/>
      <c r="IWO102" s="644"/>
      <c r="IWP102" s="644"/>
      <c r="IWQ102" s="644"/>
      <c r="IWR102" s="644"/>
      <c r="IWS102" s="644"/>
      <c r="IWT102" s="644"/>
      <c r="IWU102" s="644"/>
      <c r="IWV102" s="644"/>
      <c r="IWW102" s="644"/>
      <c r="IWX102" s="644"/>
      <c r="IWY102" s="644"/>
      <c r="IWZ102" s="644"/>
      <c r="IXA102" s="644"/>
      <c r="IXB102" s="644"/>
      <c r="IXC102" s="644"/>
      <c r="IXD102" s="644"/>
      <c r="IXE102" s="644"/>
      <c r="IXF102" s="644"/>
      <c r="IXG102" s="644"/>
      <c r="IXH102" s="644"/>
      <c r="IXI102" s="644"/>
      <c r="IXJ102" s="644"/>
      <c r="IXK102" s="644"/>
      <c r="IXL102" s="644"/>
      <c r="IXM102" s="644"/>
      <c r="IXN102" s="644"/>
      <c r="IXO102" s="644"/>
      <c r="IXP102" s="644"/>
      <c r="IXQ102" s="644"/>
      <c r="IXR102" s="644"/>
      <c r="IXS102" s="644"/>
      <c r="IXT102" s="644"/>
      <c r="IXU102" s="644"/>
      <c r="IXV102" s="644"/>
      <c r="IXW102" s="644"/>
      <c r="IXX102" s="644"/>
      <c r="IXY102" s="644"/>
      <c r="IXZ102" s="644"/>
      <c r="IYA102" s="644"/>
      <c r="IYB102" s="644"/>
      <c r="IYC102" s="644"/>
      <c r="IYD102" s="644"/>
      <c r="IYE102" s="644"/>
      <c r="IYF102" s="644"/>
      <c r="IYG102" s="644"/>
      <c r="IYH102" s="644"/>
      <c r="IYI102" s="644"/>
      <c r="IYJ102" s="644"/>
      <c r="IYK102" s="644"/>
      <c r="IYL102" s="644"/>
      <c r="IYM102" s="644"/>
      <c r="IYN102" s="644"/>
      <c r="IYO102" s="644"/>
      <c r="IYP102" s="644"/>
      <c r="IYQ102" s="644"/>
      <c r="IYR102" s="644"/>
      <c r="IYS102" s="644"/>
      <c r="IYT102" s="644"/>
      <c r="IYU102" s="644"/>
      <c r="IYV102" s="644"/>
      <c r="IYW102" s="644"/>
      <c r="IYX102" s="644"/>
      <c r="IYY102" s="644"/>
      <c r="IYZ102" s="644"/>
      <c r="IZA102" s="644"/>
      <c r="IZB102" s="644"/>
      <c r="IZC102" s="644"/>
      <c r="IZD102" s="644"/>
      <c r="IZE102" s="644"/>
      <c r="IZF102" s="644"/>
      <c r="IZG102" s="644"/>
      <c r="IZH102" s="644"/>
      <c r="IZI102" s="644"/>
      <c r="IZJ102" s="644"/>
      <c r="IZK102" s="644"/>
      <c r="IZL102" s="644"/>
      <c r="IZM102" s="644"/>
      <c r="IZN102" s="644"/>
      <c r="IZO102" s="644"/>
      <c r="IZP102" s="644"/>
      <c r="IZQ102" s="644"/>
      <c r="IZR102" s="644"/>
      <c r="IZS102" s="644"/>
      <c r="IZT102" s="644"/>
      <c r="IZU102" s="644"/>
      <c r="IZV102" s="644"/>
      <c r="IZW102" s="644"/>
      <c r="IZX102" s="644"/>
      <c r="IZY102" s="644"/>
      <c r="IZZ102" s="644"/>
      <c r="JAA102" s="644"/>
      <c r="JAB102" s="644"/>
      <c r="JAC102" s="644"/>
      <c r="JAD102" s="644"/>
      <c r="JAE102" s="644"/>
      <c r="JAF102" s="644"/>
      <c r="JAG102" s="644"/>
      <c r="JAH102" s="644"/>
      <c r="JAI102" s="644"/>
      <c r="JAJ102" s="644"/>
      <c r="JAK102" s="644"/>
      <c r="JAL102" s="644"/>
      <c r="JAM102" s="644"/>
      <c r="JAN102" s="644"/>
      <c r="JAO102" s="644"/>
      <c r="JAP102" s="644"/>
      <c r="JAQ102" s="644"/>
      <c r="JAR102" s="644"/>
      <c r="JAS102" s="644"/>
      <c r="JAT102" s="644"/>
      <c r="JAU102" s="644"/>
      <c r="JAV102" s="644"/>
      <c r="JAW102" s="644"/>
      <c r="JAX102" s="644"/>
      <c r="JAY102" s="644"/>
      <c r="JAZ102" s="644"/>
      <c r="JBA102" s="644"/>
      <c r="JBB102" s="644"/>
      <c r="JBC102" s="644"/>
      <c r="JBD102" s="644"/>
      <c r="JBE102" s="644"/>
      <c r="JBF102" s="644"/>
      <c r="JBG102" s="644"/>
      <c r="JBH102" s="644"/>
      <c r="JBI102" s="644"/>
      <c r="JBJ102" s="644"/>
      <c r="JBK102" s="644"/>
      <c r="JBL102" s="644"/>
      <c r="JBM102" s="644"/>
      <c r="JBN102" s="644"/>
      <c r="JBO102" s="644"/>
      <c r="JBP102" s="644"/>
      <c r="JBQ102" s="644"/>
      <c r="JBR102" s="644"/>
      <c r="JBS102" s="644"/>
      <c r="JBT102" s="644"/>
      <c r="JBU102" s="644"/>
      <c r="JBV102" s="644"/>
      <c r="JBW102" s="644"/>
      <c r="JBX102" s="644"/>
      <c r="JBY102" s="644"/>
      <c r="JBZ102" s="644"/>
      <c r="JCA102" s="644"/>
      <c r="JCB102" s="644"/>
      <c r="JCC102" s="644"/>
      <c r="JCD102" s="644"/>
      <c r="JCE102" s="644"/>
      <c r="JCF102" s="644"/>
      <c r="JCG102" s="644"/>
      <c r="JCH102" s="644"/>
      <c r="JCI102" s="644"/>
      <c r="JCJ102" s="644"/>
      <c r="JCK102" s="644"/>
      <c r="JCL102" s="644"/>
      <c r="JCM102" s="644"/>
      <c r="JCN102" s="644"/>
      <c r="JCO102" s="644"/>
      <c r="JCP102" s="644"/>
      <c r="JCQ102" s="644"/>
      <c r="JCR102" s="644"/>
      <c r="JCS102" s="644"/>
      <c r="JCT102" s="644"/>
      <c r="JCU102" s="644"/>
      <c r="JCV102" s="644"/>
      <c r="JCW102" s="644"/>
      <c r="JCX102" s="644"/>
      <c r="JCY102" s="644"/>
      <c r="JCZ102" s="644"/>
      <c r="JDA102" s="644"/>
      <c r="JDB102" s="644"/>
      <c r="JDC102" s="644"/>
      <c r="JDD102" s="644"/>
      <c r="JDE102" s="644"/>
      <c r="JDF102" s="644"/>
      <c r="JDG102" s="644"/>
      <c r="JDH102" s="644"/>
      <c r="JDI102" s="644"/>
      <c r="JDJ102" s="644"/>
      <c r="JDK102" s="644"/>
      <c r="JDL102" s="644"/>
      <c r="JDM102" s="644"/>
      <c r="JDN102" s="644"/>
      <c r="JDO102" s="644"/>
      <c r="JDP102" s="644"/>
      <c r="JDQ102" s="644"/>
      <c r="JDR102" s="644"/>
      <c r="JDS102" s="644"/>
      <c r="JDT102" s="644"/>
      <c r="JDU102" s="644"/>
      <c r="JDV102" s="644"/>
      <c r="JDW102" s="644"/>
      <c r="JDX102" s="644"/>
      <c r="JDY102" s="644"/>
      <c r="JDZ102" s="644"/>
      <c r="JEA102" s="644"/>
      <c r="JEB102" s="644"/>
      <c r="JEC102" s="644"/>
      <c r="JED102" s="644"/>
      <c r="JEE102" s="644"/>
      <c r="JEF102" s="644"/>
      <c r="JEG102" s="644"/>
      <c r="JEH102" s="644"/>
      <c r="JEI102" s="644"/>
      <c r="JEJ102" s="644"/>
      <c r="JEK102" s="644"/>
      <c r="JEL102" s="644"/>
      <c r="JEM102" s="644"/>
      <c r="JEN102" s="644"/>
      <c r="JEO102" s="644"/>
      <c r="JEP102" s="644"/>
      <c r="JEQ102" s="644"/>
      <c r="JER102" s="644"/>
      <c r="JES102" s="644"/>
      <c r="JET102" s="644"/>
      <c r="JEU102" s="644"/>
      <c r="JEV102" s="644"/>
      <c r="JEW102" s="644"/>
      <c r="JEX102" s="644"/>
      <c r="JEY102" s="644"/>
      <c r="JEZ102" s="644"/>
      <c r="JFA102" s="644"/>
      <c r="JFB102" s="644"/>
      <c r="JFC102" s="644"/>
      <c r="JFD102" s="644"/>
      <c r="JFE102" s="644"/>
      <c r="JFF102" s="644"/>
      <c r="JFG102" s="644"/>
      <c r="JFH102" s="644"/>
      <c r="JFI102" s="644"/>
      <c r="JFJ102" s="644"/>
      <c r="JFK102" s="644"/>
      <c r="JFL102" s="644"/>
      <c r="JFM102" s="644"/>
      <c r="JFN102" s="644"/>
      <c r="JFO102" s="644"/>
      <c r="JFP102" s="644"/>
      <c r="JFQ102" s="644"/>
      <c r="JFR102" s="644"/>
      <c r="JFS102" s="644"/>
      <c r="JFT102" s="644"/>
      <c r="JFU102" s="644"/>
      <c r="JFV102" s="644"/>
      <c r="JFW102" s="644"/>
      <c r="JFX102" s="644"/>
      <c r="JFY102" s="644"/>
      <c r="JFZ102" s="644"/>
      <c r="JGA102" s="644"/>
      <c r="JGB102" s="644"/>
      <c r="JGC102" s="644"/>
      <c r="JGD102" s="644"/>
      <c r="JGE102" s="644"/>
      <c r="JGF102" s="644"/>
      <c r="JGG102" s="644"/>
      <c r="JGH102" s="644"/>
      <c r="JGI102" s="644"/>
      <c r="JGJ102" s="644"/>
      <c r="JGK102" s="644"/>
      <c r="JGL102" s="644"/>
      <c r="JGM102" s="644"/>
      <c r="JGN102" s="644"/>
      <c r="JGO102" s="644"/>
      <c r="JGP102" s="644"/>
      <c r="JGQ102" s="644"/>
      <c r="JGR102" s="644"/>
      <c r="JGS102" s="644"/>
      <c r="JGT102" s="644"/>
      <c r="JGU102" s="644"/>
      <c r="JGV102" s="644"/>
      <c r="JGW102" s="644"/>
      <c r="JGX102" s="644"/>
      <c r="JGY102" s="644"/>
      <c r="JGZ102" s="644"/>
      <c r="JHA102" s="644"/>
      <c r="JHB102" s="644"/>
      <c r="JHC102" s="644"/>
      <c r="JHD102" s="644"/>
      <c r="JHE102" s="644"/>
      <c r="JHF102" s="644"/>
      <c r="JHG102" s="644"/>
      <c r="JHH102" s="644"/>
      <c r="JHI102" s="644"/>
      <c r="JHJ102" s="644"/>
      <c r="JHK102" s="644"/>
      <c r="JHL102" s="644"/>
      <c r="JHM102" s="644"/>
      <c r="JHN102" s="644"/>
      <c r="JHO102" s="644"/>
      <c r="JHP102" s="644"/>
      <c r="JHQ102" s="644"/>
      <c r="JHR102" s="644"/>
      <c r="JHS102" s="644"/>
      <c r="JHT102" s="644"/>
      <c r="JHU102" s="644"/>
      <c r="JHV102" s="644"/>
      <c r="JHW102" s="644"/>
      <c r="JHX102" s="644"/>
      <c r="JHY102" s="644"/>
      <c r="JHZ102" s="644"/>
      <c r="JIA102" s="644"/>
      <c r="JIB102" s="644"/>
      <c r="JIC102" s="644"/>
      <c r="JID102" s="644"/>
      <c r="JIE102" s="644"/>
      <c r="JIF102" s="644"/>
      <c r="JIG102" s="644"/>
      <c r="JIH102" s="644"/>
      <c r="JII102" s="644"/>
      <c r="JIJ102" s="644"/>
      <c r="JIK102" s="644"/>
      <c r="JIL102" s="644"/>
      <c r="JIM102" s="644"/>
      <c r="JIN102" s="644"/>
      <c r="JIO102" s="644"/>
      <c r="JIP102" s="644"/>
      <c r="JIQ102" s="644"/>
      <c r="JIR102" s="644"/>
      <c r="JIS102" s="644"/>
      <c r="JIT102" s="644"/>
      <c r="JIU102" s="644"/>
      <c r="JIV102" s="644"/>
      <c r="JIW102" s="644"/>
      <c r="JIX102" s="644"/>
      <c r="JIY102" s="644"/>
      <c r="JIZ102" s="644"/>
      <c r="JJA102" s="644"/>
      <c r="JJB102" s="644"/>
      <c r="JJC102" s="644"/>
      <c r="JJD102" s="644"/>
      <c r="JJE102" s="644"/>
      <c r="JJF102" s="644"/>
      <c r="JJG102" s="644"/>
      <c r="JJH102" s="644"/>
      <c r="JJI102" s="644"/>
      <c r="JJJ102" s="644"/>
      <c r="JJK102" s="644"/>
      <c r="JJL102" s="644"/>
      <c r="JJM102" s="644"/>
      <c r="JJN102" s="644"/>
      <c r="JJO102" s="644"/>
      <c r="JJP102" s="644"/>
      <c r="JJQ102" s="644"/>
      <c r="JJR102" s="644"/>
      <c r="JJS102" s="644"/>
      <c r="JJT102" s="644"/>
      <c r="JJU102" s="644"/>
      <c r="JJV102" s="644"/>
      <c r="JJW102" s="644"/>
      <c r="JJX102" s="644"/>
      <c r="JJY102" s="644"/>
      <c r="JJZ102" s="644"/>
      <c r="JKA102" s="644"/>
      <c r="JKB102" s="644"/>
      <c r="JKC102" s="644"/>
      <c r="JKD102" s="644"/>
      <c r="JKE102" s="644"/>
      <c r="JKF102" s="644"/>
      <c r="JKG102" s="644"/>
      <c r="JKH102" s="644"/>
      <c r="JKI102" s="644"/>
      <c r="JKJ102" s="644"/>
      <c r="JKK102" s="644"/>
      <c r="JKL102" s="644"/>
      <c r="JKM102" s="644"/>
      <c r="JKN102" s="644"/>
      <c r="JKO102" s="644"/>
      <c r="JKP102" s="644"/>
      <c r="JKQ102" s="644"/>
      <c r="JKR102" s="644"/>
      <c r="JKS102" s="644"/>
      <c r="JKT102" s="644"/>
      <c r="JKU102" s="644"/>
      <c r="JKV102" s="644"/>
      <c r="JKW102" s="644"/>
      <c r="JKX102" s="644"/>
      <c r="JKY102" s="644"/>
      <c r="JKZ102" s="644"/>
      <c r="JLA102" s="644"/>
      <c r="JLB102" s="644"/>
      <c r="JLC102" s="644"/>
      <c r="JLD102" s="644"/>
      <c r="JLE102" s="644"/>
      <c r="JLF102" s="644"/>
      <c r="JLG102" s="644"/>
      <c r="JLH102" s="644"/>
      <c r="JLI102" s="644"/>
      <c r="JLJ102" s="644"/>
      <c r="JLK102" s="644"/>
      <c r="JLL102" s="644"/>
      <c r="JLM102" s="644"/>
      <c r="JLN102" s="644"/>
      <c r="JLO102" s="644"/>
      <c r="JLP102" s="644"/>
      <c r="JLQ102" s="644"/>
      <c r="JLR102" s="644"/>
      <c r="JLS102" s="644"/>
      <c r="JLT102" s="644"/>
      <c r="JLU102" s="644"/>
      <c r="JLV102" s="644"/>
      <c r="JLW102" s="644"/>
      <c r="JLX102" s="644"/>
      <c r="JLY102" s="644"/>
      <c r="JLZ102" s="644"/>
      <c r="JMA102" s="644"/>
      <c r="JMB102" s="644"/>
      <c r="JMC102" s="644"/>
      <c r="JMD102" s="644"/>
      <c r="JME102" s="644"/>
      <c r="JMF102" s="644"/>
      <c r="JMG102" s="644"/>
      <c r="JMH102" s="644"/>
      <c r="JMI102" s="644"/>
      <c r="JMJ102" s="644"/>
      <c r="JMK102" s="644"/>
      <c r="JML102" s="644"/>
      <c r="JMM102" s="644"/>
      <c r="JMN102" s="644"/>
      <c r="JMO102" s="644"/>
      <c r="JMP102" s="644"/>
      <c r="JMQ102" s="644"/>
      <c r="JMR102" s="644"/>
      <c r="JMS102" s="644"/>
      <c r="JMT102" s="644"/>
      <c r="JMU102" s="644"/>
      <c r="JMV102" s="644"/>
      <c r="JMW102" s="644"/>
      <c r="JMX102" s="644"/>
      <c r="JMY102" s="644"/>
      <c r="JMZ102" s="644"/>
      <c r="JNA102" s="644"/>
      <c r="JNB102" s="644"/>
      <c r="JNC102" s="644"/>
      <c r="JND102" s="644"/>
      <c r="JNE102" s="644"/>
      <c r="JNF102" s="644"/>
      <c r="JNG102" s="644"/>
      <c r="JNH102" s="644"/>
      <c r="JNI102" s="644"/>
      <c r="JNJ102" s="644"/>
      <c r="JNK102" s="644"/>
      <c r="JNL102" s="644"/>
      <c r="JNM102" s="644"/>
      <c r="JNN102" s="644"/>
      <c r="JNO102" s="644"/>
      <c r="JNP102" s="644"/>
      <c r="JNQ102" s="644"/>
      <c r="JNR102" s="644"/>
      <c r="JNS102" s="644"/>
      <c r="JNT102" s="644"/>
      <c r="JNU102" s="644"/>
      <c r="JNV102" s="644"/>
      <c r="JNW102" s="644"/>
      <c r="JNX102" s="644"/>
      <c r="JNY102" s="644"/>
      <c r="JNZ102" s="644"/>
      <c r="JOA102" s="644"/>
      <c r="JOB102" s="644"/>
      <c r="JOC102" s="644"/>
      <c r="JOD102" s="644"/>
      <c r="JOE102" s="644"/>
      <c r="JOF102" s="644"/>
      <c r="JOG102" s="644"/>
      <c r="JOH102" s="644"/>
      <c r="JOI102" s="644"/>
      <c r="JOJ102" s="644"/>
      <c r="JOK102" s="644"/>
      <c r="JOL102" s="644"/>
      <c r="JOM102" s="644"/>
      <c r="JON102" s="644"/>
      <c r="JOO102" s="644"/>
      <c r="JOP102" s="644"/>
      <c r="JOQ102" s="644"/>
      <c r="JOR102" s="644"/>
      <c r="JOS102" s="644"/>
      <c r="JOT102" s="644"/>
      <c r="JOU102" s="644"/>
      <c r="JOV102" s="644"/>
      <c r="JOW102" s="644"/>
      <c r="JOX102" s="644"/>
      <c r="JOY102" s="644"/>
      <c r="JOZ102" s="644"/>
      <c r="JPA102" s="644"/>
      <c r="JPB102" s="644"/>
      <c r="JPC102" s="644"/>
      <c r="JPD102" s="644"/>
      <c r="JPE102" s="644"/>
      <c r="JPF102" s="644"/>
      <c r="JPG102" s="644"/>
      <c r="JPH102" s="644"/>
      <c r="JPI102" s="644"/>
      <c r="JPJ102" s="644"/>
      <c r="JPK102" s="644"/>
      <c r="JPL102" s="644"/>
      <c r="JPM102" s="644"/>
      <c r="JPN102" s="644"/>
      <c r="JPO102" s="644"/>
      <c r="JPP102" s="644"/>
      <c r="JPQ102" s="644"/>
      <c r="JPR102" s="644"/>
      <c r="JPS102" s="644"/>
      <c r="JPT102" s="644"/>
      <c r="JPU102" s="644"/>
      <c r="JPV102" s="644"/>
      <c r="JPW102" s="644"/>
      <c r="JPX102" s="644"/>
      <c r="JPY102" s="644"/>
      <c r="JPZ102" s="644"/>
      <c r="JQA102" s="644"/>
      <c r="JQB102" s="644"/>
      <c r="JQC102" s="644"/>
      <c r="JQD102" s="644"/>
      <c r="JQE102" s="644"/>
      <c r="JQF102" s="644"/>
      <c r="JQG102" s="644"/>
      <c r="JQH102" s="644"/>
      <c r="JQI102" s="644"/>
      <c r="JQJ102" s="644"/>
      <c r="JQK102" s="644"/>
      <c r="JQL102" s="644"/>
      <c r="JQM102" s="644"/>
      <c r="JQN102" s="644"/>
      <c r="JQO102" s="644"/>
      <c r="JQP102" s="644"/>
      <c r="JQQ102" s="644"/>
      <c r="JQR102" s="644"/>
      <c r="JQS102" s="644"/>
      <c r="JQT102" s="644"/>
      <c r="JQU102" s="644"/>
      <c r="JQV102" s="644"/>
      <c r="JQW102" s="644"/>
      <c r="JQX102" s="644"/>
      <c r="JQY102" s="644"/>
      <c r="JQZ102" s="644"/>
      <c r="JRA102" s="644"/>
      <c r="JRB102" s="644"/>
      <c r="JRC102" s="644"/>
      <c r="JRD102" s="644"/>
      <c r="JRE102" s="644"/>
      <c r="JRF102" s="644"/>
      <c r="JRG102" s="644"/>
      <c r="JRH102" s="644"/>
      <c r="JRI102" s="644"/>
      <c r="JRJ102" s="644"/>
      <c r="JRK102" s="644"/>
      <c r="JRL102" s="644"/>
      <c r="JRM102" s="644"/>
      <c r="JRN102" s="644"/>
      <c r="JRO102" s="644"/>
      <c r="JRP102" s="644"/>
      <c r="JRQ102" s="644"/>
      <c r="JRR102" s="644"/>
      <c r="JRS102" s="644"/>
      <c r="JRT102" s="644"/>
      <c r="JRU102" s="644"/>
      <c r="JRV102" s="644"/>
      <c r="JRW102" s="644"/>
      <c r="JRX102" s="644"/>
      <c r="JRY102" s="644"/>
      <c r="JRZ102" s="644"/>
      <c r="JSA102" s="644"/>
      <c r="JSB102" s="644"/>
      <c r="JSC102" s="644"/>
      <c r="JSD102" s="644"/>
      <c r="JSE102" s="644"/>
      <c r="JSF102" s="644"/>
      <c r="JSG102" s="644"/>
      <c r="JSH102" s="644"/>
      <c r="JSI102" s="644"/>
      <c r="JSJ102" s="644"/>
      <c r="JSK102" s="644"/>
      <c r="JSL102" s="644"/>
      <c r="JSM102" s="644"/>
      <c r="JSN102" s="644"/>
      <c r="JSO102" s="644"/>
      <c r="JSP102" s="644"/>
      <c r="JSQ102" s="644"/>
      <c r="JSR102" s="644"/>
      <c r="JSS102" s="644"/>
      <c r="JST102" s="644"/>
      <c r="JSU102" s="644"/>
      <c r="JSV102" s="644"/>
      <c r="JSW102" s="644"/>
      <c r="JSX102" s="644"/>
      <c r="JSY102" s="644"/>
      <c r="JSZ102" s="644"/>
      <c r="JTA102" s="644"/>
      <c r="JTB102" s="644"/>
      <c r="JTC102" s="644"/>
      <c r="JTD102" s="644"/>
      <c r="JTE102" s="644"/>
      <c r="JTF102" s="644"/>
      <c r="JTG102" s="644"/>
      <c r="JTH102" s="644"/>
      <c r="JTI102" s="644"/>
      <c r="JTJ102" s="644"/>
      <c r="JTK102" s="644"/>
      <c r="JTL102" s="644"/>
      <c r="JTM102" s="644"/>
      <c r="JTN102" s="644"/>
      <c r="JTO102" s="644"/>
      <c r="JTP102" s="644"/>
      <c r="JTQ102" s="644"/>
      <c r="JTR102" s="644"/>
      <c r="JTS102" s="644"/>
      <c r="JTT102" s="644"/>
      <c r="JTU102" s="644"/>
      <c r="JTV102" s="644"/>
      <c r="JTW102" s="644"/>
      <c r="JTX102" s="644"/>
      <c r="JTY102" s="644"/>
      <c r="JTZ102" s="644"/>
      <c r="JUA102" s="644"/>
      <c r="JUB102" s="644"/>
      <c r="JUC102" s="644"/>
      <c r="JUD102" s="644"/>
      <c r="JUE102" s="644"/>
      <c r="JUF102" s="644"/>
      <c r="JUG102" s="644"/>
      <c r="JUH102" s="644"/>
      <c r="JUI102" s="644"/>
      <c r="JUJ102" s="644"/>
      <c r="JUK102" s="644"/>
      <c r="JUL102" s="644"/>
      <c r="JUM102" s="644"/>
      <c r="JUN102" s="644"/>
      <c r="JUO102" s="644"/>
      <c r="JUP102" s="644"/>
      <c r="JUQ102" s="644"/>
      <c r="JUR102" s="644"/>
      <c r="JUS102" s="644"/>
      <c r="JUT102" s="644"/>
      <c r="JUU102" s="644"/>
      <c r="JUV102" s="644"/>
      <c r="JUW102" s="644"/>
      <c r="JUX102" s="644"/>
      <c r="JUY102" s="644"/>
      <c r="JUZ102" s="644"/>
      <c r="JVA102" s="644"/>
      <c r="JVB102" s="644"/>
      <c r="JVC102" s="644"/>
      <c r="JVD102" s="644"/>
      <c r="JVE102" s="644"/>
      <c r="JVF102" s="644"/>
      <c r="JVG102" s="644"/>
      <c r="JVH102" s="644"/>
      <c r="JVI102" s="644"/>
      <c r="JVJ102" s="644"/>
      <c r="JVK102" s="644"/>
      <c r="JVL102" s="644"/>
      <c r="JVM102" s="644"/>
      <c r="JVN102" s="644"/>
      <c r="JVO102" s="644"/>
      <c r="JVP102" s="644"/>
      <c r="JVQ102" s="644"/>
      <c r="JVR102" s="644"/>
      <c r="JVS102" s="644"/>
      <c r="JVT102" s="644"/>
      <c r="JVU102" s="644"/>
      <c r="JVV102" s="644"/>
      <c r="JVW102" s="644"/>
      <c r="JVX102" s="644"/>
      <c r="JVY102" s="644"/>
      <c r="JVZ102" s="644"/>
      <c r="JWA102" s="644"/>
      <c r="JWB102" s="644"/>
      <c r="JWC102" s="644"/>
      <c r="JWD102" s="644"/>
      <c r="JWE102" s="644"/>
      <c r="JWF102" s="644"/>
      <c r="JWG102" s="644"/>
      <c r="JWH102" s="644"/>
      <c r="JWI102" s="644"/>
      <c r="JWJ102" s="644"/>
      <c r="JWK102" s="644"/>
      <c r="JWL102" s="644"/>
      <c r="JWM102" s="644"/>
      <c r="JWN102" s="644"/>
      <c r="JWO102" s="644"/>
      <c r="JWP102" s="644"/>
      <c r="JWQ102" s="644"/>
      <c r="JWR102" s="644"/>
      <c r="JWS102" s="644"/>
      <c r="JWT102" s="644"/>
      <c r="JWU102" s="644"/>
      <c r="JWV102" s="644"/>
      <c r="JWW102" s="644"/>
      <c r="JWX102" s="644"/>
      <c r="JWY102" s="644"/>
      <c r="JWZ102" s="644"/>
      <c r="JXA102" s="644"/>
      <c r="JXB102" s="644"/>
      <c r="JXC102" s="644"/>
      <c r="JXD102" s="644"/>
      <c r="JXE102" s="644"/>
      <c r="JXF102" s="644"/>
      <c r="JXG102" s="644"/>
      <c r="JXH102" s="644"/>
      <c r="JXI102" s="644"/>
      <c r="JXJ102" s="644"/>
      <c r="JXK102" s="644"/>
      <c r="JXL102" s="644"/>
      <c r="JXM102" s="644"/>
      <c r="JXN102" s="644"/>
      <c r="JXO102" s="644"/>
      <c r="JXP102" s="644"/>
      <c r="JXQ102" s="644"/>
      <c r="JXR102" s="644"/>
      <c r="JXS102" s="644"/>
      <c r="JXT102" s="644"/>
      <c r="JXU102" s="644"/>
      <c r="JXV102" s="644"/>
      <c r="JXW102" s="644"/>
      <c r="JXX102" s="644"/>
      <c r="JXY102" s="644"/>
      <c r="JXZ102" s="644"/>
      <c r="JYA102" s="644"/>
      <c r="JYB102" s="644"/>
      <c r="JYC102" s="644"/>
      <c r="JYD102" s="644"/>
      <c r="JYE102" s="644"/>
      <c r="JYF102" s="644"/>
      <c r="JYG102" s="644"/>
      <c r="JYH102" s="644"/>
      <c r="JYI102" s="644"/>
      <c r="JYJ102" s="644"/>
      <c r="JYK102" s="644"/>
      <c r="JYL102" s="644"/>
      <c r="JYM102" s="644"/>
      <c r="JYN102" s="644"/>
      <c r="JYO102" s="644"/>
      <c r="JYP102" s="644"/>
      <c r="JYQ102" s="644"/>
      <c r="JYR102" s="644"/>
      <c r="JYS102" s="644"/>
      <c r="JYT102" s="644"/>
      <c r="JYU102" s="644"/>
      <c r="JYV102" s="644"/>
      <c r="JYW102" s="644"/>
      <c r="JYX102" s="644"/>
      <c r="JYY102" s="644"/>
      <c r="JYZ102" s="644"/>
      <c r="JZA102" s="644"/>
      <c r="JZB102" s="644"/>
      <c r="JZC102" s="644"/>
      <c r="JZD102" s="644"/>
      <c r="JZE102" s="644"/>
      <c r="JZF102" s="644"/>
      <c r="JZG102" s="644"/>
      <c r="JZH102" s="644"/>
      <c r="JZI102" s="644"/>
      <c r="JZJ102" s="644"/>
      <c r="JZK102" s="644"/>
      <c r="JZL102" s="644"/>
      <c r="JZM102" s="644"/>
      <c r="JZN102" s="644"/>
      <c r="JZO102" s="644"/>
      <c r="JZP102" s="644"/>
      <c r="JZQ102" s="644"/>
      <c r="JZR102" s="644"/>
      <c r="JZS102" s="644"/>
      <c r="JZT102" s="644"/>
      <c r="JZU102" s="644"/>
      <c r="JZV102" s="644"/>
      <c r="JZW102" s="644"/>
      <c r="JZX102" s="644"/>
      <c r="JZY102" s="644"/>
      <c r="JZZ102" s="644"/>
      <c r="KAA102" s="644"/>
      <c r="KAB102" s="644"/>
      <c r="KAC102" s="644"/>
      <c r="KAD102" s="644"/>
      <c r="KAE102" s="644"/>
      <c r="KAF102" s="644"/>
      <c r="KAG102" s="644"/>
      <c r="KAH102" s="644"/>
      <c r="KAI102" s="644"/>
      <c r="KAJ102" s="644"/>
      <c r="KAK102" s="644"/>
      <c r="KAL102" s="644"/>
      <c r="KAM102" s="644"/>
      <c r="KAN102" s="644"/>
      <c r="KAO102" s="644"/>
      <c r="KAP102" s="644"/>
      <c r="KAQ102" s="644"/>
      <c r="KAR102" s="644"/>
      <c r="KAS102" s="644"/>
      <c r="KAT102" s="644"/>
      <c r="KAU102" s="644"/>
      <c r="KAV102" s="644"/>
      <c r="KAW102" s="644"/>
      <c r="KAX102" s="644"/>
      <c r="KAY102" s="644"/>
      <c r="KAZ102" s="644"/>
      <c r="KBA102" s="644"/>
      <c r="KBB102" s="644"/>
      <c r="KBC102" s="644"/>
      <c r="KBD102" s="644"/>
      <c r="KBE102" s="644"/>
      <c r="KBF102" s="644"/>
      <c r="KBG102" s="644"/>
      <c r="KBH102" s="644"/>
      <c r="KBI102" s="644"/>
      <c r="KBJ102" s="644"/>
      <c r="KBK102" s="644"/>
      <c r="KBL102" s="644"/>
      <c r="KBM102" s="644"/>
      <c r="KBN102" s="644"/>
      <c r="KBO102" s="644"/>
      <c r="KBP102" s="644"/>
      <c r="KBQ102" s="644"/>
      <c r="KBR102" s="644"/>
      <c r="KBS102" s="644"/>
      <c r="KBT102" s="644"/>
      <c r="KBU102" s="644"/>
      <c r="KBV102" s="644"/>
      <c r="KBW102" s="644"/>
      <c r="KBX102" s="644"/>
      <c r="KBY102" s="644"/>
      <c r="KBZ102" s="644"/>
      <c r="KCA102" s="644"/>
      <c r="KCB102" s="644"/>
      <c r="KCC102" s="644"/>
      <c r="KCD102" s="644"/>
      <c r="KCE102" s="644"/>
      <c r="KCF102" s="644"/>
      <c r="KCG102" s="644"/>
      <c r="KCH102" s="644"/>
      <c r="KCI102" s="644"/>
      <c r="KCJ102" s="644"/>
      <c r="KCK102" s="644"/>
      <c r="KCL102" s="644"/>
      <c r="KCM102" s="644"/>
      <c r="KCN102" s="644"/>
      <c r="KCO102" s="644"/>
      <c r="KCP102" s="644"/>
      <c r="KCQ102" s="644"/>
      <c r="KCR102" s="644"/>
      <c r="KCS102" s="644"/>
      <c r="KCT102" s="644"/>
      <c r="KCU102" s="644"/>
      <c r="KCV102" s="644"/>
      <c r="KCW102" s="644"/>
      <c r="KCX102" s="644"/>
      <c r="KCY102" s="644"/>
      <c r="KCZ102" s="644"/>
      <c r="KDA102" s="644"/>
      <c r="KDB102" s="644"/>
      <c r="KDC102" s="644"/>
      <c r="KDD102" s="644"/>
      <c r="KDE102" s="644"/>
      <c r="KDF102" s="644"/>
      <c r="KDG102" s="644"/>
      <c r="KDH102" s="644"/>
      <c r="KDI102" s="644"/>
      <c r="KDJ102" s="644"/>
      <c r="KDK102" s="644"/>
      <c r="KDL102" s="644"/>
      <c r="KDM102" s="644"/>
      <c r="KDN102" s="644"/>
      <c r="KDO102" s="644"/>
      <c r="KDP102" s="644"/>
      <c r="KDQ102" s="644"/>
      <c r="KDR102" s="644"/>
      <c r="KDS102" s="644"/>
      <c r="KDT102" s="644"/>
      <c r="KDU102" s="644"/>
      <c r="KDV102" s="644"/>
      <c r="KDW102" s="644"/>
      <c r="KDX102" s="644"/>
      <c r="KDY102" s="644"/>
      <c r="KDZ102" s="644"/>
      <c r="KEA102" s="644"/>
      <c r="KEB102" s="644"/>
      <c r="KEC102" s="644"/>
      <c r="KED102" s="644"/>
      <c r="KEE102" s="644"/>
      <c r="KEF102" s="644"/>
      <c r="KEG102" s="644"/>
      <c r="KEH102" s="644"/>
      <c r="KEI102" s="644"/>
      <c r="KEJ102" s="644"/>
      <c r="KEK102" s="644"/>
      <c r="KEL102" s="644"/>
      <c r="KEM102" s="644"/>
      <c r="KEN102" s="644"/>
      <c r="KEO102" s="644"/>
      <c r="KEP102" s="644"/>
      <c r="KEQ102" s="644"/>
      <c r="KER102" s="644"/>
      <c r="KES102" s="644"/>
      <c r="KET102" s="644"/>
      <c r="KEU102" s="644"/>
      <c r="KEV102" s="644"/>
      <c r="KEW102" s="644"/>
      <c r="KEX102" s="644"/>
      <c r="KEY102" s="644"/>
      <c r="KEZ102" s="644"/>
      <c r="KFA102" s="644"/>
      <c r="KFB102" s="644"/>
      <c r="KFC102" s="644"/>
      <c r="KFD102" s="644"/>
      <c r="KFE102" s="644"/>
      <c r="KFF102" s="644"/>
      <c r="KFG102" s="644"/>
      <c r="KFH102" s="644"/>
      <c r="KFI102" s="644"/>
      <c r="KFJ102" s="644"/>
      <c r="KFK102" s="644"/>
      <c r="KFL102" s="644"/>
      <c r="KFM102" s="644"/>
      <c r="KFN102" s="644"/>
      <c r="KFO102" s="644"/>
      <c r="KFP102" s="644"/>
      <c r="KFQ102" s="644"/>
      <c r="KFR102" s="644"/>
      <c r="KFS102" s="644"/>
      <c r="KFT102" s="644"/>
      <c r="KFU102" s="644"/>
      <c r="KFV102" s="644"/>
      <c r="KFW102" s="644"/>
      <c r="KFX102" s="644"/>
      <c r="KFY102" s="644"/>
      <c r="KFZ102" s="644"/>
      <c r="KGA102" s="644"/>
      <c r="KGB102" s="644"/>
      <c r="KGC102" s="644"/>
      <c r="KGD102" s="644"/>
      <c r="KGE102" s="644"/>
      <c r="KGF102" s="644"/>
      <c r="KGG102" s="644"/>
      <c r="KGH102" s="644"/>
      <c r="KGI102" s="644"/>
      <c r="KGJ102" s="644"/>
      <c r="KGK102" s="644"/>
      <c r="KGL102" s="644"/>
      <c r="KGM102" s="644"/>
      <c r="KGN102" s="644"/>
      <c r="KGO102" s="644"/>
      <c r="KGP102" s="644"/>
      <c r="KGQ102" s="644"/>
      <c r="KGR102" s="644"/>
      <c r="KGS102" s="644"/>
      <c r="KGT102" s="644"/>
      <c r="KGU102" s="644"/>
      <c r="KGV102" s="644"/>
      <c r="KGW102" s="644"/>
      <c r="KGX102" s="644"/>
      <c r="KGY102" s="644"/>
      <c r="KGZ102" s="644"/>
      <c r="KHA102" s="644"/>
      <c r="KHB102" s="644"/>
      <c r="KHC102" s="644"/>
      <c r="KHD102" s="644"/>
      <c r="KHE102" s="644"/>
      <c r="KHF102" s="644"/>
      <c r="KHG102" s="644"/>
      <c r="KHH102" s="644"/>
      <c r="KHI102" s="644"/>
      <c r="KHJ102" s="644"/>
      <c r="KHK102" s="644"/>
      <c r="KHL102" s="644"/>
      <c r="KHM102" s="644"/>
      <c r="KHN102" s="644"/>
      <c r="KHO102" s="644"/>
      <c r="KHP102" s="644"/>
      <c r="KHQ102" s="644"/>
      <c r="KHR102" s="644"/>
      <c r="KHS102" s="644"/>
      <c r="KHT102" s="644"/>
      <c r="KHU102" s="644"/>
      <c r="KHV102" s="644"/>
      <c r="KHW102" s="644"/>
      <c r="KHX102" s="644"/>
      <c r="KHY102" s="644"/>
      <c r="KHZ102" s="644"/>
      <c r="KIA102" s="644"/>
      <c r="KIB102" s="644"/>
      <c r="KIC102" s="644"/>
      <c r="KID102" s="644"/>
      <c r="KIE102" s="644"/>
      <c r="KIF102" s="644"/>
      <c r="KIG102" s="644"/>
      <c r="KIH102" s="644"/>
      <c r="KII102" s="644"/>
      <c r="KIJ102" s="644"/>
      <c r="KIK102" s="644"/>
      <c r="KIL102" s="644"/>
      <c r="KIM102" s="644"/>
      <c r="KIN102" s="644"/>
      <c r="KIO102" s="644"/>
      <c r="KIP102" s="644"/>
      <c r="KIQ102" s="644"/>
      <c r="KIR102" s="644"/>
      <c r="KIS102" s="644"/>
      <c r="KIT102" s="644"/>
      <c r="KIU102" s="644"/>
      <c r="KIV102" s="644"/>
      <c r="KIW102" s="644"/>
      <c r="KIX102" s="644"/>
      <c r="KIY102" s="644"/>
      <c r="KIZ102" s="644"/>
      <c r="KJA102" s="644"/>
      <c r="KJB102" s="644"/>
      <c r="KJC102" s="644"/>
      <c r="KJD102" s="644"/>
      <c r="KJE102" s="644"/>
      <c r="KJF102" s="644"/>
      <c r="KJG102" s="644"/>
      <c r="KJH102" s="644"/>
      <c r="KJI102" s="644"/>
      <c r="KJJ102" s="644"/>
      <c r="KJK102" s="644"/>
      <c r="KJL102" s="644"/>
      <c r="KJM102" s="644"/>
      <c r="KJN102" s="644"/>
      <c r="KJO102" s="644"/>
      <c r="KJP102" s="644"/>
      <c r="KJQ102" s="644"/>
      <c r="KJR102" s="644"/>
      <c r="KJS102" s="644"/>
      <c r="KJT102" s="644"/>
      <c r="KJU102" s="644"/>
      <c r="KJV102" s="644"/>
      <c r="KJW102" s="644"/>
      <c r="KJX102" s="644"/>
      <c r="KJY102" s="644"/>
      <c r="KJZ102" s="644"/>
      <c r="KKA102" s="644"/>
      <c r="KKB102" s="644"/>
      <c r="KKC102" s="644"/>
      <c r="KKD102" s="644"/>
      <c r="KKE102" s="644"/>
      <c r="KKF102" s="644"/>
      <c r="KKG102" s="644"/>
      <c r="KKH102" s="644"/>
      <c r="KKI102" s="644"/>
      <c r="KKJ102" s="644"/>
      <c r="KKK102" s="644"/>
      <c r="KKL102" s="644"/>
      <c r="KKM102" s="644"/>
      <c r="KKN102" s="644"/>
      <c r="KKO102" s="644"/>
      <c r="KKP102" s="644"/>
      <c r="KKQ102" s="644"/>
      <c r="KKR102" s="644"/>
      <c r="KKS102" s="644"/>
      <c r="KKT102" s="644"/>
      <c r="KKU102" s="644"/>
      <c r="KKV102" s="644"/>
      <c r="KKW102" s="644"/>
      <c r="KKX102" s="644"/>
      <c r="KKY102" s="644"/>
      <c r="KKZ102" s="644"/>
      <c r="KLA102" s="644"/>
      <c r="KLB102" s="644"/>
      <c r="KLC102" s="644"/>
      <c r="KLD102" s="644"/>
      <c r="KLE102" s="644"/>
      <c r="KLF102" s="644"/>
      <c r="KLG102" s="644"/>
      <c r="KLH102" s="644"/>
      <c r="KLI102" s="644"/>
      <c r="KLJ102" s="644"/>
      <c r="KLK102" s="644"/>
      <c r="KLL102" s="644"/>
      <c r="KLM102" s="644"/>
      <c r="KLN102" s="644"/>
      <c r="KLO102" s="644"/>
      <c r="KLP102" s="644"/>
      <c r="KLQ102" s="644"/>
      <c r="KLR102" s="644"/>
      <c r="KLS102" s="644"/>
      <c r="KLT102" s="644"/>
      <c r="KLU102" s="644"/>
      <c r="KLV102" s="644"/>
      <c r="KLW102" s="644"/>
      <c r="KLX102" s="644"/>
      <c r="KLY102" s="644"/>
      <c r="KLZ102" s="644"/>
      <c r="KMA102" s="644"/>
      <c r="KMB102" s="644"/>
      <c r="KMC102" s="644"/>
      <c r="KMD102" s="644"/>
      <c r="KME102" s="644"/>
      <c r="KMF102" s="644"/>
      <c r="KMG102" s="644"/>
      <c r="KMH102" s="644"/>
      <c r="KMI102" s="644"/>
      <c r="KMJ102" s="644"/>
      <c r="KMK102" s="644"/>
      <c r="KML102" s="644"/>
      <c r="KMM102" s="644"/>
      <c r="KMN102" s="644"/>
      <c r="KMO102" s="644"/>
      <c r="KMP102" s="644"/>
      <c r="KMQ102" s="644"/>
      <c r="KMR102" s="644"/>
      <c r="KMS102" s="644"/>
      <c r="KMT102" s="644"/>
      <c r="KMU102" s="644"/>
      <c r="KMV102" s="644"/>
      <c r="KMW102" s="644"/>
      <c r="KMX102" s="644"/>
      <c r="KMY102" s="644"/>
      <c r="KMZ102" s="644"/>
      <c r="KNA102" s="644"/>
      <c r="KNB102" s="644"/>
      <c r="KNC102" s="644"/>
      <c r="KND102" s="644"/>
      <c r="KNE102" s="644"/>
      <c r="KNF102" s="644"/>
      <c r="KNG102" s="644"/>
      <c r="KNH102" s="644"/>
      <c r="KNI102" s="644"/>
      <c r="KNJ102" s="644"/>
      <c r="KNK102" s="644"/>
      <c r="KNL102" s="644"/>
      <c r="KNM102" s="644"/>
      <c r="KNN102" s="644"/>
      <c r="KNO102" s="644"/>
      <c r="KNP102" s="644"/>
      <c r="KNQ102" s="644"/>
      <c r="KNR102" s="644"/>
      <c r="KNS102" s="644"/>
      <c r="KNT102" s="644"/>
      <c r="KNU102" s="644"/>
      <c r="KNV102" s="644"/>
      <c r="KNW102" s="644"/>
      <c r="KNX102" s="644"/>
      <c r="KNY102" s="644"/>
      <c r="KNZ102" s="644"/>
      <c r="KOA102" s="644"/>
      <c r="KOB102" s="644"/>
      <c r="KOC102" s="644"/>
      <c r="KOD102" s="644"/>
      <c r="KOE102" s="644"/>
      <c r="KOF102" s="644"/>
      <c r="KOG102" s="644"/>
      <c r="KOH102" s="644"/>
      <c r="KOI102" s="644"/>
      <c r="KOJ102" s="644"/>
      <c r="KOK102" s="644"/>
      <c r="KOL102" s="644"/>
      <c r="KOM102" s="644"/>
      <c r="KON102" s="644"/>
      <c r="KOO102" s="644"/>
      <c r="KOP102" s="644"/>
      <c r="KOQ102" s="644"/>
      <c r="KOR102" s="644"/>
      <c r="KOS102" s="644"/>
      <c r="KOT102" s="644"/>
      <c r="KOU102" s="644"/>
      <c r="KOV102" s="644"/>
      <c r="KOW102" s="644"/>
      <c r="KOX102" s="644"/>
      <c r="KOY102" s="644"/>
      <c r="KOZ102" s="644"/>
      <c r="KPA102" s="644"/>
      <c r="KPB102" s="644"/>
      <c r="KPC102" s="644"/>
      <c r="KPD102" s="644"/>
      <c r="KPE102" s="644"/>
      <c r="KPF102" s="644"/>
      <c r="KPG102" s="644"/>
      <c r="KPH102" s="644"/>
      <c r="KPI102" s="644"/>
      <c r="KPJ102" s="644"/>
      <c r="KPK102" s="644"/>
      <c r="KPL102" s="644"/>
      <c r="KPM102" s="644"/>
      <c r="KPN102" s="644"/>
      <c r="KPO102" s="644"/>
      <c r="KPP102" s="644"/>
      <c r="KPQ102" s="644"/>
      <c r="KPR102" s="644"/>
      <c r="KPS102" s="644"/>
      <c r="KPT102" s="644"/>
      <c r="KPU102" s="644"/>
      <c r="KPV102" s="644"/>
      <c r="KPW102" s="644"/>
      <c r="KPX102" s="644"/>
      <c r="KPY102" s="644"/>
      <c r="KPZ102" s="644"/>
      <c r="KQA102" s="644"/>
      <c r="KQB102" s="644"/>
      <c r="KQC102" s="644"/>
      <c r="KQD102" s="644"/>
      <c r="KQE102" s="644"/>
      <c r="KQF102" s="644"/>
      <c r="KQG102" s="644"/>
      <c r="KQH102" s="644"/>
      <c r="KQI102" s="644"/>
      <c r="KQJ102" s="644"/>
      <c r="KQK102" s="644"/>
      <c r="KQL102" s="644"/>
      <c r="KQM102" s="644"/>
      <c r="KQN102" s="644"/>
      <c r="KQO102" s="644"/>
      <c r="KQP102" s="644"/>
      <c r="KQQ102" s="644"/>
      <c r="KQR102" s="644"/>
      <c r="KQS102" s="644"/>
      <c r="KQT102" s="644"/>
      <c r="KQU102" s="644"/>
      <c r="KQV102" s="644"/>
      <c r="KQW102" s="644"/>
      <c r="KQX102" s="644"/>
      <c r="KQY102" s="644"/>
      <c r="KQZ102" s="644"/>
      <c r="KRA102" s="644"/>
      <c r="KRB102" s="644"/>
      <c r="KRC102" s="644"/>
      <c r="KRD102" s="644"/>
      <c r="KRE102" s="644"/>
      <c r="KRF102" s="644"/>
      <c r="KRG102" s="644"/>
      <c r="KRH102" s="644"/>
      <c r="KRI102" s="644"/>
      <c r="KRJ102" s="644"/>
      <c r="KRK102" s="644"/>
      <c r="KRL102" s="644"/>
      <c r="KRM102" s="644"/>
      <c r="KRN102" s="644"/>
      <c r="KRO102" s="644"/>
      <c r="KRP102" s="644"/>
      <c r="KRQ102" s="644"/>
      <c r="KRR102" s="644"/>
      <c r="KRS102" s="644"/>
      <c r="KRT102" s="644"/>
      <c r="KRU102" s="644"/>
      <c r="KRV102" s="644"/>
      <c r="KRW102" s="644"/>
      <c r="KRX102" s="644"/>
      <c r="KRY102" s="644"/>
      <c r="KRZ102" s="644"/>
      <c r="KSA102" s="644"/>
      <c r="KSB102" s="644"/>
      <c r="KSC102" s="644"/>
      <c r="KSD102" s="644"/>
      <c r="KSE102" s="644"/>
      <c r="KSF102" s="644"/>
      <c r="KSG102" s="644"/>
      <c r="KSH102" s="644"/>
      <c r="KSI102" s="644"/>
      <c r="KSJ102" s="644"/>
      <c r="KSK102" s="644"/>
      <c r="KSL102" s="644"/>
      <c r="KSM102" s="644"/>
      <c r="KSN102" s="644"/>
      <c r="KSO102" s="644"/>
      <c r="KSP102" s="644"/>
      <c r="KSQ102" s="644"/>
      <c r="KSR102" s="644"/>
      <c r="KSS102" s="644"/>
      <c r="KST102" s="644"/>
      <c r="KSU102" s="644"/>
      <c r="KSV102" s="644"/>
      <c r="KSW102" s="644"/>
      <c r="KSX102" s="644"/>
      <c r="KSY102" s="644"/>
      <c r="KSZ102" s="644"/>
      <c r="KTA102" s="644"/>
      <c r="KTB102" s="644"/>
      <c r="KTC102" s="644"/>
      <c r="KTD102" s="644"/>
      <c r="KTE102" s="644"/>
      <c r="KTF102" s="644"/>
      <c r="KTG102" s="644"/>
      <c r="KTH102" s="644"/>
      <c r="KTI102" s="644"/>
      <c r="KTJ102" s="644"/>
      <c r="KTK102" s="644"/>
      <c r="KTL102" s="644"/>
      <c r="KTM102" s="644"/>
      <c r="KTN102" s="644"/>
      <c r="KTO102" s="644"/>
      <c r="KTP102" s="644"/>
      <c r="KTQ102" s="644"/>
      <c r="KTR102" s="644"/>
      <c r="KTS102" s="644"/>
      <c r="KTT102" s="644"/>
      <c r="KTU102" s="644"/>
      <c r="KTV102" s="644"/>
      <c r="KTW102" s="644"/>
      <c r="KTX102" s="644"/>
      <c r="KTY102" s="644"/>
      <c r="KTZ102" s="644"/>
      <c r="KUA102" s="644"/>
      <c r="KUB102" s="644"/>
      <c r="KUC102" s="644"/>
      <c r="KUD102" s="644"/>
      <c r="KUE102" s="644"/>
      <c r="KUF102" s="644"/>
      <c r="KUG102" s="644"/>
      <c r="KUH102" s="644"/>
      <c r="KUI102" s="644"/>
      <c r="KUJ102" s="644"/>
      <c r="KUK102" s="644"/>
      <c r="KUL102" s="644"/>
      <c r="KUM102" s="644"/>
      <c r="KUN102" s="644"/>
      <c r="KUO102" s="644"/>
      <c r="KUP102" s="644"/>
      <c r="KUQ102" s="644"/>
      <c r="KUR102" s="644"/>
      <c r="KUS102" s="644"/>
      <c r="KUT102" s="644"/>
      <c r="KUU102" s="644"/>
      <c r="KUV102" s="644"/>
      <c r="KUW102" s="644"/>
      <c r="KUX102" s="644"/>
      <c r="KUY102" s="644"/>
      <c r="KUZ102" s="644"/>
      <c r="KVA102" s="644"/>
      <c r="KVB102" s="644"/>
      <c r="KVC102" s="644"/>
      <c r="KVD102" s="644"/>
      <c r="KVE102" s="644"/>
      <c r="KVF102" s="644"/>
      <c r="KVG102" s="644"/>
      <c r="KVH102" s="644"/>
      <c r="KVI102" s="644"/>
      <c r="KVJ102" s="644"/>
      <c r="KVK102" s="644"/>
      <c r="KVL102" s="644"/>
      <c r="KVM102" s="644"/>
      <c r="KVN102" s="644"/>
      <c r="KVO102" s="644"/>
      <c r="KVP102" s="644"/>
      <c r="KVQ102" s="644"/>
      <c r="KVR102" s="644"/>
      <c r="KVS102" s="644"/>
      <c r="KVT102" s="644"/>
      <c r="KVU102" s="644"/>
      <c r="KVV102" s="644"/>
      <c r="KVW102" s="644"/>
      <c r="KVX102" s="644"/>
      <c r="KVY102" s="644"/>
      <c r="KVZ102" s="644"/>
      <c r="KWA102" s="644"/>
      <c r="KWB102" s="644"/>
      <c r="KWC102" s="644"/>
      <c r="KWD102" s="644"/>
      <c r="KWE102" s="644"/>
      <c r="KWF102" s="644"/>
      <c r="KWG102" s="644"/>
      <c r="KWH102" s="644"/>
      <c r="KWI102" s="644"/>
      <c r="KWJ102" s="644"/>
      <c r="KWK102" s="644"/>
      <c r="KWL102" s="644"/>
      <c r="KWM102" s="644"/>
      <c r="KWN102" s="644"/>
      <c r="KWO102" s="644"/>
      <c r="KWP102" s="644"/>
      <c r="KWQ102" s="644"/>
      <c r="KWR102" s="644"/>
      <c r="KWS102" s="644"/>
      <c r="KWT102" s="644"/>
      <c r="KWU102" s="644"/>
      <c r="KWV102" s="644"/>
      <c r="KWW102" s="644"/>
      <c r="KWX102" s="644"/>
      <c r="KWY102" s="644"/>
      <c r="KWZ102" s="644"/>
      <c r="KXA102" s="644"/>
      <c r="KXB102" s="644"/>
      <c r="KXC102" s="644"/>
      <c r="KXD102" s="644"/>
      <c r="KXE102" s="644"/>
      <c r="KXF102" s="644"/>
      <c r="KXG102" s="644"/>
      <c r="KXH102" s="644"/>
      <c r="KXI102" s="644"/>
      <c r="KXJ102" s="644"/>
      <c r="KXK102" s="644"/>
      <c r="KXL102" s="644"/>
      <c r="KXM102" s="644"/>
      <c r="KXN102" s="644"/>
      <c r="KXO102" s="644"/>
      <c r="KXP102" s="644"/>
      <c r="KXQ102" s="644"/>
      <c r="KXR102" s="644"/>
      <c r="KXS102" s="644"/>
      <c r="KXT102" s="644"/>
      <c r="KXU102" s="644"/>
      <c r="KXV102" s="644"/>
      <c r="KXW102" s="644"/>
      <c r="KXX102" s="644"/>
      <c r="KXY102" s="644"/>
      <c r="KXZ102" s="644"/>
      <c r="KYA102" s="644"/>
      <c r="KYB102" s="644"/>
      <c r="KYC102" s="644"/>
      <c r="KYD102" s="644"/>
      <c r="KYE102" s="644"/>
      <c r="KYF102" s="644"/>
      <c r="KYG102" s="644"/>
      <c r="KYH102" s="644"/>
      <c r="KYI102" s="644"/>
      <c r="KYJ102" s="644"/>
      <c r="KYK102" s="644"/>
      <c r="KYL102" s="644"/>
      <c r="KYM102" s="644"/>
      <c r="KYN102" s="644"/>
      <c r="KYO102" s="644"/>
      <c r="KYP102" s="644"/>
      <c r="KYQ102" s="644"/>
      <c r="KYR102" s="644"/>
      <c r="KYS102" s="644"/>
      <c r="KYT102" s="644"/>
      <c r="KYU102" s="644"/>
      <c r="KYV102" s="644"/>
      <c r="KYW102" s="644"/>
      <c r="KYX102" s="644"/>
      <c r="KYY102" s="644"/>
      <c r="KYZ102" s="644"/>
      <c r="KZA102" s="644"/>
      <c r="KZB102" s="644"/>
      <c r="KZC102" s="644"/>
      <c r="KZD102" s="644"/>
      <c r="KZE102" s="644"/>
      <c r="KZF102" s="644"/>
      <c r="KZG102" s="644"/>
      <c r="KZH102" s="644"/>
      <c r="KZI102" s="644"/>
      <c r="KZJ102" s="644"/>
      <c r="KZK102" s="644"/>
      <c r="KZL102" s="644"/>
      <c r="KZM102" s="644"/>
      <c r="KZN102" s="644"/>
      <c r="KZO102" s="644"/>
      <c r="KZP102" s="644"/>
      <c r="KZQ102" s="644"/>
      <c r="KZR102" s="644"/>
      <c r="KZS102" s="644"/>
      <c r="KZT102" s="644"/>
      <c r="KZU102" s="644"/>
      <c r="KZV102" s="644"/>
      <c r="KZW102" s="644"/>
      <c r="KZX102" s="644"/>
      <c r="KZY102" s="644"/>
      <c r="KZZ102" s="644"/>
      <c r="LAA102" s="644"/>
      <c r="LAB102" s="644"/>
      <c r="LAC102" s="644"/>
      <c r="LAD102" s="644"/>
      <c r="LAE102" s="644"/>
      <c r="LAF102" s="644"/>
      <c r="LAG102" s="644"/>
      <c r="LAH102" s="644"/>
      <c r="LAI102" s="644"/>
      <c r="LAJ102" s="644"/>
      <c r="LAK102" s="644"/>
      <c r="LAL102" s="644"/>
      <c r="LAM102" s="644"/>
      <c r="LAN102" s="644"/>
      <c r="LAO102" s="644"/>
      <c r="LAP102" s="644"/>
      <c r="LAQ102" s="644"/>
      <c r="LAR102" s="644"/>
      <c r="LAS102" s="644"/>
      <c r="LAT102" s="644"/>
      <c r="LAU102" s="644"/>
      <c r="LAV102" s="644"/>
      <c r="LAW102" s="644"/>
      <c r="LAX102" s="644"/>
      <c r="LAY102" s="644"/>
      <c r="LAZ102" s="644"/>
      <c r="LBA102" s="644"/>
      <c r="LBB102" s="644"/>
      <c r="LBC102" s="644"/>
      <c r="LBD102" s="644"/>
      <c r="LBE102" s="644"/>
      <c r="LBF102" s="644"/>
      <c r="LBG102" s="644"/>
      <c r="LBH102" s="644"/>
      <c r="LBI102" s="644"/>
      <c r="LBJ102" s="644"/>
      <c r="LBK102" s="644"/>
      <c r="LBL102" s="644"/>
      <c r="LBM102" s="644"/>
      <c r="LBN102" s="644"/>
      <c r="LBO102" s="644"/>
      <c r="LBP102" s="644"/>
      <c r="LBQ102" s="644"/>
      <c r="LBR102" s="644"/>
      <c r="LBS102" s="644"/>
      <c r="LBT102" s="644"/>
      <c r="LBU102" s="644"/>
      <c r="LBV102" s="644"/>
      <c r="LBW102" s="644"/>
      <c r="LBX102" s="644"/>
      <c r="LBY102" s="644"/>
      <c r="LBZ102" s="644"/>
      <c r="LCA102" s="644"/>
      <c r="LCB102" s="644"/>
      <c r="LCC102" s="644"/>
      <c r="LCD102" s="644"/>
      <c r="LCE102" s="644"/>
      <c r="LCF102" s="644"/>
      <c r="LCG102" s="644"/>
      <c r="LCH102" s="644"/>
      <c r="LCI102" s="644"/>
      <c r="LCJ102" s="644"/>
      <c r="LCK102" s="644"/>
      <c r="LCL102" s="644"/>
      <c r="LCM102" s="644"/>
      <c r="LCN102" s="644"/>
      <c r="LCO102" s="644"/>
      <c r="LCP102" s="644"/>
      <c r="LCQ102" s="644"/>
      <c r="LCR102" s="644"/>
      <c r="LCS102" s="644"/>
      <c r="LCT102" s="644"/>
      <c r="LCU102" s="644"/>
      <c r="LCV102" s="644"/>
      <c r="LCW102" s="644"/>
      <c r="LCX102" s="644"/>
      <c r="LCY102" s="644"/>
      <c r="LCZ102" s="644"/>
      <c r="LDA102" s="644"/>
      <c r="LDB102" s="644"/>
      <c r="LDC102" s="644"/>
      <c r="LDD102" s="644"/>
      <c r="LDE102" s="644"/>
      <c r="LDF102" s="644"/>
      <c r="LDG102" s="644"/>
      <c r="LDH102" s="644"/>
      <c r="LDI102" s="644"/>
      <c r="LDJ102" s="644"/>
      <c r="LDK102" s="644"/>
      <c r="LDL102" s="644"/>
      <c r="LDM102" s="644"/>
      <c r="LDN102" s="644"/>
      <c r="LDO102" s="644"/>
      <c r="LDP102" s="644"/>
      <c r="LDQ102" s="644"/>
      <c r="LDR102" s="644"/>
      <c r="LDS102" s="644"/>
      <c r="LDT102" s="644"/>
      <c r="LDU102" s="644"/>
      <c r="LDV102" s="644"/>
      <c r="LDW102" s="644"/>
      <c r="LDX102" s="644"/>
      <c r="LDY102" s="644"/>
      <c r="LDZ102" s="644"/>
      <c r="LEA102" s="644"/>
      <c r="LEB102" s="644"/>
      <c r="LEC102" s="644"/>
      <c r="LED102" s="644"/>
      <c r="LEE102" s="644"/>
      <c r="LEF102" s="644"/>
      <c r="LEG102" s="644"/>
      <c r="LEH102" s="644"/>
      <c r="LEI102" s="644"/>
      <c r="LEJ102" s="644"/>
      <c r="LEK102" s="644"/>
      <c r="LEL102" s="644"/>
      <c r="LEM102" s="644"/>
      <c r="LEN102" s="644"/>
      <c r="LEO102" s="644"/>
      <c r="LEP102" s="644"/>
      <c r="LEQ102" s="644"/>
      <c r="LER102" s="644"/>
      <c r="LES102" s="644"/>
      <c r="LET102" s="644"/>
      <c r="LEU102" s="644"/>
      <c r="LEV102" s="644"/>
      <c r="LEW102" s="644"/>
      <c r="LEX102" s="644"/>
      <c r="LEY102" s="644"/>
      <c r="LEZ102" s="644"/>
      <c r="LFA102" s="644"/>
      <c r="LFB102" s="644"/>
      <c r="LFC102" s="644"/>
      <c r="LFD102" s="644"/>
      <c r="LFE102" s="644"/>
      <c r="LFF102" s="644"/>
      <c r="LFG102" s="644"/>
      <c r="LFH102" s="644"/>
      <c r="LFI102" s="644"/>
      <c r="LFJ102" s="644"/>
      <c r="LFK102" s="644"/>
      <c r="LFL102" s="644"/>
      <c r="LFM102" s="644"/>
      <c r="LFN102" s="644"/>
      <c r="LFO102" s="644"/>
      <c r="LFP102" s="644"/>
      <c r="LFQ102" s="644"/>
      <c r="LFR102" s="644"/>
      <c r="LFS102" s="644"/>
      <c r="LFT102" s="644"/>
      <c r="LFU102" s="644"/>
      <c r="LFV102" s="644"/>
      <c r="LFW102" s="644"/>
      <c r="LFX102" s="644"/>
      <c r="LFY102" s="644"/>
      <c r="LFZ102" s="644"/>
      <c r="LGA102" s="644"/>
      <c r="LGB102" s="644"/>
      <c r="LGC102" s="644"/>
      <c r="LGD102" s="644"/>
      <c r="LGE102" s="644"/>
      <c r="LGF102" s="644"/>
      <c r="LGG102" s="644"/>
      <c r="LGH102" s="644"/>
      <c r="LGI102" s="644"/>
      <c r="LGJ102" s="644"/>
      <c r="LGK102" s="644"/>
      <c r="LGL102" s="644"/>
      <c r="LGM102" s="644"/>
      <c r="LGN102" s="644"/>
      <c r="LGO102" s="644"/>
      <c r="LGP102" s="644"/>
      <c r="LGQ102" s="644"/>
      <c r="LGR102" s="644"/>
      <c r="LGS102" s="644"/>
      <c r="LGT102" s="644"/>
      <c r="LGU102" s="644"/>
      <c r="LGV102" s="644"/>
      <c r="LGW102" s="644"/>
      <c r="LGX102" s="644"/>
      <c r="LGY102" s="644"/>
      <c r="LGZ102" s="644"/>
      <c r="LHA102" s="644"/>
      <c r="LHB102" s="644"/>
      <c r="LHC102" s="644"/>
      <c r="LHD102" s="644"/>
      <c r="LHE102" s="644"/>
      <c r="LHF102" s="644"/>
      <c r="LHG102" s="644"/>
      <c r="LHH102" s="644"/>
      <c r="LHI102" s="644"/>
      <c r="LHJ102" s="644"/>
      <c r="LHK102" s="644"/>
      <c r="LHL102" s="644"/>
      <c r="LHM102" s="644"/>
      <c r="LHN102" s="644"/>
      <c r="LHO102" s="644"/>
      <c r="LHP102" s="644"/>
      <c r="LHQ102" s="644"/>
      <c r="LHR102" s="644"/>
      <c r="LHS102" s="644"/>
      <c r="LHT102" s="644"/>
      <c r="LHU102" s="644"/>
      <c r="LHV102" s="644"/>
      <c r="LHW102" s="644"/>
      <c r="LHX102" s="644"/>
      <c r="LHY102" s="644"/>
      <c r="LHZ102" s="644"/>
      <c r="LIA102" s="644"/>
      <c r="LIB102" s="644"/>
      <c r="LIC102" s="644"/>
      <c r="LID102" s="644"/>
      <c r="LIE102" s="644"/>
      <c r="LIF102" s="644"/>
      <c r="LIG102" s="644"/>
      <c r="LIH102" s="644"/>
      <c r="LII102" s="644"/>
      <c r="LIJ102" s="644"/>
      <c r="LIK102" s="644"/>
      <c r="LIL102" s="644"/>
      <c r="LIM102" s="644"/>
      <c r="LIN102" s="644"/>
      <c r="LIO102" s="644"/>
      <c r="LIP102" s="644"/>
      <c r="LIQ102" s="644"/>
      <c r="LIR102" s="644"/>
      <c r="LIS102" s="644"/>
      <c r="LIT102" s="644"/>
      <c r="LIU102" s="644"/>
      <c r="LIV102" s="644"/>
      <c r="LIW102" s="644"/>
      <c r="LIX102" s="644"/>
      <c r="LIY102" s="644"/>
      <c r="LIZ102" s="644"/>
      <c r="LJA102" s="644"/>
      <c r="LJB102" s="644"/>
      <c r="LJC102" s="644"/>
      <c r="LJD102" s="644"/>
      <c r="LJE102" s="644"/>
      <c r="LJF102" s="644"/>
      <c r="LJG102" s="644"/>
      <c r="LJH102" s="644"/>
      <c r="LJI102" s="644"/>
      <c r="LJJ102" s="644"/>
      <c r="LJK102" s="644"/>
      <c r="LJL102" s="644"/>
      <c r="LJM102" s="644"/>
      <c r="LJN102" s="644"/>
      <c r="LJO102" s="644"/>
      <c r="LJP102" s="644"/>
      <c r="LJQ102" s="644"/>
      <c r="LJR102" s="644"/>
      <c r="LJS102" s="644"/>
      <c r="LJT102" s="644"/>
      <c r="LJU102" s="644"/>
      <c r="LJV102" s="644"/>
      <c r="LJW102" s="644"/>
      <c r="LJX102" s="644"/>
      <c r="LJY102" s="644"/>
      <c r="LJZ102" s="644"/>
      <c r="LKA102" s="644"/>
      <c r="LKB102" s="644"/>
      <c r="LKC102" s="644"/>
      <c r="LKD102" s="644"/>
      <c r="LKE102" s="644"/>
      <c r="LKF102" s="644"/>
      <c r="LKG102" s="644"/>
      <c r="LKH102" s="644"/>
      <c r="LKI102" s="644"/>
      <c r="LKJ102" s="644"/>
      <c r="LKK102" s="644"/>
      <c r="LKL102" s="644"/>
      <c r="LKM102" s="644"/>
      <c r="LKN102" s="644"/>
      <c r="LKO102" s="644"/>
      <c r="LKP102" s="644"/>
      <c r="LKQ102" s="644"/>
      <c r="LKR102" s="644"/>
      <c r="LKS102" s="644"/>
      <c r="LKT102" s="644"/>
      <c r="LKU102" s="644"/>
      <c r="LKV102" s="644"/>
      <c r="LKW102" s="644"/>
      <c r="LKX102" s="644"/>
      <c r="LKY102" s="644"/>
      <c r="LKZ102" s="644"/>
      <c r="LLA102" s="644"/>
      <c r="LLB102" s="644"/>
      <c r="LLC102" s="644"/>
      <c r="LLD102" s="644"/>
      <c r="LLE102" s="644"/>
      <c r="LLF102" s="644"/>
      <c r="LLG102" s="644"/>
      <c r="LLH102" s="644"/>
      <c r="LLI102" s="644"/>
      <c r="LLJ102" s="644"/>
      <c r="LLK102" s="644"/>
      <c r="LLL102" s="644"/>
      <c r="LLM102" s="644"/>
      <c r="LLN102" s="644"/>
      <c r="LLO102" s="644"/>
      <c r="LLP102" s="644"/>
      <c r="LLQ102" s="644"/>
      <c r="LLR102" s="644"/>
      <c r="LLS102" s="644"/>
      <c r="LLT102" s="644"/>
      <c r="LLU102" s="644"/>
      <c r="LLV102" s="644"/>
      <c r="LLW102" s="644"/>
      <c r="LLX102" s="644"/>
      <c r="LLY102" s="644"/>
      <c r="LLZ102" s="644"/>
      <c r="LMA102" s="644"/>
      <c r="LMB102" s="644"/>
      <c r="LMC102" s="644"/>
      <c r="LMD102" s="644"/>
      <c r="LME102" s="644"/>
      <c r="LMF102" s="644"/>
      <c r="LMG102" s="644"/>
      <c r="LMH102" s="644"/>
      <c r="LMI102" s="644"/>
      <c r="LMJ102" s="644"/>
      <c r="LMK102" s="644"/>
      <c r="LML102" s="644"/>
      <c r="LMM102" s="644"/>
      <c r="LMN102" s="644"/>
      <c r="LMO102" s="644"/>
      <c r="LMP102" s="644"/>
      <c r="LMQ102" s="644"/>
      <c r="LMR102" s="644"/>
      <c r="LMS102" s="644"/>
      <c r="LMT102" s="644"/>
      <c r="LMU102" s="644"/>
      <c r="LMV102" s="644"/>
      <c r="LMW102" s="644"/>
      <c r="LMX102" s="644"/>
      <c r="LMY102" s="644"/>
      <c r="LMZ102" s="644"/>
      <c r="LNA102" s="644"/>
      <c r="LNB102" s="644"/>
      <c r="LNC102" s="644"/>
      <c r="LND102" s="644"/>
      <c r="LNE102" s="644"/>
      <c r="LNF102" s="644"/>
      <c r="LNG102" s="644"/>
      <c r="LNH102" s="644"/>
      <c r="LNI102" s="644"/>
      <c r="LNJ102" s="644"/>
      <c r="LNK102" s="644"/>
      <c r="LNL102" s="644"/>
      <c r="LNM102" s="644"/>
      <c r="LNN102" s="644"/>
      <c r="LNO102" s="644"/>
      <c r="LNP102" s="644"/>
      <c r="LNQ102" s="644"/>
      <c r="LNR102" s="644"/>
      <c r="LNS102" s="644"/>
      <c r="LNT102" s="644"/>
      <c r="LNU102" s="644"/>
      <c r="LNV102" s="644"/>
      <c r="LNW102" s="644"/>
      <c r="LNX102" s="644"/>
      <c r="LNY102" s="644"/>
      <c r="LNZ102" s="644"/>
      <c r="LOA102" s="644"/>
      <c r="LOB102" s="644"/>
      <c r="LOC102" s="644"/>
      <c r="LOD102" s="644"/>
      <c r="LOE102" s="644"/>
      <c r="LOF102" s="644"/>
      <c r="LOG102" s="644"/>
      <c r="LOH102" s="644"/>
      <c r="LOI102" s="644"/>
      <c r="LOJ102" s="644"/>
      <c r="LOK102" s="644"/>
      <c r="LOL102" s="644"/>
      <c r="LOM102" s="644"/>
      <c r="LON102" s="644"/>
      <c r="LOO102" s="644"/>
      <c r="LOP102" s="644"/>
      <c r="LOQ102" s="644"/>
      <c r="LOR102" s="644"/>
      <c r="LOS102" s="644"/>
      <c r="LOT102" s="644"/>
      <c r="LOU102" s="644"/>
      <c r="LOV102" s="644"/>
      <c r="LOW102" s="644"/>
      <c r="LOX102" s="644"/>
      <c r="LOY102" s="644"/>
      <c r="LOZ102" s="644"/>
      <c r="LPA102" s="644"/>
      <c r="LPB102" s="644"/>
      <c r="LPC102" s="644"/>
      <c r="LPD102" s="644"/>
      <c r="LPE102" s="644"/>
      <c r="LPF102" s="644"/>
      <c r="LPG102" s="644"/>
      <c r="LPH102" s="644"/>
      <c r="LPI102" s="644"/>
      <c r="LPJ102" s="644"/>
      <c r="LPK102" s="644"/>
      <c r="LPL102" s="644"/>
      <c r="LPM102" s="644"/>
      <c r="LPN102" s="644"/>
      <c r="LPO102" s="644"/>
      <c r="LPP102" s="644"/>
      <c r="LPQ102" s="644"/>
      <c r="LPR102" s="644"/>
      <c r="LPS102" s="644"/>
      <c r="LPT102" s="644"/>
      <c r="LPU102" s="644"/>
      <c r="LPV102" s="644"/>
      <c r="LPW102" s="644"/>
      <c r="LPX102" s="644"/>
      <c r="LPY102" s="644"/>
      <c r="LPZ102" s="644"/>
      <c r="LQA102" s="644"/>
      <c r="LQB102" s="644"/>
      <c r="LQC102" s="644"/>
      <c r="LQD102" s="644"/>
      <c r="LQE102" s="644"/>
      <c r="LQF102" s="644"/>
      <c r="LQG102" s="644"/>
      <c r="LQH102" s="644"/>
      <c r="LQI102" s="644"/>
      <c r="LQJ102" s="644"/>
      <c r="LQK102" s="644"/>
      <c r="LQL102" s="644"/>
      <c r="LQM102" s="644"/>
      <c r="LQN102" s="644"/>
      <c r="LQO102" s="644"/>
      <c r="LQP102" s="644"/>
      <c r="LQQ102" s="644"/>
      <c r="LQR102" s="644"/>
      <c r="LQS102" s="644"/>
      <c r="LQT102" s="644"/>
      <c r="LQU102" s="644"/>
      <c r="LQV102" s="644"/>
      <c r="LQW102" s="644"/>
      <c r="LQX102" s="644"/>
      <c r="LQY102" s="644"/>
      <c r="LQZ102" s="644"/>
      <c r="LRA102" s="644"/>
      <c r="LRB102" s="644"/>
      <c r="LRC102" s="644"/>
      <c r="LRD102" s="644"/>
      <c r="LRE102" s="644"/>
      <c r="LRF102" s="644"/>
      <c r="LRG102" s="644"/>
      <c r="LRH102" s="644"/>
      <c r="LRI102" s="644"/>
      <c r="LRJ102" s="644"/>
      <c r="LRK102" s="644"/>
      <c r="LRL102" s="644"/>
      <c r="LRM102" s="644"/>
      <c r="LRN102" s="644"/>
      <c r="LRO102" s="644"/>
      <c r="LRP102" s="644"/>
      <c r="LRQ102" s="644"/>
      <c r="LRR102" s="644"/>
      <c r="LRS102" s="644"/>
      <c r="LRT102" s="644"/>
      <c r="LRU102" s="644"/>
      <c r="LRV102" s="644"/>
      <c r="LRW102" s="644"/>
      <c r="LRX102" s="644"/>
      <c r="LRY102" s="644"/>
      <c r="LRZ102" s="644"/>
      <c r="LSA102" s="644"/>
      <c r="LSB102" s="644"/>
      <c r="LSC102" s="644"/>
      <c r="LSD102" s="644"/>
      <c r="LSE102" s="644"/>
      <c r="LSF102" s="644"/>
      <c r="LSG102" s="644"/>
      <c r="LSH102" s="644"/>
      <c r="LSI102" s="644"/>
      <c r="LSJ102" s="644"/>
      <c r="LSK102" s="644"/>
      <c r="LSL102" s="644"/>
      <c r="LSM102" s="644"/>
      <c r="LSN102" s="644"/>
      <c r="LSO102" s="644"/>
      <c r="LSP102" s="644"/>
      <c r="LSQ102" s="644"/>
      <c r="LSR102" s="644"/>
      <c r="LSS102" s="644"/>
      <c r="LST102" s="644"/>
      <c r="LSU102" s="644"/>
      <c r="LSV102" s="644"/>
      <c r="LSW102" s="644"/>
      <c r="LSX102" s="644"/>
      <c r="LSY102" s="644"/>
      <c r="LSZ102" s="644"/>
      <c r="LTA102" s="644"/>
      <c r="LTB102" s="644"/>
      <c r="LTC102" s="644"/>
      <c r="LTD102" s="644"/>
      <c r="LTE102" s="644"/>
      <c r="LTF102" s="644"/>
      <c r="LTG102" s="644"/>
      <c r="LTH102" s="644"/>
      <c r="LTI102" s="644"/>
      <c r="LTJ102" s="644"/>
      <c r="LTK102" s="644"/>
      <c r="LTL102" s="644"/>
      <c r="LTM102" s="644"/>
      <c r="LTN102" s="644"/>
      <c r="LTO102" s="644"/>
      <c r="LTP102" s="644"/>
      <c r="LTQ102" s="644"/>
      <c r="LTR102" s="644"/>
      <c r="LTS102" s="644"/>
      <c r="LTT102" s="644"/>
      <c r="LTU102" s="644"/>
      <c r="LTV102" s="644"/>
      <c r="LTW102" s="644"/>
      <c r="LTX102" s="644"/>
      <c r="LTY102" s="644"/>
      <c r="LTZ102" s="644"/>
      <c r="LUA102" s="644"/>
      <c r="LUB102" s="644"/>
      <c r="LUC102" s="644"/>
      <c r="LUD102" s="644"/>
      <c r="LUE102" s="644"/>
      <c r="LUF102" s="644"/>
      <c r="LUG102" s="644"/>
      <c r="LUH102" s="644"/>
      <c r="LUI102" s="644"/>
      <c r="LUJ102" s="644"/>
      <c r="LUK102" s="644"/>
      <c r="LUL102" s="644"/>
      <c r="LUM102" s="644"/>
      <c r="LUN102" s="644"/>
      <c r="LUO102" s="644"/>
      <c r="LUP102" s="644"/>
      <c r="LUQ102" s="644"/>
      <c r="LUR102" s="644"/>
      <c r="LUS102" s="644"/>
      <c r="LUT102" s="644"/>
      <c r="LUU102" s="644"/>
      <c r="LUV102" s="644"/>
      <c r="LUW102" s="644"/>
      <c r="LUX102" s="644"/>
      <c r="LUY102" s="644"/>
      <c r="LUZ102" s="644"/>
      <c r="LVA102" s="644"/>
      <c r="LVB102" s="644"/>
      <c r="LVC102" s="644"/>
      <c r="LVD102" s="644"/>
      <c r="LVE102" s="644"/>
      <c r="LVF102" s="644"/>
      <c r="LVG102" s="644"/>
      <c r="LVH102" s="644"/>
      <c r="LVI102" s="644"/>
      <c r="LVJ102" s="644"/>
      <c r="LVK102" s="644"/>
      <c r="LVL102" s="644"/>
      <c r="LVM102" s="644"/>
      <c r="LVN102" s="644"/>
      <c r="LVO102" s="644"/>
      <c r="LVP102" s="644"/>
      <c r="LVQ102" s="644"/>
      <c r="LVR102" s="644"/>
      <c r="LVS102" s="644"/>
      <c r="LVT102" s="644"/>
      <c r="LVU102" s="644"/>
      <c r="LVV102" s="644"/>
      <c r="LVW102" s="644"/>
      <c r="LVX102" s="644"/>
      <c r="LVY102" s="644"/>
      <c r="LVZ102" s="644"/>
      <c r="LWA102" s="644"/>
      <c r="LWB102" s="644"/>
      <c r="LWC102" s="644"/>
      <c r="LWD102" s="644"/>
      <c r="LWE102" s="644"/>
      <c r="LWF102" s="644"/>
      <c r="LWG102" s="644"/>
      <c r="LWH102" s="644"/>
      <c r="LWI102" s="644"/>
      <c r="LWJ102" s="644"/>
      <c r="LWK102" s="644"/>
      <c r="LWL102" s="644"/>
      <c r="LWM102" s="644"/>
      <c r="LWN102" s="644"/>
      <c r="LWO102" s="644"/>
      <c r="LWP102" s="644"/>
      <c r="LWQ102" s="644"/>
      <c r="LWR102" s="644"/>
      <c r="LWS102" s="644"/>
      <c r="LWT102" s="644"/>
      <c r="LWU102" s="644"/>
      <c r="LWV102" s="644"/>
      <c r="LWW102" s="644"/>
      <c r="LWX102" s="644"/>
      <c r="LWY102" s="644"/>
      <c r="LWZ102" s="644"/>
      <c r="LXA102" s="644"/>
      <c r="LXB102" s="644"/>
      <c r="LXC102" s="644"/>
      <c r="LXD102" s="644"/>
      <c r="LXE102" s="644"/>
      <c r="LXF102" s="644"/>
      <c r="LXG102" s="644"/>
      <c r="LXH102" s="644"/>
      <c r="LXI102" s="644"/>
      <c r="LXJ102" s="644"/>
      <c r="LXK102" s="644"/>
      <c r="LXL102" s="644"/>
      <c r="LXM102" s="644"/>
      <c r="LXN102" s="644"/>
      <c r="LXO102" s="644"/>
      <c r="LXP102" s="644"/>
      <c r="LXQ102" s="644"/>
      <c r="LXR102" s="644"/>
      <c r="LXS102" s="644"/>
      <c r="LXT102" s="644"/>
      <c r="LXU102" s="644"/>
      <c r="LXV102" s="644"/>
      <c r="LXW102" s="644"/>
      <c r="LXX102" s="644"/>
      <c r="LXY102" s="644"/>
      <c r="LXZ102" s="644"/>
      <c r="LYA102" s="644"/>
      <c r="LYB102" s="644"/>
      <c r="LYC102" s="644"/>
      <c r="LYD102" s="644"/>
      <c r="LYE102" s="644"/>
      <c r="LYF102" s="644"/>
      <c r="LYG102" s="644"/>
      <c r="LYH102" s="644"/>
      <c r="LYI102" s="644"/>
      <c r="LYJ102" s="644"/>
      <c r="LYK102" s="644"/>
      <c r="LYL102" s="644"/>
      <c r="LYM102" s="644"/>
      <c r="LYN102" s="644"/>
      <c r="LYO102" s="644"/>
      <c r="LYP102" s="644"/>
      <c r="LYQ102" s="644"/>
      <c r="LYR102" s="644"/>
      <c r="LYS102" s="644"/>
      <c r="LYT102" s="644"/>
      <c r="LYU102" s="644"/>
      <c r="LYV102" s="644"/>
      <c r="LYW102" s="644"/>
      <c r="LYX102" s="644"/>
      <c r="LYY102" s="644"/>
      <c r="LYZ102" s="644"/>
      <c r="LZA102" s="644"/>
      <c r="LZB102" s="644"/>
      <c r="LZC102" s="644"/>
      <c r="LZD102" s="644"/>
      <c r="LZE102" s="644"/>
      <c r="LZF102" s="644"/>
      <c r="LZG102" s="644"/>
      <c r="LZH102" s="644"/>
      <c r="LZI102" s="644"/>
      <c r="LZJ102" s="644"/>
      <c r="LZK102" s="644"/>
      <c r="LZL102" s="644"/>
      <c r="LZM102" s="644"/>
      <c r="LZN102" s="644"/>
      <c r="LZO102" s="644"/>
      <c r="LZP102" s="644"/>
      <c r="LZQ102" s="644"/>
      <c r="LZR102" s="644"/>
      <c r="LZS102" s="644"/>
      <c r="LZT102" s="644"/>
      <c r="LZU102" s="644"/>
      <c r="LZV102" s="644"/>
      <c r="LZW102" s="644"/>
      <c r="LZX102" s="644"/>
      <c r="LZY102" s="644"/>
      <c r="LZZ102" s="644"/>
      <c r="MAA102" s="644"/>
      <c r="MAB102" s="644"/>
      <c r="MAC102" s="644"/>
      <c r="MAD102" s="644"/>
      <c r="MAE102" s="644"/>
      <c r="MAF102" s="644"/>
      <c r="MAG102" s="644"/>
      <c r="MAH102" s="644"/>
      <c r="MAI102" s="644"/>
      <c r="MAJ102" s="644"/>
      <c r="MAK102" s="644"/>
      <c r="MAL102" s="644"/>
      <c r="MAM102" s="644"/>
      <c r="MAN102" s="644"/>
      <c r="MAO102" s="644"/>
      <c r="MAP102" s="644"/>
      <c r="MAQ102" s="644"/>
      <c r="MAR102" s="644"/>
      <c r="MAS102" s="644"/>
      <c r="MAT102" s="644"/>
      <c r="MAU102" s="644"/>
      <c r="MAV102" s="644"/>
      <c r="MAW102" s="644"/>
      <c r="MAX102" s="644"/>
      <c r="MAY102" s="644"/>
      <c r="MAZ102" s="644"/>
      <c r="MBA102" s="644"/>
      <c r="MBB102" s="644"/>
      <c r="MBC102" s="644"/>
      <c r="MBD102" s="644"/>
      <c r="MBE102" s="644"/>
      <c r="MBF102" s="644"/>
      <c r="MBG102" s="644"/>
      <c r="MBH102" s="644"/>
      <c r="MBI102" s="644"/>
      <c r="MBJ102" s="644"/>
      <c r="MBK102" s="644"/>
      <c r="MBL102" s="644"/>
      <c r="MBM102" s="644"/>
      <c r="MBN102" s="644"/>
      <c r="MBO102" s="644"/>
      <c r="MBP102" s="644"/>
      <c r="MBQ102" s="644"/>
      <c r="MBR102" s="644"/>
      <c r="MBS102" s="644"/>
      <c r="MBT102" s="644"/>
      <c r="MBU102" s="644"/>
      <c r="MBV102" s="644"/>
      <c r="MBW102" s="644"/>
      <c r="MBX102" s="644"/>
      <c r="MBY102" s="644"/>
      <c r="MBZ102" s="644"/>
      <c r="MCA102" s="644"/>
      <c r="MCB102" s="644"/>
      <c r="MCC102" s="644"/>
      <c r="MCD102" s="644"/>
      <c r="MCE102" s="644"/>
      <c r="MCF102" s="644"/>
      <c r="MCG102" s="644"/>
      <c r="MCH102" s="644"/>
      <c r="MCI102" s="644"/>
      <c r="MCJ102" s="644"/>
      <c r="MCK102" s="644"/>
      <c r="MCL102" s="644"/>
      <c r="MCM102" s="644"/>
      <c r="MCN102" s="644"/>
      <c r="MCO102" s="644"/>
      <c r="MCP102" s="644"/>
      <c r="MCQ102" s="644"/>
      <c r="MCR102" s="644"/>
      <c r="MCS102" s="644"/>
      <c r="MCT102" s="644"/>
      <c r="MCU102" s="644"/>
      <c r="MCV102" s="644"/>
      <c r="MCW102" s="644"/>
      <c r="MCX102" s="644"/>
      <c r="MCY102" s="644"/>
      <c r="MCZ102" s="644"/>
      <c r="MDA102" s="644"/>
      <c r="MDB102" s="644"/>
      <c r="MDC102" s="644"/>
      <c r="MDD102" s="644"/>
      <c r="MDE102" s="644"/>
      <c r="MDF102" s="644"/>
      <c r="MDG102" s="644"/>
      <c r="MDH102" s="644"/>
      <c r="MDI102" s="644"/>
      <c r="MDJ102" s="644"/>
      <c r="MDK102" s="644"/>
      <c r="MDL102" s="644"/>
      <c r="MDM102" s="644"/>
      <c r="MDN102" s="644"/>
      <c r="MDO102" s="644"/>
      <c r="MDP102" s="644"/>
      <c r="MDQ102" s="644"/>
      <c r="MDR102" s="644"/>
      <c r="MDS102" s="644"/>
      <c r="MDT102" s="644"/>
      <c r="MDU102" s="644"/>
      <c r="MDV102" s="644"/>
      <c r="MDW102" s="644"/>
      <c r="MDX102" s="644"/>
      <c r="MDY102" s="644"/>
      <c r="MDZ102" s="644"/>
      <c r="MEA102" s="644"/>
      <c r="MEB102" s="644"/>
      <c r="MEC102" s="644"/>
      <c r="MED102" s="644"/>
      <c r="MEE102" s="644"/>
      <c r="MEF102" s="644"/>
      <c r="MEG102" s="644"/>
      <c r="MEH102" s="644"/>
      <c r="MEI102" s="644"/>
      <c r="MEJ102" s="644"/>
      <c r="MEK102" s="644"/>
      <c r="MEL102" s="644"/>
      <c r="MEM102" s="644"/>
      <c r="MEN102" s="644"/>
      <c r="MEO102" s="644"/>
      <c r="MEP102" s="644"/>
      <c r="MEQ102" s="644"/>
      <c r="MER102" s="644"/>
      <c r="MES102" s="644"/>
      <c r="MET102" s="644"/>
      <c r="MEU102" s="644"/>
      <c r="MEV102" s="644"/>
      <c r="MEW102" s="644"/>
      <c r="MEX102" s="644"/>
      <c r="MEY102" s="644"/>
      <c r="MEZ102" s="644"/>
      <c r="MFA102" s="644"/>
      <c r="MFB102" s="644"/>
      <c r="MFC102" s="644"/>
      <c r="MFD102" s="644"/>
      <c r="MFE102" s="644"/>
      <c r="MFF102" s="644"/>
      <c r="MFG102" s="644"/>
      <c r="MFH102" s="644"/>
      <c r="MFI102" s="644"/>
      <c r="MFJ102" s="644"/>
      <c r="MFK102" s="644"/>
      <c r="MFL102" s="644"/>
      <c r="MFM102" s="644"/>
      <c r="MFN102" s="644"/>
      <c r="MFO102" s="644"/>
      <c r="MFP102" s="644"/>
      <c r="MFQ102" s="644"/>
      <c r="MFR102" s="644"/>
      <c r="MFS102" s="644"/>
      <c r="MFT102" s="644"/>
      <c r="MFU102" s="644"/>
      <c r="MFV102" s="644"/>
      <c r="MFW102" s="644"/>
      <c r="MFX102" s="644"/>
      <c r="MFY102" s="644"/>
      <c r="MFZ102" s="644"/>
      <c r="MGA102" s="644"/>
      <c r="MGB102" s="644"/>
      <c r="MGC102" s="644"/>
      <c r="MGD102" s="644"/>
      <c r="MGE102" s="644"/>
      <c r="MGF102" s="644"/>
      <c r="MGG102" s="644"/>
      <c r="MGH102" s="644"/>
      <c r="MGI102" s="644"/>
      <c r="MGJ102" s="644"/>
      <c r="MGK102" s="644"/>
      <c r="MGL102" s="644"/>
      <c r="MGM102" s="644"/>
      <c r="MGN102" s="644"/>
      <c r="MGO102" s="644"/>
      <c r="MGP102" s="644"/>
      <c r="MGQ102" s="644"/>
      <c r="MGR102" s="644"/>
      <c r="MGS102" s="644"/>
      <c r="MGT102" s="644"/>
      <c r="MGU102" s="644"/>
      <c r="MGV102" s="644"/>
      <c r="MGW102" s="644"/>
      <c r="MGX102" s="644"/>
      <c r="MGY102" s="644"/>
      <c r="MGZ102" s="644"/>
      <c r="MHA102" s="644"/>
      <c r="MHB102" s="644"/>
      <c r="MHC102" s="644"/>
      <c r="MHD102" s="644"/>
      <c r="MHE102" s="644"/>
      <c r="MHF102" s="644"/>
      <c r="MHG102" s="644"/>
      <c r="MHH102" s="644"/>
      <c r="MHI102" s="644"/>
      <c r="MHJ102" s="644"/>
      <c r="MHK102" s="644"/>
      <c r="MHL102" s="644"/>
      <c r="MHM102" s="644"/>
      <c r="MHN102" s="644"/>
      <c r="MHO102" s="644"/>
      <c r="MHP102" s="644"/>
      <c r="MHQ102" s="644"/>
      <c r="MHR102" s="644"/>
      <c r="MHS102" s="644"/>
      <c r="MHT102" s="644"/>
      <c r="MHU102" s="644"/>
      <c r="MHV102" s="644"/>
      <c r="MHW102" s="644"/>
      <c r="MHX102" s="644"/>
      <c r="MHY102" s="644"/>
      <c r="MHZ102" s="644"/>
      <c r="MIA102" s="644"/>
      <c r="MIB102" s="644"/>
      <c r="MIC102" s="644"/>
      <c r="MID102" s="644"/>
      <c r="MIE102" s="644"/>
      <c r="MIF102" s="644"/>
      <c r="MIG102" s="644"/>
      <c r="MIH102" s="644"/>
      <c r="MII102" s="644"/>
      <c r="MIJ102" s="644"/>
      <c r="MIK102" s="644"/>
      <c r="MIL102" s="644"/>
      <c r="MIM102" s="644"/>
      <c r="MIN102" s="644"/>
      <c r="MIO102" s="644"/>
      <c r="MIP102" s="644"/>
      <c r="MIQ102" s="644"/>
      <c r="MIR102" s="644"/>
      <c r="MIS102" s="644"/>
      <c r="MIT102" s="644"/>
      <c r="MIU102" s="644"/>
      <c r="MIV102" s="644"/>
      <c r="MIW102" s="644"/>
      <c r="MIX102" s="644"/>
      <c r="MIY102" s="644"/>
      <c r="MIZ102" s="644"/>
      <c r="MJA102" s="644"/>
      <c r="MJB102" s="644"/>
      <c r="MJC102" s="644"/>
      <c r="MJD102" s="644"/>
      <c r="MJE102" s="644"/>
      <c r="MJF102" s="644"/>
      <c r="MJG102" s="644"/>
      <c r="MJH102" s="644"/>
      <c r="MJI102" s="644"/>
      <c r="MJJ102" s="644"/>
      <c r="MJK102" s="644"/>
      <c r="MJL102" s="644"/>
      <c r="MJM102" s="644"/>
      <c r="MJN102" s="644"/>
      <c r="MJO102" s="644"/>
      <c r="MJP102" s="644"/>
      <c r="MJQ102" s="644"/>
      <c r="MJR102" s="644"/>
      <c r="MJS102" s="644"/>
      <c r="MJT102" s="644"/>
      <c r="MJU102" s="644"/>
      <c r="MJV102" s="644"/>
      <c r="MJW102" s="644"/>
      <c r="MJX102" s="644"/>
      <c r="MJY102" s="644"/>
      <c r="MJZ102" s="644"/>
      <c r="MKA102" s="644"/>
      <c r="MKB102" s="644"/>
      <c r="MKC102" s="644"/>
      <c r="MKD102" s="644"/>
      <c r="MKE102" s="644"/>
      <c r="MKF102" s="644"/>
      <c r="MKG102" s="644"/>
      <c r="MKH102" s="644"/>
      <c r="MKI102" s="644"/>
      <c r="MKJ102" s="644"/>
      <c r="MKK102" s="644"/>
      <c r="MKL102" s="644"/>
      <c r="MKM102" s="644"/>
      <c r="MKN102" s="644"/>
      <c r="MKO102" s="644"/>
      <c r="MKP102" s="644"/>
      <c r="MKQ102" s="644"/>
      <c r="MKR102" s="644"/>
      <c r="MKS102" s="644"/>
      <c r="MKT102" s="644"/>
      <c r="MKU102" s="644"/>
      <c r="MKV102" s="644"/>
      <c r="MKW102" s="644"/>
      <c r="MKX102" s="644"/>
      <c r="MKY102" s="644"/>
      <c r="MKZ102" s="644"/>
      <c r="MLA102" s="644"/>
      <c r="MLB102" s="644"/>
      <c r="MLC102" s="644"/>
      <c r="MLD102" s="644"/>
      <c r="MLE102" s="644"/>
      <c r="MLF102" s="644"/>
      <c r="MLG102" s="644"/>
      <c r="MLH102" s="644"/>
      <c r="MLI102" s="644"/>
      <c r="MLJ102" s="644"/>
      <c r="MLK102" s="644"/>
      <c r="MLL102" s="644"/>
      <c r="MLM102" s="644"/>
      <c r="MLN102" s="644"/>
      <c r="MLO102" s="644"/>
      <c r="MLP102" s="644"/>
      <c r="MLQ102" s="644"/>
      <c r="MLR102" s="644"/>
      <c r="MLS102" s="644"/>
      <c r="MLT102" s="644"/>
      <c r="MLU102" s="644"/>
      <c r="MLV102" s="644"/>
      <c r="MLW102" s="644"/>
      <c r="MLX102" s="644"/>
      <c r="MLY102" s="644"/>
      <c r="MLZ102" s="644"/>
      <c r="MMA102" s="644"/>
      <c r="MMB102" s="644"/>
      <c r="MMC102" s="644"/>
      <c r="MMD102" s="644"/>
      <c r="MME102" s="644"/>
      <c r="MMF102" s="644"/>
      <c r="MMG102" s="644"/>
      <c r="MMH102" s="644"/>
      <c r="MMI102" s="644"/>
      <c r="MMJ102" s="644"/>
      <c r="MMK102" s="644"/>
      <c r="MML102" s="644"/>
      <c r="MMM102" s="644"/>
      <c r="MMN102" s="644"/>
      <c r="MMO102" s="644"/>
      <c r="MMP102" s="644"/>
      <c r="MMQ102" s="644"/>
      <c r="MMR102" s="644"/>
      <c r="MMS102" s="644"/>
      <c r="MMT102" s="644"/>
      <c r="MMU102" s="644"/>
      <c r="MMV102" s="644"/>
      <c r="MMW102" s="644"/>
      <c r="MMX102" s="644"/>
      <c r="MMY102" s="644"/>
      <c r="MMZ102" s="644"/>
      <c r="MNA102" s="644"/>
      <c r="MNB102" s="644"/>
      <c r="MNC102" s="644"/>
      <c r="MND102" s="644"/>
      <c r="MNE102" s="644"/>
      <c r="MNF102" s="644"/>
      <c r="MNG102" s="644"/>
      <c r="MNH102" s="644"/>
      <c r="MNI102" s="644"/>
      <c r="MNJ102" s="644"/>
      <c r="MNK102" s="644"/>
      <c r="MNL102" s="644"/>
      <c r="MNM102" s="644"/>
      <c r="MNN102" s="644"/>
      <c r="MNO102" s="644"/>
      <c r="MNP102" s="644"/>
      <c r="MNQ102" s="644"/>
      <c r="MNR102" s="644"/>
      <c r="MNS102" s="644"/>
      <c r="MNT102" s="644"/>
      <c r="MNU102" s="644"/>
      <c r="MNV102" s="644"/>
      <c r="MNW102" s="644"/>
      <c r="MNX102" s="644"/>
      <c r="MNY102" s="644"/>
      <c r="MNZ102" s="644"/>
      <c r="MOA102" s="644"/>
      <c r="MOB102" s="644"/>
      <c r="MOC102" s="644"/>
      <c r="MOD102" s="644"/>
      <c r="MOE102" s="644"/>
      <c r="MOF102" s="644"/>
      <c r="MOG102" s="644"/>
      <c r="MOH102" s="644"/>
      <c r="MOI102" s="644"/>
      <c r="MOJ102" s="644"/>
      <c r="MOK102" s="644"/>
      <c r="MOL102" s="644"/>
      <c r="MOM102" s="644"/>
      <c r="MON102" s="644"/>
      <c r="MOO102" s="644"/>
      <c r="MOP102" s="644"/>
      <c r="MOQ102" s="644"/>
      <c r="MOR102" s="644"/>
      <c r="MOS102" s="644"/>
      <c r="MOT102" s="644"/>
      <c r="MOU102" s="644"/>
      <c r="MOV102" s="644"/>
      <c r="MOW102" s="644"/>
      <c r="MOX102" s="644"/>
      <c r="MOY102" s="644"/>
      <c r="MOZ102" s="644"/>
      <c r="MPA102" s="644"/>
      <c r="MPB102" s="644"/>
      <c r="MPC102" s="644"/>
      <c r="MPD102" s="644"/>
      <c r="MPE102" s="644"/>
      <c r="MPF102" s="644"/>
      <c r="MPG102" s="644"/>
      <c r="MPH102" s="644"/>
      <c r="MPI102" s="644"/>
      <c r="MPJ102" s="644"/>
      <c r="MPK102" s="644"/>
      <c r="MPL102" s="644"/>
      <c r="MPM102" s="644"/>
      <c r="MPN102" s="644"/>
      <c r="MPO102" s="644"/>
      <c r="MPP102" s="644"/>
      <c r="MPQ102" s="644"/>
      <c r="MPR102" s="644"/>
      <c r="MPS102" s="644"/>
      <c r="MPT102" s="644"/>
      <c r="MPU102" s="644"/>
      <c r="MPV102" s="644"/>
      <c r="MPW102" s="644"/>
      <c r="MPX102" s="644"/>
      <c r="MPY102" s="644"/>
      <c r="MPZ102" s="644"/>
      <c r="MQA102" s="644"/>
      <c r="MQB102" s="644"/>
      <c r="MQC102" s="644"/>
      <c r="MQD102" s="644"/>
      <c r="MQE102" s="644"/>
      <c r="MQF102" s="644"/>
      <c r="MQG102" s="644"/>
      <c r="MQH102" s="644"/>
      <c r="MQI102" s="644"/>
      <c r="MQJ102" s="644"/>
      <c r="MQK102" s="644"/>
      <c r="MQL102" s="644"/>
      <c r="MQM102" s="644"/>
      <c r="MQN102" s="644"/>
      <c r="MQO102" s="644"/>
      <c r="MQP102" s="644"/>
      <c r="MQQ102" s="644"/>
      <c r="MQR102" s="644"/>
      <c r="MQS102" s="644"/>
      <c r="MQT102" s="644"/>
      <c r="MQU102" s="644"/>
      <c r="MQV102" s="644"/>
      <c r="MQW102" s="644"/>
      <c r="MQX102" s="644"/>
      <c r="MQY102" s="644"/>
      <c r="MQZ102" s="644"/>
      <c r="MRA102" s="644"/>
      <c r="MRB102" s="644"/>
      <c r="MRC102" s="644"/>
      <c r="MRD102" s="644"/>
      <c r="MRE102" s="644"/>
      <c r="MRF102" s="644"/>
      <c r="MRG102" s="644"/>
      <c r="MRH102" s="644"/>
      <c r="MRI102" s="644"/>
      <c r="MRJ102" s="644"/>
      <c r="MRK102" s="644"/>
      <c r="MRL102" s="644"/>
      <c r="MRM102" s="644"/>
      <c r="MRN102" s="644"/>
      <c r="MRO102" s="644"/>
      <c r="MRP102" s="644"/>
      <c r="MRQ102" s="644"/>
      <c r="MRR102" s="644"/>
      <c r="MRS102" s="644"/>
      <c r="MRT102" s="644"/>
      <c r="MRU102" s="644"/>
      <c r="MRV102" s="644"/>
      <c r="MRW102" s="644"/>
      <c r="MRX102" s="644"/>
      <c r="MRY102" s="644"/>
      <c r="MRZ102" s="644"/>
      <c r="MSA102" s="644"/>
      <c r="MSB102" s="644"/>
      <c r="MSC102" s="644"/>
      <c r="MSD102" s="644"/>
      <c r="MSE102" s="644"/>
      <c r="MSF102" s="644"/>
      <c r="MSG102" s="644"/>
      <c r="MSH102" s="644"/>
      <c r="MSI102" s="644"/>
      <c r="MSJ102" s="644"/>
      <c r="MSK102" s="644"/>
      <c r="MSL102" s="644"/>
      <c r="MSM102" s="644"/>
      <c r="MSN102" s="644"/>
      <c r="MSO102" s="644"/>
      <c r="MSP102" s="644"/>
      <c r="MSQ102" s="644"/>
      <c r="MSR102" s="644"/>
      <c r="MSS102" s="644"/>
      <c r="MST102" s="644"/>
      <c r="MSU102" s="644"/>
      <c r="MSV102" s="644"/>
      <c r="MSW102" s="644"/>
      <c r="MSX102" s="644"/>
      <c r="MSY102" s="644"/>
      <c r="MSZ102" s="644"/>
      <c r="MTA102" s="644"/>
      <c r="MTB102" s="644"/>
      <c r="MTC102" s="644"/>
      <c r="MTD102" s="644"/>
      <c r="MTE102" s="644"/>
      <c r="MTF102" s="644"/>
      <c r="MTG102" s="644"/>
      <c r="MTH102" s="644"/>
      <c r="MTI102" s="644"/>
      <c r="MTJ102" s="644"/>
      <c r="MTK102" s="644"/>
      <c r="MTL102" s="644"/>
      <c r="MTM102" s="644"/>
      <c r="MTN102" s="644"/>
      <c r="MTO102" s="644"/>
      <c r="MTP102" s="644"/>
      <c r="MTQ102" s="644"/>
      <c r="MTR102" s="644"/>
      <c r="MTS102" s="644"/>
      <c r="MTT102" s="644"/>
      <c r="MTU102" s="644"/>
      <c r="MTV102" s="644"/>
      <c r="MTW102" s="644"/>
      <c r="MTX102" s="644"/>
      <c r="MTY102" s="644"/>
      <c r="MTZ102" s="644"/>
      <c r="MUA102" s="644"/>
      <c r="MUB102" s="644"/>
      <c r="MUC102" s="644"/>
      <c r="MUD102" s="644"/>
      <c r="MUE102" s="644"/>
      <c r="MUF102" s="644"/>
      <c r="MUG102" s="644"/>
      <c r="MUH102" s="644"/>
      <c r="MUI102" s="644"/>
      <c r="MUJ102" s="644"/>
      <c r="MUK102" s="644"/>
      <c r="MUL102" s="644"/>
      <c r="MUM102" s="644"/>
      <c r="MUN102" s="644"/>
      <c r="MUO102" s="644"/>
      <c r="MUP102" s="644"/>
      <c r="MUQ102" s="644"/>
      <c r="MUR102" s="644"/>
      <c r="MUS102" s="644"/>
      <c r="MUT102" s="644"/>
      <c r="MUU102" s="644"/>
      <c r="MUV102" s="644"/>
      <c r="MUW102" s="644"/>
      <c r="MUX102" s="644"/>
      <c r="MUY102" s="644"/>
      <c r="MUZ102" s="644"/>
      <c r="MVA102" s="644"/>
      <c r="MVB102" s="644"/>
      <c r="MVC102" s="644"/>
      <c r="MVD102" s="644"/>
      <c r="MVE102" s="644"/>
      <c r="MVF102" s="644"/>
      <c r="MVG102" s="644"/>
      <c r="MVH102" s="644"/>
      <c r="MVI102" s="644"/>
      <c r="MVJ102" s="644"/>
      <c r="MVK102" s="644"/>
      <c r="MVL102" s="644"/>
      <c r="MVM102" s="644"/>
      <c r="MVN102" s="644"/>
      <c r="MVO102" s="644"/>
      <c r="MVP102" s="644"/>
      <c r="MVQ102" s="644"/>
      <c r="MVR102" s="644"/>
      <c r="MVS102" s="644"/>
      <c r="MVT102" s="644"/>
      <c r="MVU102" s="644"/>
      <c r="MVV102" s="644"/>
      <c r="MVW102" s="644"/>
      <c r="MVX102" s="644"/>
      <c r="MVY102" s="644"/>
      <c r="MVZ102" s="644"/>
      <c r="MWA102" s="644"/>
      <c r="MWB102" s="644"/>
      <c r="MWC102" s="644"/>
      <c r="MWD102" s="644"/>
      <c r="MWE102" s="644"/>
      <c r="MWF102" s="644"/>
      <c r="MWG102" s="644"/>
      <c r="MWH102" s="644"/>
      <c r="MWI102" s="644"/>
      <c r="MWJ102" s="644"/>
      <c r="MWK102" s="644"/>
      <c r="MWL102" s="644"/>
      <c r="MWM102" s="644"/>
      <c r="MWN102" s="644"/>
      <c r="MWO102" s="644"/>
      <c r="MWP102" s="644"/>
      <c r="MWQ102" s="644"/>
      <c r="MWR102" s="644"/>
      <c r="MWS102" s="644"/>
      <c r="MWT102" s="644"/>
      <c r="MWU102" s="644"/>
      <c r="MWV102" s="644"/>
      <c r="MWW102" s="644"/>
      <c r="MWX102" s="644"/>
      <c r="MWY102" s="644"/>
      <c r="MWZ102" s="644"/>
      <c r="MXA102" s="644"/>
      <c r="MXB102" s="644"/>
      <c r="MXC102" s="644"/>
      <c r="MXD102" s="644"/>
      <c r="MXE102" s="644"/>
      <c r="MXF102" s="644"/>
      <c r="MXG102" s="644"/>
      <c r="MXH102" s="644"/>
      <c r="MXI102" s="644"/>
      <c r="MXJ102" s="644"/>
      <c r="MXK102" s="644"/>
      <c r="MXL102" s="644"/>
      <c r="MXM102" s="644"/>
      <c r="MXN102" s="644"/>
      <c r="MXO102" s="644"/>
      <c r="MXP102" s="644"/>
      <c r="MXQ102" s="644"/>
      <c r="MXR102" s="644"/>
      <c r="MXS102" s="644"/>
      <c r="MXT102" s="644"/>
      <c r="MXU102" s="644"/>
      <c r="MXV102" s="644"/>
      <c r="MXW102" s="644"/>
      <c r="MXX102" s="644"/>
      <c r="MXY102" s="644"/>
      <c r="MXZ102" s="644"/>
      <c r="MYA102" s="644"/>
      <c r="MYB102" s="644"/>
      <c r="MYC102" s="644"/>
      <c r="MYD102" s="644"/>
      <c r="MYE102" s="644"/>
      <c r="MYF102" s="644"/>
      <c r="MYG102" s="644"/>
      <c r="MYH102" s="644"/>
      <c r="MYI102" s="644"/>
      <c r="MYJ102" s="644"/>
      <c r="MYK102" s="644"/>
      <c r="MYL102" s="644"/>
      <c r="MYM102" s="644"/>
      <c r="MYN102" s="644"/>
      <c r="MYO102" s="644"/>
      <c r="MYP102" s="644"/>
      <c r="MYQ102" s="644"/>
      <c r="MYR102" s="644"/>
      <c r="MYS102" s="644"/>
      <c r="MYT102" s="644"/>
      <c r="MYU102" s="644"/>
      <c r="MYV102" s="644"/>
      <c r="MYW102" s="644"/>
      <c r="MYX102" s="644"/>
      <c r="MYY102" s="644"/>
      <c r="MYZ102" s="644"/>
      <c r="MZA102" s="644"/>
      <c r="MZB102" s="644"/>
      <c r="MZC102" s="644"/>
      <c r="MZD102" s="644"/>
      <c r="MZE102" s="644"/>
      <c r="MZF102" s="644"/>
      <c r="MZG102" s="644"/>
      <c r="MZH102" s="644"/>
      <c r="MZI102" s="644"/>
      <c r="MZJ102" s="644"/>
      <c r="MZK102" s="644"/>
      <c r="MZL102" s="644"/>
      <c r="MZM102" s="644"/>
      <c r="MZN102" s="644"/>
      <c r="MZO102" s="644"/>
      <c r="MZP102" s="644"/>
      <c r="MZQ102" s="644"/>
      <c r="MZR102" s="644"/>
      <c r="MZS102" s="644"/>
      <c r="MZT102" s="644"/>
      <c r="MZU102" s="644"/>
      <c r="MZV102" s="644"/>
      <c r="MZW102" s="644"/>
      <c r="MZX102" s="644"/>
      <c r="MZY102" s="644"/>
      <c r="MZZ102" s="644"/>
      <c r="NAA102" s="644"/>
      <c r="NAB102" s="644"/>
      <c r="NAC102" s="644"/>
      <c r="NAD102" s="644"/>
      <c r="NAE102" s="644"/>
      <c r="NAF102" s="644"/>
      <c r="NAG102" s="644"/>
      <c r="NAH102" s="644"/>
      <c r="NAI102" s="644"/>
      <c r="NAJ102" s="644"/>
      <c r="NAK102" s="644"/>
      <c r="NAL102" s="644"/>
      <c r="NAM102" s="644"/>
      <c r="NAN102" s="644"/>
      <c r="NAO102" s="644"/>
      <c r="NAP102" s="644"/>
      <c r="NAQ102" s="644"/>
      <c r="NAR102" s="644"/>
      <c r="NAS102" s="644"/>
      <c r="NAT102" s="644"/>
      <c r="NAU102" s="644"/>
      <c r="NAV102" s="644"/>
      <c r="NAW102" s="644"/>
      <c r="NAX102" s="644"/>
      <c r="NAY102" s="644"/>
      <c r="NAZ102" s="644"/>
      <c r="NBA102" s="644"/>
      <c r="NBB102" s="644"/>
      <c r="NBC102" s="644"/>
      <c r="NBD102" s="644"/>
      <c r="NBE102" s="644"/>
      <c r="NBF102" s="644"/>
      <c r="NBG102" s="644"/>
      <c r="NBH102" s="644"/>
      <c r="NBI102" s="644"/>
      <c r="NBJ102" s="644"/>
      <c r="NBK102" s="644"/>
      <c r="NBL102" s="644"/>
      <c r="NBM102" s="644"/>
      <c r="NBN102" s="644"/>
      <c r="NBO102" s="644"/>
      <c r="NBP102" s="644"/>
      <c r="NBQ102" s="644"/>
      <c r="NBR102" s="644"/>
      <c r="NBS102" s="644"/>
      <c r="NBT102" s="644"/>
      <c r="NBU102" s="644"/>
      <c r="NBV102" s="644"/>
      <c r="NBW102" s="644"/>
      <c r="NBX102" s="644"/>
      <c r="NBY102" s="644"/>
      <c r="NBZ102" s="644"/>
      <c r="NCA102" s="644"/>
      <c r="NCB102" s="644"/>
      <c r="NCC102" s="644"/>
      <c r="NCD102" s="644"/>
      <c r="NCE102" s="644"/>
      <c r="NCF102" s="644"/>
      <c r="NCG102" s="644"/>
      <c r="NCH102" s="644"/>
      <c r="NCI102" s="644"/>
      <c r="NCJ102" s="644"/>
      <c r="NCK102" s="644"/>
      <c r="NCL102" s="644"/>
      <c r="NCM102" s="644"/>
      <c r="NCN102" s="644"/>
      <c r="NCO102" s="644"/>
      <c r="NCP102" s="644"/>
      <c r="NCQ102" s="644"/>
      <c r="NCR102" s="644"/>
      <c r="NCS102" s="644"/>
      <c r="NCT102" s="644"/>
      <c r="NCU102" s="644"/>
      <c r="NCV102" s="644"/>
      <c r="NCW102" s="644"/>
      <c r="NCX102" s="644"/>
      <c r="NCY102" s="644"/>
      <c r="NCZ102" s="644"/>
      <c r="NDA102" s="644"/>
      <c r="NDB102" s="644"/>
      <c r="NDC102" s="644"/>
      <c r="NDD102" s="644"/>
      <c r="NDE102" s="644"/>
      <c r="NDF102" s="644"/>
      <c r="NDG102" s="644"/>
      <c r="NDH102" s="644"/>
      <c r="NDI102" s="644"/>
      <c r="NDJ102" s="644"/>
      <c r="NDK102" s="644"/>
      <c r="NDL102" s="644"/>
      <c r="NDM102" s="644"/>
      <c r="NDN102" s="644"/>
      <c r="NDO102" s="644"/>
      <c r="NDP102" s="644"/>
      <c r="NDQ102" s="644"/>
      <c r="NDR102" s="644"/>
      <c r="NDS102" s="644"/>
      <c r="NDT102" s="644"/>
      <c r="NDU102" s="644"/>
      <c r="NDV102" s="644"/>
      <c r="NDW102" s="644"/>
      <c r="NDX102" s="644"/>
      <c r="NDY102" s="644"/>
      <c r="NDZ102" s="644"/>
      <c r="NEA102" s="644"/>
      <c r="NEB102" s="644"/>
      <c r="NEC102" s="644"/>
      <c r="NED102" s="644"/>
      <c r="NEE102" s="644"/>
      <c r="NEF102" s="644"/>
      <c r="NEG102" s="644"/>
      <c r="NEH102" s="644"/>
      <c r="NEI102" s="644"/>
      <c r="NEJ102" s="644"/>
      <c r="NEK102" s="644"/>
      <c r="NEL102" s="644"/>
      <c r="NEM102" s="644"/>
      <c r="NEN102" s="644"/>
      <c r="NEO102" s="644"/>
      <c r="NEP102" s="644"/>
      <c r="NEQ102" s="644"/>
      <c r="NER102" s="644"/>
      <c r="NES102" s="644"/>
      <c r="NET102" s="644"/>
      <c r="NEU102" s="644"/>
      <c r="NEV102" s="644"/>
      <c r="NEW102" s="644"/>
      <c r="NEX102" s="644"/>
      <c r="NEY102" s="644"/>
      <c r="NEZ102" s="644"/>
      <c r="NFA102" s="644"/>
      <c r="NFB102" s="644"/>
      <c r="NFC102" s="644"/>
      <c r="NFD102" s="644"/>
      <c r="NFE102" s="644"/>
      <c r="NFF102" s="644"/>
      <c r="NFG102" s="644"/>
      <c r="NFH102" s="644"/>
      <c r="NFI102" s="644"/>
      <c r="NFJ102" s="644"/>
      <c r="NFK102" s="644"/>
      <c r="NFL102" s="644"/>
      <c r="NFM102" s="644"/>
      <c r="NFN102" s="644"/>
      <c r="NFO102" s="644"/>
      <c r="NFP102" s="644"/>
      <c r="NFQ102" s="644"/>
      <c r="NFR102" s="644"/>
      <c r="NFS102" s="644"/>
      <c r="NFT102" s="644"/>
      <c r="NFU102" s="644"/>
      <c r="NFV102" s="644"/>
      <c r="NFW102" s="644"/>
      <c r="NFX102" s="644"/>
      <c r="NFY102" s="644"/>
      <c r="NFZ102" s="644"/>
      <c r="NGA102" s="644"/>
      <c r="NGB102" s="644"/>
      <c r="NGC102" s="644"/>
      <c r="NGD102" s="644"/>
      <c r="NGE102" s="644"/>
      <c r="NGF102" s="644"/>
      <c r="NGG102" s="644"/>
      <c r="NGH102" s="644"/>
      <c r="NGI102" s="644"/>
      <c r="NGJ102" s="644"/>
      <c r="NGK102" s="644"/>
      <c r="NGL102" s="644"/>
      <c r="NGM102" s="644"/>
      <c r="NGN102" s="644"/>
      <c r="NGO102" s="644"/>
      <c r="NGP102" s="644"/>
      <c r="NGQ102" s="644"/>
      <c r="NGR102" s="644"/>
      <c r="NGS102" s="644"/>
      <c r="NGT102" s="644"/>
      <c r="NGU102" s="644"/>
      <c r="NGV102" s="644"/>
      <c r="NGW102" s="644"/>
      <c r="NGX102" s="644"/>
      <c r="NGY102" s="644"/>
      <c r="NGZ102" s="644"/>
      <c r="NHA102" s="644"/>
      <c r="NHB102" s="644"/>
      <c r="NHC102" s="644"/>
      <c r="NHD102" s="644"/>
      <c r="NHE102" s="644"/>
      <c r="NHF102" s="644"/>
      <c r="NHG102" s="644"/>
      <c r="NHH102" s="644"/>
      <c r="NHI102" s="644"/>
      <c r="NHJ102" s="644"/>
      <c r="NHK102" s="644"/>
      <c r="NHL102" s="644"/>
      <c r="NHM102" s="644"/>
      <c r="NHN102" s="644"/>
      <c r="NHO102" s="644"/>
      <c r="NHP102" s="644"/>
      <c r="NHQ102" s="644"/>
      <c r="NHR102" s="644"/>
      <c r="NHS102" s="644"/>
      <c r="NHT102" s="644"/>
      <c r="NHU102" s="644"/>
      <c r="NHV102" s="644"/>
      <c r="NHW102" s="644"/>
      <c r="NHX102" s="644"/>
      <c r="NHY102" s="644"/>
      <c r="NHZ102" s="644"/>
      <c r="NIA102" s="644"/>
      <c r="NIB102" s="644"/>
      <c r="NIC102" s="644"/>
      <c r="NID102" s="644"/>
      <c r="NIE102" s="644"/>
      <c r="NIF102" s="644"/>
      <c r="NIG102" s="644"/>
      <c r="NIH102" s="644"/>
      <c r="NII102" s="644"/>
      <c r="NIJ102" s="644"/>
      <c r="NIK102" s="644"/>
      <c r="NIL102" s="644"/>
      <c r="NIM102" s="644"/>
      <c r="NIN102" s="644"/>
      <c r="NIO102" s="644"/>
      <c r="NIP102" s="644"/>
      <c r="NIQ102" s="644"/>
      <c r="NIR102" s="644"/>
      <c r="NIS102" s="644"/>
      <c r="NIT102" s="644"/>
      <c r="NIU102" s="644"/>
      <c r="NIV102" s="644"/>
      <c r="NIW102" s="644"/>
      <c r="NIX102" s="644"/>
      <c r="NIY102" s="644"/>
      <c r="NIZ102" s="644"/>
      <c r="NJA102" s="644"/>
      <c r="NJB102" s="644"/>
      <c r="NJC102" s="644"/>
      <c r="NJD102" s="644"/>
      <c r="NJE102" s="644"/>
      <c r="NJF102" s="644"/>
      <c r="NJG102" s="644"/>
      <c r="NJH102" s="644"/>
      <c r="NJI102" s="644"/>
      <c r="NJJ102" s="644"/>
      <c r="NJK102" s="644"/>
      <c r="NJL102" s="644"/>
      <c r="NJM102" s="644"/>
      <c r="NJN102" s="644"/>
      <c r="NJO102" s="644"/>
      <c r="NJP102" s="644"/>
      <c r="NJQ102" s="644"/>
      <c r="NJR102" s="644"/>
      <c r="NJS102" s="644"/>
      <c r="NJT102" s="644"/>
      <c r="NJU102" s="644"/>
      <c r="NJV102" s="644"/>
      <c r="NJW102" s="644"/>
      <c r="NJX102" s="644"/>
      <c r="NJY102" s="644"/>
      <c r="NJZ102" s="644"/>
      <c r="NKA102" s="644"/>
      <c r="NKB102" s="644"/>
      <c r="NKC102" s="644"/>
      <c r="NKD102" s="644"/>
      <c r="NKE102" s="644"/>
      <c r="NKF102" s="644"/>
      <c r="NKG102" s="644"/>
      <c r="NKH102" s="644"/>
      <c r="NKI102" s="644"/>
      <c r="NKJ102" s="644"/>
      <c r="NKK102" s="644"/>
      <c r="NKL102" s="644"/>
      <c r="NKM102" s="644"/>
      <c r="NKN102" s="644"/>
      <c r="NKO102" s="644"/>
      <c r="NKP102" s="644"/>
      <c r="NKQ102" s="644"/>
      <c r="NKR102" s="644"/>
      <c r="NKS102" s="644"/>
      <c r="NKT102" s="644"/>
      <c r="NKU102" s="644"/>
      <c r="NKV102" s="644"/>
      <c r="NKW102" s="644"/>
      <c r="NKX102" s="644"/>
      <c r="NKY102" s="644"/>
      <c r="NKZ102" s="644"/>
      <c r="NLA102" s="644"/>
      <c r="NLB102" s="644"/>
      <c r="NLC102" s="644"/>
      <c r="NLD102" s="644"/>
      <c r="NLE102" s="644"/>
      <c r="NLF102" s="644"/>
      <c r="NLG102" s="644"/>
      <c r="NLH102" s="644"/>
      <c r="NLI102" s="644"/>
      <c r="NLJ102" s="644"/>
      <c r="NLK102" s="644"/>
      <c r="NLL102" s="644"/>
      <c r="NLM102" s="644"/>
      <c r="NLN102" s="644"/>
      <c r="NLO102" s="644"/>
      <c r="NLP102" s="644"/>
      <c r="NLQ102" s="644"/>
      <c r="NLR102" s="644"/>
      <c r="NLS102" s="644"/>
      <c r="NLT102" s="644"/>
      <c r="NLU102" s="644"/>
      <c r="NLV102" s="644"/>
      <c r="NLW102" s="644"/>
      <c r="NLX102" s="644"/>
      <c r="NLY102" s="644"/>
      <c r="NLZ102" s="644"/>
      <c r="NMA102" s="644"/>
      <c r="NMB102" s="644"/>
      <c r="NMC102" s="644"/>
      <c r="NMD102" s="644"/>
      <c r="NME102" s="644"/>
      <c r="NMF102" s="644"/>
      <c r="NMG102" s="644"/>
      <c r="NMH102" s="644"/>
      <c r="NMI102" s="644"/>
      <c r="NMJ102" s="644"/>
      <c r="NMK102" s="644"/>
      <c r="NML102" s="644"/>
      <c r="NMM102" s="644"/>
      <c r="NMN102" s="644"/>
      <c r="NMO102" s="644"/>
      <c r="NMP102" s="644"/>
      <c r="NMQ102" s="644"/>
      <c r="NMR102" s="644"/>
      <c r="NMS102" s="644"/>
      <c r="NMT102" s="644"/>
      <c r="NMU102" s="644"/>
      <c r="NMV102" s="644"/>
      <c r="NMW102" s="644"/>
      <c r="NMX102" s="644"/>
      <c r="NMY102" s="644"/>
      <c r="NMZ102" s="644"/>
      <c r="NNA102" s="644"/>
      <c r="NNB102" s="644"/>
      <c r="NNC102" s="644"/>
      <c r="NND102" s="644"/>
      <c r="NNE102" s="644"/>
      <c r="NNF102" s="644"/>
      <c r="NNG102" s="644"/>
      <c r="NNH102" s="644"/>
      <c r="NNI102" s="644"/>
      <c r="NNJ102" s="644"/>
      <c r="NNK102" s="644"/>
      <c r="NNL102" s="644"/>
      <c r="NNM102" s="644"/>
      <c r="NNN102" s="644"/>
      <c r="NNO102" s="644"/>
      <c r="NNP102" s="644"/>
      <c r="NNQ102" s="644"/>
      <c r="NNR102" s="644"/>
      <c r="NNS102" s="644"/>
      <c r="NNT102" s="644"/>
      <c r="NNU102" s="644"/>
      <c r="NNV102" s="644"/>
      <c r="NNW102" s="644"/>
      <c r="NNX102" s="644"/>
      <c r="NNY102" s="644"/>
      <c r="NNZ102" s="644"/>
      <c r="NOA102" s="644"/>
      <c r="NOB102" s="644"/>
      <c r="NOC102" s="644"/>
      <c r="NOD102" s="644"/>
      <c r="NOE102" s="644"/>
      <c r="NOF102" s="644"/>
      <c r="NOG102" s="644"/>
      <c r="NOH102" s="644"/>
      <c r="NOI102" s="644"/>
      <c r="NOJ102" s="644"/>
      <c r="NOK102" s="644"/>
      <c r="NOL102" s="644"/>
      <c r="NOM102" s="644"/>
      <c r="NON102" s="644"/>
      <c r="NOO102" s="644"/>
      <c r="NOP102" s="644"/>
      <c r="NOQ102" s="644"/>
      <c r="NOR102" s="644"/>
      <c r="NOS102" s="644"/>
      <c r="NOT102" s="644"/>
      <c r="NOU102" s="644"/>
      <c r="NOV102" s="644"/>
      <c r="NOW102" s="644"/>
      <c r="NOX102" s="644"/>
      <c r="NOY102" s="644"/>
      <c r="NOZ102" s="644"/>
      <c r="NPA102" s="644"/>
      <c r="NPB102" s="644"/>
      <c r="NPC102" s="644"/>
      <c r="NPD102" s="644"/>
      <c r="NPE102" s="644"/>
      <c r="NPF102" s="644"/>
      <c r="NPG102" s="644"/>
      <c r="NPH102" s="644"/>
      <c r="NPI102" s="644"/>
      <c r="NPJ102" s="644"/>
      <c r="NPK102" s="644"/>
      <c r="NPL102" s="644"/>
      <c r="NPM102" s="644"/>
      <c r="NPN102" s="644"/>
      <c r="NPO102" s="644"/>
      <c r="NPP102" s="644"/>
      <c r="NPQ102" s="644"/>
      <c r="NPR102" s="644"/>
      <c r="NPS102" s="644"/>
      <c r="NPT102" s="644"/>
      <c r="NPU102" s="644"/>
      <c r="NPV102" s="644"/>
      <c r="NPW102" s="644"/>
      <c r="NPX102" s="644"/>
      <c r="NPY102" s="644"/>
      <c r="NPZ102" s="644"/>
      <c r="NQA102" s="644"/>
      <c r="NQB102" s="644"/>
      <c r="NQC102" s="644"/>
      <c r="NQD102" s="644"/>
      <c r="NQE102" s="644"/>
      <c r="NQF102" s="644"/>
      <c r="NQG102" s="644"/>
      <c r="NQH102" s="644"/>
      <c r="NQI102" s="644"/>
      <c r="NQJ102" s="644"/>
      <c r="NQK102" s="644"/>
      <c r="NQL102" s="644"/>
      <c r="NQM102" s="644"/>
      <c r="NQN102" s="644"/>
      <c r="NQO102" s="644"/>
      <c r="NQP102" s="644"/>
      <c r="NQQ102" s="644"/>
      <c r="NQR102" s="644"/>
      <c r="NQS102" s="644"/>
      <c r="NQT102" s="644"/>
      <c r="NQU102" s="644"/>
      <c r="NQV102" s="644"/>
      <c r="NQW102" s="644"/>
      <c r="NQX102" s="644"/>
      <c r="NQY102" s="644"/>
      <c r="NQZ102" s="644"/>
      <c r="NRA102" s="644"/>
      <c r="NRB102" s="644"/>
      <c r="NRC102" s="644"/>
      <c r="NRD102" s="644"/>
      <c r="NRE102" s="644"/>
      <c r="NRF102" s="644"/>
      <c r="NRG102" s="644"/>
      <c r="NRH102" s="644"/>
      <c r="NRI102" s="644"/>
      <c r="NRJ102" s="644"/>
      <c r="NRK102" s="644"/>
      <c r="NRL102" s="644"/>
      <c r="NRM102" s="644"/>
      <c r="NRN102" s="644"/>
      <c r="NRO102" s="644"/>
      <c r="NRP102" s="644"/>
      <c r="NRQ102" s="644"/>
      <c r="NRR102" s="644"/>
      <c r="NRS102" s="644"/>
      <c r="NRT102" s="644"/>
      <c r="NRU102" s="644"/>
      <c r="NRV102" s="644"/>
      <c r="NRW102" s="644"/>
      <c r="NRX102" s="644"/>
      <c r="NRY102" s="644"/>
      <c r="NRZ102" s="644"/>
      <c r="NSA102" s="644"/>
      <c r="NSB102" s="644"/>
      <c r="NSC102" s="644"/>
      <c r="NSD102" s="644"/>
      <c r="NSE102" s="644"/>
      <c r="NSF102" s="644"/>
      <c r="NSG102" s="644"/>
      <c r="NSH102" s="644"/>
      <c r="NSI102" s="644"/>
      <c r="NSJ102" s="644"/>
      <c r="NSK102" s="644"/>
      <c r="NSL102" s="644"/>
      <c r="NSM102" s="644"/>
      <c r="NSN102" s="644"/>
      <c r="NSO102" s="644"/>
      <c r="NSP102" s="644"/>
      <c r="NSQ102" s="644"/>
      <c r="NSR102" s="644"/>
      <c r="NSS102" s="644"/>
      <c r="NST102" s="644"/>
      <c r="NSU102" s="644"/>
      <c r="NSV102" s="644"/>
      <c r="NSW102" s="644"/>
      <c r="NSX102" s="644"/>
      <c r="NSY102" s="644"/>
      <c r="NSZ102" s="644"/>
      <c r="NTA102" s="644"/>
      <c r="NTB102" s="644"/>
      <c r="NTC102" s="644"/>
      <c r="NTD102" s="644"/>
      <c r="NTE102" s="644"/>
      <c r="NTF102" s="644"/>
      <c r="NTG102" s="644"/>
      <c r="NTH102" s="644"/>
      <c r="NTI102" s="644"/>
      <c r="NTJ102" s="644"/>
      <c r="NTK102" s="644"/>
      <c r="NTL102" s="644"/>
      <c r="NTM102" s="644"/>
      <c r="NTN102" s="644"/>
      <c r="NTO102" s="644"/>
      <c r="NTP102" s="644"/>
      <c r="NTQ102" s="644"/>
      <c r="NTR102" s="644"/>
      <c r="NTS102" s="644"/>
      <c r="NTT102" s="644"/>
      <c r="NTU102" s="644"/>
      <c r="NTV102" s="644"/>
      <c r="NTW102" s="644"/>
      <c r="NTX102" s="644"/>
      <c r="NTY102" s="644"/>
      <c r="NTZ102" s="644"/>
      <c r="NUA102" s="644"/>
      <c r="NUB102" s="644"/>
      <c r="NUC102" s="644"/>
      <c r="NUD102" s="644"/>
      <c r="NUE102" s="644"/>
      <c r="NUF102" s="644"/>
      <c r="NUG102" s="644"/>
      <c r="NUH102" s="644"/>
      <c r="NUI102" s="644"/>
      <c r="NUJ102" s="644"/>
      <c r="NUK102" s="644"/>
      <c r="NUL102" s="644"/>
      <c r="NUM102" s="644"/>
      <c r="NUN102" s="644"/>
      <c r="NUO102" s="644"/>
      <c r="NUP102" s="644"/>
      <c r="NUQ102" s="644"/>
      <c r="NUR102" s="644"/>
      <c r="NUS102" s="644"/>
      <c r="NUT102" s="644"/>
      <c r="NUU102" s="644"/>
      <c r="NUV102" s="644"/>
      <c r="NUW102" s="644"/>
      <c r="NUX102" s="644"/>
      <c r="NUY102" s="644"/>
      <c r="NUZ102" s="644"/>
      <c r="NVA102" s="644"/>
      <c r="NVB102" s="644"/>
      <c r="NVC102" s="644"/>
      <c r="NVD102" s="644"/>
      <c r="NVE102" s="644"/>
      <c r="NVF102" s="644"/>
      <c r="NVG102" s="644"/>
      <c r="NVH102" s="644"/>
      <c r="NVI102" s="644"/>
      <c r="NVJ102" s="644"/>
      <c r="NVK102" s="644"/>
      <c r="NVL102" s="644"/>
      <c r="NVM102" s="644"/>
      <c r="NVN102" s="644"/>
      <c r="NVO102" s="644"/>
      <c r="NVP102" s="644"/>
      <c r="NVQ102" s="644"/>
      <c r="NVR102" s="644"/>
      <c r="NVS102" s="644"/>
      <c r="NVT102" s="644"/>
      <c r="NVU102" s="644"/>
      <c r="NVV102" s="644"/>
      <c r="NVW102" s="644"/>
      <c r="NVX102" s="644"/>
      <c r="NVY102" s="644"/>
      <c r="NVZ102" s="644"/>
      <c r="NWA102" s="644"/>
      <c r="NWB102" s="644"/>
      <c r="NWC102" s="644"/>
      <c r="NWD102" s="644"/>
      <c r="NWE102" s="644"/>
      <c r="NWF102" s="644"/>
      <c r="NWG102" s="644"/>
      <c r="NWH102" s="644"/>
      <c r="NWI102" s="644"/>
      <c r="NWJ102" s="644"/>
      <c r="NWK102" s="644"/>
      <c r="NWL102" s="644"/>
      <c r="NWM102" s="644"/>
      <c r="NWN102" s="644"/>
      <c r="NWO102" s="644"/>
      <c r="NWP102" s="644"/>
      <c r="NWQ102" s="644"/>
      <c r="NWR102" s="644"/>
      <c r="NWS102" s="644"/>
      <c r="NWT102" s="644"/>
      <c r="NWU102" s="644"/>
      <c r="NWV102" s="644"/>
      <c r="NWW102" s="644"/>
      <c r="NWX102" s="644"/>
      <c r="NWY102" s="644"/>
      <c r="NWZ102" s="644"/>
      <c r="NXA102" s="644"/>
      <c r="NXB102" s="644"/>
      <c r="NXC102" s="644"/>
      <c r="NXD102" s="644"/>
      <c r="NXE102" s="644"/>
      <c r="NXF102" s="644"/>
      <c r="NXG102" s="644"/>
      <c r="NXH102" s="644"/>
      <c r="NXI102" s="644"/>
      <c r="NXJ102" s="644"/>
      <c r="NXK102" s="644"/>
      <c r="NXL102" s="644"/>
      <c r="NXM102" s="644"/>
      <c r="NXN102" s="644"/>
      <c r="NXO102" s="644"/>
      <c r="NXP102" s="644"/>
      <c r="NXQ102" s="644"/>
      <c r="NXR102" s="644"/>
      <c r="NXS102" s="644"/>
      <c r="NXT102" s="644"/>
      <c r="NXU102" s="644"/>
      <c r="NXV102" s="644"/>
      <c r="NXW102" s="644"/>
      <c r="NXX102" s="644"/>
      <c r="NXY102" s="644"/>
      <c r="NXZ102" s="644"/>
      <c r="NYA102" s="644"/>
      <c r="NYB102" s="644"/>
      <c r="NYC102" s="644"/>
      <c r="NYD102" s="644"/>
      <c r="NYE102" s="644"/>
      <c r="NYF102" s="644"/>
      <c r="NYG102" s="644"/>
      <c r="NYH102" s="644"/>
      <c r="NYI102" s="644"/>
      <c r="NYJ102" s="644"/>
      <c r="NYK102" s="644"/>
      <c r="NYL102" s="644"/>
      <c r="NYM102" s="644"/>
      <c r="NYN102" s="644"/>
      <c r="NYO102" s="644"/>
      <c r="NYP102" s="644"/>
      <c r="NYQ102" s="644"/>
      <c r="NYR102" s="644"/>
      <c r="NYS102" s="644"/>
      <c r="NYT102" s="644"/>
      <c r="NYU102" s="644"/>
      <c r="NYV102" s="644"/>
      <c r="NYW102" s="644"/>
      <c r="NYX102" s="644"/>
      <c r="NYY102" s="644"/>
      <c r="NYZ102" s="644"/>
      <c r="NZA102" s="644"/>
      <c r="NZB102" s="644"/>
      <c r="NZC102" s="644"/>
      <c r="NZD102" s="644"/>
      <c r="NZE102" s="644"/>
      <c r="NZF102" s="644"/>
      <c r="NZG102" s="644"/>
      <c r="NZH102" s="644"/>
      <c r="NZI102" s="644"/>
      <c r="NZJ102" s="644"/>
      <c r="NZK102" s="644"/>
      <c r="NZL102" s="644"/>
      <c r="NZM102" s="644"/>
      <c r="NZN102" s="644"/>
      <c r="NZO102" s="644"/>
      <c r="NZP102" s="644"/>
      <c r="NZQ102" s="644"/>
      <c r="NZR102" s="644"/>
      <c r="NZS102" s="644"/>
      <c r="NZT102" s="644"/>
      <c r="NZU102" s="644"/>
      <c r="NZV102" s="644"/>
      <c r="NZW102" s="644"/>
      <c r="NZX102" s="644"/>
      <c r="NZY102" s="644"/>
      <c r="NZZ102" s="644"/>
      <c r="OAA102" s="644"/>
      <c r="OAB102" s="644"/>
      <c r="OAC102" s="644"/>
      <c r="OAD102" s="644"/>
      <c r="OAE102" s="644"/>
      <c r="OAF102" s="644"/>
      <c r="OAG102" s="644"/>
      <c r="OAH102" s="644"/>
      <c r="OAI102" s="644"/>
      <c r="OAJ102" s="644"/>
      <c r="OAK102" s="644"/>
      <c r="OAL102" s="644"/>
      <c r="OAM102" s="644"/>
      <c r="OAN102" s="644"/>
      <c r="OAO102" s="644"/>
      <c r="OAP102" s="644"/>
      <c r="OAQ102" s="644"/>
      <c r="OAR102" s="644"/>
      <c r="OAS102" s="644"/>
      <c r="OAT102" s="644"/>
      <c r="OAU102" s="644"/>
      <c r="OAV102" s="644"/>
      <c r="OAW102" s="644"/>
      <c r="OAX102" s="644"/>
      <c r="OAY102" s="644"/>
      <c r="OAZ102" s="644"/>
      <c r="OBA102" s="644"/>
      <c r="OBB102" s="644"/>
      <c r="OBC102" s="644"/>
      <c r="OBD102" s="644"/>
      <c r="OBE102" s="644"/>
      <c r="OBF102" s="644"/>
      <c r="OBG102" s="644"/>
      <c r="OBH102" s="644"/>
      <c r="OBI102" s="644"/>
      <c r="OBJ102" s="644"/>
      <c r="OBK102" s="644"/>
      <c r="OBL102" s="644"/>
      <c r="OBM102" s="644"/>
      <c r="OBN102" s="644"/>
      <c r="OBO102" s="644"/>
      <c r="OBP102" s="644"/>
      <c r="OBQ102" s="644"/>
      <c r="OBR102" s="644"/>
      <c r="OBS102" s="644"/>
      <c r="OBT102" s="644"/>
      <c r="OBU102" s="644"/>
      <c r="OBV102" s="644"/>
      <c r="OBW102" s="644"/>
      <c r="OBX102" s="644"/>
      <c r="OBY102" s="644"/>
      <c r="OBZ102" s="644"/>
      <c r="OCA102" s="644"/>
      <c r="OCB102" s="644"/>
      <c r="OCC102" s="644"/>
      <c r="OCD102" s="644"/>
      <c r="OCE102" s="644"/>
      <c r="OCF102" s="644"/>
      <c r="OCG102" s="644"/>
      <c r="OCH102" s="644"/>
      <c r="OCI102" s="644"/>
      <c r="OCJ102" s="644"/>
      <c r="OCK102" s="644"/>
      <c r="OCL102" s="644"/>
      <c r="OCM102" s="644"/>
      <c r="OCN102" s="644"/>
      <c r="OCO102" s="644"/>
      <c r="OCP102" s="644"/>
      <c r="OCQ102" s="644"/>
      <c r="OCR102" s="644"/>
      <c r="OCS102" s="644"/>
      <c r="OCT102" s="644"/>
      <c r="OCU102" s="644"/>
      <c r="OCV102" s="644"/>
      <c r="OCW102" s="644"/>
      <c r="OCX102" s="644"/>
      <c r="OCY102" s="644"/>
      <c r="OCZ102" s="644"/>
      <c r="ODA102" s="644"/>
      <c r="ODB102" s="644"/>
      <c r="ODC102" s="644"/>
      <c r="ODD102" s="644"/>
      <c r="ODE102" s="644"/>
      <c r="ODF102" s="644"/>
      <c r="ODG102" s="644"/>
      <c r="ODH102" s="644"/>
      <c r="ODI102" s="644"/>
      <c r="ODJ102" s="644"/>
      <c r="ODK102" s="644"/>
      <c r="ODL102" s="644"/>
      <c r="ODM102" s="644"/>
      <c r="ODN102" s="644"/>
      <c r="ODO102" s="644"/>
      <c r="ODP102" s="644"/>
      <c r="ODQ102" s="644"/>
      <c r="ODR102" s="644"/>
      <c r="ODS102" s="644"/>
      <c r="ODT102" s="644"/>
      <c r="ODU102" s="644"/>
      <c r="ODV102" s="644"/>
      <c r="ODW102" s="644"/>
      <c r="ODX102" s="644"/>
      <c r="ODY102" s="644"/>
      <c r="ODZ102" s="644"/>
      <c r="OEA102" s="644"/>
      <c r="OEB102" s="644"/>
      <c r="OEC102" s="644"/>
      <c r="OED102" s="644"/>
      <c r="OEE102" s="644"/>
      <c r="OEF102" s="644"/>
      <c r="OEG102" s="644"/>
      <c r="OEH102" s="644"/>
      <c r="OEI102" s="644"/>
      <c r="OEJ102" s="644"/>
      <c r="OEK102" s="644"/>
      <c r="OEL102" s="644"/>
      <c r="OEM102" s="644"/>
      <c r="OEN102" s="644"/>
      <c r="OEO102" s="644"/>
      <c r="OEP102" s="644"/>
      <c r="OEQ102" s="644"/>
      <c r="OER102" s="644"/>
      <c r="OES102" s="644"/>
      <c r="OET102" s="644"/>
      <c r="OEU102" s="644"/>
      <c r="OEV102" s="644"/>
      <c r="OEW102" s="644"/>
      <c r="OEX102" s="644"/>
      <c r="OEY102" s="644"/>
      <c r="OEZ102" s="644"/>
      <c r="OFA102" s="644"/>
      <c r="OFB102" s="644"/>
      <c r="OFC102" s="644"/>
      <c r="OFD102" s="644"/>
      <c r="OFE102" s="644"/>
      <c r="OFF102" s="644"/>
      <c r="OFG102" s="644"/>
      <c r="OFH102" s="644"/>
      <c r="OFI102" s="644"/>
      <c r="OFJ102" s="644"/>
      <c r="OFK102" s="644"/>
      <c r="OFL102" s="644"/>
      <c r="OFM102" s="644"/>
      <c r="OFN102" s="644"/>
      <c r="OFO102" s="644"/>
      <c r="OFP102" s="644"/>
      <c r="OFQ102" s="644"/>
      <c r="OFR102" s="644"/>
      <c r="OFS102" s="644"/>
      <c r="OFT102" s="644"/>
      <c r="OFU102" s="644"/>
      <c r="OFV102" s="644"/>
      <c r="OFW102" s="644"/>
      <c r="OFX102" s="644"/>
      <c r="OFY102" s="644"/>
      <c r="OFZ102" s="644"/>
      <c r="OGA102" s="644"/>
      <c r="OGB102" s="644"/>
      <c r="OGC102" s="644"/>
      <c r="OGD102" s="644"/>
      <c r="OGE102" s="644"/>
      <c r="OGF102" s="644"/>
      <c r="OGG102" s="644"/>
      <c r="OGH102" s="644"/>
      <c r="OGI102" s="644"/>
      <c r="OGJ102" s="644"/>
      <c r="OGK102" s="644"/>
      <c r="OGL102" s="644"/>
      <c r="OGM102" s="644"/>
      <c r="OGN102" s="644"/>
      <c r="OGO102" s="644"/>
      <c r="OGP102" s="644"/>
      <c r="OGQ102" s="644"/>
      <c r="OGR102" s="644"/>
      <c r="OGS102" s="644"/>
      <c r="OGT102" s="644"/>
      <c r="OGU102" s="644"/>
      <c r="OGV102" s="644"/>
      <c r="OGW102" s="644"/>
      <c r="OGX102" s="644"/>
      <c r="OGY102" s="644"/>
      <c r="OGZ102" s="644"/>
      <c r="OHA102" s="644"/>
      <c r="OHB102" s="644"/>
      <c r="OHC102" s="644"/>
      <c r="OHD102" s="644"/>
      <c r="OHE102" s="644"/>
      <c r="OHF102" s="644"/>
      <c r="OHG102" s="644"/>
      <c r="OHH102" s="644"/>
      <c r="OHI102" s="644"/>
      <c r="OHJ102" s="644"/>
      <c r="OHK102" s="644"/>
      <c r="OHL102" s="644"/>
      <c r="OHM102" s="644"/>
      <c r="OHN102" s="644"/>
      <c r="OHO102" s="644"/>
      <c r="OHP102" s="644"/>
      <c r="OHQ102" s="644"/>
      <c r="OHR102" s="644"/>
      <c r="OHS102" s="644"/>
      <c r="OHT102" s="644"/>
      <c r="OHU102" s="644"/>
      <c r="OHV102" s="644"/>
      <c r="OHW102" s="644"/>
      <c r="OHX102" s="644"/>
      <c r="OHY102" s="644"/>
      <c r="OHZ102" s="644"/>
      <c r="OIA102" s="644"/>
      <c r="OIB102" s="644"/>
      <c r="OIC102" s="644"/>
      <c r="OID102" s="644"/>
      <c r="OIE102" s="644"/>
      <c r="OIF102" s="644"/>
      <c r="OIG102" s="644"/>
      <c r="OIH102" s="644"/>
      <c r="OII102" s="644"/>
      <c r="OIJ102" s="644"/>
      <c r="OIK102" s="644"/>
      <c r="OIL102" s="644"/>
      <c r="OIM102" s="644"/>
      <c r="OIN102" s="644"/>
      <c r="OIO102" s="644"/>
      <c r="OIP102" s="644"/>
      <c r="OIQ102" s="644"/>
      <c r="OIR102" s="644"/>
      <c r="OIS102" s="644"/>
      <c r="OIT102" s="644"/>
      <c r="OIU102" s="644"/>
      <c r="OIV102" s="644"/>
      <c r="OIW102" s="644"/>
      <c r="OIX102" s="644"/>
      <c r="OIY102" s="644"/>
      <c r="OIZ102" s="644"/>
      <c r="OJA102" s="644"/>
      <c r="OJB102" s="644"/>
      <c r="OJC102" s="644"/>
      <c r="OJD102" s="644"/>
      <c r="OJE102" s="644"/>
      <c r="OJF102" s="644"/>
      <c r="OJG102" s="644"/>
      <c r="OJH102" s="644"/>
      <c r="OJI102" s="644"/>
      <c r="OJJ102" s="644"/>
      <c r="OJK102" s="644"/>
      <c r="OJL102" s="644"/>
      <c r="OJM102" s="644"/>
      <c r="OJN102" s="644"/>
      <c r="OJO102" s="644"/>
      <c r="OJP102" s="644"/>
      <c r="OJQ102" s="644"/>
      <c r="OJR102" s="644"/>
      <c r="OJS102" s="644"/>
      <c r="OJT102" s="644"/>
      <c r="OJU102" s="644"/>
      <c r="OJV102" s="644"/>
      <c r="OJW102" s="644"/>
      <c r="OJX102" s="644"/>
      <c r="OJY102" s="644"/>
      <c r="OJZ102" s="644"/>
      <c r="OKA102" s="644"/>
      <c r="OKB102" s="644"/>
      <c r="OKC102" s="644"/>
      <c r="OKD102" s="644"/>
      <c r="OKE102" s="644"/>
      <c r="OKF102" s="644"/>
      <c r="OKG102" s="644"/>
      <c r="OKH102" s="644"/>
      <c r="OKI102" s="644"/>
      <c r="OKJ102" s="644"/>
      <c r="OKK102" s="644"/>
      <c r="OKL102" s="644"/>
      <c r="OKM102" s="644"/>
      <c r="OKN102" s="644"/>
      <c r="OKO102" s="644"/>
      <c r="OKP102" s="644"/>
      <c r="OKQ102" s="644"/>
      <c r="OKR102" s="644"/>
      <c r="OKS102" s="644"/>
      <c r="OKT102" s="644"/>
      <c r="OKU102" s="644"/>
      <c r="OKV102" s="644"/>
      <c r="OKW102" s="644"/>
      <c r="OKX102" s="644"/>
      <c r="OKY102" s="644"/>
      <c r="OKZ102" s="644"/>
      <c r="OLA102" s="644"/>
      <c r="OLB102" s="644"/>
      <c r="OLC102" s="644"/>
      <c r="OLD102" s="644"/>
      <c r="OLE102" s="644"/>
      <c r="OLF102" s="644"/>
      <c r="OLG102" s="644"/>
      <c r="OLH102" s="644"/>
      <c r="OLI102" s="644"/>
      <c r="OLJ102" s="644"/>
      <c r="OLK102" s="644"/>
      <c r="OLL102" s="644"/>
      <c r="OLM102" s="644"/>
      <c r="OLN102" s="644"/>
      <c r="OLO102" s="644"/>
      <c r="OLP102" s="644"/>
      <c r="OLQ102" s="644"/>
      <c r="OLR102" s="644"/>
      <c r="OLS102" s="644"/>
      <c r="OLT102" s="644"/>
      <c r="OLU102" s="644"/>
      <c r="OLV102" s="644"/>
      <c r="OLW102" s="644"/>
      <c r="OLX102" s="644"/>
      <c r="OLY102" s="644"/>
      <c r="OLZ102" s="644"/>
      <c r="OMA102" s="644"/>
      <c r="OMB102" s="644"/>
      <c r="OMC102" s="644"/>
      <c r="OMD102" s="644"/>
      <c r="OME102" s="644"/>
      <c r="OMF102" s="644"/>
      <c r="OMG102" s="644"/>
      <c r="OMH102" s="644"/>
      <c r="OMI102" s="644"/>
      <c r="OMJ102" s="644"/>
      <c r="OMK102" s="644"/>
      <c r="OML102" s="644"/>
      <c r="OMM102" s="644"/>
      <c r="OMN102" s="644"/>
      <c r="OMO102" s="644"/>
      <c r="OMP102" s="644"/>
      <c r="OMQ102" s="644"/>
      <c r="OMR102" s="644"/>
      <c r="OMS102" s="644"/>
      <c r="OMT102" s="644"/>
      <c r="OMU102" s="644"/>
      <c r="OMV102" s="644"/>
      <c r="OMW102" s="644"/>
      <c r="OMX102" s="644"/>
      <c r="OMY102" s="644"/>
      <c r="OMZ102" s="644"/>
      <c r="ONA102" s="644"/>
      <c r="ONB102" s="644"/>
      <c r="ONC102" s="644"/>
      <c r="OND102" s="644"/>
      <c r="ONE102" s="644"/>
      <c r="ONF102" s="644"/>
      <c r="ONG102" s="644"/>
      <c r="ONH102" s="644"/>
      <c r="ONI102" s="644"/>
      <c r="ONJ102" s="644"/>
      <c r="ONK102" s="644"/>
      <c r="ONL102" s="644"/>
      <c r="ONM102" s="644"/>
      <c r="ONN102" s="644"/>
      <c r="ONO102" s="644"/>
      <c r="ONP102" s="644"/>
      <c r="ONQ102" s="644"/>
      <c r="ONR102" s="644"/>
      <c r="ONS102" s="644"/>
      <c r="ONT102" s="644"/>
      <c r="ONU102" s="644"/>
      <c r="ONV102" s="644"/>
      <c r="ONW102" s="644"/>
      <c r="ONX102" s="644"/>
      <c r="ONY102" s="644"/>
      <c r="ONZ102" s="644"/>
      <c r="OOA102" s="644"/>
      <c r="OOB102" s="644"/>
      <c r="OOC102" s="644"/>
      <c r="OOD102" s="644"/>
      <c r="OOE102" s="644"/>
      <c r="OOF102" s="644"/>
      <c r="OOG102" s="644"/>
      <c r="OOH102" s="644"/>
      <c r="OOI102" s="644"/>
      <c r="OOJ102" s="644"/>
      <c r="OOK102" s="644"/>
      <c r="OOL102" s="644"/>
      <c r="OOM102" s="644"/>
      <c r="OON102" s="644"/>
      <c r="OOO102" s="644"/>
      <c r="OOP102" s="644"/>
      <c r="OOQ102" s="644"/>
      <c r="OOR102" s="644"/>
      <c r="OOS102" s="644"/>
      <c r="OOT102" s="644"/>
      <c r="OOU102" s="644"/>
      <c r="OOV102" s="644"/>
      <c r="OOW102" s="644"/>
      <c r="OOX102" s="644"/>
      <c r="OOY102" s="644"/>
      <c r="OOZ102" s="644"/>
      <c r="OPA102" s="644"/>
      <c r="OPB102" s="644"/>
      <c r="OPC102" s="644"/>
      <c r="OPD102" s="644"/>
      <c r="OPE102" s="644"/>
      <c r="OPF102" s="644"/>
      <c r="OPG102" s="644"/>
      <c r="OPH102" s="644"/>
      <c r="OPI102" s="644"/>
      <c r="OPJ102" s="644"/>
      <c r="OPK102" s="644"/>
      <c r="OPL102" s="644"/>
      <c r="OPM102" s="644"/>
      <c r="OPN102" s="644"/>
      <c r="OPO102" s="644"/>
      <c r="OPP102" s="644"/>
      <c r="OPQ102" s="644"/>
      <c r="OPR102" s="644"/>
      <c r="OPS102" s="644"/>
      <c r="OPT102" s="644"/>
      <c r="OPU102" s="644"/>
      <c r="OPV102" s="644"/>
      <c r="OPW102" s="644"/>
      <c r="OPX102" s="644"/>
      <c r="OPY102" s="644"/>
      <c r="OPZ102" s="644"/>
      <c r="OQA102" s="644"/>
      <c r="OQB102" s="644"/>
      <c r="OQC102" s="644"/>
      <c r="OQD102" s="644"/>
      <c r="OQE102" s="644"/>
      <c r="OQF102" s="644"/>
      <c r="OQG102" s="644"/>
      <c r="OQH102" s="644"/>
      <c r="OQI102" s="644"/>
      <c r="OQJ102" s="644"/>
      <c r="OQK102" s="644"/>
      <c r="OQL102" s="644"/>
      <c r="OQM102" s="644"/>
      <c r="OQN102" s="644"/>
      <c r="OQO102" s="644"/>
      <c r="OQP102" s="644"/>
      <c r="OQQ102" s="644"/>
      <c r="OQR102" s="644"/>
      <c r="OQS102" s="644"/>
      <c r="OQT102" s="644"/>
      <c r="OQU102" s="644"/>
      <c r="OQV102" s="644"/>
      <c r="OQW102" s="644"/>
      <c r="OQX102" s="644"/>
      <c r="OQY102" s="644"/>
      <c r="OQZ102" s="644"/>
      <c r="ORA102" s="644"/>
      <c r="ORB102" s="644"/>
      <c r="ORC102" s="644"/>
      <c r="ORD102" s="644"/>
      <c r="ORE102" s="644"/>
      <c r="ORF102" s="644"/>
      <c r="ORG102" s="644"/>
      <c r="ORH102" s="644"/>
      <c r="ORI102" s="644"/>
      <c r="ORJ102" s="644"/>
      <c r="ORK102" s="644"/>
      <c r="ORL102" s="644"/>
      <c r="ORM102" s="644"/>
      <c r="ORN102" s="644"/>
      <c r="ORO102" s="644"/>
      <c r="ORP102" s="644"/>
      <c r="ORQ102" s="644"/>
      <c r="ORR102" s="644"/>
      <c r="ORS102" s="644"/>
      <c r="ORT102" s="644"/>
      <c r="ORU102" s="644"/>
      <c r="ORV102" s="644"/>
      <c r="ORW102" s="644"/>
      <c r="ORX102" s="644"/>
      <c r="ORY102" s="644"/>
      <c r="ORZ102" s="644"/>
      <c r="OSA102" s="644"/>
      <c r="OSB102" s="644"/>
      <c r="OSC102" s="644"/>
      <c r="OSD102" s="644"/>
      <c r="OSE102" s="644"/>
      <c r="OSF102" s="644"/>
      <c r="OSG102" s="644"/>
      <c r="OSH102" s="644"/>
      <c r="OSI102" s="644"/>
      <c r="OSJ102" s="644"/>
      <c r="OSK102" s="644"/>
      <c r="OSL102" s="644"/>
      <c r="OSM102" s="644"/>
      <c r="OSN102" s="644"/>
      <c r="OSO102" s="644"/>
      <c r="OSP102" s="644"/>
      <c r="OSQ102" s="644"/>
      <c r="OSR102" s="644"/>
      <c r="OSS102" s="644"/>
      <c r="OST102" s="644"/>
      <c r="OSU102" s="644"/>
      <c r="OSV102" s="644"/>
      <c r="OSW102" s="644"/>
      <c r="OSX102" s="644"/>
      <c r="OSY102" s="644"/>
      <c r="OSZ102" s="644"/>
      <c r="OTA102" s="644"/>
      <c r="OTB102" s="644"/>
      <c r="OTC102" s="644"/>
      <c r="OTD102" s="644"/>
      <c r="OTE102" s="644"/>
      <c r="OTF102" s="644"/>
      <c r="OTG102" s="644"/>
      <c r="OTH102" s="644"/>
      <c r="OTI102" s="644"/>
      <c r="OTJ102" s="644"/>
      <c r="OTK102" s="644"/>
      <c r="OTL102" s="644"/>
      <c r="OTM102" s="644"/>
      <c r="OTN102" s="644"/>
      <c r="OTO102" s="644"/>
      <c r="OTP102" s="644"/>
      <c r="OTQ102" s="644"/>
      <c r="OTR102" s="644"/>
      <c r="OTS102" s="644"/>
      <c r="OTT102" s="644"/>
      <c r="OTU102" s="644"/>
      <c r="OTV102" s="644"/>
      <c r="OTW102" s="644"/>
      <c r="OTX102" s="644"/>
      <c r="OTY102" s="644"/>
      <c r="OTZ102" s="644"/>
      <c r="OUA102" s="644"/>
      <c r="OUB102" s="644"/>
      <c r="OUC102" s="644"/>
      <c r="OUD102" s="644"/>
      <c r="OUE102" s="644"/>
      <c r="OUF102" s="644"/>
      <c r="OUG102" s="644"/>
      <c r="OUH102" s="644"/>
      <c r="OUI102" s="644"/>
      <c r="OUJ102" s="644"/>
      <c r="OUK102" s="644"/>
      <c r="OUL102" s="644"/>
      <c r="OUM102" s="644"/>
      <c r="OUN102" s="644"/>
      <c r="OUO102" s="644"/>
      <c r="OUP102" s="644"/>
      <c r="OUQ102" s="644"/>
      <c r="OUR102" s="644"/>
      <c r="OUS102" s="644"/>
      <c r="OUT102" s="644"/>
      <c r="OUU102" s="644"/>
      <c r="OUV102" s="644"/>
      <c r="OUW102" s="644"/>
      <c r="OUX102" s="644"/>
      <c r="OUY102" s="644"/>
      <c r="OUZ102" s="644"/>
      <c r="OVA102" s="644"/>
      <c r="OVB102" s="644"/>
      <c r="OVC102" s="644"/>
      <c r="OVD102" s="644"/>
      <c r="OVE102" s="644"/>
      <c r="OVF102" s="644"/>
      <c r="OVG102" s="644"/>
      <c r="OVH102" s="644"/>
      <c r="OVI102" s="644"/>
      <c r="OVJ102" s="644"/>
      <c r="OVK102" s="644"/>
      <c r="OVL102" s="644"/>
      <c r="OVM102" s="644"/>
      <c r="OVN102" s="644"/>
      <c r="OVO102" s="644"/>
      <c r="OVP102" s="644"/>
      <c r="OVQ102" s="644"/>
      <c r="OVR102" s="644"/>
      <c r="OVS102" s="644"/>
      <c r="OVT102" s="644"/>
      <c r="OVU102" s="644"/>
      <c r="OVV102" s="644"/>
      <c r="OVW102" s="644"/>
      <c r="OVX102" s="644"/>
      <c r="OVY102" s="644"/>
      <c r="OVZ102" s="644"/>
      <c r="OWA102" s="644"/>
      <c r="OWB102" s="644"/>
      <c r="OWC102" s="644"/>
      <c r="OWD102" s="644"/>
      <c r="OWE102" s="644"/>
      <c r="OWF102" s="644"/>
      <c r="OWG102" s="644"/>
      <c r="OWH102" s="644"/>
      <c r="OWI102" s="644"/>
      <c r="OWJ102" s="644"/>
      <c r="OWK102" s="644"/>
      <c r="OWL102" s="644"/>
      <c r="OWM102" s="644"/>
      <c r="OWN102" s="644"/>
      <c r="OWO102" s="644"/>
      <c r="OWP102" s="644"/>
      <c r="OWQ102" s="644"/>
      <c r="OWR102" s="644"/>
      <c r="OWS102" s="644"/>
      <c r="OWT102" s="644"/>
      <c r="OWU102" s="644"/>
      <c r="OWV102" s="644"/>
      <c r="OWW102" s="644"/>
      <c r="OWX102" s="644"/>
      <c r="OWY102" s="644"/>
      <c r="OWZ102" s="644"/>
      <c r="OXA102" s="644"/>
      <c r="OXB102" s="644"/>
      <c r="OXC102" s="644"/>
      <c r="OXD102" s="644"/>
      <c r="OXE102" s="644"/>
      <c r="OXF102" s="644"/>
      <c r="OXG102" s="644"/>
      <c r="OXH102" s="644"/>
      <c r="OXI102" s="644"/>
      <c r="OXJ102" s="644"/>
      <c r="OXK102" s="644"/>
      <c r="OXL102" s="644"/>
      <c r="OXM102" s="644"/>
      <c r="OXN102" s="644"/>
      <c r="OXO102" s="644"/>
      <c r="OXP102" s="644"/>
      <c r="OXQ102" s="644"/>
      <c r="OXR102" s="644"/>
      <c r="OXS102" s="644"/>
      <c r="OXT102" s="644"/>
      <c r="OXU102" s="644"/>
      <c r="OXV102" s="644"/>
      <c r="OXW102" s="644"/>
      <c r="OXX102" s="644"/>
      <c r="OXY102" s="644"/>
      <c r="OXZ102" s="644"/>
      <c r="OYA102" s="644"/>
      <c r="OYB102" s="644"/>
      <c r="OYC102" s="644"/>
      <c r="OYD102" s="644"/>
      <c r="OYE102" s="644"/>
      <c r="OYF102" s="644"/>
      <c r="OYG102" s="644"/>
      <c r="OYH102" s="644"/>
      <c r="OYI102" s="644"/>
      <c r="OYJ102" s="644"/>
      <c r="OYK102" s="644"/>
      <c r="OYL102" s="644"/>
      <c r="OYM102" s="644"/>
      <c r="OYN102" s="644"/>
      <c r="OYO102" s="644"/>
      <c r="OYP102" s="644"/>
      <c r="OYQ102" s="644"/>
      <c r="OYR102" s="644"/>
      <c r="OYS102" s="644"/>
      <c r="OYT102" s="644"/>
      <c r="OYU102" s="644"/>
      <c r="OYV102" s="644"/>
      <c r="OYW102" s="644"/>
      <c r="OYX102" s="644"/>
      <c r="OYY102" s="644"/>
      <c r="OYZ102" s="644"/>
      <c r="OZA102" s="644"/>
      <c r="OZB102" s="644"/>
      <c r="OZC102" s="644"/>
      <c r="OZD102" s="644"/>
      <c r="OZE102" s="644"/>
      <c r="OZF102" s="644"/>
      <c r="OZG102" s="644"/>
      <c r="OZH102" s="644"/>
      <c r="OZI102" s="644"/>
      <c r="OZJ102" s="644"/>
      <c r="OZK102" s="644"/>
      <c r="OZL102" s="644"/>
      <c r="OZM102" s="644"/>
      <c r="OZN102" s="644"/>
      <c r="OZO102" s="644"/>
      <c r="OZP102" s="644"/>
      <c r="OZQ102" s="644"/>
      <c r="OZR102" s="644"/>
      <c r="OZS102" s="644"/>
      <c r="OZT102" s="644"/>
      <c r="OZU102" s="644"/>
      <c r="OZV102" s="644"/>
      <c r="OZW102" s="644"/>
      <c r="OZX102" s="644"/>
      <c r="OZY102" s="644"/>
      <c r="OZZ102" s="644"/>
      <c r="PAA102" s="644"/>
      <c r="PAB102" s="644"/>
      <c r="PAC102" s="644"/>
      <c r="PAD102" s="644"/>
      <c r="PAE102" s="644"/>
      <c r="PAF102" s="644"/>
      <c r="PAG102" s="644"/>
      <c r="PAH102" s="644"/>
      <c r="PAI102" s="644"/>
      <c r="PAJ102" s="644"/>
      <c r="PAK102" s="644"/>
      <c r="PAL102" s="644"/>
      <c r="PAM102" s="644"/>
      <c r="PAN102" s="644"/>
      <c r="PAO102" s="644"/>
      <c r="PAP102" s="644"/>
      <c r="PAQ102" s="644"/>
      <c r="PAR102" s="644"/>
      <c r="PAS102" s="644"/>
      <c r="PAT102" s="644"/>
      <c r="PAU102" s="644"/>
      <c r="PAV102" s="644"/>
      <c r="PAW102" s="644"/>
      <c r="PAX102" s="644"/>
      <c r="PAY102" s="644"/>
      <c r="PAZ102" s="644"/>
      <c r="PBA102" s="644"/>
      <c r="PBB102" s="644"/>
      <c r="PBC102" s="644"/>
      <c r="PBD102" s="644"/>
      <c r="PBE102" s="644"/>
      <c r="PBF102" s="644"/>
      <c r="PBG102" s="644"/>
      <c r="PBH102" s="644"/>
      <c r="PBI102" s="644"/>
      <c r="PBJ102" s="644"/>
      <c r="PBK102" s="644"/>
      <c r="PBL102" s="644"/>
      <c r="PBM102" s="644"/>
      <c r="PBN102" s="644"/>
      <c r="PBO102" s="644"/>
      <c r="PBP102" s="644"/>
      <c r="PBQ102" s="644"/>
      <c r="PBR102" s="644"/>
      <c r="PBS102" s="644"/>
      <c r="PBT102" s="644"/>
      <c r="PBU102" s="644"/>
      <c r="PBV102" s="644"/>
      <c r="PBW102" s="644"/>
      <c r="PBX102" s="644"/>
      <c r="PBY102" s="644"/>
      <c r="PBZ102" s="644"/>
      <c r="PCA102" s="644"/>
      <c r="PCB102" s="644"/>
      <c r="PCC102" s="644"/>
      <c r="PCD102" s="644"/>
      <c r="PCE102" s="644"/>
      <c r="PCF102" s="644"/>
      <c r="PCG102" s="644"/>
      <c r="PCH102" s="644"/>
      <c r="PCI102" s="644"/>
      <c r="PCJ102" s="644"/>
      <c r="PCK102" s="644"/>
      <c r="PCL102" s="644"/>
      <c r="PCM102" s="644"/>
      <c r="PCN102" s="644"/>
      <c r="PCO102" s="644"/>
      <c r="PCP102" s="644"/>
      <c r="PCQ102" s="644"/>
      <c r="PCR102" s="644"/>
      <c r="PCS102" s="644"/>
      <c r="PCT102" s="644"/>
      <c r="PCU102" s="644"/>
      <c r="PCV102" s="644"/>
      <c r="PCW102" s="644"/>
      <c r="PCX102" s="644"/>
      <c r="PCY102" s="644"/>
      <c r="PCZ102" s="644"/>
      <c r="PDA102" s="644"/>
      <c r="PDB102" s="644"/>
      <c r="PDC102" s="644"/>
      <c r="PDD102" s="644"/>
      <c r="PDE102" s="644"/>
      <c r="PDF102" s="644"/>
      <c r="PDG102" s="644"/>
      <c r="PDH102" s="644"/>
      <c r="PDI102" s="644"/>
      <c r="PDJ102" s="644"/>
      <c r="PDK102" s="644"/>
      <c r="PDL102" s="644"/>
      <c r="PDM102" s="644"/>
      <c r="PDN102" s="644"/>
      <c r="PDO102" s="644"/>
      <c r="PDP102" s="644"/>
      <c r="PDQ102" s="644"/>
      <c r="PDR102" s="644"/>
      <c r="PDS102" s="644"/>
      <c r="PDT102" s="644"/>
      <c r="PDU102" s="644"/>
      <c r="PDV102" s="644"/>
      <c r="PDW102" s="644"/>
      <c r="PDX102" s="644"/>
      <c r="PDY102" s="644"/>
      <c r="PDZ102" s="644"/>
      <c r="PEA102" s="644"/>
      <c r="PEB102" s="644"/>
      <c r="PEC102" s="644"/>
      <c r="PED102" s="644"/>
      <c r="PEE102" s="644"/>
      <c r="PEF102" s="644"/>
      <c r="PEG102" s="644"/>
      <c r="PEH102" s="644"/>
      <c r="PEI102" s="644"/>
      <c r="PEJ102" s="644"/>
      <c r="PEK102" s="644"/>
      <c r="PEL102" s="644"/>
      <c r="PEM102" s="644"/>
      <c r="PEN102" s="644"/>
      <c r="PEO102" s="644"/>
      <c r="PEP102" s="644"/>
      <c r="PEQ102" s="644"/>
      <c r="PER102" s="644"/>
      <c r="PES102" s="644"/>
      <c r="PET102" s="644"/>
      <c r="PEU102" s="644"/>
      <c r="PEV102" s="644"/>
      <c r="PEW102" s="644"/>
      <c r="PEX102" s="644"/>
      <c r="PEY102" s="644"/>
      <c r="PEZ102" s="644"/>
      <c r="PFA102" s="644"/>
      <c r="PFB102" s="644"/>
      <c r="PFC102" s="644"/>
      <c r="PFD102" s="644"/>
      <c r="PFE102" s="644"/>
      <c r="PFF102" s="644"/>
      <c r="PFG102" s="644"/>
      <c r="PFH102" s="644"/>
      <c r="PFI102" s="644"/>
      <c r="PFJ102" s="644"/>
      <c r="PFK102" s="644"/>
      <c r="PFL102" s="644"/>
      <c r="PFM102" s="644"/>
      <c r="PFN102" s="644"/>
      <c r="PFO102" s="644"/>
      <c r="PFP102" s="644"/>
      <c r="PFQ102" s="644"/>
      <c r="PFR102" s="644"/>
      <c r="PFS102" s="644"/>
      <c r="PFT102" s="644"/>
      <c r="PFU102" s="644"/>
      <c r="PFV102" s="644"/>
      <c r="PFW102" s="644"/>
      <c r="PFX102" s="644"/>
      <c r="PFY102" s="644"/>
      <c r="PFZ102" s="644"/>
      <c r="PGA102" s="644"/>
      <c r="PGB102" s="644"/>
      <c r="PGC102" s="644"/>
      <c r="PGD102" s="644"/>
      <c r="PGE102" s="644"/>
      <c r="PGF102" s="644"/>
      <c r="PGG102" s="644"/>
      <c r="PGH102" s="644"/>
      <c r="PGI102" s="644"/>
      <c r="PGJ102" s="644"/>
      <c r="PGK102" s="644"/>
      <c r="PGL102" s="644"/>
      <c r="PGM102" s="644"/>
      <c r="PGN102" s="644"/>
      <c r="PGO102" s="644"/>
      <c r="PGP102" s="644"/>
      <c r="PGQ102" s="644"/>
      <c r="PGR102" s="644"/>
      <c r="PGS102" s="644"/>
      <c r="PGT102" s="644"/>
      <c r="PGU102" s="644"/>
      <c r="PGV102" s="644"/>
      <c r="PGW102" s="644"/>
      <c r="PGX102" s="644"/>
      <c r="PGY102" s="644"/>
      <c r="PGZ102" s="644"/>
      <c r="PHA102" s="644"/>
      <c r="PHB102" s="644"/>
      <c r="PHC102" s="644"/>
      <c r="PHD102" s="644"/>
      <c r="PHE102" s="644"/>
      <c r="PHF102" s="644"/>
      <c r="PHG102" s="644"/>
      <c r="PHH102" s="644"/>
      <c r="PHI102" s="644"/>
      <c r="PHJ102" s="644"/>
      <c r="PHK102" s="644"/>
      <c r="PHL102" s="644"/>
      <c r="PHM102" s="644"/>
      <c r="PHN102" s="644"/>
      <c r="PHO102" s="644"/>
      <c r="PHP102" s="644"/>
      <c r="PHQ102" s="644"/>
      <c r="PHR102" s="644"/>
      <c r="PHS102" s="644"/>
      <c r="PHT102" s="644"/>
      <c r="PHU102" s="644"/>
      <c r="PHV102" s="644"/>
      <c r="PHW102" s="644"/>
      <c r="PHX102" s="644"/>
      <c r="PHY102" s="644"/>
      <c r="PHZ102" s="644"/>
      <c r="PIA102" s="644"/>
      <c r="PIB102" s="644"/>
      <c r="PIC102" s="644"/>
      <c r="PID102" s="644"/>
      <c r="PIE102" s="644"/>
      <c r="PIF102" s="644"/>
      <c r="PIG102" s="644"/>
      <c r="PIH102" s="644"/>
      <c r="PII102" s="644"/>
      <c r="PIJ102" s="644"/>
      <c r="PIK102" s="644"/>
      <c r="PIL102" s="644"/>
      <c r="PIM102" s="644"/>
      <c r="PIN102" s="644"/>
      <c r="PIO102" s="644"/>
      <c r="PIP102" s="644"/>
      <c r="PIQ102" s="644"/>
      <c r="PIR102" s="644"/>
      <c r="PIS102" s="644"/>
      <c r="PIT102" s="644"/>
      <c r="PIU102" s="644"/>
      <c r="PIV102" s="644"/>
      <c r="PIW102" s="644"/>
      <c r="PIX102" s="644"/>
      <c r="PIY102" s="644"/>
      <c r="PIZ102" s="644"/>
      <c r="PJA102" s="644"/>
      <c r="PJB102" s="644"/>
      <c r="PJC102" s="644"/>
      <c r="PJD102" s="644"/>
      <c r="PJE102" s="644"/>
      <c r="PJF102" s="644"/>
      <c r="PJG102" s="644"/>
      <c r="PJH102" s="644"/>
      <c r="PJI102" s="644"/>
      <c r="PJJ102" s="644"/>
      <c r="PJK102" s="644"/>
      <c r="PJL102" s="644"/>
      <c r="PJM102" s="644"/>
      <c r="PJN102" s="644"/>
      <c r="PJO102" s="644"/>
      <c r="PJP102" s="644"/>
      <c r="PJQ102" s="644"/>
      <c r="PJR102" s="644"/>
      <c r="PJS102" s="644"/>
      <c r="PJT102" s="644"/>
      <c r="PJU102" s="644"/>
      <c r="PJV102" s="644"/>
      <c r="PJW102" s="644"/>
      <c r="PJX102" s="644"/>
      <c r="PJY102" s="644"/>
      <c r="PJZ102" s="644"/>
      <c r="PKA102" s="644"/>
      <c r="PKB102" s="644"/>
      <c r="PKC102" s="644"/>
      <c r="PKD102" s="644"/>
      <c r="PKE102" s="644"/>
      <c r="PKF102" s="644"/>
      <c r="PKG102" s="644"/>
      <c r="PKH102" s="644"/>
      <c r="PKI102" s="644"/>
      <c r="PKJ102" s="644"/>
      <c r="PKK102" s="644"/>
      <c r="PKL102" s="644"/>
      <c r="PKM102" s="644"/>
      <c r="PKN102" s="644"/>
      <c r="PKO102" s="644"/>
      <c r="PKP102" s="644"/>
      <c r="PKQ102" s="644"/>
      <c r="PKR102" s="644"/>
      <c r="PKS102" s="644"/>
      <c r="PKT102" s="644"/>
      <c r="PKU102" s="644"/>
      <c r="PKV102" s="644"/>
      <c r="PKW102" s="644"/>
      <c r="PKX102" s="644"/>
      <c r="PKY102" s="644"/>
      <c r="PKZ102" s="644"/>
      <c r="PLA102" s="644"/>
      <c r="PLB102" s="644"/>
      <c r="PLC102" s="644"/>
      <c r="PLD102" s="644"/>
      <c r="PLE102" s="644"/>
      <c r="PLF102" s="644"/>
      <c r="PLG102" s="644"/>
      <c r="PLH102" s="644"/>
      <c r="PLI102" s="644"/>
      <c r="PLJ102" s="644"/>
      <c r="PLK102" s="644"/>
      <c r="PLL102" s="644"/>
      <c r="PLM102" s="644"/>
      <c r="PLN102" s="644"/>
      <c r="PLO102" s="644"/>
      <c r="PLP102" s="644"/>
      <c r="PLQ102" s="644"/>
      <c r="PLR102" s="644"/>
      <c r="PLS102" s="644"/>
      <c r="PLT102" s="644"/>
      <c r="PLU102" s="644"/>
      <c r="PLV102" s="644"/>
      <c r="PLW102" s="644"/>
      <c r="PLX102" s="644"/>
      <c r="PLY102" s="644"/>
      <c r="PLZ102" s="644"/>
      <c r="PMA102" s="644"/>
      <c r="PMB102" s="644"/>
      <c r="PMC102" s="644"/>
      <c r="PMD102" s="644"/>
      <c r="PME102" s="644"/>
      <c r="PMF102" s="644"/>
      <c r="PMG102" s="644"/>
      <c r="PMH102" s="644"/>
      <c r="PMI102" s="644"/>
      <c r="PMJ102" s="644"/>
      <c r="PMK102" s="644"/>
      <c r="PML102" s="644"/>
      <c r="PMM102" s="644"/>
      <c r="PMN102" s="644"/>
      <c r="PMO102" s="644"/>
      <c r="PMP102" s="644"/>
      <c r="PMQ102" s="644"/>
      <c r="PMR102" s="644"/>
      <c r="PMS102" s="644"/>
      <c r="PMT102" s="644"/>
      <c r="PMU102" s="644"/>
      <c r="PMV102" s="644"/>
      <c r="PMW102" s="644"/>
      <c r="PMX102" s="644"/>
      <c r="PMY102" s="644"/>
      <c r="PMZ102" s="644"/>
      <c r="PNA102" s="644"/>
      <c r="PNB102" s="644"/>
      <c r="PNC102" s="644"/>
      <c r="PND102" s="644"/>
      <c r="PNE102" s="644"/>
      <c r="PNF102" s="644"/>
      <c r="PNG102" s="644"/>
      <c r="PNH102" s="644"/>
      <c r="PNI102" s="644"/>
      <c r="PNJ102" s="644"/>
      <c r="PNK102" s="644"/>
      <c r="PNL102" s="644"/>
      <c r="PNM102" s="644"/>
      <c r="PNN102" s="644"/>
      <c r="PNO102" s="644"/>
      <c r="PNP102" s="644"/>
      <c r="PNQ102" s="644"/>
      <c r="PNR102" s="644"/>
      <c r="PNS102" s="644"/>
      <c r="PNT102" s="644"/>
      <c r="PNU102" s="644"/>
      <c r="PNV102" s="644"/>
      <c r="PNW102" s="644"/>
      <c r="PNX102" s="644"/>
      <c r="PNY102" s="644"/>
      <c r="PNZ102" s="644"/>
      <c r="POA102" s="644"/>
      <c r="POB102" s="644"/>
      <c r="POC102" s="644"/>
      <c r="POD102" s="644"/>
      <c r="POE102" s="644"/>
      <c r="POF102" s="644"/>
      <c r="POG102" s="644"/>
      <c r="POH102" s="644"/>
      <c r="POI102" s="644"/>
      <c r="POJ102" s="644"/>
      <c r="POK102" s="644"/>
      <c r="POL102" s="644"/>
      <c r="POM102" s="644"/>
      <c r="PON102" s="644"/>
      <c r="POO102" s="644"/>
      <c r="POP102" s="644"/>
      <c r="POQ102" s="644"/>
      <c r="POR102" s="644"/>
      <c r="POS102" s="644"/>
      <c r="POT102" s="644"/>
      <c r="POU102" s="644"/>
      <c r="POV102" s="644"/>
      <c r="POW102" s="644"/>
      <c r="POX102" s="644"/>
      <c r="POY102" s="644"/>
      <c r="POZ102" s="644"/>
      <c r="PPA102" s="644"/>
      <c r="PPB102" s="644"/>
      <c r="PPC102" s="644"/>
      <c r="PPD102" s="644"/>
      <c r="PPE102" s="644"/>
      <c r="PPF102" s="644"/>
      <c r="PPG102" s="644"/>
      <c r="PPH102" s="644"/>
      <c r="PPI102" s="644"/>
      <c r="PPJ102" s="644"/>
      <c r="PPK102" s="644"/>
      <c r="PPL102" s="644"/>
      <c r="PPM102" s="644"/>
      <c r="PPN102" s="644"/>
      <c r="PPO102" s="644"/>
      <c r="PPP102" s="644"/>
      <c r="PPQ102" s="644"/>
      <c r="PPR102" s="644"/>
      <c r="PPS102" s="644"/>
      <c r="PPT102" s="644"/>
      <c r="PPU102" s="644"/>
      <c r="PPV102" s="644"/>
      <c r="PPW102" s="644"/>
      <c r="PPX102" s="644"/>
      <c r="PPY102" s="644"/>
      <c r="PPZ102" s="644"/>
      <c r="PQA102" s="644"/>
      <c r="PQB102" s="644"/>
      <c r="PQC102" s="644"/>
      <c r="PQD102" s="644"/>
      <c r="PQE102" s="644"/>
      <c r="PQF102" s="644"/>
      <c r="PQG102" s="644"/>
      <c r="PQH102" s="644"/>
      <c r="PQI102" s="644"/>
      <c r="PQJ102" s="644"/>
      <c r="PQK102" s="644"/>
      <c r="PQL102" s="644"/>
      <c r="PQM102" s="644"/>
      <c r="PQN102" s="644"/>
      <c r="PQO102" s="644"/>
      <c r="PQP102" s="644"/>
      <c r="PQQ102" s="644"/>
      <c r="PQR102" s="644"/>
      <c r="PQS102" s="644"/>
      <c r="PQT102" s="644"/>
      <c r="PQU102" s="644"/>
      <c r="PQV102" s="644"/>
      <c r="PQW102" s="644"/>
      <c r="PQX102" s="644"/>
      <c r="PQY102" s="644"/>
      <c r="PQZ102" s="644"/>
      <c r="PRA102" s="644"/>
      <c r="PRB102" s="644"/>
      <c r="PRC102" s="644"/>
      <c r="PRD102" s="644"/>
      <c r="PRE102" s="644"/>
      <c r="PRF102" s="644"/>
      <c r="PRG102" s="644"/>
      <c r="PRH102" s="644"/>
      <c r="PRI102" s="644"/>
      <c r="PRJ102" s="644"/>
      <c r="PRK102" s="644"/>
      <c r="PRL102" s="644"/>
      <c r="PRM102" s="644"/>
      <c r="PRN102" s="644"/>
      <c r="PRO102" s="644"/>
      <c r="PRP102" s="644"/>
      <c r="PRQ102" s="644"/>
      <c r="PRR102" s="644"/>
      <c r="PRS102" s="644"/>
      <c r="PRT102" s="644"/>
      <c r="PRU102" s="644"/>
      <c r="PRV102" s="644"/>
      <c r="PRW102" s="644"/>
      <c r="PRX102" s="644"/>
      <c r="PRY102" s="644"/>
      <c r="PRZ102" s="644"/>
      <c r="PSA102" s="644"/>
      <c r="PSB102" s="644"/>
      <c r="PSC102" s="644"/>
      <c r="PSD102" s="644"/>
      <c r="PSE102" s="644"/>
      <c r="PSF102" s="644"/>
      <c r="PSG102" s="644"/>
      <c r="PSH102" s="644"/>
      <c r="PSI102" s="644"/>
      <c r="PSJ102" s="644"/>
      <c r="PSK102" s="644"/>
      <c r="PSL102" s="644"/>
      <c r="PSM102" s="644"/>
      <c r="PSN102" s="644"/>
      <c r="PSO102" s="644"/>
      <c r="PSP102" s="644"/>
      <c r="PSQ102" s="644"/>
      <c r="PSR102" s="644"/>
      <c r="PSS102" s="644"/>
      <c r="PST102" s="644"/>
      <c r="PSU102" s="644"/>
      <c r="PSV102" s="644"/>
      <c r="PSW102" s="644"/>
      <c r="PSX102" s="644"/>
      <c r="PSY102" s="644"/>
      <c r="PSZ102" s="644"/>
      <c r="PTA102" s="644"/>
      <c r="PTB102" s="644"/>
      <c r="PTC102" s="644"/>
      <c r="PTD102" s="644"/>
      <c r="PTE102" s="644"/>
      <c r="PTF102" s="644"/>
      <c r="PTG102" s="644"/>
      <c r="PTH102" s="644"/>
      <c r="PTI102" s="644"/>
      <c r="PTJ102" s="644"/>
      <c r="PTK102" s="644"/>
      <c r="PTL102" s="644"/>
      <c r="PTM102" s="644"/>
      <c r="PTN102" s="644"/>
      <c r="PTO102" s="644"/>
      <c r="PTP102" s="644"/>
      <c r="PTQ102" s="644"/>
      <c r="PTR102" s="644"/>
      <c r="PTS102" s="644"/>
      <c r="PTT102" s="644"/>
      <c r="PTU102" s="644"/>
      <c r="PTV102" s="644"/>
      <c r="PTW102" s="644"/>
      <c r="PTX102" s="644"/>
      <c r="PTY102" s="644"/>
      <c r="PTZ102" s="644"/>
      <c r="PUA102" s="644"/>
      <c r="PUB102" s="644"/>
      <c r="PUC102" s="644"/>
      <c r="PUD102" s="644"/>
      <c r="PUE102" s="644"/>
      <c r="PUF102" s="644"/>
      <c r="PUG102" s="644"/>
      <c r="PUH102" s="644"/>
      <c r="PUI102" s="644"/>
      <c r="PUJ102" s="644"/>
      <c r="PUK102" s="644"/>
      <c r="PUL102" s="644"/>
      <c r="PUM102" s="644"/>
      <c r="PUN102" s="644"/>
      <c r="PUO102" s="644"/>
      <c r="PUP102" s="644"/>
      <c r="PUQ102" s="644"/>
      <c r="PUR102" s="644"/>
      <c r="PUS102" s="644"/>
      <c r="PUT102" s="644"/>
      <c r="PUU102" s="644"/>
      <c r="PUV102" s="644"/>
      <c r="PUW102" s="644"/>
      <c r="PUX102" s="644"/>
      <c r="PUY102" s="644"/>
      <c r="PUZ102" s="644"/>
      <c r="PVA102" s="644"/>
      <c r="PVB102" s="644"/>
      <c r="PVC102" s="644"/>
      <c r="PVD102" s="644"/>
      <c r="PVE102" s="644"/>
      <c r="PVF102" s="644"/>
      <c r="PVG102" s="644"/>
      <c r="PVH102" s="644"/>
      <c r="PVI102" s="644"/>
      <c r="PVJ102" s="644"/>
      <c r="PVK102" s="644"/>
      <c r="PVL102" s="644"/>
      <c r="PVM102" s="644"/>
      <c r="PVN102" s="644"/>
      <c r="PVO102" s="644"/>
      <c r="PVP102" s="644"/>
      <c r="PVQ102" s="644"/>
      <c r="PVR102" s="644"/>
      <c r="PVS102" s="644"/>
      <c r="PVT102" s="644"/>
      <c r="PVU102" s="644"/>
      <c r="PVV102" s="644"/>
      <c r="PVW102" s="644"/>
      <c r="PVX102" s="644"/>
      <c r="PVY102" s="644"/>
      <c r="PVZ102" s="644"/>
      <c r="PWA102" s="644"/>
      <c r="PWB102" s="644"/>
      <c r="PWC102" s="644"/>
      <c r="PWD102" s="644"/>
      <c r="PWE102" s="644"/>
      <c r="PWF102" s="644"/>
      <c r="PWG102" s="644"/>
      <c r="PWH102" s="644"/>
      <c r="PWI102" s="644"/>
      <c r="PWJ102" s="644"/>
      <c r="PWK102" s="644"/>
      <c r="PWL102" s="644"/>
      <c r="PWM102" s="644"/>
      <c r="PWN102" s="644"/>
      <c r="PWO102" s="644"/>
      <c r="PWP102" s="644"/>
      <c r="PWQ102" s="644"/>
      <c r="PWR102" s="644"/>
      <c r="PWS102" s="644"/>
      <c r="PWT102" s="644"/>
      <c r="PWU102" s="644"/>
      <c r="PWV102" s="644"/>
      <c r="PWW102" s="644"/>
      <c r="PWX102" s="644"/>
      <c r="PWY102" s="644"/>
      <c r="PWZ102" s="644"/>
      <c r="PXA102" s="644"/>
      <c r="PXB102" s="644"/>
      <c r="PXC102" s="644"/>
      <c r="PXD102" s="644"/>
      <c r="PXE102" s="644"/>
      <c r="PXF102" s="644"/>
      <c r="PXG102" s="644"/>
      <c r="PXH102" s="644"/>
      <c r="PXI102" s="644"/>
      <c r="PXJ102" s="644"/>
      <c r="PXK102" s="644"/>
      <c r="PXL102" s="644"/>
      <c r="PXM102" s="644"/>
      <c r="PXN102" s="644"/>
      <c r="PXO102" s="644"/>
      <c r="PXP102" s="644"/>
      <c r="PXQ102" s="644"/>
      <c r="PXR102" s="644"/>
      <c r="PXS102" s="644"/>
      <c r="PXT102" s="644"/>
      <c r="PXU102" s="644"/>
      <c r="PXV102" s="644"/>
      <c r="PXW102" s="644"/>
      <c r="PXX102" s="644"/>
      <c r="PXY102" s="644"/>
      <c r="PXZ102" s="644"/>
      <c r="PYA102" s="644"/>
      <c r="PYB102" s="644"/>
      <c r="PYC102" s="644"/>
      <c r="PYD102" s="644"/>
      <c r="PYE102" s="644"/>
      <c r="PYF102" s="644"/>
      <c r="PYG102" s="644"/>
      <c r="PYH102" s="644"/>
      <c r="PYI102" s="644"/>
      <c r="PYJ102" s="644"/>
      <c r="PYK102" s="644"/>
      <c r="PYL102" s="644"/>
      <c r="PYM102" s="644"/>
      <c r="PYN102" s="644"/>
      <c r="PYO102" s="644"/>
      <c r="PYP102" s="644"/>
      <c r="PYQ102" s="644"/>
      <c r="PYR102" s="644"/>
      <c r="PYS102" s="644"/>
      <c r="PYT102" s="644"/>
      <c r="PYU102" s="644"/>
      <c r="PYV102" s="644"/>
      <c r="PYW102" s="644"/>
      <c r="PYX102" s="644"/>
      <c r="PYY102" s="644"/>
      <c r="PYZ102" s="644"/>
      <c r="PZA102" s="644"/>
      <c r="PZB102" s="644"/>
      <c r="PZC102" s="644"/>
      <c r="PZD102" s="644"/>
      <c r="PZE102" s="644"/>
      <c r="PZF102" s="644"/>
      <c r="PZG102" s="644"/>
      <c r="PZH102" s="644"/>
      <c r="PZI102" s="644"/>
      <c r="PZJ102" s="644"/>
      <c r="PZK102" s="644"/>
      <c r="PZL102" s="644"/>
      <c r="PZM102" s="644"/>
      <c r="PZN102" s="644"/>
      <c r="PZO102" s="644"/>
      <c r="PZP102" s="644"/>
      <c r="PZQ102" s="644"/>
      <c r="PZR102" s="644"/>
      <c r="PZS102" s="644"/>
      <c r="PZT102" s="644"/>
      <c r="PZU102" s="644"/>
      <c r="PZV102" s="644"/>
      <c r="PZW102" s="644"/>
      <c r="PZX102" s="644"/>
      <c r="PZY102" s="644"/>
      <c r="PZZ102" s="644"/>
      <c r="QAA102" s="644"/>
      <c r="QAB102" s="644"/>
      <c r="QAC102" s="644"/>
      <c r="QAD102" s="644"/>
      <c r="QAE102" s="644"/>
      <c r="QAF102" s="644"/>
      <c r="QAG102" s="644"/>
      <c r="QAH102" s="644"/>
      <c r="QAI102" s="644"/>
      <c r="QAJ102" s="644"/>
      <c r="QAK102" s="644"/>
      <c r="QAL102" s="644"/>
      <c r="QAM102" s="644"/>
      <c r="QAN102" s="644"/>
      <c r="QAO102" s="644"/>
      <c r="QAP102" s="644"/>
      <c r="QAQ102" s="644"/>
      <c r="QAR102" s="644"/>
      <c r="QAS102" s="644"/>
      <c r="QAT102" s="644"/>
      <c r="QAU102" s="644"/>
      <c r="QAV102" s="644"/>
      <c r="QAW102" s="644"/>
      <c r="QAX102" s="644"/>
      <c r="QAY102" s="644"/>
      <c r="QAZ102" s="644"/>
      <c r="QBA102" s="644"/>
      <c r="QBB102" s="644"/>
      <c r="QBC102" s="644"/>
      <c r="QBD102" s="644"/>
      <c r="QBE102" s="644"/>
      <c r="QBF102" s="644"/>
      <c r="QBG102" s="644"/>
      <c r="QBH102" s="644"/>
      <c r="QBI102" s="644"/>
      <c r="QBJ102" s="644"/>
      <c r="QBK102" s="644"/>
      <c r="QBL102" s="644"/>
      <c r="QBM102" s="644"/>
      <c r="QBN102" s="644"/>
      <c r="QBO102" s="644"/>
      <c r="QBP102" s="644"/>
      <c r="QBQ102" s="644"/>
      <c r="QBR102" s="644"/>
      <c r="QBS102" s="644"/>
      <c r="QBT102" s="644"/>
      <c r="QBU102" s="644"/>
      <c r="QBV102" s="644"/>
      <c r="QBW102" s="644"/>
      <c r="QBX102" s="644"/>
      <c r="QBY102" s="644"/>
      <c r="QBZ102" s="644"/>
      <c r="QCA102" s="644"/>
      <c r="QCB102" s="644"/>
      <c r="QCC102" s="644"/>
      <c r="QCD102" s="644"/>
      <c r="QCE102" s="644"/>
      <c r="QCF102" s="644"/>
      <c r="QCG102" s="644"/>
      <c r="QCH102" s="644"/>
      <c r="QCI102" s="644"/>
      <c r="QCJ102" s="644"/>
      <c r="QCK102" s="644"/>
      <c r="QCL102" s="644"/>
      <c r="QCM102" s="644"/>
      <c r="QCN102" s="644"/>
      <c r="QCO102" s="644"/>
      <c r="QCP102" s="644"/>
      <c r="QCQ102" s="644"/>
      <c r="QCR102" s="644"/>
      <c r="QCS102" s="644"/>
      <c r="QCT102" s="644"/>
      <c r="QCU102" s="644"/>
      <c r="QCV102" s="644"/>
      <c r="QCW102" s="644"/>
      <c r="QCX102" s="644"/>
      <c r="QCY102" s="644"/>
      <c r="QCZ102" s="644"/>
      <c r="QDA102" s="644"/>
      <c r="QDB102" s="644"/>
      <c r="QDC102" s="644"/>
      <c r="QDD102" s="644"/>
      <c r="QDE102" s="644"/>
      <c r="QDF102" s="644"/>
      <c r="QDG102" s="644"/>
      <c r="QDH102" s="644"/>
      <c r="QDI102" s="644"/>
      <c r="QDJ102" s="644"/>
      <c r="QDK102" s="644"/>
      <c r="QDL102" s="644"/>
      <c r="QDM102" s="644"/>
      <c r="QDN102" s="644"/>
      <c r="QDO102" s="644"/>
      <c r="QDP102" s="644"/>
      <c r="QDQ102" s="644"/>
      <c r="QDR102" s="644"/>
      <c r="QDS102" s="644"/>
      <c r="QDT102" s="644"/>
      <c r="QDU102" s="644"/>
      <c r="QDV102" s="644"/>
      <c r="QDW102" s="644"/>
      <c r="QDX102" s="644"/>
      <c r="QDY102" s="644"/>
      <c r="QDZ102" s="644"/>
      <c r="QEA102" s="644"/>
      <c r="QEB102" s="644"/>
      <c r="QEC102" s="644"/>
      <c r="QED102" s="644"/>
      <c r="QEE102" s="644"/>
      <c r="QEF102" s="644"/>
      <c r="QEG102" s="644"/>
      <c r="QEH102" s="644"/>
      <c r="QEI102" s="644"/>
      <c r="QEJ102" s="644"/>
      <c r="QEK102" s="644"/>
      <c r="QEL102" s="644"/>
      <c r="QEM102" s="644"/>
      <c r="QEN102" s="644"/>
      <c r="QEO102" s="644"/>
      <c r="QEP102" s="644"/>
      <c r="QEQ102" s="644"/>
      <c r="QER102" s="644"/>
      <c r="QES102" s="644"/>
      <c r="QET102" s="644"/>
      <c r="QEU102" s="644"/>
      <c r="QEV102" s="644"/>
      <c r="QEW102" s="644"/>
      <c r="QEX102" s="644"/>
      <c r="QEY102" s="644"/>
      <c r="QEZ102" s="644"/>
      <c r="QFA102" s="644"/>
      <c r="QFB102" s="644"/>
      <c r="QFC102" s="644"/>
      <c r="QFD102" s="644"/>
      <c r="QFE102" s="644"/>
      <c r="QFF102" s="644"/>
      <c r="QFG102" s="644"/>
      <c r="QFH102" s="644"/>
      <c r="QFI102" s="644"/>
      <c r="QFJ102" s="644"/>
      <c r="QFK102" s="644"/>
      <c r="QFL102" s="644"/>
      <c r="QFM102" s="644"/>
      <c r="QFN102" s="644"/>
      <c r="QFO102" s="644"/>
      <c r="QFP102" s="644"/>
      <c r="QFQ102" s="644"/>
      <c r="QFR102" s="644"/>
      <c r="QFS102" s="644"/>
      <c r="QFT102" s="644"/>
      <c r="QFU102" s="644"/>
      <c r="QFV102" s="644"/>
      <c r="QFW102" s="644"/>
      <c r="QFX102" s="644"/>
      <c r="QFY102" s="644"/>
      <c r="QFZ102" s="644"/>
      <c r="QGA102" s="644"/>
      <c r="QGB102" s="644"/>
      <c r="QGC102" s="644"/>
      <c r="QGD102" s="644"/>
      <c r="QGE102" s="644"/>
      <c r="QGF102" s="644"/>
      <c r="QGG102" s="644"/>
      <c r="QGH102" s="644"/>
      <c r="QGI102" s="644"/>
      <c r="QGJ102" s="644"/>
      <c r="QGK102" s="644"/>
      <c r="QGL102" s="644"/>
      <c r="QGM102" s="644"/>
      <c r="QGN102" s="644"/>
      <c r="QGO102" s="644"/>
      <c r="QGP102" s="644"/>
      <c r="QGQ102" s="644"/>
      <c r="QGR102" s="644"/>
      <c r="QGS102" s="644"/>
      <c r="QGT102" s="644"/>
      <c r="QGU102" s="644"/>
      <c r="QGV102" s="644"/>
      <c r="QGW102" s="644"/>
      <c r="QGX102" s="644"/>
      <c r="QGY102" s="644"/>
      <c r="QGZ102" s="644"/>
      <c r="QHA102" s="644"/>
      <c r="QHB102" s="644"/>
      <c r="QHC102" s="644"/>
      <c r="QHD102" s="644"/>
      <c r="QHE102" s="644"/>
      <c r="QHF102" s="644"/>
      <c r="QHG102" s="644"/>
      <c r="QHH102" s="644"/>
      <c r="QHI102" s="644"/>
      <c r="QHJ102" s="644"/>
      <c r="QHK102" s="644"/>
      <c r="QHL102" s="644"/>
      <c r="QHM102" s="644"/>
      <c r="QHN102" s="644"/>
      <c r="QHO102" s="644"/>
      <c r="QHP102" s="644"/>
      <c r="QHQ102" s="644"/>
      <c r="QHR102" s="644"/>
      <c r="QHS102" s="644"/>
      <c r="QHT102" s="644"/>
      <c r="QHU102" s="644"/>
      <c r="QHV102" s="644"/>
      <c r="QHW102" s="644"/>
      <c r="QHX102" s="644"/>
      <c r="QHY102" s="644"/>
      <c r="QHZ102" s="644"/>
      <c r="QIA102" s="644"/>
      <c r="QIB102" s="644"/>
      <c r="QIC102" s="644"/>
      <c r="QID102" s="644"/>
      <c r="QIE102" s="644"/>
      <c r="QIF102" s="644"/>
      <c r="QIG102" s="644"/>
      <c r="QIH102" s="644"/>
      <c r="QII102" s="644"/>
      <c r="QIJ102" s="644"/>
      <c r="QIK102" s="644"/>
      <c r="QIL102" s="644"/>
      <c r="QIM102" s="644"/>
      <c r="QIN102" s="644"/>
      <c r="QIO102" s="644"/>
      <c r="QIP102" s="644"/>
      <c r="QIQ102" s="644"/>
      <c r="QIR102" s="644"/>
      <c r="QIS102" s="644"/>
      <c r="QIT102" s="644"/>
      <c r="QIU102" s="644"/>
      <c r="QIV102" s="644"/>
      <c r="QIW102" s="644"/>
      <c r="QIX102" s="644"/>
      <c r="QIY102" s="644"/>
      <c r="QIZ102" s="644"/>
      <c r="QJA102" s="644"/>
      <c r="QJB102" s="644"/>
      <c r="QJC102" s="644"/>
      <c r="QJD102" s="644"/>
      <c r="QJE102" s="644"/>
      <c r="QJF102" s="644"/>
      <c r="QJG102" s="644"/>
      <c r="QJH102" s="644"/>
      <c r="QJI102" s="644"/>
      <c r="QJJ102" s="644"/>
      <c r="QJK102" s="644"/>
      <c r="QJL102" s="644"/>
      <c r="QJM102" s="644"/>
      <c r="QJN102" s="644"/>
      <c r="QJO102" s="644"/>
      <c r="QJP102" s="644"/>
      <c r="QJQ102" s="644"/>
      <c r="QJR102" s="644"/>
      <c r="QJS102" s="644"/>
      <c r="QJT102" s="644"/>
      <c r="QJU102" s="644"/>
      <c r="QJV102" s="644"/>
      <c r="QJW102" s="644"/>
      <c r="QJX102" s="644"/>
      <c r="QJY102" s="644"/>
      <c r="QJZ102" s="644"/>
      <c r="QKA102" s="644"/>
      <c r="QKB102" s="644"/>
      <c r="QKC102" s="644"/>
      <c r="QKD102" s="644"/>
      <c r="QKE102" s="644"/>
      <c r="QKF102" s="644"/>
      <c r="QKG102" s="644"/>
      <c r="QKH102" s="644"/>
      <c r="QKI102" s="644"/>
      <c r="QKJ102" s="644"/>
      <c r="QKK102" s="644"/>
      <c r="QKL102" s="644"/>
      <c r="QKM102" s="644"/>
      <c r="QKN102" s="644"/>
      <c r="QKO102" s="644"/>
      <c r="QKP102" s="644"/>
      <c r="QKQ102" s="644"/>
      <c r="QKR102" s="644"/>
      <c r="QKS102" s="644"/>
      <c r="QKT102" s="644"/>
      <c r="QKU102" s="644"/>
      <c r="QKV102" s="644"/>
      <c r="QKW102" s="644"/>
      <c r="QKX102" s="644"/>
      <c r="QKY102" s="644"/>
      <c r="QKZ102" s="644"/>
      <c r="QLA102" s="644"/>
      <c r="QLB102" s="644"/>
      <c r="QLC102" s="644"/>
      <c r="QLD102" s="644"/>
      <c r="QLE102" s="644"/>
      <c r="QLF102" s="644"/>
      <c r="QLG102" s="644"/>
      <c r="QLH102" s="644"/>
      <c r="QLI102" s="644"/>
      <c r="QLJ102" s="644"/>
      <c r="QLK102" s="644"/>
      <c r="QLL102" s="644"/>
      <c r="QLM102" s="644"/>
      <c r="QLN102" s="644"/>
      <c r="QLO102" s="644"/>
      <c r="QLP102" s="644"/>
      <c r="QLQ102" s="644"/>
      <c r="QLR102" s="644"/>
      <c r="QLS102" s="644"/>
      <c r="QLT102" s="644"/>
      <c r="QLU102" s="644"/>
      <c r="QLV102" s="644"/>
      <c r="QLW102" s="644"/>
      <c r="QLX102" s="644"/>
      <c r="QLY102" s="644"/>
      <c r="QLZ102" s="644"/>
      <c r="QMA102" s="644"/>
      <c r="QMB102" s="644"/>
      <c r="QMC102" s="644"/>
      <c r="QMD102" s="644"/>
      <c r="QME102" s="644"/>
      <c r="QMF102" s="644"/>
      <c r="QMG102" s="644"/>
      <c r="QMH102" s="644"/>
      <c r="QMI102" s="644"/>
      <c r="QMJ102" s="644"/>
      <c r="QMK102" s="644"/>
      <c r="QML102" s="644"/>
      <c r="QMM102" s="644"/>
      <c r="QMN102" s="644"/>
      <c r="QMO102" s="644"/>
      <c r="QMP102" s="644"/>
      <c r="QMQ102" s="644"/>
      <c r="QMR102" s="644"/>
      <c r="QMS102" s="644"/>
      <c r="QMT102" s="644"/>
      <c r="QMU102" s="644"/>
      <c r="QMV102" s="644"/>
      <c r="QMW102" s="644"/>
      <c r="QMX102" s="644"/>
      <c r="QMY102" s="644"/>
      <c r="QMZ102" s="644"/>
      <c r="QNA102" s="644"/>
      <c r="QNB102" s="644"/>
      <c r="QNC102" s="644"/>
      <c r="QND102" s="644"/>
      <c r="QNE102" s="644"/>
      <c r="QNF102" s="644"/>
      <c r="QNG102" s="644"/>
      <c r="QNH102" s="644"/>
      <c r="QNI102" s="644"/>
      <c r="QNJ102" s="644"/>
      <c r="QNK102" s="644"/>
      <c r="QNL102" s="644"/>
      <c r="QNM102" s="644"/>
      <c r="QNN102" s="644"/>
      <c r="QNO102" s="644"/>
      <c r="QNP102" s="644"/>
      <c r="QNQ102" s="644"/>
      <c r="QNR102" s="644"/>
      <c r="QNS102" s="644"/>
      <c r="QNT102" s="644"/>
      <c r="QNU102" s="644"/>
      <c r="QNV102" s="644"/>
      <c r="QNW102" s="644"/>
      <c r="QNX102" s="644"/>
      <c r="QNY102" s="644"/>
      <c r="QNZ102" s="644"/>
      <c r="QOA102" s="644"/>
      <c r="QOB102" s="644"/>
      <c r="QOC102" s="644"/>
      <c r="QOD102" s="644"/>
      <c r="QOE102" s="644"/>
      <c r="QOF102" s="644"/>
      <c r="QOG102" s="644"/>
      <c r="QOH102" s="644"/>
      <c r="QOI102" s="644"/>
      <c r="QOJ102" s="644"/>
      <c r="QOK102" s="644"/>
      <c r="QOL102" s="644"/>
      <c r="QOM102" s="644"/>
      <c r="QON102" s="644"/>
      <c r="QOO102" s="644"/>
      <c r="QOP102" s="644"/>
      <c r="QOQ102" s="644"/>
      <c r="QOR102" s="644"/>
      <c r="QOS102" s="644"/>
      <c r="QOT102" s="644"/>
      <c r="QOU102" s="644"/>
      <c r="QOV102" s="644"/>
      <c r="QOW102" s="644"/>
      <c r="QOX102" s="644"/>
      <c r="QOY102" s="644"/>
      <c r="QOZ102" s="644"/>
      <c r="QPA102" s="644"/>
      <c r="QPB102" s="644"/>
      <c r="QPC102" s="644"/>
      <c r="QPD102" s="644"/>
      <c r="QPE102" s="644"/>
      <c r="QPF102" s="644"/>
      <c r="QPG102" s="644"/>
      <c r="QPH102" s="644"/>
      <c r="QPI102" s="644"/>
      <c r="QPJ102" s="644"/>
      <c r="QPK102" s="644"/>
      <c r="QPL102" s="644"/>
      <c r="QPM102" s="644"/>
      <c r="QPN102" s="644"/>
      <c r="QPO102" s="644"/>
      <c r="QPP102" s="644"/>
      <c r="QPQ102" s="644"/>
      <c r="QPR102" s="644"/>
      <c r="QPS102" s="644"/>
      <c r="QPT102" s="644"/>
      <c r="QPU102" s="644"/>
      <c r="QPV102" s="644"/>
      <c r="QPW102" s="644"/>
      <c r="QPX102" s="644"/>
      <c r="QPY102" s="644"/>
      <c r="QPZ102" s="644"/>
      <c r="QQA102" s="644"/>
      <c r="QQB102" s="644"/>
      <c r="QQC102" s="644"/>
      <c r="QQD102" s="644"/>
      <c r="QQE102" s="644"/>
      <c r="QQF102" s="644"/>
      <c r="QQG102" s="644"/>
      <c r="QQH102" s="644"/>
      <c r="QQI102" s="644"/>
      <c r="QQJ102" s="644"/>
      <c r="QQK102" s="644"/>
      <c r="QQL102" s="644"/>
      <c r="QQM102" s="644"/>
      <c r="QQN102" s="644"/>
      <c r="QQO102" s="644"/>
      <c r="QQP102" s="644"/>
      <c r="QQQ102" s="644"/>
      <c r="QQR102" s="644"/>
      <c r="QQS102" s="644"/>
      <c r="QQT102" s="644"/>
      <c r="QQU102" s="644"/>
      <c r="QQV102" s="644"/>
      <c r="QQW102" s="644"/>
      <c r="QQX102" s="644"/>
      <c r="QQY102" s="644"/>
      <c r="QQZ102" s="644"/>
      <c r="QRA102" s="644"/>
      <c r="QRB102" s="644"/>
      <c r="QRC102" s="644"/>
      <c r="QRD102" s="644"/>
      <c r="QRE102" s="644"/>
      <c r="QRF102" s="644"/>
      <c r="QRG102" s="644"/>
      <c r="QRH102" s="644"/>
      <c r="QRI102" s="644"/>
      <c r="QRJ102" s="644"/>
      <c r="QRK102" s="644"/>
      <c r="QRL102" s="644"/>
      <c r="QRM102" s="644"/>
      <c r="QRN102" s="644"/>
      <c r="QRO102" s="644"/>
      <c r="QRP102" s="644"/>
      <c r="QRQ102" s="644"/>
      <c r="QRR102" s="644"/>
      <c r="QRS102" s="644"/>
      <c r="QRT102" s="644"/>
      <c r="QRU102" s="644"/>
      <c r="QRV102" s="644"/>
      <c r="QRW102" s="644"/>
      <c r="QRX102" s="644"/>
      <c r="QRY102" s="644"/>
      <c r="QRZ102" s="644"/>
      <c r="QSA102" s="644"/>
      <c r="QSB102" s="644"/>
      <c r="QSC102" s="644"/>
      <c r="QSD102" s="644"/>
      <c r="QSE102" s="644"/>
      <c r="QSF102" s="644"/>
      <c r="QSG102" s="644"/>
      <c r="QSH102" s="644"/>
      <c r="QSI102" s="644"/>
      <c r="QSJ102" s="644"/>
      <c r="QSK102" s="644"/>
      <c r="QSL102" s="644"/>
      <c r="QSM102" s="644"/>
      <c r="QSN102" s="644"/>
      <c r="QSO102" s="644"/>
      <c r="QSP102" s="644"/>
      <c r="QSQ102" s="644"/>
      <c r="QSR102" s="644"/>
      <c r="QSS102" s="644"/>
      <c r="QST102" s="644"/>
      <c r="QSU102" s="644"/>
      <c r="QSV102" s="644"/>
      <c r="QSW102" s="644"/>
      <c r="QSX102" s="644"/>
      <c r="QSY102" s="644"/>
      <c r="QSZ102" s="644"/>
      <c r="QTA102" s="644"/>
      <c r="QTB102" s="644"/>
      <c r="QTC102" s="644"/>
      <c r="QTD102" s="644"/>
      <c r="QTE102" s="644"/>
      <c r="QTF102" s="644"/>
      <c r="QTG102" s="644"/>
      <c r="QTH102" s="644"/>
      <c r="QTI102" s="644"/>
      <c r="QTJ102" s="644"/>
      <c r="QTK102" s="644"/>
      <c r="QTL102" s="644"/>
      <c r="QTM102" s="644"/>
      <c r="QTN102" s="644"/>
      <c r="QTO102" s="644"/>
      <c r="QTP102" s="644"/>
      <c r="QTQ102" s="644"/>
      <c r="QTR102" s="644"/>
      <c r="QTS102" s="644"/>
      <c r="QTT102" s="644"/>
      <c r="QTU102" s="644"/>
      <c r="QTV102" s="644"/>
      <c r="QTW102" s="644"/>
      <c r="QTX102" s="644"/>
      <c r="QTY102" s="644"/>
      <c r="QTZ102" s="644"/>
      <c r="QUA102" s="644"/>
      <c r="QUB102" s="644"/>
      <c r="QUC102" s="644"/>
      <c r="QUD102" s="644"/>
      <c r="QUE102" s="644"/>
      <c r="QUF102" s="644"/>
      <c r="QUG102" s="644"/>
      <c r="QUH102" s="644"/>
      <c r="QUI102" s="644"/>
      <c r="QUJ102" s="644"/>
      <c r="QUK102" s="644"/>
      <c r="QUL102" s="644"/>
      <c r="QUM102" s="644"/>
      <c r="QUN102" s="644"/>
      <c r="QUO102" s="644"/>
      <c r="QUP102" s="644"/>
      <c r="QUQ102" s="644"/>
      <c r="QUR102" s="644"/>
      <c r="QUS102" s="644"/>
      <c r="QUT102" s="644"/>
      <c r="QUU102" s="644"/>
      <c r="QUV102" s="644"/>
      <c r="QUW102" s="644"/>
      <c r="QUX102" s="644"/>
      <c r="QUY102" s="644"/>
      <c r="QUZ102" s="644"/>
      <c r="QVA102" s="644"/>
      <c r="QVB102" s="644"/>
      <c r="QVC102" s="644"/>
      <c r="QVD102" s="644"/>
      <c r="QVE102" s="644"/>
      <c r="QVF102" s="644"/>
      <c r="QVG102" s="644"/>
      <c r="QVH102" s="644"/>
      <c r="QVI102" s="644"/>
      <c r="QVJ102" s="644"/>
      <c r="QVK102" s="644"/>
      <c r="QVL102" s="644"/>
      <c r="QVM102" s="644"/>
      <c r="QVN102" s="644"/>
      <c r="QVO102" s="644"/>
      <c r="QVP102" s="644"/>
      <c r="QVQ102" s="644"/>
      <c r="QVR102" s="644"/>
      <c r="QVS102" s="644"/>
      <c r="QVT102" s="644"/>
      <c r="QVU102" s="644"/>
      <c r="QVV102" s="644"/>
      <c r="QVW102" s="644"/>
      <c r="QVX102" s="644"/>
      <c r="QVY102" s="644"/>
      <c r="QVZ102" s="644"/>
      <c r="QWA102" s="644"/>
      <c r="QWB102" s="644"/>
      <c r="QWC102" s="644"/>
      <c r="QWD102" s="644"/>
      <c r="QWE102" s="644"/>
      <c r="QWF102" s="644"/>
      <c r="QWG102" s="644"/>
      <c r="QWH102" s="644"/>
      <c r="QWI102" s="644"/>
      <c r="QWJ102" s="644"/>
      <c r="QWK102" s="644"/>
      <c r="QWL102" s="644"/>
      <c r="QWM102" s="644"/>
      <c r="QWN102" s="644"/>
      <c r="QWO102" s="644"/>
      <c r="QWP102" s="644"/>
      <c r="QWQ102" s="644"/>
      <c r="QWR102" s="644"/>
      <c r="QWS102" s="644"/>
      <c r="QWT102" s="644"/>
      <c r="QWU102" s="644"/>
      <c r="QWV102" s="644"/>
      <c r="QWW102" s="644"/>
      <c r="QWX102" s="644"/>
      <c r="QWY102" s="644"/>
      <c r="QWZ102" s="644"/>
      <c r="QXA102" s="644"/>
      <c r="QXB102" s="644"/>
      <c r="QXC102" s="644"/>
      <c r="QXD102" s="644"/>
      <c r="QXE102" s="644"/>
      <c r="QXF102" s="644"/>
      <c r="QXG102" s="644"/>
      <c r="QXH102" s="644"/>
      <c r="QXI102" s="644"/>
      <c r="QXJ102" s="644"/>
      <c r="QXK102" s="644"/>
      <c r="QXL102" s="644"/>
      <c r="QXM102" s="644"/>
      <c r="QXN102" s="644"/>
      <c r="QXO102" s="644"/>
      <c r="QXP102" s="644"/>
      <c r="QXQ102" s="644"/>
      <c r="QXR102" s="644"/>
      <c r="QXS102" s="644"/>
      <c r="QXT102" s="644"/>
      <c r="QXU102" s="644"/>
      <c r="QXV102" s="644"/>
      <c r="QXW102" s="644"/>
      <c r="QXX102" s="644"/>
      <c r="QXY102" s="644"/>
      <c r="QXZ102" s="644"/>
      <c r="QYA102" s="644"/>
      <c r="QYB102" s="644"/>
      <c r="QYC102" s="644"/>
      <c r="QYD102" s="644"/>
      <c r="QYE102" s="644"/>
      <c r="QYF102" s="644"/>
      <c r="QYG102" s="644"/>
      <c r="QYH102" s="644"/>
      <c r="QYI102" s="644"/>
      <c r="QYJ102" s="644"/>
      <c r="QYK102" s="644"/>
      <c r="QYL102" s="644"/>
      <c r="QYM102" s="644"/>
      <c r="QYN102" s="644"/>
      <c r="QYO102" s="644"/>
      <c r="QYP102" s="644"/>
      <c r="QYQ102" s="644"/>
      <c r="QYR102" s="644"/>
      <c r="QYS102" s="644"/>
      <c r="QYT102" s="644"/>
      <c r="QYU102" s="644"/>
      <c r="QYV102" s="644"/>
      <c r="QYW102" s="644"/>
      <c r="QYX102" s="644"/>
      <c r="QYY102" s="644"/>
      <c r="QYZ102" s="644"/>
      <c r="QZA102" s="644"/>
      <c r="QZB102" s="644"/>
      <c r="QZC102" s="644"/>
      <c r="QZD102" s="644"/>
      <c r="QZE102" s="644"/>
      <c r="QZF102" s="644"/>
      <c r="QZG102" s="644"/>
      <c r="QZH102" s="644"/>
      <c r="QZI102" s="644"/>
      <c r="QZJ102" s="644"/>
      <c r="QZK102" s="644"/>
      <c r="QZL102" s="644"/>
      <c r="QZM102" s="644"/>
      <c r="QZN102" s="644"/>
      <c r="QZO102" s="644"/>
      <c r="QZP102" s="644"/>
      <c r="QZQ102" s="644"/>
      <c r="QZR102" s="644"/>
      <c r="QZS102" s="644"/>
      <c r="QZT102" s="644"/>
      <c r="QZU102" s="644"/>
      <c r="QZV102" s="644"/>
      <c r="QZW102" s="644"/>
      <c r="QZX102" s="644"/>
      <c r="QZY102" s="644"/>
      <c r="QZZ102" s="644"/>
      <c r="RAA102" s="644"/>
      <c r="RAB102" s="644"/>
      <c r="RAC102" s="644"/>
      <c r="RAD102" s="644"/>
      <c r="RAE102" s="644"/>
      <c r="RAF102" s="644"/>
      <c r="RAG102" s="644"/>
      <c r="RAH102" s="644"/>
      <c r="RAI102" s="644"/>
      <c r="RAJ102" s="644"/>
      <c r="RAK102" s="644"/>
      <c r="RAL102" s="644"/>
      <c r="RAM102" s="644"/>
      <c r="RAN102" s="644"/>
      <c r="RAO102" s="644"/>
      <c r="RAP102" s="644"/>
      <c r="RAQ102" s="644"/>
      <c r="RAR102" s="644"/>
      <c r="RAS102" s="644"/>
      <c r="RAT102" s="644"/>
      <c r="RAU102" s="644"/>
      <c r="RAV102" s="644"/>
      <c r="RAW102" s="644"/>
      <c r="RAX102" s="644"/>
      <c r="RAY102" s="644"/>
      <c r="RAZ102" s="644"/>
      <c r="RBA102" s="644"/>
      <c r="RBB102" s="644"/>
      <c r="RBC102" s="644"/>
      <c r="RBD102" s="644"/>
      <c r="RBE102" s="644"/>
      <c r="RBF102" s="644"/>
      <c r="RBG102" s="644"/>
      <c r="RBH102" s="644"/>
      <c r="RBI102" s="644"/>
      <c r="RBJ102" s="644"/>
      <c r="RBK102" s="644"/>
      <c r="RBL102" s="644"/>
      <c r="RBM102" s="644"/>
      <c r="RBN102" s="644"/>
      <c r="RBO102" s="644"/>
      <c r="RBP102" s="644"/>
      <c r="RBQ102" s="644"/>
      <c r="RBR102" s="644"/>
      <c r="RBS102" s="644"/>
      <c r="RBT102" s="644"/>
      <c r="RBU102" s="644"/>
      <c r="RBV102" s="644"/>
      <c r="RBW102" s="644"/>
      <c r="RBX102" s="644"/>
      <c r="RBY102" s="644"/>
      <c r="RBZ102" s="644"/>
      <c r="RCA102" s="644"/>
      <c r="RCB102" s="644"/>
      <c r="RCC102" s="644"/>
      <c r="RCD102" s="644"/>
      <c r="RCE102" s="644"/>
      <c r="RCF102" s="644"/>
      <c r="RCG102" s="644"/>
      <c r="RCH102" s="644"/>
      <c r="RCI102" s="644"/>
      <c r="RCJ102" s="644"/>
      <c r="RCK102" s="644"/>
      <c r="RCL102" s="644"/>
      <c r="RCM102" s="644"/>
      <c r="RCN102" s="644"/>
      <c r="RCO102" s="644"/>
      <c r="RCP102" s="644"/>
      <c r="RCQ102" s="644"/>
      <c r="RCR102" s="644"/>
      <c r="RCS102" s="644"/>
      <c r="RCT102" s="644"/>
      <c r="RCU102" s="644"/>
      <c r="RCV102" s="644"/>
      <c r="RCW102" s="644"/>
      <c r="RCX102" s="644"/>
      <c r="RCY102" s="644"/>
      <c r="RCZ102" s="644"/>
      <c r="RDA102" s="644"/>
      <c r="RDB102" s="644"/>
      <c r="RDC102" s="644"/>
      <c r="RDD102" s="644"/>
      <c r="RDE102" s="644"/>
      <c r="RDF102" s="644"/>
      <c r="RDG102" s="644"/>
      <c r="RDH102" s="644"/>
      <c r="RDI102" s="644"/>
      <c r="RDJ102" s="644"/>
      <c r="RDK102" s="644"/>
      <c r="RDL102" s="644"/>
      <c r="RDM102" s="644"/>
      <c r="RDN102" s="644"/>
      <c r="RDO102" s="644"/>
      <c r="RDP102" s="644"/>
      <c r="RDQ102" s="644"/>
      <c r="RDR102" s="644"/>
      <c r="RDS102" s="644"/>
      <c r="RDT102" s="644"/>
      <c r="RDU102" s="644"/>
      <c r="RDV102" s="644"/>
      <c r="RDW102" s="644"/>
      <c r="RDX102" s="644"/>
      <c r="RDY102" s="644"/>
      <c r="RDZ102" s="644"/>
      <c r="REA102" s="644"/>
      <c r="REB102" s="644"/>
      <c r="REC102" s="644"/>
      <c r="RED102" s="644"/>
      <c r="REE102" s="644"/>
      <c r="REF102" s="644"/>
      <c r="REG102" s="644"/>
      <c r="REH102" s="644"/>
      <c r="REI102" s="644"/>
      <c r="REJ102" s="644"/>
      <c r="REK102" s="644"/>
      <c r="REL102" s="644"/>
      <c r="REM102" s="644"/>
      <c r="REN102" s="644"/>
      <c r="REO102" s="644"/>
      <c r="REP102" s="644"/>
      <c r="REQ102" s="644"/>
      <c r="RER102" s="644"/>
      <c r="RES102" s="644"/>
      <c r="RET102" s="644"/>
      <c r="REU102" s="644"/>
      <c r="REV102" s="644"/>
      <c r="REW102" s="644"/>
      <c r="REX102" s="644"/>
      <c r="REY102" s="644"/>
      <c r="REZ102" s="644"/>
      <c r="RFA102" s="644"/>
      <c r="RFB102" s="644"/>
      <c r="RFC102" s="644"/>
      <c r="RFD102" s="644"/>
      <c r="RFE102" s="644"/>
      <c r="RFF102" s="644"/>
      <c r="RFG102" s="644"/>
      <c r="RFH102" s="644"/>
      <c r="RFI102" s="644"/>
      <c r="RFJ102" s="644"/>
      <c r="RFK102" s="644"/>
      <c r="RFL102" s="644"/>
      <c r="RFM102" s="644"/>
      <c r="RFN102" s="644"/>
      <c r="RFO102" s="644"/>
      <c r="RFP102" s="644"/>
      <c r="RFQ102" s="644"/>
      <c r="RFR102" s="644"/>
      <c r="RFS102" s="644"/>
      <c r="RFT102" s="644"/>
      <c r="RFU102" s="644"/>
      <c r="RFV102" s="644"/>
      <c r="RFW102" s="644"/>
      <c r="RFX102" s="644"/>
      <c r="RFY102" s="644"/>
      <c r="RFZ102" s="644"/>
      <c r="RGA102" s="644"/>
      <c r="RGB102" s="644"/>
      <c r="RGC102" s="644"/>
      <c r="RGD102" s="644"/>
      <c r="RGE102" s="644"/>
      <c r="RGF102" s="644"/>
      <c r="RGG102" s="644"/>
      <c r="RGH102" s="644"/>
      <c r="RGI102" s="644"/>
      <c r="RGJ102" s="644"/>
      <c r="RGK102" s="644"/>
      <c r="RGL102" s="644"/>
      <c r="RGM102" s="644"/>
      <c r="RGN102" s="644"/>
      <c r="RGO102" s="644"/>
      <c r="RGP102" s="644"/>
      <c r="RGQ102" s="644"/>
      <c r="RGR102" s="644"/>
      <c r="RGS102" s="644"/>
      <c r="RGT102" s="644"/>
      <c r="RGU102" s="644"/>
      <c r="RGV102" s="644"/>
      <c r="RGW102" s="644"/>
      <c r="RGX102" s="644"/>
      <c r="RGY102" s="644"/>
      <c r="RGZ102" s="644"/>
      <c r="RHA102" s="644"/>
      <c r="RHB102" s="644"/>
      <c r="RHC102" s="644"/>
      <c r="RHD102" s="644"/>
      <c r="RHE102" s="644"/>
      <c r="RHF102" s="644"/>
      <c r="RHG102" s="644"/>
      <c r="RHH102" s="644"/>
      <c r="RHI102" s="644"/>
      <c r="RHJ102" s="644"/>
      <c r="RHK102" s="644"/>
      <c r="RHL102" s="644"/>
      <c r="RHM102" s="644"/>
      <c r="RHN102" s="644"/>
      <c r="RHO102" s="644"/>
      <c r="RHP102" s="644"/>
      <c r="RHQ102" s="644"/>
      <c r="RHR102" s="644"/>
      <c r="RHS102" s="644"/>
      <c r="RHT102" s="644"/>
      <c r="RHU102" s="644"/>
      <c r="RHV102" s="644"/>
      <c r="RHW102" s="644"/>
      <c r="RHX102" s="644"/>
      <c r="RHY102" s="644"/>
      <c r="RHZ102" s="644"/>
      <c r="RIA102" s="644"/>
      <c r="RIB102" s="644"/>
      <c r="RIC102" s="644"/>
      <c r="RID102" s="644"/>
      <c r="RIE102" s="644"/>
      <c r="RIF102" s="644"/>
      <c r="RIG102" s="644"/>
      <c r="RIH102" s="644"/>
      <c r="RII102" s="644"/>
      <c r="RIJ102" s="644"/>
      <c r="RIK102" s="644"/>
      <c r="RIL102" s="644"/>
      <c r="RIM102" s="644"/>
      <c r="RIN102" s="644"/>
      <c r="RIO102" s="644"/>
      <c r="RIP102" s="644"/>
      <c r="RIQ102" s="644"/>
      <c r="RIR102" s="644"/>
      <c r="RIS102" s="644"/>
      <c r="RIT102" s="644"/>
      <c r="RIU102" s="644"/>
      <c r="RIV102" s="644"/>
      <c r="RIW102" s="644"/>
      <c r="RIX102" s="644"/>
      <c r="RIY102" s="644"/>
      <c r="RIZ102" s="644"/>
      <c r="RJA102" s="644"/>
      <c r="RJB102" s="644"/>
      <c r="RJC102" s="644"/>
      <c r="RJD102" s="644"/>
      <c r="RJE102" s="644"/>
      <c r="RJF102" s="644"/>
      <c r="RJG102" s="644"/>
      <c r="RJH102" s="644"/>
      <c r="RJI102" s="644"/>
      <c r="RJJ102" s="644"/>
      <c r="RJK102" s="644"/>
      <c r="RJL102" s="644"/>
      <c r="RJM102" s="644"/>
      <c r="RJN102" s="644"/>
      <c r="RJO102" s="644"/>
      <c r="RJP102" s="644"/>
      <c r="RJQ102" s="644"/>
      <c r="RJR102" s="644"/>
      <c r="RJS102" s="644"/>
      <c r="RJT102" s="644"/>
      <c r="RJU102" s="644"/>
      <c r="RJV102" s="644"/>
      <c r="RJW102" s="644"/>
      <c r="RJX102" s="644"/>
      <c r="RJY102" s="644"/>
      <c r="RJZ102" s="644"/>
      <c r="RKA102" s="644"/>
      <c r="RKB102" s="644"/>
      <c r="RKC102" s="644"/>
      <c r="RKD102" s="644"/>
      <c r="RKE102" s="644"/>
      <c r="RKF102" s="644"/>
      <c r="RKG102" s="644"/>
      <c r="RKH102" s="644"/>
      <c r="RKI102" s="644"/>
      <c r="RKJ102" s="644"/>
      <c r="RKK102" s="644"/>
      <c r="RKL102" s="644"/>
      <c r="RKM102" s="644"/>
      <c r="RKN102" s="644"/>
      <c r="RKO102" s="644"/>
      <c r="RKP102" s="644"/>
      <c r="RKQ102" s="644"/>
      <c r="RKR102" s="644"/>
      <c r="RKS102" s="644"/>
      <c r="RKT102" s="644"/>
      <c r="RKU102" s="644"/>
      <c r="RKV102" s="644"/>
      <c r="RKW102" s="644"/>
      <c r="RKX102" s="644"/>
      <c r="RKY102" s="644"/>
      <c r="RKZ102" s="644"/>
      <c r="RLA102" s="644"/>
      <c r="RLB102" s="644"/>
      <c r="RLC102" s="644"/>
      <c r="RLD102" s="644"/>
      <c r="RLE102" s="644"/>
      <c r="RLF102" s="644"/>
      <c r="RLG102" s="644"/>
      <c r="RLH102" s="644"/>
      <c r="RLI102" s="644"/>
      <c r="RLJ102" s="644"/>
      <c r="RLK102" s="644"/>
      <c r="RLL102" s="644"/>
      <c r="RLM102" s="644"/>
      <c r="RLN102" s="644"/>
      <c r="RLO102" s="644"/>
      <c r="RLP102" s="644"/>
      <c r="RLQ102" s="644"/>
      <c r="RLR102" s="644"/>
      <c r="RLS102" s="644"/>
      <c r="RLT102" s="644"/>
      <c r="RLU102" s="644"/>
      <c r="RLV102" s="644"/>
      <c r="RLW102" s="644"/>
      <c r="RLX102" s="644"/>
      <c r="RLY102" s="644"/>
      <c r="RLZ102" s="644"/>
      <c r="RMA102" s="644"/>
      <c r="RMB102" s="644"/>
      <c r="RMC102" s="644"/>
      <c r="RMD102" s="644"/>
      <c r="RME102" s="644"/>
      <c r="RMF102" s="644"/>
      <c r="RMG102" s="644"/>
      <c r="RMH102" s="644"/>
      <c r="RMI102" s="644"/>
      <c r="RMJ102" s="644"/>
      <c r="RMK102" s="644"/>
      <c r="RML102" s="644"/>
      <c r="RMM102" s="644"/>
      <c r="RMN102" s="644"/>
      <c r="RMO102" s="644"/>
      <c r="RMP102" s="644"/>
      <c r="RMQ102" s="644"/>
      <c r="RMR102" s="644"/>
      <c r="RMS102" s="644"/>
      <c r="RMT102" s="644"/>
      <c r="RMU102" s="644"/>
      <c r="RMV102" s="644"/>
      <c r="RMW102" s="644"/>
      <c r="RMX102" s="644"/>
      <c r="RMY102" s="644"/>
      <c r="RMZ102" s="644"/>
      <c r="RNA102" s="644"/>
      <c r="RNB102" s="644"/>
      <c r="RNC102" s="644"/>
      <c r="RND102" s="644"/>
      <c r="RNE102" s="644"/>
      <c r="RNF102" s="644"/>
      <c r="RNG102" s="644"/>
      <c r="RNH102" s="644"/>
      <c r="RNI102" s="644"/>
      <c r="RNJ102" s="644"/>
      <c r="RNK102" s="644"/>
      <c r="RNL102" s="644"/>
      <c r="RNM102" s="644"/>
      <c r="RNN102" s="644"/>
      <c r="RNO102" s="644"/>
      <c r="RNP102" s="644"/>
      <c r="RNQ102" s="644"/>
      <c r="RNR102" s="644"/>
      <c r="RNS102" s="644"/>
      <c r="RNT102" s="644"/>
      <c r="RNU102" s="644"/>
      <c r="RNV102" s="644"/>
      <c r="RNW102" s="644"/>
      <c r="RNX102" s="644"/>
      <c r="RNY102" s="644"/>
      <c r="RNZ102" s="644"/>
      <c r="ROA102" s="644"/>
      <c r="ROB102" s="644"/>
      <c r="ROC102" s="644"/>
      <c r="ROD102" s="644"/>
      <c r="ROE102" s="644"/>
      <c r="ROF102" s="644"/>
      <c r="ROG102" s="644"/>
      <c r="ROH102" s="644"/>
      <c r="ROI102" s="644"/>
      <c r="ROJ102" s="644"/>
      <c r="ROK102" s="644"/>
      <c r="ROL102" s="644"/>
      <c r="ROM102" s="644"/>
      <c r="RON102" s="644"/>
      <c r="ROO102" s="644"/>
      <c r="ROP102" s="644"/>
      <c r="ROQ102" s="644"/>
      <c r="ROR102" s="644"/>
      <c r="ROS102" s="644"/>
      <c r="ROT102" s="644"/>
      <c r="ROU102" s="644"/>
      <c r="ROV102" s="644"/>
      <c r="ROW102" s="644"/>
      <c r="ROX102" s="644"/>
      <c r="ROY102" s="644"/>
      <c r="ROZ102" s="644"/>
      <c r="RPA102" s="644"/>
      <c r="RPB102" s="644"/>
      <c r="RPC102" s="644"/>
      <c r="RPD102" s="644"/>
      <c r="RPE102" s="644"/>
      <c r="RPF102" s="644"/>
      <c r="RPG102" s="644"/>
      <c r="RPH102" s="644"/>
      <c r="RPI102" s="644"/>
      <c r="RPJ102" s="644"/>
      <c r="RPK102" s="644"/>
      <c r="RPL102" s="644"/>
      <c r="RPM102" s="644"/>
      <c r="RPN102" s="644"/>
      <c r="RPO102" s="644"/>
      <c r="RPP102" s="644"/>
      <c r="RPQ102" s="644"/>
      <c r="RPR102" s="644"/>
      <c r="RPS102" s="644"/>
      <c r="RPT102" s="644"/>
      <c r="RPU102" s="644"/>
      <c r="RPV102" s="644"/>
      <c r="RPW102" s="644"/>
      <c r="RPX102" s="644"/>
      <c r="RPY102" s="644"/>
      <c r="RPZ102" s="644"/>
      <c r="RQA102" s="644"/>
      <c r="RQB102" s="644"/>
      <c r="RQC102" s="644"/>
      <c r="RQD102" s="644"/>
      <c r="RQE102" s="644"/>
      <c r="RQF102" s="644"/>
      <c r="RQG102" s="644"/>
      <c r="RQH102" s="644"/>
      <c r="RQI102" s="644"/>
      <c r="RQJ102" s="644"/>
      <c r="RQK102" s="644"/>
      <c r="RQL102" s="644"/>
      <c r="RQM102" s="644"/>
      <c r="RQN102" s="644"/>
      <c r="RQO102" s="644"/>
      <c r="RQP102" s="644"/>
      <c r="RQQ102" s="644"/>
      <c r="RQR102" s="644"/>
      <c r="RQS102" s="644"/>
      <c r="RQT102" s="644"/>
      <c r="RQU102" s="644"/>
      <c r="RQV102" s="644"/>
      <c r="RQW102" s="644"/>
      <c r="RQX102" s="644"/>
      <c r="RQY102" s="644"/>
      <c r="RQZ102" s="644"/>
      <c r="RRA102" s="644"/>
      <c r="RRB102" s="644"/>
      <c r="RRC102" s="644"/>
      <c r="RRD102" s="644"/>
      <c r="RRE102" s="644"/>
      <c r="RRF102" s="644"/>
      <c r="RRG102" s="644"/>
      <c r="RRH102" s="644"/>
      <c r="RRI102" s="644"/>
      <c r="RRJ102" s="644"/>
      <c r="RRK102" s="644"/>
      <c r="RRL102" s="644"/>
      <c r="RRM102" s="644"/>
      <c r="RRN102" s="644"/>
      <c r="RRO102" s="644"/>
      <c r="RRP102" s="644"/>
      <c r="RRQ102" s="644"/>
      <c r="RRR102" s="644"/>
      <c r="RRS102" s="644"/>
      <c r="RRT102" s="644"/>
      <c r="RRU102" s="644"/>
      <c r="RRV102" s="644"/>
      <c r="RRW102" s="644"/>
      <c r="RRX102" s="644"/>
      <c r="RRY102" s="644"/>
      <c r="RRZ102" s="644"/>
      <c r="RSA102" s="644"/>
      <c r="RSB102" s="644"/>
      <c r="RSC102" s="644"/>
      <c r="RSD102" s="644"/>
      <c r="RSE102" s="644"/>
      <c r="RSF102" s="644"/>
      <c r="RSG102" s="644"/>
      <c r="RSH102" s="644"/>
      <c r="RSI102" s="644"/>
      <c r="RSJ102" s="644"/>
      <c r="RSK102" s="644"/>
      <c r="RSL102" s="644"/>
      <c r="RSM102" s="644"/>
      <c r="RSN102" s="644"/>
      <c r="RSO102" s="644"/>
      <c r="RSP102" s="644"/>
      <c r="RSQ102" s="644"/>
      <c r="RSR102" s="644"/>
      <c r="RSS102" s="644"/>
      <c r="RST102" s="644"/>
      <c r="RSU102" s="644"/>
      <c r="RSV102" s="644"/>
      <c r="RSW102" s="644"/>
      <c r="RSX102" s="644"/>
      <c r="RSY102" s="644"/>
      <c r="RSZ102" s="644"/>
      <c r="RTA102" s="644"/>
      <c r="RTB102" s="644"/>
      <c r="RTC102" s="644"/>
      <c r="RTD102" s="644"/>
      <c r="RTE102" s="644"/>
      <c r="RTF102" s="644"/>
      <c r="RTG102" s="644"/>
      <c r="RTH102" s="644"/>
      <c r="RTI102" s="644"/>
      <c r="RTJ102" s="644"/>
      <c r="RTK102" s="644"/>
      <c r="RTL102" s="644"/>
      <c r="RTM102" s="644"/>
      <c r="RTN102" s="644"/>
      <c r="RTO102" s="644"/>
      <c r="RTP102" s="644"/>
      <c r="RTQ102" s="644"/>
      <c r="RTR102" s="644"/>
      <c r="RTS102" s="644"/>
      <c r="RTT102" s="644"/>
      <c r="RTU102" s="644"/>
      <c r="RTV102" s="644"/>
      <c r="RTW102" s="644"/>
      <c r="RTX102" s="644"/>
      <c r="RTY102" s="644"/>
      <c r="RTZ102" s="644"/>
      <c r="RUA102" s="644"/>
      <c r="RUB102" s="644"/>
      <c r="RUC102" s="644"/>
      <c r="RUD102" s="644"/>
      <c r="RUE102" s="644"/>
      <c r="RUF102" s="644"/>
      <c r="RUG102" s="644"/>
      <c r="RUH102" s="644"/>
      <c r="RUI102" s="644"/>
      <c r="RUJ102" s="644"/>
      <c r="RUK102" s="644"/>
      <c r="RUL102" s="644"/>
      <c r="RUM102" s="644"/>
      <c r="RUN102" s="644"/>
      <c r="RUO102" s="644"/>
      <c r="RUP102" s="644"/>
      <c r="RUQ102" s="644"/>
      <c r="RUR102" s="644"/>
      <c r="RUS102" s="644"/>
      <c r="RUT102" s="644"/>
      <c r="RUU102" s="644"/>
      <c r="RUV102" s="644"/>
      <c r="RUW102" s="644"/>
      <c r="RUX102" s="644"/>
      <c r="RUY102" s="644"/>
      <c r="RUZ102" s="644"/>
      <c r="RVA102" s="644"/>
      <c r="RVB102" s="644"/>
      <c r="RVC102" s="644"/>
      <c r="RVD102" s="644"/>
      <c r="RVE102" s="644"/>
      <c r="RVF102" s="644"/>
      <c r="RVG102" s="644"/>
      <c r="RVH102" s="644"/>
      <c r="RVI102" s="644"/>
      <c r="RVJ102" s="644"/>
      <c r="RVK102" s="644"/>
      <c r="RVL102" s="644"/>
      <c r="RVM102" s="644"/>
      <c r="RVN102" s="644"/>
      <c r="RVO102" s="644"/>
      <c r="RVP102" s="644"/>
      <c r="RVQ102" s="644"/>
      <c r="RVR102" s="644"/>
      <c r="RVS102" s="644"/>
      <c r="RVT102" s="644"/>
      <c r="RVU102" s="644"/>
      <c r="RVV102" s="644"/>
      <c r="RVW102" s="644"/>
      <c r="RVX102" s="644"/>
      <c r="RVY102" s="644"/>
      <c r="RVZ102" s="644"/>
      <c r="RWA102" s="644"/>
      <c r="RWB102" s="644"/>
      <c r="RWC102" s="644"/>
      <c r="RWD102" s="644"/>
      <c r="RWE102" s="644"/>
      <c r="RWF102" s="644"/>
      <c r="RWG102" s="644"/>
      <c r="RWH102" s="644"/>
      <c r="RWI102" s="644"/>
      <c r="RWJ102" s="644"/>
      <c r="RWK102" s="644"/>
      <c r="RWL102" s="644"/>
      <c r="RWM102" s="644"/>
      <c r="RWN102" s="644"/>
      <c r="RWO102" s="644"/>
      <c r="RWP102" s="644"/>
      <c r="RWQ102" s="644"/>
      <c r="RWR102" s="644"/>
      <c r="RWS102" s="644"/>
      <c r="RWT102" s="644"/>
      <c r="RWU102" s="644"/>
      <c r="RWV102" s="644"/>
      <c r="RWW102" s="644"/>
      <c r="RWX102" s="644"/>
      <c r="RWY102" s="644"/>
      <c r="RWZ102" s="644"/>
      <c r="RXA102" s="644"/>
      <c r="RXB102" s="644"/>
      <c r="RXC102" s="644"/>
      <c r="RXD102" s="644"/>
      <c r="RXE102" s="644"/>
      <c r="RXF102" s="644"/>
      <c r="RXG102" s="644"/>
      <c r="RXH102" s="644"/>
      <c r="RXI102" s="644"/>
      <c r="RXJ102" s="644"/>
      <c r="RXK102" s="644"/>
      <c r="RXL102" s="644"/>
      <c r="RXM102" s="644"/>
      <c r="RXN102" s="644"/>
      <c r="RXO102" s="644"/>
      <c r="RXP102" s="644"/>
      <c r="RXQ102" s="644"/>
      <c r="RXR102" s="644"/>
      <c r="RXS102" s="644"/>
      <c r="RXT102" s="644"/>
      <c r="RXU102" s="644"/>
      <c r="RXV102" s="644"/>
      <c r="RXW102" s="644"/>
      <c r="RXX102" s="644"/>
      <c r="RXY102" s="644"/>
      <c r="RXZ102" s="644"/>
      <c r="RYA102" s="644"/>
      <c r="RYB102" s="644"/>
      <c r="RYC102" s="644"/>
      <c r="RYD102" s="644"/>
      <c r="RYE102" s="644"/>
      <c r="RYF102" s="644"/>
      <c r="RYG102" s="644"/>
      <c r="RYH102" s="644"/>
      <c r="RYI102" s="644"/>
      <c r="RYJ102" s="644"/>
      <c r="RYK102" s="644"/>
      <c r="RYL102" s="644"/>
      <c r="RYM102" s="644"/>
      <c r="RYN102" s="644"/>
      <c r="RYO102" s="644"/>
      <c r="RYP102" s="644"/>
      <c r="RYQ102" s="644"/>
      <c r="RYR102" s="644"/>
      <c r="RYS102" s="644"/>
      <c r="RYT102" s="644"/>
      <c r="RYU102" s="644"/>
      <c r="RYV102" s="644"/>
      <c r="RYW102" s="644"/>
      <c r="RYX102" s="644"/>
      <c r="RYY102" s="644"/>
      <c r="RYZ102" s="644"/>
      <c r="RZA102" s="644"/>
      <c r="RZB102" s="644"/>
      <c r="RZC102" s="644"/>
      <c r="RZD102" s="644"/>
      <c r="RZE102" s="644"/>
      <c r="RZF102" s="644"/>
      <c r="RZG102" s="644"/>
      <c r="RZH102" s="644"/>
      <c r="RZI102" s="644"/>
      <c r="RZJ102" s="644"/>
      <c r="RZK102" s="644"/>
      <c r="RZL102" s="644"/>
      <c r="RZM102" s="644"/>
      <c r="RZN102" s="644"/>
      <c r="RZO102" s="644"/>
      <c r="RZP102" s="644"/>
      <c r="RZQ102" s="644"/>
      <c r="RZR102" s="644"/>
      <c r="RZS102" s="644"/>
      <c r="RZT102" s="644"/>
      <c r="RZU102" s="644"/>
      <c r="RZV102" s="644"/>
      <c r="RZW102" s="644"/>
      <c r="RZX102" s="644"/>
      <c r="RZY102" s="644"/>
      <c r="RZZ102" s="644"/>
      <c r="SAA102" s="644"/>
      <c r="SAB102" s="644"/>
      <c r="SAC102" s="644"/>
      <c r="SAD102" s="644"/>
      <c r="SAE102" s="644"/>
      <c r="SAF102" s="644"/>
      <c r="SAG102" s="644"/>
      <c r="SAH102" s="644"/>
      <c r="SAI102" s="644"/>
      <c r="SAJ102" s="644"/>
      <c r="SAK102" s="644"/>
      <c r="SAL102" s="644"/>
      <c r="SAM102" s="644"/>
      <c r="SAN102" s="644"/>
      <c r="SAO102" s="644"/>
      <c r="SAP102" s="644"/>
      <c r="SAQ102" s="644"/>
      <c r="SAR102" s="644"/>
      <c r="SAS102" s="644"/>
      <c r="SAT102" s="644"/>
      <c r="SAU102" s="644"/>
      <c r="SAV102" s="644"/>
      <c r="SAW102" s="644"/>
      <c r="SAX102" s="644"/>
      <c r="SAY102" s="644"/>
      <c r="SAZ102" s="644"/>
      <c r="SBA102" s="644"/>
      <c r="SBB102" s="644"/>
      <c r="SBC102" s="644"/>
      <c r="SBD102" s="644"/>
      <c r="SBE102" s="644"/>
      <c r="SBF102" s="644"/>
      <c r="SBG102" s="644"/>
      <c r="SBH102" s="644"/>
      <c r="SBI102" s="644"/>
      <c r="SBJ102" s="644"/>
      <c r="SBK102" s="644"/>
      <c r="SBL102" s="644"/>
      <c r="SBM102" s="644"/>
      <c r="SBN102" s="644"/>
      <c r="SBO102" s="644"/>
      <c r="SBP102" s="644"/>
      <c r="SBQ102" s="644"/>
      <c r="SBR102" s="644"/>
      <c r="SBS102" s="644"/>
      <c r="SBT102" s="644"/>
      <c r="SBU102" s="644"/>
      <c r="SBV102" s="644"/>
      <c r="SBW102" s="644"/>
      <c r="SBX102" s="644"/>
      <c r="SBY102" s="644"/>
      <c r="SBZ102" s="644"/>
      <c r="SCA102" s="644"/>
      <c r="SCB102" s="644"/>
      <c r="SCC102" s="644"/>
      <c r="SCD102" s="644"/>
      <c r="SCE102" s="644"/>
      <c r="SCF102" s="644"/>
      <c r="SCG102" s="644"/>
      <c r="SCH102" s="644"/>
      <c r="SCI102" s="644"/>
      <c r="SCJ102" s="644"/>
      <c r="SCK102" s="644"/>
      <c r="SCL102" s="644"/>
      <c r="SCM102" s="644"/>
      <c r="SCN102" s="644"/>
      <c r="SCO102" s="644"/>
      <c r="SCP102" s="644"/>
      <c r="SCQ102" s="644"/>
      <c r="SCR102" s="644"/>
      <c r="SCS102" s="644"/>
      <c r="SCT102" s="644"/>
      <c r="SCU102" s="644"/>
      <c r="SCV102" s="644"/>
      <c r="SCW102" s="644"/>
      <c r="SCX102" s="644"/>
      <c r="SCY102" s="644"/>
      <c r="SCZ102" s="644"/>
      <c r="SDA102" s="644"/>
      <c r="SDB102" s="644"/>
      <c r="SDC102" s="644"/>
      <c r="SDD102" s="644"/>
      <c r="SDE102" s="644"/>
      <c r="SDF102" s="644"/>
      <c r="SDG102" s="644"/>
      <c r="SDH102" s="644"/>
      <c r="SDI102" s="644"/>
      <c r="SDJ102" s="644"/>
      <c r="SDK102" s="644"/>
      <c r="SDL102" s="644"/>
      <c r="SDM102" s="644"/>
      <c r="SDN102" s="644"/>
      <c r="SDO102" s="644"/>
      <c r="SDP102" s="644"/>
      <c r="SDQ102" s="644"/>
      <c r="SDR102" s="644"/>
      <c r="SDS102" s="644"/>
      <c r="SDT102" s="644"/>
      <c r="SDU102" s="644"/>
      <c r="SDV102" s="644"/>
      <c r="SDW102" s="644"/>
      <c r="SDX102" s="644"/>
      <c r="SDY102" s="644"/>
      <c r="SDZ102" s="644"/>
      <c r="SEA102" s="644"/>
      <c r="SEB102" s="644"/>
      <c r="SEC102" s="644"/>
      <c r="SED102" s="644"/>
      <c r="SEE102" s="644"/>
      <c r="SEF102" s="644"/>
      <c r="SEG102" s="644"/>
      <c r="SEH102" s="644"/>
      <c r="SEI102" s="644"/>
      <c r="SEJ102" s="644"/>
      <c r="SEK102" s="644"/>
      <c r="SEL102" s="644"/>
      <c r="SEM102" s="644"/>
      <c r="SEN102" s="644"/>
      <c r="SEO102" s="644"/>
      <c r="SEP102" s="644"/>
      <c r="SEQ102" s="644"/>
      <c r="SER102" s="644"/>
      <c r="SES102" s="644"/>
      <c r="SET102" s="644"/>
      <c r="SEU102" s="644"/>
      <c r="SEV102" s="644"/>
      <c r="SEW102" s="644"/>
      <c r="SEX102" s="644"/>
      <c r="SEY102" s="644"/>
      <c r="SEZ102" s="644"/>
      <c r="SFA102" s="644"/>
      <c r="SFB102" s="644"/>
      <c r="SFC102" s="644"/>
      <c r="SFD102" s="644"/>
      <c r="SFE102" s="644"/>
      <c r="SFF102" s="644"/>
      <c r="SFG102" s="644"/>
      <c r="SFH102" s="644"/>
      <c r="SFI102" s="644"/>
      <c r="SFJ102" s="644"/>
      <c r="SFK102" s="644"/>
      <c r="SFL102" s="644"/>
      <c r="SFM102" s="644"/>
      <c r="SFN102" s="644"/>
      <c r="SFO102" s="644"/>
      <c r="SFP102" s="644"/>
      <c r="SFQ102" s="644"/>
      <c r="SFR102" s="644"/>
      <c r="SFS102" s="644"/>
      <c r="SFT102" s="644"/>
      <c r="SFU102" s="644"/>
      <c r="SFV102" s="644"/>
      <c r="SFW102" s="644"/>
      <c r="SFX102" s="644"/>
      <c r="SFY102" s="644"/>
      <c r="SFZ102" s="644"/>
      <c r="SGA102" s="644"/>
      <c r="SGB102" s="644"/>
      <c r="SGC102" s="644"/>
      <c r="SGD102" s="644"/>
      <c r="SGE102" s="644"/>
      <c r="SGF102" s="644"/>
      <c r="SGG102" s="644"/>
      <c r="SGH102" s="644"/>
      <c r="SGI102" s="644"/>
      <c r="SGJ102" s="644"/>
      <c r="SGK102" s="644"/>
      <c r="SGL102" s="644"/>
      <c r="SGM102" s="644"/>
      <c r="SGN102" s="644"/>
      <c r="SGO102" s="644"/>
      <c r="SGP102" s="644"/>
      <c r="SGQ102" s="644"/>
      <c r="SGR102" s="644"/>
      <c r="SGS102" s="644"/>
      <c r="SGT102" s="644"/>
      <c r="SGU102" s="644"/>
      <c r="SGV102" s="644"/>
      <c r="SGW102" s="644"/>
      <c r="SGX102" s="644"/>
      <c r="SGY102" s="644"/>
      <c r="SGZ102" s="644"/>
      <c r="SHA102" s="644"/>
      <c r="SHB102" s="644"/>
      <c r="SHC102" s="644"/>
      <c r="SHD102" s="644"/>
      <c r="SHE102" s="644"/>
      <c r="SHF102" s="644"/>
      <c r="SHG102" s="644"/>
      <c r="SHH102" s="644"/>
      <c r="SHI102" s="644"/>
      <c r="SHJ102" s="644"/>
      <c r="SHK102" s="644"/>
      <c r="SHL102" s="644"/>
      <c r="SHM102" s="644"/>
      <c r="SHN102" s="644"/>
      <c r="SHO102" s="644"/>
      <c r="SHP102" s="644"/>
      <c r="SHQ102" s="644"/>
      <c r="SHR102" s="644"/>
      <c r="SHS102" s="644"/>
      <c r="SHT102" s="644"/>
      <c r="SHU102" s="644"/>
      <c r="SHV102" s="644"/>
      <c r="SHW102" s="644"/>
      <c r="SHX102" s="644"/>
      <c r="SHY102" s="644"/>
      <c r="SHZ102" s="644"/>
      <c r="SIA102" s="644"/>
      <c r="SIB102" s="644"/>
      <c r="SIC102" s="644"/>
      <c r="SID102" s="644"/>
      <c r="SIE102" s="644"/>
      <c r="SIF102" s="644"/>
      <c r="SIG102" s="644"/>
      <c r="SIH102" s="644"/>
      <c r="SII102" s="644"/>
      <c r="SIJ102" s="644"/>
      <c r="SIK102" s="644"/>
      <c r="SIL102" s="644"/>
      <c r="SIM102" s="644"/>
      <c r="SIN102" s="644"/>
      <c r="SIO102" s="644"/>
      <c r="SIP102" s="644"/>
      <c r="SIQ102" s="644"/>
      <c r="SIR102" s="644"/>
      <c r="SIS102" s="644"/>
      <c r="SIT102" s="644"/>
      <c r="SIU102" s="644"/>
      <c r="SIV102" s="644"/>
      <c r="SIW102" s="644"/>
      <c r="SIX102" s="644"/>
      <c r="SIY102" s="644"/>
      <c r="SIZ102" s="644"/>
      <c r="SJA102" s="644"/>
      <c r="SJB102" s="644"/>
      <c r="SJC102" s="644"/>
      <c r="SJD102" s="644"/>
      <c r="SJE102" s="644"/>
      <c r="SJF102" s="644"/>
      <c r="SJG102" s="644"/>
      <c r="SJH102" s="644"/>
      <c r="SJI102" s="644"/>
      <c r="SJJ102" s="644"/>
      <c r="SJK102" s="644"/>
      <c r="SJL102" s="644"/>
      <c r="SJM102" s="644"/>
      <c r="SJN102" s="644"/>
      <c r="SJO102" s="644"/>
      <c r="SJP102" s="644"/>
      <c r="SJQ102" s="644"/>
      <c r="SJR102" s="644"/>
      <c r="SJS102" s="644"/>
      <c r="SJT102" s="644"/>
      <c r="SJU102" s="644"/>
      <c r="SJV102" s="644"/>
      <c r="SJW102" s="644"/>
      <c r="SJX102" s="644"/>
      <c r="SJY102" s="644"/>
      <c r="SJZ102" s="644"/>
      <c r="SKA102" s="644"/>
      <c r="SKB102" s="644"/>
      <c r="SKC102" s="644"/>
      <c r="SKD102" s="644"/>
      <c r="SKE102" s="644"/>
      <c r="SKF102" s="644"/>
      <c r="SKG102" s="644"/>
      <c r="SKH102" s="644"/>
      <c r="SKI102" s="644"/>
      <c r="SKJ102" s="644"/>
      <c r="SKK102" s="644"/>
      <c r="SKL102" s="644"/>
      <c r="SKM102" s="644"/>
      <c r="SKN102" s="644"/>
      <c r="SKO102" s="644"/>
      <c r="SKP102" s="644"/>
      <c r="SKQ102" s="644"/>
      <c r="SKR102" s="644"/>
      <c r="SKS102" s="644"/>
      <c r="SKT102" s="644"/>
      <c r="SKU102" s="644"/>
      <c r="SKV102" s="644"/>
      <c r="SKW102" s="644"/>
      <c r="SKX102" s="644"/>
      <c r="SKY102" s="644"/>
      <c r="SKZ102" s="644"/>
      <c r="SLA102" s="644"/>
      <c r="SLB102" s="644"/>
      <c r="SLC102" s="644"/>
      <c r="SLD102" s="644"/>
      <c r="SLE102" s="644"/>
      <c r="SLF102" s="644"/>
      <c r="SLG102" s="644"/>
      <c r="SLH102" s="644"/>
      <c r="SLI102" s="644"/>
      <c r="SLJ102" s="644"/>
      <c r="SLK102" s="644"/>
      <c r="SLL102" s="644"/>
      <c r="SLM102" s="644"/>
      <c r="SLN102" s="644"/>
      <c r="SLO102" s="644"/>
      <c r="SLP102" s="644"/>
      <c r="SLQ102" s="644"/>
      <c r="SLR102" s="644"/>
      <c r="SLS102" s="644"/>
      <c r="SLT102" s="644"/>
      <c r="SLU102" s="644"/>
      <c r="SLV102" s="644"/>
      <c r="SLW102" s="644"/>
      <c r="SLX102" s="644"/>
      <c r="SLY102" s="644"/>
      <c r="SLZ102" s="644"/>
      <c r="SMA102" s="644"/>
      <c r="SMB102" s="644"/>
      <c r="SMC102" s="644"/>
      <c r="SMD102" s="644"/>
      <c r="SME102" s="644"/>
      <c r="SMF102" s="644"/>
      <c r="SMG102" s="644"/>
      <c r="SMH102" s="644"/>
      <c r="SMI102" s="644"/>
      <c r="SMJ102" s="644"/>
      <c r="SMK102" s="644"/>
      <c r="SML102" s="644"/>
      <c r="SMM102" s="644"/>
      <c r="SMN102" s="644"/>
      <c r="SMO102" s="644"/>
      <c r="SMP102" s="644"/>
      <c r="SMQ102" s="644"/>
      <c r="SMR102" s="644"/>
      <c r="SMS102" s="644"/>
      <c r="SMT102" s="644"/>
      <c r="SMU102" s="644"/>
      <c r="SMV102" s="644"/>
      <c r="SMW102" s="644"/>
      <c r="SMX102" s="644"/>
      <c r="SMY102" s="644"/>
      <c r="SMZ102" s="644"/>
      <c r="SNA102" s="644"/>
      <c r="SNB102" s="644"/>
      <c r="SNC102" s="644"/>
      <c r="SND102" s="644"/>
      <c r="SNE102" s="644"/>
      <c r="SNF102" s="644"/>
      <c r="SNG102" s="644"/>
      <c r="SNH102" s="644"/>
      <c r="SNI102" s="644"/>
      <c r="SNJ102" s="644"/>
      <c r="SNK102" s="644"/>
      <c r="SNL102" s="644"/>
      <c r="SNM102" s="644"/>
      <c r="SNN102" s="644"/>
      <c r="SNO102" s="644"/>
      <c r="SNP102" s="644"/>
      <c r="SNQ102" s="644"/>
      <c r="SNR102" s="644"/>
      <c r="SNS102" s="644"/>
      <c r="SNT102" s="644"/>
      <c r="SNU102" s="644"/>
      <c r="SNV102" s="644"/>
      <c r="SNW102" s="644"/>
      <c r="SNX102" s="644"/>
      <c r="SNY102" s="644"/>
      <c r="SNZ102" s="644"/>
      <c r="SOA102" s="644"/>
      <c r="SOB102" s="644"/>
      <c r="SOC102" s="644"/>
      <c r="SOD102" s="644"/>
      <c r="SOE102" s="644"/>
      <c r="SOF102" s="644"/>
      <c r="SOG102" s="644"/>
      <c r="SOH102" s="644"/>
      <c r="SOI102" s="644"/>
      <c r="SOJ102" s="644"/>
      <c r="SOK102" s="644"/>
      <c r="SOL102" s="644"/>
      <c r="SOM102" s="644"/>
      <c r="SON102" s="644"/>
      <c r="SOO102" s="644"/>
      <c r="SOP102" s="644"/>
      <c r="SOQ102" s="644"/>
      <c r="SOR102" s="644"/>
      <c r="SOS102" s="644"/>
      <c r="SOT102" s="644"/>
      <c r="SOU102" s="644"/>
      <c r="SOV102" s="644"/>
      <c r="SOW102" s="644"/>
      <c r="SOX102" s="644"/>
      <c r="SOY102" s="644"/>
      <c r="SOZ102" s="644"/>
      <c r="SPA102" s="644"/>
      <c r="SPB102" s="644"/>
      <c r="SPC102" s="644"/>
      <c r="SPD102" s="644"/>
      <c r="SPE102" s="644"/>
      <c r="SPF102" s="644"/>
      <c r="SPG102" s="644"/>
      <c r="SPH102" s="644"/>
      <c r="SPI102" s="644"/>
      <c r="SPJ102" s="644"/>
      <c r="SPK102" s="644"/>
      <c r="SPL102" s="644"/>
      <c r="SPM102" s="644"/>
      <c r="SPN102" s="644"/>
      <c r="SPO102" s="644"/>
      <c r="SPP102" s="644"/>
      <c r="SPQ102" s="644"/>
      <c r="SPR102" s="644"/>
      <c r="SPS102" s="644"/>
      <c r="SPT102" s="644"/>
      <c r="SPU102" s="644"/>
      <c r="SPV102" s="644"/>
      <c r="SPW102" s="644"/>
      <c r="SPX102" s="644"/>
      <c r="SPY102" s="644"/>
      <c r="SPZ102" s="644"/>
      <c r="SQA102" s="644"/>
      <c r="SQB102" s="644"/>
      <c r="SQC102" s="644"/>
      <c r="SQD102" s="644"/>
      <c r="SQE102" s="644"/>
      <c r="SQF102" s="644"/>
      <c r="SQG102" s="644"/>
      <c r="SQH102" s="644"/>
      <c r="SQI102" s="644"/>
      <c r="SQJ102" s="644"/>
      <c r="SQK102" s="644"/>
      <c r="SQL102" s="644"/>
      <c r="SQM102" s="644"/>
      <c r="SQN102" s="644"/>
      <c r="SQO102" s="644"/>
      <c r="SQP102" s="644"/>
      <c r="SQQ102" s="644"/>
      <c r="SQR102" s="644"/>
      <c r="SQS102" s="644"/>
      <c r="SQT102" s="644"/>
      <c r="SQU102" s="644"/>
      <c r="SQV102" s="644"/>
      <c r="SQW102" s="644"/>
      <c r="SQX102" s="644"/>
      <c r="SQY102" s="644"/>
      <c r="SQZ102" s="644"/>
      <c r="SRA102" s="644"/>
      <c r="SRB102" s="644"/>
      <c r="SRC102" s="644"/>
      <c r="SRD102" s="644"/>
      <c r="SRE102" s="644"/>
      <c r="SRF102" s="644"/>
      <c r="SRG102" s="644"/>
      <c r="SRH102" s="644"/>
      <c r="SRI102" s="644"/>
      <c r="SRJ102" s="644"/>
      <c r="SRK102" s="644"/>
      <c r="SRL102" s="644"/>
      <c r="SRM102" s="644"/>
      <c r="SRN102" s="644"/>
      <c r="SRO102" s="644"/>
      <c r="SRP102" s="644"/>
      <c r="SRQ102" s="644"/>
      <c r="SRR102" s="644"/>
      <c r="SRS102" s="644"/>
      <c r="SRT102" s="644"/>
      <c r="SRU102" s="644"/>
      <c r="SRV102" s="644"/>
      <c r="SRW102" s="644"/>
      <c r="SRX102" s="644"/>
      <c r="SRY102" s="644"/>
      <c r="SRZ102" s="644"/>
      <c r="SSA102" s="644"/>
      <c r="SSB102" s="644"/>
      <c r="SSC102" s="644"/>
      <c r="SSD102" s="644"/>
      <c r="SSE102" s="644"/>
      <c r="SSF102" s="644"/>
      <c r="SSG102" s="644"/>
      <c r="SSH102" s="644"/>
      <c r="SSI102" s="644"/>
      <c r="SSJ102" s="644"/>
      <c r="SSK102" s="644"/>
      <c r="SSL102" s="644"/>
      <c r="SSM102" s="644"/>
      <c r="SSN102" s="644"/>
      <c r="SSO102" s="644"/>
      <c r="SSP102" s="644"/>
      <c r="SSQ102" s="644"/>
      <c r="SSR102" s="644"/>
      <c r="SSS102" s="644"/>
      <c r="SST102" s="644"/>
      <c r="SSU102" s="644"/>
      <c r="SSV102" s="644"/>
      <c r="SSW102" s="644"/>
      <c r="SSX102" s="644"/>
      <c r="SSY102" s="644"/>
      <c r="SSZ102" s="644"/>
      <c r="STA102" s="644"/>
      <c r="STB102" s="644"/>
      <c r="STC102" s="644"/>
      <c r="STD102" s="644"/>
      <c r="STE102" s="644"/>
      <c r="STF102" s="644"/>
      <c r="STG102" s="644"/>
      <c r="STH102" s="644"/>
      <c r="STI102" s="644"/>
      <c r="STJ102" s="644"/>
      <c r="STK102" s="644"/>
      <c r="STL102" s="644"/>
      <c r="STM102" s="644"/>
      <c r="STN102" s="644"/>
      <c r="STO102" s="644"/>
      <c r="STP102" s="644"/>
      <c r="STQ102" s="644"/>
      <c r="STR102" s="644"/>
      <c r="STS102" s="644"/>
      <c r="STT102" s="644"/>
      <c r="STU102" s="644"/>
      <c r="STV102" s="644"/>
      <c r="STW102" s="644"/>
      <c r="STX102" s="644"/>
      <c r="STY102" s="644"/>
      <c r="STZ102" s="644"/>
      <c r="SUA102" s="644"/>
      <c r="SUB102" s="644"/>
      <c r="SUC102" s="644"/>
      <c r="SUD102" s="644"/>
      <c r="SUE102" s="644"/>
      <c r="SUF102" s="644"/>
      <c r="SUG102" s="644"/>
      <c r="SUH102" s="644"/>
      <c r="SUI102" s="644"/>
      <c r="SUJ102" s="644"/>
      <c r="SUK102" s="644"/>
      <c r="SUL102" s="644"/>
      <c r="SUM102" s="644"/>
      <c r="SUN102" s="644"/>
      <c r="SUO102" s="644"/>
      <c r="SUP102" s="644"/>
      <c r="SUQ102" s="644"/>
      <c r="SUR102" s="644"/>
      <c r="SUS102" s="644"/>
      <c r="SUT102" s="644"/>
      <c r="SUU102" s="644"/>
      <c r="SUV102" s="644"/>
      <c r="SUW102" s="644"/>
      <c r="SUX102" s="644"/>
      <c r="SUY102" s="644"/>
      <c r="SUZ102" s="644"/>
      <c r="SVA102" s="644"/>
      <c r="SVB102" s="644"/>
      <c r="SVC102" s="644"/>
      <c r="SVD102" s="644"/>
      <c r="SVE102" s="644"/>
      <c r="SVF102" s="644"/>
      <c r="SVG102" s="644"/>
      <c r="SVH102" s="644"/>
      <c r="SVI102" s="644"/>
      <c r="SVJ102" s="644"/>
      <c r="SVK102" s="644"/>
      <c r="SVL102" s="644"/>
      <c r="SVM102" s="644"/>
      <c r="SVN102" s="644"/>
      <c r="SVO102" s="644"/>
      <c r="SVP102" s="644"/>
      <c r="SVQ102" s="644"/>
      <c r="SVR102" s="644"/>
      <c r="SVS102" s="644"/>
      <c r="SVT102" s="644"/>
      <c r="SVU102" s="644"/>
      <c r="SVV102" s="644"/>
      <c r="SVW102" s="644"/>
      <c r="SVX102" s="644"/>
      <c r="SVY102" s="644"/>
      <c r="SVZ102" s="644"/>
      <c r="SWA102" s="644"/>
      <c r="SWB102" s="644"/>
      <c r="SWC102" s="644"/>
      <c r="SWD102" s="644"/>
      <c r="SWE102" s="644"/>
      <c r="SWF102" s="644"/>
      <c r="SWG102" s="644"/>
      <c r="SWH102" s="644"/>
      <c r="SWI102" s="644"/>
      <c r="SWJ102" s="644"/>
      <c r="SWK102" s="644"/>
      <c r="SWL102" s="644"/>
      <c r="SWM102" s="644"/>
      <c r="SWN102" s="644"/>
      <c r="SWO102" s="644"/>
      <c r="SWP102" s="644"/>
      <c r="SWQ102" s="644"/>
      <c r="SWR102" s="644"/>
      <c r="SWS102" s="644"/>
      <c r="SWT102" s="644"/>
      <c r="SWU102" s="644"/>
      <c r="SWV102" s="644"/>
      <c r="SWW102" s="644"/>
      <c r="SWX102" s="644"/>
      <c r="SWY102" s="644"/>
      <c r="SWZ102" s="644"/>
      <c r="SXA102" s="644"/>
      <c r="SXB102" s="644"/>
      <c r="SXC102" s="644"/>
      <c r="SXD102" s="644"/>
      <c r="SXE102" s="644"/>
      <c r="SXF102" s="644"/>
      <c r="SXG102" s="644"/>
      <c r="SXH102" s="644"/>
      <c r="SXI102" s="644"/>
      <c r="SXJ102" s="644"/>
      <c r="SXK102" s="644"/>
      <c r="SXL102" s="644"/>
      <c r="SXM102" s="644"/>
      <c r="SXN102" s="644"/>
      <c r="SXO102" s="644"/>
      <c r="SXP102" s="644"/>
      <c r="SXQ102" s="644"/>
      <c r="SXR102" s="644"/>
      <c r="SXS102" s="644"/>
      <c r="SXT102" s="644"/>
      <c r="SXU102" s="644"/>
      <c r="SXV102" s="644"/>
      <c r="SXW102" s="644"/>
      <c r="SXX102" s="644"/>
      <c r="SXY102" s="644"/>
      <c r="SXZ102" s="644"/>
      <c r="SYA102" s="644"/>
      <c r="SYB102" s="644"/>
      <c r="SYC102" s="644"/>
      <c r="SYD102" s="644"/>
      <c r="SYE102" s="644"/>
      <c r="SYF102" s="644"/>
      <c r="SYG102" s="644"/>
      <c r="SYH102" s="644"/>
      <c r="SYI102" s="644"/>
      <c r="SYJ102" s="644"/>
      <c r="SYK102" s="644"/>
      <c r="SYL102" s="644"/>
      <c r="SYM102" s="644"/>
      <c r="SYN102" s="644"/>
      <c r="SYO102" s="644"/>
      <c r="SYP102" s="644"/>
      <c r="SYQ102" s="644"/>
      <c r="SYR102" s="644"/>
      <c r="SYS102" s="644"/>
      <c r="SYT102" s="644"/>
      <c r="SYU102" s="644"/>
      <c r="SYV102" s="644"/>
      <c r="SYW102" s="644"/>
      <c r="SYX102" s="644"/>
      <c r="SYY102" s="644"/>
      <c r="SYZ102" s="644"/>
      <c r="SZA102" s="644"/>
      <c r="SZB102" s="644"/>
      <c r="SZC102" s="644"/>
      <c r="SZD102" s="644"/>
      <c r="SZE102" s="644"/>
      <c r="SZF102" s="644"/>
      <c r="SZG102" s="644"/>
      <c r="SZH102" s="644"/>
      <c r="SZI102" s="644"/>
      <c r="SZJ102" s="644"/>
      <c r="SZK102" s="644"/>
      <c r="SZL102" s="644"/>
      <c r="SZM102" s="644"/>
      <c r="SZN102" s="644"/>
      <c r="SZO102" s="644"/>
      <c r="SZP102" s="644"/>
      <c r="SZQ102" s="644"/>
      <c r="SZR102" s="644"/>
      <c r="SZS102" s="644"/>
      <c r="SZT102" s="644"/>
      <c r="SZU102" s="644"/>
      <c r="SZV102" s="644"/>
      <c r="SZW102" s="644"/>
      <c r="SZX102" s="644"/>
      <c r="SZY102" s="644"/>
      <c r="SZZ102" s="644"/>
      <c r="TAA102" s="644"/>
      <c r="TAB102" s="644"/>
      <c r="TAC102" s="644"/>
      <c r="TAD102" s="644"/>
      <c r="TAE102" s="644"/>
      <c r="TAF102" s="644"/>
      <c r="TAG102" s="644"/>
      <c r="TAH102" s="644"/>
      <c r="TAI102" s="644"/>
      <c r="TAJ102" s="644"/>
      <c r="TAK102" s="644"/>
      <c r="TAL102" s="644"/>
      <c r="TAM102" s="644"/>
      <c r="TAN102" s="644"/>
      <c r="TAO102" s="644"/>
      <c r="TAP102" s="644"/>
      <c r="TAQ102" s="644"/>
      <c r="TAR102" s="644"/>
      <c r="TAS102" s="644"/>
      <c r="TAT102" s="644"/>
      <c r="TAU102" s="644"/>
      <c r="TAV102" s="644"/>
      <c r="TAW102" s="644"/>
      <c r="TAX102" s="644"/>
      <c r="TAY102" s="644"/>
      <c r="TAZ102" s="644"/>
      <c r="TBA102" s="644"/>
      <c r="TBB102" s="644"/>
      <c r="TBC102" s="644"/>
      <c r="TBD102" s="644"/>
      <c r="TBE102" s="644"/>
      <c r="TBF102" s="644"/>
      <c r="TBG102" s="644"/>
      <c r="TBH102" s="644"/>
      <c r="TBI102" s="644"/>
      <c r="TBJ102" s="644"/>
      <c r="TBK102" s="644"/>
      <c r="TBL102" s="644"/>
      <c r="TBM102" s="644"/>
      <c r="TBN102" s="644"/>
      <c r="TBO102" s="644"/>
      <c r="TBP102" s="644"/>
      <c r="TBQ102" s="644"/>
      <c r="TBR102" s="644"/>
      <c r="TBS102" s="644"/>
      <c r="TBT102" s="644"/>
      <c r="TBU102" s="644"/>
      <c r="TBV102" s="644"/>
      <c r="TBW102" s="644"/>
      <c r="TBX102" s="644"/>
      <c r="TBY102" s="644"/>
      <c r="TBZ102" s="644"/>
      <c r="TCA102" s="644"/>
      <c r="TCB102" s="644"/>
      <c r="TCC102" s="644"/>
      <c r="TCD102" s="644"/>
      <c r="TCE102" s="644"/>
      <c r="TCF102" s="644"/>
      <c r="TCG102" s="644"/>
      <c r="TCH102" s="644"/>
      <c r="TCI102" s="644"/>
      <c r="TCJ102" s="644"/>
      <c r="TCK102" s="644"/>
      <c r="TCL102" s="644"/>
      <c r="TCM102" s="644"/>
      <c r="TCN102" s="644"/>
      <c r="TCO102" s="644"/>
      <c r="TCP102" s="644"/>
      <c r="TCQ102" s="644"/>
      <c r="TCR102" s="644"/>
      <c r="TCS102" s="644"/>
      <c r="TCT102" s="644"/>
      <c r="TCU102" s="644"/>
      <c r="TCV102" s="644"/>
      <c r="TCW102" s="644"/>
      <c r="TCX102" s="644"/>
      <c r="TCY102" s="644"/>
      <c r="TCZ102" s="644"/>
      <c r="TDA102" s="644"/>
      <c r="TDB102" s="644"/>
      <c r="TDC102" s="644"/>
      <c r="TDD102" s="644"/>
      <c r="TDE102" s="644"/>
      <c r="TDF102" s="644"/>
      <c r="TDG102" s="644"/>
      <c r="TDH102" s="644"/>
      <c r="TDI102" s="644"/>
      <c r="TDJ102" s="644"/>
      <c r="TDK102" s="644"/>
      <c r="TDL102" s="644"/>
      <c r="TDM102" s="644"/>
      <c r="TDN102" s="644"/>
      <c r="TDO102" s="644"/>
      <c r="TDP102" s="644"/>
      <c r="TDQ102" s="644"/>
      <c r="TDR102" s="644"/>
      <c r="TDS102" s="644"/>
      <c r="TDT102" s="644"/>
      <c r="TDU102" s="644"/>
      <c r="TDV102" s="644"/>
      <c r="TDW102" s="644"/>
      <c r="TDX102" s="644"/>
      <c r="TDY102" s="644"/>
      <c r="TDZ102" s="644"/>
      <c r="TEA102" s="644"/>
      <c r="TEB102" s="644"/>
      <c r="TEC102" s="644"/>
      <c r="TED102" s="644"/>
      <c r="TEE102" s="644"/>
      <c r="TEF102" s="644"/>
      <c r="TEG102" s="644"/>
      <c r="TEH102" s="644"/>
      <c r="TEI102" s="644"/>
      <c r="TEJ102" s="644"/>
      <c r="TEK102" s="644"/>
      <c r="TEL102" s="644"/>
      <c r="TEM102" s="644"/>
      <c r="TEN102" s="644"/>
      <c r="TEO102" s="644"/>
      <c r="TEP102" s="644"/>
      <c r="TEQ102" s="644"/>
      <c r="TER102" s="644"/>
      <c r="TES102" s="644"/>
      <c r="TET102" s="644"/>
      <c r="TEU102" s="644"/>
      <c r="TEV102" s="644"/>
      <c r="TEW102" s="644"/>
      <c r="TEX102" s="644"/>
      <c r="TEY102" s="644"/>
      <c r="TEZ102" s="644"/>
      <c r="TFA102" s="644"/>
      <c r="TFB102" s="644"/>
      <c r="TFC102" s="644"/>
      <c r="TFD102" s="644"/>
      <c r="TFE102" s="644"/>
      <c r="TFF102" s="644"/>
      <c r="TFG102" s="644"/>
      <c r="TFH102" s="644"/>
      <c r="TFI102" s="644"/>
      <c r="TFJ102" s="644"/>
      <c r="TFK102" s="644"/>
      <c r="TFL102" s="644"/>
      <c r="TFM102" s="644"/>
      <c r="TFN102" s="644"/>
      <c r="TFO102" s="644"/>
      <c r="TFP102" s="644"/>
      <c r="TFQ102" s="644"/>
      <c r="TFR102" s="644"/>
      <c r="TFS102" s="644"/>
      <c r="TFT102" s="644"/>
      <c r="TFU102" s="644"/>
      <c r="TFV102" s="644"/>
      <c r="TFW102" s="644"/>
      <c r="TFX102" s="644"/>
      <c r="TFY102" s="644"/>
      <c r="TFZ102" s="644"/>
      <c r="TGA102" s="644"/>
      <c r="TGB102" s="644"/>
      <c r="TGC102" s="644"/>
      <c r="TGD102" s="644"/>
      <c r="TGE102" s="644"/>
      <c r="TGF102" s="644"/>
      <c r="TGG102" s="644"/>
      <c r="TGH102" s="644"/>
      <c r="TGI102" s="644"/>
      <c r="TGJ102" s="644"/>
      <c r="TGK102" s="644"/>
      <c r="TGL102" s="644"/>
      <c r="TGM102" s="644"/>
      <c r="TGN102" s="644"/>
      <c r="TGO102" s="644"/>
      <c r="TGP102" s="644"/>
      <c r="TGQ102" s="644"/>
      <c r="TGR102" s="644"/>
      <c r="TGS102" s="644"/>
      <c r="TGT102" s="644"/>
      <c r="TGU102" s="644"/>
      <c r="TGV102" s="644"/>
      <c r="TGW102" s="644"/>
      <c r="TGX102" s="644"/>
      <c r="TGY102" s="644"/>
      <c r="TGZ102" s="644"/>
      <c r="THA102" s="644"/>
      <c r="THB102" s="644"/>
      <c r="THC102" s="644"/>
      <c r="THD102" s="644"/>
      <c r="THE102" s="644"/>
      <c r="THF102" s="644"/>
      <c r="THG102" s="644"/>
      <c r="THH102" s="644"/>
      <c r="THI102" s="644"/>
      <c r="THJ102" s="644"/>
      <c r="THK102" s="644"/>
      <c r="THL102" s="644"/>
      <c r="THM102" s="644"/>
      <c r="THN102" s="644"/>
      <c r="THO102" s="644"/>
      <c r="THP102" s="644"/>
      <c r="THQ102" s="644"/>
      <c r="THR102" s="644"/>
      <c r="THS102" s="644"/>
      <c r="THT102" s="644"/>
      <c r="THU102" s="644"/>
      <c r="THV102" s="644"/>
      <c r="THW102" s="644"/>
      <c r="THX102" s="644"/>
      <c r="THY102" s="644"/>
      <c r="THZ102" s="644"/>
      <c r="TIA102" s="644"/>
      <c r="TIB102" s="644"/>
      <c r="TIC102" s="644"/>
      <c r="TID102" s="644"/>
      <c r="TIE102" s="644"/>
      <c r="TIF102" s="644"/>
      <c r="TIG102" s="644"/>
      <c r="TIH102" s="644"/>
      <c r="TII102" s="644"/>
      <c r="TIJ102" s="644"/>
      <c r="TIK102" s="644"/>
      <c r="TIL102" s="644"/>
      <c r="TIM102" s="644"/>
      <c r="TIN102" s="644"/>
      <c r="TIO102" s="644"/>
      <c r="TIP102" s="644"/>
      <c r="TIQ102" s="644"/>
      <c r="TIR102" s="644"/>
      <c r="TIS102" s="644"/>
      <c r="TIT102" s="644"/>
      <c r="TIU102" s="644"/>
      <c r="TIV102" s="644"/>
      <c r="TIW102" s="644"/>
      <c r="TIX102" s="644"/>
      <c r="TIY102" s="644"/>
      <c r="TIZ102" s="644"/>
      <c r="TJA102" s="644"/>
      <c r="TJB102" s="644"/>
      <c r="TJC102" s="644"/>
      <c r="TJD102" s="644"/>
      <c r="TJE102" s="644"/>
      <c r="TJF102" s="644"/>
      <c r="TJG102" s="644"/>
      <c r="TJH102" s="644"/>
      <c r="TJI102" s="644"/>
      <c r="TJJ102" s="644"/>
      <c r="TJK102" s="644"/>
      <c r="TJL102" s="644"/>
      <c r="TJM102" s="644"/>
      <c r="TJN102" s="644"/>
      <c r="TJO102" s="644"/>
      <c r="TJP102" s="644"/>
      <c r="TJQ102" s="644"/>
      <c r="TJR102" s="644"/>
      <c r="TJS102" s="644"/>
      <c r="TJT102" s="644"/>
      <c r="TJU102" s="644"/>
      <c r="TJV102" s="644"/>
      <c r="TJW102" s="644"/>
      <c r="TJX102" s="644"/>
      <c r="TJY102" s="644"/>
      <c r="TJZ102" s="644"/>
      <c r="TKA102" s="644"/>
      <c r="TKB102" s="644"/>
      <c r="TKC102" s="644"/>
      <c r="TKD102" s="644"/>
      <c r="TKE102" s="644"/>
      <c r="TKF102" s="644"/>
      <c r="TKG102" s="644"/>
      <c r="TKH102" s="644"/>
      <c r="TKI102" s="644"/>
      <c r="TKJ102" s="644"/>
      <c r="TKK102" s="644"/>
      <c r="TKL102" s="644"/>
      <c r="TKM102" s="644"/>
      <c r="TKN102" s="644"/>
      <c r="TKO102" s="644"/>
      <c r="TKP102" s="644"/>
      <c r="TKQ102" s="644"/>
      <c r="TKR102" s="644"/>
      <c r="TKS102" s="644"/>
      <c r="TKT102" s="644"/>
      <c r="TKU102" s="644"/>
      <c r="TKV102" s="644"/>
      <c r="TKW102" s="644"/>
      <c r="TKX102" s="644"/>
      <c r="TKY102" s="644"/>
      <c r="TKZ102" s="644"/>
      <c r="TLA102" s="644"/>
      <c r="TLB102" s="644"/>
      <c r="TLC102" s="644"/>
      <c r="TLD102" s="644"/>
      <c r="TLE102" s="644"/>
      <c r="TLF102" s="644"/>
      <c r="TLG102" s="644"/>
      <c r="TLH102" s="644"/>
      <c r="TLI102" s="644"/>
      <c r="TLJ102" s="644"/>
      <c r="TLK102" s="644"/>
      <c r="TLL102" s="644"/>
      <c r="TLM102" s="644"/>
      <c r="TLN102" s="644"/>
      <c r="TLO102" s="644"/>
      <c r="TLP102" s="644"/>
      <c r="TLQ102" s="644"/>
      <c r="TLR102" s="644"/>
      <c r="TLS102" s="644"/>
      <c r="TLT102" s="644"/>
      <c r="TLU102" s="644"/>
      <c r="TLV102" s="644"/>
      <c r="TLW102" s="644"/>
      <c r="TLX102" s="644"/>
      <c r="TLY102" s="644"/>
      <c r="TLZ102" s="644"/>
      <c r="TMA102" s="644"/>
      <c r="TMB102" s="644"/>
      <c r="TMC102" s="644"/>
      <c r="TMD102" s="644"/>
      <c r="TME102" s="644"/>
      <c r="TMF102" s="644"/>
      <c r="TMG102" s="644"/>
      <c r="TMH102" s="644"/>
      <c r="TMI102" s="644"/>
      <c r="TMJ102" s="644"/>
      <c r="TMK102" s="644"/>
      <c r="TML102" s="644"/>
      <c r="TMM102" s="644"/>
      <c r="TMN102" s="644"/>
      <c r="TMO102" s="644"/>
      <c r="TMP102" s="644"/>
      <c r="TMQ102" s="644"/>
      <c r="TMR102" s="644"/>
      <c r="TMS102" s="644"/>
      <c r="TMT102" s="644"/>
      <c r="TMU102" s="644"/>
      <c r="TMV102" s="644"/>
      <c r="TMW102" s="644"/>
      <c r="TMX102" s="644"/>
      <c r="TMY102" s="644"/>
      <c r="TMZ102" s="644"/>
      <c r="TNA102" s="644"/>
      <c r="TNB102" s="644"/>
      <c r="TNC102" s="644"/>
      <c r="TND102" s="644"/>
      <c r="TNE102" s="644"/>
      <c r="TNF102" s="644"/>
      <c r="TNG102" s="644"/>
      <c r="TNH102" s="644"/>
      <c r="TNI102" s="644"/>
      <c r="TNJ102" s="644"/>
      <c r="TNK102" s="644"/>
      <c r="TNL102" s="644"/>
      <c r="TNM102" s="644"/>
      <c r="TNN102" s="644"/>
      <c r="TNO102" s="644"/>
      <c r="TNP102" s="644"/>
      <c r="TNQ102" s="644"/>
      <c r="TNR102" s="644"/>
      <c r="TNS102" s="644"/>
      <c r="TNT102" s="644"/>
      <c r="TNU102" s="644"/>
      <c r="TNV102" s="644"/>
      <c r="TNW102" s="644"/>
      <c r="TNX102" s="644"/>
      <c r="TNY102" s="644"/>
      <c r="TNZ102" s="644"/>
      <c r="TOA102" s="644"/>
      <c r="TOB102" s="644"/>
      <c r="TOC102" s="644"/>
      <c r="TOD102" s="644"/>
      <c r="TOE102" s="644"/>
      <c r="TOF102" s="644"/>
      <c r="TOG102" s="644"/>
      <c r="TOH102" s="644"/>
      <c r="TOI102" s="644"/>
      <c r="TOJ102" s="644"/>
      <c r="TOK102" s="644"/>
      <c r="TOL102" s="644"/>
      <c r="TOM102" s="644"/>
      <c r="TON102" s="644"/>
      <c r="TOO102" s="644"/>
      <c r="TOP102" s="644"/>
      <c r="TOQ102" s="644"/>
      <c r="TOR102" s="644"/>
      <c r="TOS102" s="644"/>
      <c r="TOT102" s="644"/>
      <c r="TOU102" s="644"/>
      <c r="TOV102" s="644"/>
      <c r="TOW102" s="644"/>
      <c r="TOX102" s="644"/>
      <c r="TOY102" s="644"/>
      <c r="TOZ102" s="644"/>
      <c r="TPA102" s="644"/>
      <c r="TPB102" s="644"/>
      <c r="TPC102" s="644"/>
      <c r="TPD102" s="644"/>
      <c r="TPE102" s="644"/>
      <c r="TPF102" s="644"/>
      <c r="TPG102" s="644"/>
      <c r="TPH102" s="644"/>
      <c r="TPI102" s="644"/>
      <c r="TPJ102" s="644"/>
      <c r="TPK102" s="644"/>
      <c r="TPL102" s="644"/>
      <c r="TPM102" s="644"/>
      <c r="TPN102" s="644"/>
      <c r="TPO102" s="644"/>
      <c r="TPP102" s="644"/>
      <c r="TPQ102" s="644"/>
      <c r="TPR102" s="644"/>
      <c r="TPS102" s="644"/>
      <c r="TPT102" s="644"/>
      <c r="TPU102" s="644"/>
      <c r="TPV102" s="644"/>
      <c r="TPW102" s="644"/>
      <c r="TPX102" s="644"/>
      <c r="TPY102" s="644"/>
      <c r="TPZ102" s="644"/>
      <c r="TQA102" s="644"/>
      <c r="TQB102" s="644"/>
      <c r="TQC102" s="644"/>
      <c r="TQD102" s="644"/>
      <c r="TQE102" s="644"/>
      <c r="TQF102" s="644"/>
      <c r="TQG102" s="644"/>
      <c r="TQH102" s="644"/>
      <c r="TQI102" s="644"/>
      <c r="TQJ102" s="644"/>
      <c r="TQK102" s="644"/>
      <c r="TQL102" s="644"/>
      <c r="TQM102" s="644"/>
      <c r="TQN102" s="644"/>
      <c r="TQO102" s="644"/>
      <c r="TQP102" s="644"/>
      <c r="TQQ102" s="644"/>
      <c r="TQR102" s="644"/>
      <c r="TQS102" s="644"/>
      <c r="TQT102" s="644"/>
      <c r="TQU102" s="644"/>
      <c r="TQV102" s="644"/>
      <c r="TQW102" s="644"/>
      <c r="TQX102" s="644"/>
      <c r="TQY102" s="644"/>
      <c r="TQZ102" s="644"/>
      <c r="TRA102" s="644"/>
      <c r="TRB102" s="644"/>
      <c r="TRC102" s="644"/>
      <c r="TRD102" s="644"/>
      <c r="TRE102" s="644"/>
      <c r="TRF102" s="644"/>
      <c r="TRG102" s="644"/>
      <c r="TRH102" s="644"/>
      <c r="TRI102" s="644"/>
      <c r="TRJ102" s="644"/>
      <c r="TRK102" s="644"/>
      <c r="TRL102" s="644"/>
      <c r="TRM102" s="644"/>
      <c r="TRN102" s="644"/>
      <c r="TRO102" s="644"/>
      <c r="TRP102" s="644"/>
      <c r="TRQ102" s="644"/>
      <c r="TRR102" s="644"/>
      <c r="TRS102" s="644"/>
      <c r="TRT102" s="644"/>
      <c r="TRU102" s="644"/>
      <c r="TRV102" s="644"/>
      <c r="TRW102" s="644"/>
      <c r="TRX102" s="644"/>
      <c r="TRY102" s="644"/>
      <c r="TRZ102" s="644"/>
      <c r="TSA102" s="644"/>
      <c r="TSB102" s="644"/>
      <c r="TSC102" s="644"/>
      <c r="TSD102" s="644"/>
      <c r="TSE102" s="644"/>
      <c r="TSF102" s="644"/>
      <c r="TSG102" s="644"/>
      <c r="TSH102" s="644"/>
      <c r="TSI102" s="644"/>
      <c r="TSJ102" s="644"/>
      <c r="TSK102" s="644"/>
      <c r="TSL102" s="644"/>
      <c r="TSM102" s="644"/>
      <c r="TSN102" s="644"/>
      <c r="TSO102" s="644"/>
      <c r="TSP102" s="644"/>
      <c r="TSQ102" s="644"/>
      <c r="TSR102" s="644"/>
      <c r="TSS102" s="644"/>
      <c r="TST102" s="644"/>
      <c r="TSU102" s="644"/>
      <c r="TSV102" s="644"/>
      <c r="TSW102" s="644"/>
      <c r="TSX102" s="644"/>
      <c r="TSY102" s="644"/>
      <c r="TSZ102" s="644"/>
      <c r="TTA102" s="644"/>
      <c r="TTB102" s="644"/>
      <c r="TTC102" s="644"/>
      <c r="TTD102" s="644"/>
      <c r="TTE102" s="644"/>
      <c r="TTF102" s="644"/>
      <c r="TTG102" s="644"/>
      <c r="TTH102" s="644"/>
      <c r="TTI102" s="644"/>
      <c r="TTJ102" s="644"/>
      <c r="TTK102" s="644"/>
      <c r="TTL102" s="644"/>
      <c r="TTM102" s="644"/>
      <c r="TTN102" s="644"/>
      <c r="TTO102" s="644"/>
      <c r="TTP102" s="644"/>
      <c r="TTQ102" s="644"/>
      <c r="TTR102" s="644"/>
      <c r="TTS102" s="644"/>
      <c r="TTT102" s="644"/>
      <c r="TTU102" s="644"/>
      <c r="TTV102" s="644"/>
      <c r="TTW102" s="644"/>
      <c r="TTX102" s="644"/>
      <c r="TTY102" s="644"/>
      <c r="TTZ102" s="644"/>
      <c r="TUA102" s="644"/>
      <c r="TUB102" s="644"/>
      <c r="TUC102" s="644"/>
      <c r="TUD102" s="644"/>
      <c r="TUE102" s="644"/>
      <c r="TUF102" s="644"/>
      <c r="TUG102" s="644"/>
      <c r="TUH102" s="644"/>
      <c r="TUI102" s="644"/>
      <c r="TUJ102" s="644"/>
      <c r="TUK102" s="644"/>
      <c r="TUL102" s="644"/>
      <c r="TUM102" s="644"/>
      <c r="TUN102" s="644"/>
      <c r="TUO102" s="644"/>
      <c r="TUP102" s="644"/>
      <c r="TUQ102" s="644"/>
      <c r="TUR102" s="644"/>
      <c r="TUS102" s="644"/>
      <c r="TUT102" s="644"/>
      <c r="TUU102" s="644"/>
      <c r="TUV102" s="644"/>
      <c r="TUW102" s="644"/>
      <c r="TUX102" s="644"/>
      <c r="TUY102" s="644"/>
      <c r="TUZ102" s="644"/>
      <c r="TVA102" s="644"/>
      <c r="TVB102" s="644"/>
      <c r="TVC102" s="644"/>
      <c r="TVD102" s="644"/>
      <c r="TVE102" s="644"/>
      <c r="TVF102" s="644"/>
      <c r="TVG102" s="644"/>
      <c r="TVH102" s="644"/>
      <c r="TVI102" s="644"/>
      <c r="TVJ102" s="644"/>
      <c r="TVK102" s="644"/>
      <c r="TVL102" s="644"/>
      <c r="TVM102" s="644"/>
      <c r="TVN102" s="644"/>
      <c r="TVO102" s="644"/>
      <c r="TVP102" s="644"/>
      <c r="TVQ102" s="644"/>
      <c r="TVR102" s="644"/>
      <c r="TVS102" s="644"/>
      <c r="TVT102" s="644"/>
      <c r="TVU102" s="644"/>
      <c r="TVV102" s="644"/>
      <c r="TVW102" s="644"/>
      <c r="TVX102" s="644"/>
      <c r="TVY102" s="644"/>
      <c r="TVZ102" s="644"/>
      <c r="TWA102" s="644"/>
      <c r="TWB102" s="644"/>
      <c r="TWC102" s="644"/>
      <c r="TWD102" s="644"/>
      <c r="TWE102" s="644"/>
      <c r="TWF102" s="644"/>
      <c r="TWG102" s="644"/>
      <c r="TWH102" s="644"/>
      <c r="TWI102" s="644"/>
      <c r="TWJ102" s="644"/>
      <c r="TWK102" s="644"/>
      <c r="TWL102" s="644"/>
      <c r="TWM102" s="644"/>
      <c r="TWN102" s="644"/>
      <c r="TWO102" s="644"/>
      <c r="TWP102" s="644"/>
      <c r="TWQ102" s="644"/>
      <c r="TWR102" s="644"/>
      <c r="TWS102" s="644"/>
      <c r="TWT102" s="644"/>
      <c r="TWU102" s="644"/>
      <c r="TWV102" s="644"/>
      <c r="TWW102" s="644"/>
      <c r="TWX102" s="644"/>
      <c r="TWY102" s="644"/>
      <c r="TWZ102" s="644"/>
      <c r="TXA102" s="644"/>
      <c r="TXB102" s="644"/>
      <c r="TXC102" s="644"/>
      <c r="TXD102" s="644"/>
      <c r="TXE102" s="644"/>
      <c r="TXF102" s="644"/>
      <c r="TXG102" s="644"/>
      <c r="TXH102" s="644"/>
      <c r="TXI102" s="644"/>
      <c r="TXJ102" s="644"/>
      <c r="TXK102" s="644"/>
      <c r="TXL102" s="644"/>
      <c r="TXM102" s="644"/>
      <c r="TXN102" s="644"/>
      <c r="TXO102" s="644"/>
      <c r="TXP102" s="644"/>
      <c r="TXQ102" s="644"/>
      <c r="TXR102" s="644"/>
      <c r="TXS102" s="644"/>
      <c r="TXT102" s="644"/>
      <c r="TXU102" s="644"/>
      <c r="TXV102" s="644"/>
      <c r="TXW102" s="644"/>
      <c r="TXX102" s="644"/>
      <c r="TXY102" s="644"/>
      <c r="TXZ102" s="644"/>
      <c r="TYA102" s="644"/>
      <c r="TYB102" s="644"/>
      <c r="TYC102" s="644"/>
      <c r="TYD102" s="644"/>
      <c r="TYE102" s="644"/>
      <c r="TYF102" s="644"/>
      <c r="TYG102" s="644"/>
      <c r="TYH102" s="644"/>
      <c r="TYI102" s="644"/>
      <c r="TYJ102" s="644"/>
      <c r="TYK102" s="644"/>
      <c r="TYL102" s="644"/>
      <c r="TYM102" s="644"/>
      <c r="TYN102" s="644"/>
      <c r="TYO102" s="644"/>
      <c r="TYP102" s="644"/>
      <c r="TYQ102" s="644"/>
      <c r="TYR102" s="644"/>
      <c r="TYS102" s="644"/>
      <c r="TYT102" s="644"/>
      <c r="TYU102" s="644"/>
      <c r="TYV102" s="644"/>
      <c r="TYW102" s="644"/>
      <c r="TYX102" s="644"/>
      <c r="TYY102" s="644"/>
      <c r="TYZ102" s="644"/>
      <c r="TZA102" s="644"/>
      <c r="TZB102" s="644"/>
      <c r="TZC102" s="644"/>
      <c r="TZD102" s="644"/>
      <c r="TZE102" s="644"/>
      <c r="TZF102" s="644"/>
      <c r="TZG102" s="644"/>
      <c r="TZH102" s="644"/>
      <c r="TZI102" s="644"/>
      <c r="TZJ102" s="644"/>
      <c r="TZK102" s="644"/>
      <c r="TZL102" s="644"/>
      <c r="TZM102" s="644"/>
      <c r="TZN102" s="644"/>
      <c r="TZO102" s="644"/>
      <c r="TZP102" s="644"/>
      <c r="TZQ102" s="644"/>
      <c r="TZR102" s="644"/>
      <c r="TZS102" s="644"/>
      <c r="TZT102" s="644"/>
      <c r="TZU102" s="644"/>
      <c r="TZV102" s="644"/>
      <c r="TZW102" s="644"/>
      <c r="TZX102" s="644"/>
      <c r="TZY102" s="644"/>
      <c r="TZZ102" s="644"/>
      <c r="UAA102" s="644"/>
      <c r="UAB102" s="644"/>
      <c r="UAC102" s="644"/>
      <c r="UAD102" s="644"/>
      <c r="UAE102" s="644"/>
      <c r="UAF102" s="644"/>
      <c r="UAG102" s="644"/>
      <c r="UAH102" s="644"/>
      <c r="UAI102" s="644"/>
      <c r="UAJ102" s="644"/>
      <c r="UAK102" s="644"/>
      <c r="UAL102" s="644"/>
      <c r="UAM102" s="644"/>
      <c r="UAN102" s="644"/>
      <c r="UAO102" s="644"/>
      <c r="UAP102" s="644"/>
      <c r="UAQ102" s="644"/>
      <c r="UAR102" s="644"/>
      <c r="UAS102" s="644"/>
      <c r="UAT102" s="644"/>
      <c r="UAU102" s="644"/>
      <c r="UAV102" s="644"/>
      <c r="UAW102" s="644"/>
      <c r="UAX102" s="644"/>
      <c r="UAY102" s="644"/>
      <c r="UAZ102" s="644"/>
      <c r="UBA102" s="644"/>
      <c r="UBB102" s="644"/>
      <c r="UBC102" s="644"/>
      <c r="UBD102" s="644"/>
      <c r="UBE102" s="644"/>
      <c r="UBF102" s="644"/>
      <c r="UBG102" s="644"/>
      <c r="UBH102" s="644"/>
      <c r="UBI102" s="644"/>
      <c r="UBJ102" s="644"/>
      <c r="UBK102" s="644"/>
      <c r="UBL102" s="644"/>
      <c r="UBM102" s="644"/>
      <c r="UBN102" s="644"/>
      <c r="UBO102" s="644"/>
      <c r="UBP102" s="644"/>
      <c r="UBQ102" s="644"/>
      <c r="UBR102" s="644"/>
      <c r="UBS102" s="644"/>
      <c r="UBT102" s="644"/>
      <c r="UBU102" s="644"/>
      <c r="UBV102" s="644"/>
      <c r="UBW102" s="644"/>
      <c r="UBX102" s="644"/>
      <c r="UBY102" s="644"/>
      <c r="UBZ102" s="644"/>
      <c r="UCA102" s="644"/>
      <c r="UCB102" s="644"/>
      <c r="UCC102" s="644"/>
      <c r="UCD102" s="644"/>
      <c r="UCE102" s="644"/>
      <c r="UCF102" s="644"/>
      <c r="UCG102" s="644"/>
      <c r="UCH102" s="644"/>
      <c r="UCI102" s="644"/>
      <c r="UCJ102" s="644"/>
      <c r="UCK102" s="644"/>
      <c r="UCL102" s="644"/>
      <c r="UCM102" s="644"/>
      <c r="UCN102" s="644"/>
      <c r="UCO102" s="644"/>
      <c r="UCP102" s="644"/>
      <c r="UCQ102" s="644"/>
      <c r="UCR102" s="644"/>
      <c r="UCS102" s="644"/>
      <c r="UCT102" s="644"/>
      <c r="UCU102" s="644"/>
      <c r="UCV102" s="644"/>
      <c r="UCW102" s="644"/>
      <c r="UCX102" s="644"/>
      <c r="UCY102" s="644"/>
      <c r="UCZ102" s="644"/>
      <c r="UDA102" s="644"/>
      <c r="UDB102" s="644"/>
      <c r="UDC102" s="644"/>
      <c r="UDD102" s="644"/>
      <c r="UDE102" s="644"/>
      <c r="UDF102" s="644"/>
      <c r="UDG102" s="644"/>
      <c r="UDH102" s="644"/>
      <c r="UDI102" s="644"/>
      <c r="UDJ102" s="644"/>
      <c r="UDK102" s="644"/>
      <c r="UDL102" s="644"/>
      <c r="UDM102" s="644"/>
      <c r="UDN102" s="644"/>
      <c r="UDO102" s="644"/>
      <c r="UDP102" s="644"/>
      <c r="UDQ102" s="644"/>
      <c r="UDR102" s="644"/>
      <c r="UDS102" s="644"/>
      <c r="UDT102" s="644"/>
      <c r="UDU102" s="644"/>
      <c r="UDV102" s="644"/>
      <c r="UDW102" s="644"/>
      <c r="UDX102" s="644"/>
      <c r="UDY102" s="644"/>
      <c r="UDZ102" s="644"/>
      <c r="UEA102" s="644"/>
      <c r="UEB102" s="644"/>
      <c r="UEC102" s="644"/>
      <c r="UED102" s="644"/>
      <c r="UEE102" s="644"/>
      <c r="UEF102" s="644"/>
      <c r="UEG102" s="644"/>
      <c r="UEH102" s="644"/>
      <c r="UEI102" s="644"/>
      <c r="UEJ102" s="644"/>
      <c r="UEK102" s="644"/>
      <c r="UEL102" s="644"/>
      <c r="UEM102" s="644"/>
      <c r="UEN102" s="644"/>
      <c r="UEO102" s="644"/>
      <c r="UEP102" s="644"/>
      <c r="UEQ102" s="644"/>
      <c r="UER102" s="644"/>
      <c r="UES102" s="644"/>
      <c r="UET102" s="644"/>
      <c r="UEU102" s="644"/>
      <c r="UEV102" s="644"/>
      <c r="UEW102" s="644"/>
      <c r="UEX102" s="644"/>
      <c r="UEY102" s="644"/>
      <c r="UEZ102" s="644"/>
      <c r="UFA102" s="644"/>
      <c r="UFB102" s="644"/>
      <c r="UFC102" s="644"/>
      <c r="UFD102" s="644"/>
      <c r="UFE102" s="644"/>
      <c r="UFF102" s="644"/>
      <c r="UFG102" s="644"/>
      <c r="UFH102" s="644"/>
      <c r="UFI102" s="644"/>
      <c r="UFJ102" s="644"/>
      <c r="UFK102" s="644"/>
      <c r="UFL102" s="644"/>
      <c r="UFM102" s="644"/>
      <c r="UFN102" s="644"/>
      <c r="UFO102" s="644"/>
      <c r="UFP102" s="644"/>
      <c r="UFQ102" s="644"/>
      <c r="UFR102" s="644"/>
      <c r="UFS102" s="644"/>
      <c r="UFT102" s="644"/>
      <c r="UFU102" s="644"/>
      <c r="UFV102" s="644"/>
      <c r="UFW102" s="644"/>
      <c r="UFX102" s="644"/>
      <c r="UFY102" s="644"/>
      <c r="UFZ102" s="644"/>
      <c r="UGA102" s="644"/>
      <c r="UGB102" s="644"/>
      <c r="UGC102" s="644"/>
      <c r="UGD102" s="644"/>
      <c r="UGE102" s="644"/>
      <c r="UGF102" s="644"/>
      <c r="UGG102" s="644"/>
      <c r="UGH102" s="644"/>
      <c r="UGI102" s="644"/>
      <c r="UGJ102" s="644"/>
      <c r="UGK102" s="644"/>
      <c r="UGL102" s="644"/>
      <c r="UGM102" s="644"/>
      <c r="UGN102" s="644"/>
      <c r="UGO102" s="644"/>
      <c r="UGP102" s="644"/>
      <c r="UGQ102" s="644"/>
      <c r="UGR102" s="644"/>
      <c r="UGS102" s="644"/>
      <c r="UGT102" s="644"/>
      <c r="UGU102" s="644"/>
      <c r="UGV102" s="644"/>
      <c r="UGW102" s="644"/>
      <c r="UGX102" s="644"/>
      <c r="UGY102" s="644"/>
      <c r="UGZ102" s="644"/>
      <c r="UHA102" s="644"/>
      <c r="UHB102" s="644"/>
      <c r="UHC102" s="644"/>
      <c r="UHD102" s="644"/>
      <c r="UHE102" s="644"/>
      <c r="UHF102" s="644"/>
      <c r="UHG102" s="644"/>
      <c r="UHH102" s="644"/>
      <c r="UHI102" s="644"/>
      <c r="UHJ102" s="644"/>
      <c r="UHK102" s="644"/>
      <c r="UHL102" s="644"/>
      <c r="UHM102" s="644"/>
      <c r="UHN102" s="644"/>
      <c r="UHO102" s="644"/>
      <c r="UHP102" s="644"/>
      <c r="UHQ102" s="644"/>
      <c r="UHR102" s="644"/>
      <c r="UHS102" s="644"/>
      <c r="UHT102" s="644"/>
      <c r="UHU102" s="644"/>
      <c r="UHV102" s="644"/>
      <c r="UHW102" s="644"/>
      <c r="UHX102" s="644"/>
      <c r="UHY102" s="644"/>
      <c r="UHZ102" s="644"/>
      <c r="UIA102" s="644"/>
      <c r="UIB102" s="644"/>
      <c r="UIC102" s="644"/>
      <c r="UID102" s="644"/>
      <c r="UIE102" s="644"/>
      <c r="UIF102" s="644"/>
      <c r="UIG102" s="644"/>
      <c r="UIH102" s="644"/>
      <c r="UII102" s="644"/>
      <c r="UIJ102" s="644"/>
      <c r="UIK102" s="644"/>
      <c r="UIL102" s="644"/>
      <c r="UIM102" s="644"/>
      <c r="UIN102" s="644"/>
      <c r="UIO102" s="644"/>
      <c r="UIP102" s="644"/>
      <c r="UIQ102" s="644"/>
      <c r="UIR102" s="644"/>
      <c r="UIS102" s="644"/>
      <c r="UIT102" s="644"/>
      <c r="UIU102" s="644"/>
      <c r="UIV102" s="644"/>
      <c r="UIW102" s="644"/>
      <c r="UIX102" s="644"/>
      <c r="UIY102" s="644"/>
      <c r="UIZ102" s="644"/>
      <c r="UJA102" s="644"/>
      <c r="UJB102" s="644"/>
      <c r="UJC102" s="644"/>
      <c r="UJD102" s="644"/>
      <c r="UJE102" s="644"/>
      <c r="UJF102" s="644"/>
      <c r="UJG102" s="644"/>
      <c r="UJH102" s="644"/>
      <c r="UJI102" s="644"/>
      <c r="UJJ102" s="644"/>
      <c r="UJK102" s="644"/>
      <c r="UJL102" s="644"/>
      <c r="UJM102" s="644"/>
      <c r="UJN102" s="644"/>
      <c r="UJO102" s="644"/>
      <c r="UJP102" s="644"/>
      <c r="UJQ102" s="644"/>
      <c r="UJR102" s="644"/>
      <c r="UJS102" s="644"/>
      <c r="UJT102" s="644"/>
      <c r="UJU102" s="644"/>
      <c r="UJV102" s="644"/>
      <c r="UJW102" s="644"/>
      <c r="UJX102" s="644"/>
      <c r="UJY102" s="644"/>
      <c r="UJZ102" s="644"/>
      <c r="UKA102" s="644"/>
      <c r="UKB102" s="644"/>
      <c r="UKC102" s="644"/>
      <c r="UKD102" s="644"/>
      <c r="UKE102" s="644"/>
      <c r="UKF102" s="644"/>
      <c r="UKG102" s="644"/>
      <c r="UKH102" s="644"/>
      <c r="UKI102" s="644"/>
      <c r="UKJ102" s="644"/>
      <c r="UKK102" s="644"/>
      <c r="UKL102" s="644"/>
      <c r="UKM102" s="644"/>
      <c r="UKN102" s="644"/>
      <c r="UKO102" s="644"/>
      <c r="UKP102" s="644"/>
      <c r="UKQ102" s="644"/>
      <c r="UKR102" s="644"/>
      <c r="UKS102" s="644"/>
      <c r="UKT102" s="644"/>
      <c r="UKU102" s="644"/>
      <c r="UKV102" s="644"/>
      <c r="UKW102" s="644"/>
      <c r="UKX102" s="644"/>
      <c r="UKY102" s="644"/>
      <c r="UKZ102" s="644"/>
      <c r="ULA102" s="644"/>
      <c r="ULB102" s="644"/>
      <c r="ULC102" s="644"/>
      <c r="ULD102" s="644"/>
      <c r="ULE102" s="644"/>
      <c r="ULF102" s="644"/>
      <c r="ULG102" s="644"/>
      <c r="ULH102" s="644"/>
      <c r="ULI102" s="644"/>
      <c r="ULJ102" s="644"/>
      <c r="ULK102" s="644"/>
      <c r="ULL102" s="644"/>
      <c r="ULM102" s="644"/>
      <c r="ULN102" s="644"/>
      <c r="ULO102" s="644"/>
      <c r="ULP102" s="644"/>
      <c r="ULQ102" s="644"/>
      <c r="ULR102" s="644"/>
      <c r="ULS102" s="644"/>
      <c r="ULT102" s="644"/>
      <c r="ULU102" s="644"/>
      <c r="ULV102" s="644"/>
      <c r="ULW102" s="644"/>
      <c r="ULX102" s="644"/>
      <c r="ULY102" s="644"/>
      <c r="ULZ102" s="644"/>
      <c r="UMA102" s="644"/>
      <c r="UMB102" s="644"/>
      <c r="UMC102" s="644"/>
      <c r="UMD102" s="644"/>
      <c r="UME102" s="644"/>
      <c r="UMF102" s="644"/>
      <c r="UMG102" s="644"/>
      <c r="UMH102" s="644"/>
      <c r="UMI102" s="644"/>
      <c r="UMJ102" s="644"/>
      <c r="UMK102" s="644"/>
      <c r="UML102" s="644"/>
      <c r="UMM102" s="644"/>
      <c r="UMN102" s="644"/>
      <c r="UMO102" s="644"/>
      <c r="UMP102" s="644"/>
      <c r="UMQ102" s="644"/>
      <c r="UMR102" s="644"/>
      <c r="UMS102" s="644"/>
      <c r="UMT102" s="644"/>
      <c r="UMU102" s="644"/>
      <c r="UMV102" s="644"/>
      <c r="UMW102" s="644"/>
      <c r="UMX102" s="644"/>
      <c r="UMY102" s="644"/>
      <c r="UMZ102" s="644"/>
      <c r="UNA102" s="644"/>
      <c r="UNB102" s="644"/>
      <c r="UNC102" s="644"/>
      <c r="UND102" s="644"/>
      <c r="UNE102" s="644"/>
      <c r="UNF102" s="644"/>
      <c r="UNG102" s="644"/>
      <c r="UNH102" s="644"/>
      <c r="UNI102" s="644"/>
      <c r="UNJ102" s="644"/>
      <c r="UNK102" s="644"/>
      <c r="UNL102" s="644"/>
      <c r="UNM102" s="644"/>
      <c r="UNN102" s="644"/>
      <c r="UNO102" s="644"/>
      <c r="UNP102" s="644"/>
      <c r="UNQ102" s="644"/>
      <c r="UNR102" s="644"/>
      <c r="UNS102" s="644"/>
      <c r="UNT102" s="644"/>
      <c r="UNU102" s="644"/>
      <c r="UNV102" s="644"/>
      <c r="UNW102" s="644"/>
      <c r="UNX102" s="644"/>
      <c r="UNY102" s="644"/>
      <c r="UNZ102" s="644"/>
      <c r="UOA102" s="644"/>
      <c r="UOB102" s="644"/>
      <c r="UOC102" s="644"/>
      <c r="UOD102" s="644"/>
      <c r="UOE102" s="644"/>
      <c r="UOF102" s="644"/>
      <c r="UOG102" s="644"/>
      <c r="UOH102" s="644"/>
      <c r="UOI102" s="644"/>
      <c r="UOJ102" s="644"/>
      <c r="UOK102" s="644"/>
      <c r="UOL102" s="644"/>
      <c r="UOM102" s="644"/>
      <c r="UON102" s="644"/>
      <c r="UOO102" s="644"/>
      <c r="UOP102" s="644"/>
      <c r="UOQ102" s="644"/>
      <c r="UOR102" s="644"/>
      <c r="UOS102" s="644"/>
      <c r="UOT102" s="644"/>
      <c r="UOU102" s="644"/>
      <c r="UOV102" s="644"/>
      <c r="UOW102" s="644"/>
      <c r="UOX102" s="644"/>
      <c r="UOY102" s="644"/>
      <c r="UOZ102" s="644"/>
      <c r="UPA102" s="644"/>
      <c r="UPB102" s="644"/>
      <c r="UPC102" s="644"/>
      <c r="UPD102" s="644"/>
      <c r="UPE102" s="644"/>
      <c r="UPF102" s="644"/>
      <c r="UPG102" s="644"/>
      <c r="UPH102" s="644"/>
      <c r="UPI102" s="644"/>
      <c r="UPJ102" s="644"/>
      <c r="UPK102" s="644"/>
      <c r="UPL102" s="644"/>
      <c r="UPM102" s="644"/>
      <c r="UPN102" s="644"/>
      <c r="UPO102" s="644"/>
      <c r="UPP102" s="644"/>
      <c r="UPQ102" s="644"/>
      <c r="UPR102" s="644"/>
      <c r="UPS102" s="644"/>
      <c r="UPT102" s="644"/>
      <c r="UPU102" s="644"/>
      <c r="UPV102" s="644"/>
      <c r="UPW102" s="644"/>
      <c r="UPX102" s="644"/>
      <c r="UPY102" s="644"/>
      <c r="UPZ102" s="644"/>
      <c r="UQA102" s="644"/>
      <c r="UQB102" s="644"/>
      <c r="UQC102" s="644"/>
      <c r="UQD102" s="644"/>
      <c r="UQE102" s="644"/>
      <c r="UQF102" s="644"/>
      <c r="UQG102" s="644"/>
      <c r="UQH102" s="644"/>
      <c r="UQI102" s="644"/>
      <c r="UQJ102" s="644"/>
      <c r="UQK102" s="644"/>
      <c r="UQL102" s="644"/>
      <c r="UQM102" s="644"/>
      <c r="UQN102" s="644"/>
      <c r="UQO102" s="644"/>
      <c r="UQP102" s="644"/>
      <c r="UQQ102" s="644"/>
      <c r="UQR102" s="644"/>
      <c r="UQS102" s="644"/>
      <c r="UQT102" s="644"/>
      <c r="UQU102" s="644"/>
      <c r="UQV102" s="644"/>
      <c r="UQW102" s="644"/>
      <c r="UQX102" s="644"/>
      <c r="UQY102" s="644"/>
      <c r="UQZ102" s="644"/>
      <c r="URA102" s="644"/>
      <c r="URB102" s="644"/>
      <c r="URC102" s="644"/>
      <c r="URD102" s="644"/>
      <c r="URE102" s="644"/>
      <c r="URF102" s="644"/>
      <c r="URG102" s="644"/>
      <c r="URH102" s="644"/>
      <c r="URI102" s="644"/>
      <c r="URJ102" s="644"/>
      <c r="URK102" s="644"/>
      <c r="URL102" s="644"/>
      <c r="URM102" s="644"/>
      <c r="URN102" s="644"/>
      <c r="URO102" s="644"/>
      <c r="URP102" s="644"/>
      <c r="URQ102" s="644"/>
      <c r="URR102" s="644"/>
      <c r="URS102" s="644"/>
      <c r="URT102" s="644"/>
      <c r="URU102" s="644"/>
      <c r="URV102" s="644"/>
      <c r="URW102" s="644"/>
      <c r="URX102" s="644"/>
      <c r="URY102" s="644"/>
      <c r="URZ102" s="644"/>
      <c r="USA102" s="644"/>
      <c r="USB102" s="644"/>
      <c r="USC102" s="644"/>
      <c r="USD102" s="644"/>
      <c r="USE102" s="644"/>
      <c r="USF102" s="644"/>
      <c r="USG102" s="644"/>
      <c r="USH102" s="644"/>
      <c r="USI102" s="644"/>
      <c r="USJ102" s="644"/>
      <c r="USK102" s="644"/>
      <c r="USL102" s="644"/>
      <c r="USM102" s="644"/>
      <c r="USN102" s="644"/>
      <c r="USO102" s="644"/>
      <c r="USP102" s="644"/>
      <c r="USQ102" s="644"/>
      <c r="USR102" s="644"/>
      <c r="USS102" s="644"/>
      <c r="UST102" s="644"/>
      <c r="USU102" s="644"/>
      <c r="USV102" s="644"/>
      <c r="USW102" s="644"/>
      <c r="USX102" s="644"/>
      <c r="USY102" s="644"/>
      <c r="USZ102" s="644"/>
      <c r="UTA102" s="644"/>
      <c r="UTB102" s="644"/>
      <c r="UTC102" s="644"/>
      <c r="UTD102" s="644"/>
      <c r="UTE102" s="644"/>
      <c r="UTF102" s="644"/>
      <c r="UTG102" s="644"/>
      <c r="UTH102" s="644"/>
      <c r="UTI102" s="644"/>
      <c r="UTJ102" s="644"/>
      <c r="UTK102" s="644"/>
      <c r="UTL102" s="644"/>
      <c r="UTM102" s="644"/>
      <c r="UTN102" s="644"/>
      <c r="UTO102" s="644"/>
      <c r="UTP102" s="644"/>
      <c r="UTQ102" s="644"/>
      <c r="UTR102" s="644"/>
      <c r="UTS102" s="644"/>
      <c r="UTT102" s="644"/>
      <c r="UTU102" s="644"/>
      <c r="UTV102" s="644"/>
      <c r="UTW102" s="644"/>
      <c r="UTX102" s="644"/>
      <c r="UTY102" s="644"/>
      <c r="UTZ102" s="644"/>
      <c r="UUA102" s="644"/>
      <c r="UUB102" s="644"/>
      <c r="UUC102" s="644"/>
      <c r="UUD102" s="644"/>
      <c r="UUE102" s="644"/>
      <c r="UUF102" s="644"/>
      <c r="UUG102" s="644"/>
      <c r="UUH102" s="644"/>
      <c r="UUI102" s="644"/>
      <c r="UUJ102" s="644"/>
      <c r="UUK102" s="644"/>
      <c r="UUL102" s="644"/>
      <c r="UUM102" s="644"/>
      <c r="UUN102" s="644"/>
      <c r="UUO102" s="644"/>
      <c r="UUP102" s="644"/>
      <c r="UUQ102" s="644"/>
      <c r="UUR102" s="644"/>
      <c r="UUS102" s="644"/>
      <c r="UUT102" s="644"/>
      <c r="UUU102" s="644"/>
      <c r="UUV102" s="644"/>
      <c r="UUW102" s="644"/>
      <c r="UUX102" s="644"/>
      <c r="UUY102" s="644"/>
      <c r="UUZ102" s="644"/>
      <c r="UVA102" s="644"/>
      <c r="UVB102" s="644"/>
      <c r="UVC102" s="644"/>
      <c r="UVD102" s="644"/>
      <c r="UVE102" s="644"/>
      <c r="UVF102" s="644"/>
      <c r="UVG102" s="644"/>
      <c r="UVH102" s="644"/>
      <c r="UVI102" s="644"/>
      <c r="UVJ102" s="644"/>
      <c r="UVK102" s="644"/>
      <c r="UVL102" s="644"/>
      <c r="UVM102" s="644"/>
      <c r="UVN102" s="644"/>
      <c r="UVO102" s="644"/>
      <c r="UVP102" s="644"/>
      <c r="UVQ102" s="644"/>
      <c r="UVR102" s="644"/>
      <c r="UVS102" s="644"/>
      <c r="UVT102" s="644"/>
      <c r="UVU102" s="644"/>
      <c r="UVV102" s="644"/>
      <c r="UVW102" s="644"/>
      <c r="UVX102" s="644"/>
      <c r="UVY102" s="644"/>
      <c r="UVZ102" s="644"/>
      <c r="UWA102" s="644"/>
      <c r="UWB102" s="644"/>
      <c r="UWC102" s="644"/>
      <c r="UWD102" s="644"/>
      <c r="UWE102" s="644"/>
      <c r="UWF102" s="644"/>
      <c r="UWG102" s="644"/>
      <c r="UWH102" s="644"/>
      <c r="UWI102" s="644"/>
      <c r="UWJ102" s="644"/>
      <c r="UWK102" s="644"/>
      <c r="UWL102" s="644"/>
      <c r="UWM102" s="644"/>
      <c r="UWN102" s="644"/>
      <c r="UWO102" s="644"/>
      <c r="UWP102" s="644"/>
      <c r="UWQ102" s="644"/>
      <c r="UWR102" s="644"/>
      <c r="UWS102" s="644"/>
      <c r="UWT102" s="644"/>
      <c r="UWU102" s="644"/>
      <c r="UWV102" s="644"/>
      <c r="UWW102" s="644"/>
      <c r="UWX102" s="644"/>
      <c r="UWY102" s="644"/>
      <c r="UWZ102" s="644"/>
      <c r="UXA102" s="644"/>
      <c r="UXB102" s="644"/>
      <c r="UXC102" s="644"/>
      <c r="UXD102" s="644"/>
      <c r="UXE102" s="644"/>
      <c r="UXF102" s="644"/>
      <c r="UXG102" s="644"/>
      <c r="UXH102" s="644"/>
      <c r="UXI102" s="644"/>
      <c r="UXJ102" s="644"/>
      <c r="UXK102" s="644"/>
      <c r="UXL102" s="644"/>
      <c r="UXM102" s="644"/>
      <c r="UXN102" s="644"/>
      <c r="UXO102" s="644"/>
      <c r="UXP102" s="644"/>
      <c r="UXQ102" s="644"/>
      <c r="UXR102" s="644"/>
      <c r="UXS102" s="644"/>
      <c r="UXT102" s="644"/>
      <c r="UXU102" s="644"/>
      <c r="UXV102" s="644"/>
      <c r="UXW102" s="644"/>
      <c r="UXX102" s="644"/>
      <c r="UXY102" s="644"/>
      <c r="UXZ102" s="644"/>
      <c r="UYA102" s="644"/>
      <c r="UYB102" s="644"/>
      <c r="UYC102" s="644"/>
      <c r="UYD102" s="644"/>
      <c r="UYE102" s="644"/>
      <c r="UYF102" s="644"/>
      <c r="UYG102" s="644"/>
      <c r="UYH102" s="644"/>
      <c r="UYI102" s="644"/>
      <c r="UYJ102" s="644"/>
      <c r="UYK102" s="644"/>
      <c r="UYL102" s="644"/>
      <c r="UYM102" s="644"/>
      <c r="UYN102" s="644"/>
      <c r="UYO102" s="644"/>
      <c r="UYP102" s="644"/>
      <c r="UYQ102" s="644"/>
      <c r="UYR102" s="644"/>
      <c r="UYS102" s="644"/>
      <c r="UYT102" s="644"/>
      <c r="UYU102" s="644"/>
      <c r="UYV102" s="644"/>
      <c r="UYW102" s="644"/>
      <c r="UYX102" s="644"/>
      <c r="UYY102" s="644"/>
      <c r="UYZ102" s="644"/>
      <c r="UZA102" s="644"/>
      <c r="UZB102" s="644"/>
      <c r="UZC102" s="644"/>
      <c r="UZD102" s="644"/>
      <c r="UZE102" s="644"/>
      <c r="UZF102" s="644"/>
      <c r="UZG102" s="644"/>
      <c r="UZH102" s="644"/>
      <c r="UZI102" s="644"/>
      <c r="UZJ102" s="644"/>
      <c r="UZK102" s="644"/>
      <c r="UZL102" s="644"/>
      <c r="UZM102" s="644"/>
      <c r="UZN102" s="644"/>
      <c r="UZO102" s="644"/>
      <c r="UZP102" s="644"/>
      <c r="UZQ102" s="644"/>
      <c r="UZR102" s="644"/>
      <c r="UZS102" s="644"/>
      <c r="UZT102" s="644"/>
      <c r="UZU102" s="644"/>
      <c r="UZV102" s="644"/>
      <c r="UZW102" s="644"/>
      <c r="UZX102" s="644"/>
      <c r="UZY102" s="644"/>
      <c r="UZZ102" s="644"/>
      <c r="VAA102" s="644"/>
      <c r="VAB102" s="644"/>
      <c r="VAC102" s="644"/>
      <c r="VAD102" s="644"/>
      <c r="VAE102" s="644"/>
      <c r="VAF102" s="644"/>
      <c r="VAG102" s="644"/>
      <c r="VAH102" s="644"/>
      <c r="VAI102" s="644"/>
      <c r="VAJ102" s="644"/>
      <c r="VAK102" s="644"/>
      <c r="VAL102" s="644"/>
      <c r="VAM102" s="644"/>
      <c r="VAN102" s="644"/>
      <c r="VAO102" s="644"/>
      <c r="VAP102" s="644"/>
      <c r="VAQ102" s="644"/>
      <c r="VAR102" s="644"/>
      <c r="VAS102" s="644"/>
      <c r="VAT102" s="644"/>
      <c r="VAU102" s="644"/>
      <c r="VAV102" s="644"/>
      <c r="VAW102" s="644"/>
      <c r="VAX102" s="644"/>
      <c r="VAY102" s="644"/>
      <c r="VAZ102" s="644"/>
      <c r="VBA102" s="644"/>
      <c r="VBB102" s="644"/>
      <c r="VBC102" s="644"/>
      <c r="VBD102" s="644"/>
      <c r="VBE102" s="644"/>
      <c r="VBF102" s="644"/>
      <c r="VBG102" s="644"/>
      <c r="VBH102" s="644"/>
      <c r="VBI102" s="644"/>
      <c r="VBJ102" s="644"/>
      <c r="VBK102" s="644"/>
      <c r="VBL102" s="644"/>
      <c r="VBM102" s="644"/>
      <c r="VBN102" s="644"/>
      <c r="VBO102" s="644"/>
      <c r="VBP102" s="644"/>
      <c r="VBQ102" s="644"/>
      <c r="VBR102" s="644"/>
      <c r="VBS102" s="644"/>
      <c r="VBT102" s="644"/>
      <c r="VBU102" s="644"/>
      <c r="VBV102" s="644"/>
      <c r="VBW102" s="644"/>
      <c r="VBX102" s="644"/>
      <c r="VBY102" s="644"/>
      <c r="VBZ102" s="644"/>
      <c r="VCA102" s="644"/>
      <c r="VCB102" s="644"/>
      <c r="VCC102" s="644"/>
      <c r="VCD102" s="644"/>
      <c r="VCE102" s="644"/>
      <c r="VCF102" s="644"/>
      <c r="VCG102" s="644"/>
      <c r="VCH102" s="644"/>
      <c r="VCI102" s="644"/>
      <c r="VCJ102" s="644"/>
      <c r="VCK102" s="644"/>
      <c r="VCL102" s="644"/>
      <c r="VCM102" s="644"/>
      <c r="VCN102" s="644"/>
      <c r="VCO102" s="644"/>
      <c r="VCP102" s="644"/>
      <c r="VCQ102" s="644"/>
      <c r="VCR102" s="644"/>
      <c r="VCS102" s="644"/>
      <c r="VCT102" s="644"/>
      <c r="VCU102" s="644"/>
      <c r="VCV102" s="644"/>
      <c r="VCW102" s="644"/>
      <c r="VCX102" s="644"/>
      <c r="VCY102" s="644"/>
      <c r="VCZ102" s="644"/>
      <c r="VDA102" s="644"/>
      <c r="VDB102" s="644"/>
      <c r="VDC102" s="644"/>
      <c r="VDD102" s="644"/>
      <c r="VDE102" s="644"/>
      <c r="VDF102" s="644"/>
      <c r="VDG102" s="644"/>
      <c r="VDH102" s="644"/>
      <c r="VDI102" s="644"/>
      <c r="VDJ102" s="644"/>
      <c r="VDK102" s="644"/>
      <c r="VDL102" s="644"/>
      <c r="VDM102" s="644"/>
      <c r="VDN102" s="644"/>
      <c r="VDO102" s="644"/>
      <c r="VDP102" s="644"/>
      <c r="VDQ102" s="644"/>
      <c r="VDR102" s="644"/>
      <c r="VDS102" s="644"/>
      <c r="VDT102" s="644"/>
      <c r="VDU102" s="644"/>
      <c r="VDV102" s="644"/>
      <c r="VDW102" s="644"/>
      <c r="VDX102" s="644"/>
      <c r="VDY102" s="644"/>
      <c r="VDZ102" s="644"/>
      <c r="VEA102" s="644"/>
      <c r="VEB102" s="644"/>
      <c r="VEC102" s="644"/>
      <c r="VED102" s="644"/>
      <c r="VEE102" s="644"/>
      <c r="VEF102" s="644"/>
      <c r="VEG102" s="644"/>
      <c r="VEH102" s="644"/>
      <c r="VEI102" s="644"/>
      <c r="VEJ102" s="644"/>
      <c r="VEK102" s="644"/>
      <c r="VEL102" s="644"/>
      <c r="VEM102" s="644"/>
      <c r="VEN102" s="644"/>
      <c r="VEO102" s="644"/>
      <c r="VEP102" s="644"/>
      <c r="VEQ102" s="644"/>
      <c r="VER102" s="644"/>
      <c r="VES102" s="644"/>
      <c r="VET102" s="644"/>
      <c r="VEU102" s="644"/>
      <c r="VEV102" s="644"/>
      <c r="VEW102" s="644"/>
      <c r="VEX102" s="644"/>
      <c r="VEY102" s="644"/>
      <c r="VEZ102" s="644"/>
      <c r="VFA102" s="644"/>
      <c r="VFB102" s="644"/>
      <c r="VFC102" s="644"/>
      <c r="VFD102" s="644"/>
      <c r="VFE102" s="644"/>
      <c r="VFF102" s="644"/>
      <c r="VFG102" s="644"/>
      <c r="VFH102" s="644"/>
      <c r="VFI102" s="644"/>
      <c r="VFJ102" s="644"/>
      <c r="VFK102" s="644"/>
      <c r="VFL102" s="644"/>
      <c r="VFM102" s="644"/>
      <c r="VFN102" s="644"/>
      <c r="VFO102" s="644"/>
      <c r="VFP102" s="644"/>
      <c r="VFQ102" s="644"/>
      <c r="VFR102" s="644"/>
      <c r="VFS102" s="644"/>
      <c r="VFT102" s="644"/>
      <c r="VFU102" s="644"/>
      <c r="VFV102" s="644"/>
      <c r="VFW102" s="644"/>
      <c r="VFX102" s="644"/>
      <c r="VFY102" s="644"/>
      <c r="VFZ102" s="644"/>
      <c r="VGA102" s="644"/>
      <c r="VGB102" s="644"/>
      <c r="VGC102" s="644"/>
      <c r="VGD102" s="644"/>
      <c r="VGE102" s="644"/>
      <c r="VGF102" s="644"/>
      <c r="VGG102" s="644"/>
      <c r="VGH102" s="644"/>
      <c r="VGI102" s="644"/>
      <c r="VGJ102" s="644"/>
      <c r="VGK102" s="644"/>
      <c r="VGL102" s="644"/>
      <c r="VGM102" s="644"/>
      <c r="VGN102" s="644"/>
      <c r="VGO102" s="644"/>
      <c r="VGP102" s="644"/>
      <c r="VGQ102" s="644"/>
      <c r="VGR102" s="644"/>
      <c r="VGS102" s="644"/>
      <c r="VGT102" s="644"/>
      <c r="VGU102" s="644"/>
      <c r="VGV102" s="644"/>
      <c r="VGW102" s="644"/>
      <c r="VGX102" s="644"/>
      <c r="VGY102" s="644"/>
      <c r="VGZ102" s="644"/>
      <c r="VHA102" s="644"/>
      <c r="VHB102" s="644"/>
      <c r="VHC102" s="644"/>
      <c r="VHD102" s="644"/>
      <c r="VHE102" s="644"/>
      <c r="VHF102" s="644"/>
      <c r="VHG102" s="644"/>
      <c r="VHH102" s="644"/>
      <c r="VHI102" s="644"/>
      <c r="VHJ102" s="644"/>
      <c r="VHK102" s="644"/>
      <c r="VHL102" s="644"/>
      <c r="VHM102" s="644"/>
      <c r="VHN102" s="644"/>
      <c r="VHO102" s="644"/>
      <c r="VHP102" s="644"/>
      <c r="VHQ102" s="644"/>
      <c r="VHR102" s="644"/>
      <c r="VHS102" s="644"/>
      <c r="VHT102" s="644"/>
      <c r="VHU102" s="644"/>
      <c r="VHV102" s="644"/>
      <c r="VHW102" s="644"/>
      <c r="VHX102" s="644"/>
      <c r="VHY102" s="644"/>
      <c r="VHZ102" s="644"/>
      <c r="VIA102" s="644"/>
      <c r="VIB102" s="644"/>
      <c r="VIC102" s="644"/>
      <c r="VID102" s="644"/>
      <c r="VIE102" s="644"/>
      <c r="VIF102" s="644"/>
      <c r="VIG102" s="644"/>
      <c r="VIH102" s="644"/>
      <c r="VII102" s="644"/>
      <c r="VIJ102" s="644"/>
      <c r="VIK102" s="644"/>
      <c r="VIL102" s="644"/>
      <c r="VIM102" s="644"/>
      <c r="VIN102" s="644"/>
      <c r="VIO102" s="644"/>
      <c r="VIP102" s="644"/>
      <c r="VIQ102" s="644"/>
      <c r="VIR102" s="644"/>
      <c r="VIS102" s="644"/>
      <c r="VIT102" s="644"/>
      <c r="VIU102" s="644"/>
      <c r="VIV102" s="644"/>
      <c r="VIW102" s="644"/>
      <c r="VIX102" s="644"/>
      <c r="VIY102" s="644"/>
      <c r="VIZ102" s="644"/>
      <c r="VJA102" s="644"/>
      <c r="VJB102" s="644"/>
      <c r="VJC102" s="644"/>
      <c r="VJD102" s="644"/>
      <c r="VJE102" s="644"/>
      <c r="VJF102" s="644"/>
      <c r="VJG102" s="644"/>
      <c r="VJH102" s="644"/>
      <c r="VJI102" s="644"/>
      <c r="VJJ102" s="644"/>
      <c r="VJK102" s="644"/>
      <c r="VJL102" s="644"/>
      <c r="VJM102" s="644"/>
      <c r="VJN102" s="644"/>
      <c r="VJO102" s="644"/>
      <c r="VJP102" s="644"/>
      <c r="VJQ102" s="644"/>
      <c r="VJR102" s="644"/>
      <c r="VJS102" s="644"/>
      <c r="VJT102" s="644"/>
      <c r="VJU102" s="644"/>
      <c r="VJV102" s="644"/>
      <c r="VJW102" s="644"/>
      <c r="VJX102" s="644"/>
      <c r="VJY102" s="644"/>
      <c r="VJZ102" s="644"/>
      <c r="VKA102" s="644"/>
      <c r="VKB102" s="644"/>
      <c r="VKC102" s="644"/>
      <c r="VKD102" s="644"/>
      <c r="VKE102" s="644"/>
      <c r="VKF102" s="644"/>
      <c r="VKG102" s="644"/>
      <c r="VKH102" s="644"/>
      <c r="VKI102" s="644"/>
      <c r="VKJ102" s="644"/>
      <c r="VKK102" s="644"/>
      <c r="VKL102" s="644"/>
      <c r="VKM102" s="644"/>
      <c r="VKN102" s="644"/>
      <c r="VKO102" s="644"/>
      <c r="VKP102" s="644"/>
      <c r="VKQ102" s="644"/>
      <c r="VKR102" s="644"/>
      <c r="VKS102" s="644"/>
      <c r="VKT102" s="644"/>
      <c r="VKU102" s="644"/>
      <c r="VKV102" s="644"/>
      <c r="VKW102" s="644"/>
      <c r="VKX102" s="644"/>
      <c r="VKY102" s="644"/>
      <c r="VKZ102" s="644"/>
      <c r="VLA102" s="644"/>
      <c r="VLB102" s="644"/>
      <c r="VLC102" s="644"/>
      <c r="VLD102" s="644"/>
      <c r="VLE102" s="644"/>
      <c r="VLF102" s="644"/>
      <c r="VLG102" s="644"/>
      <c r="VLH102" s="644"/>
      <c r="VLI102" s="644"/>
      <c r="VLJ102" s="644"/>
      <c r="VLK102" s="644"/>
      <c r="VLL102" s="644"/>
      <c r="VLM102" s="644"/>
      <c r="VLN102" s="644"/>
      <c r="VLO102" s="644"/>
      <c r="VLP102" s="644"/>
      <c r="VLQ102" s="644"/>
      <c r="VLR102" s="644"/>
      <c r="VLS102" s="644"/>
      <c r="VLT102" s="644"/>
      <c r="VLU102" s="644"/>
      <c r="VLV102" s="644"/>
      <c r="VLW102" s="644"/>
      <c r="VLX102" s="644"/>
      <c r="VLY102" s="644"/>
      <c r="VLZ102" s="644"/>
      <c r="VMA102" s="644"/>
      <c r="VMB102" s="644"/>
      <c r="VMC102" s="644"/>
      <c r="VMD102" s="644"/>
      <c r="VME102" s="644"/>
      <c r="VMF102" s="644"/>
      <c r="VMG102" s="644"/>
      <c r="VMH102" s="644"/>
      <c r="VMI102" s="644"/>
      <c r="VMJ102" s="644"/>
      <c r="VMK102" s="644"/>
      <c r="VML102" s="644"/>
      <c r="VMM102" s="644"/>
      <c r="VMN102" s="644"/>
      <c r="VMO102" s="644"/>
      <c r="VMP102" s="644"/>
      <c r="VMQ102" s="644"/>
      <c r="VMR102" s="644"/>
      <c r="VMS102" s="644"/>
      <c r="VMT102" s="644"/>
      <c r="VMU102" s="644"/>
      <c r="VMV102" s="644"/>
      <c r="VMW102" s="644"/>
      <c r="VMX102" s="644"/>
      <c r="VMY102" s="644"/>
      <c r="VMZ102" s="644"/>
      <c r="VNA102" s="644"/>
      <c r="VNB102" s="644"/>
      <c r="VNC102" s="644"/>
      <c r="VND102" s="644"/>
      <c r="VNE102" s="644"/>
      <c r="VNF102" s="644"/>
      <c r="VNG102" s="644"/>
      <c r="VNH102" s="644"/>
      <c r="VNI102" s="644"/>
      <c r="VNJ102" s="644"/>
      <c r="VNK102" s="644"/>
      <c r="VNL102" s="644"/>
      <c r="VNM102" s="644"/>
      <c r="VNN102" s="644"/>
      <c r="VNO102" s="644"/>
      <c r="VNP102" s="644"/>
      <c r="VNQ102" s="644"/>
      <c r="VNR102" s="644"/>
      <c r="VNS102" s="644"/>
      <c r="VNT102" s="644"/>
      <c r="VNU102" s="644"/>
      <c r="VNV102" s="644"/>
      <c r="VNW102" s="644"/>
      <c r="VNX102" s="644"/>
      <c r="VNY102" s="644"/>
      <c r="VNZ102" s="644"/>
      <c r="VOA102" s="644"/>
      <c r="VOB102" s="644"/>
      <c r="VOC102" s="644"/>
      <c r="VOD102" s="644"/>
      <c r="VOE102" s="644"/>
      <c r="VOF102" s="644"/>
      <c r="VOG102" s="644"/>
      <c r="VOH102" s="644"/>
      <c r="VOI102" s="644"/>
      <c r="VOJ102" s="644"/>
      <c r="VOK102" s="644"/>
      <c r="VOL102" s="644"/>
      <c r="VOM102" s="644"/>
      <c r="VON102" s="644"/>
      <c r="VOO102" s="644"/>
      <c r="VOP102" s="644"/>
      <c r="VOQ102" s="644"/>
      <c r="VOR102" s="644"/>
      <c r="VOS102" s="644"/>
      <c r="VOT102" s="644"/>
      <c r="VOU102" s="644"/>
      <c r="VOV102" s="644"/>
      <c r="VOW102" s="644"/>
      <c r="VOX102" s="644"/>
      <c r="VOY102" s="644"/>
      <c r="VOZ102" s="644"/>
      <c r="VPA102" s="644"/>
      <c r="VPB102" s="644"/>
      <c r="VPC102" s="644"/>
      <c r="VPD102" s="644"/>
      <c r="VPE102" s="644"/>
      <c r="VPF102" s="644"/>
      <c r="VPG102" s="644"/>
      <c r="VPH102" s="644"/>
      <c r="VPI102" s="644"/>
      <c r="VPJ102" s="644"/>
      <c r="VPK102" s="644"/>
      <c r="VPL102" s="644"/>
      <c r="VPM102" s="644"/>
      <c r="VPN102" s="644"/>
      <c r="VPO102" s="644"/>
      <c r="VPP102" s="644"/>
      <c r="VPQ102" s="644"/>
      <c r="VPR102" s="644"/>
      <c r="VPS102" s="644"/>
      <c r="VPT102" s="644"/>
      <c r="VPU102" s="644"/>
      <c r="VPV102" s="644"/>
      <c r="VPW102" s="644"/>
      <c r="VPX102" s="644"/>
      <c r="VPY102" s="644"/>
      <c r="VPZ102" s="644"/>
      <c r="VQA102" s="644"/>
      <c r="VQB102" s="644"/>
      <c r="VQC102" s="644"/>
      <c r="VQD102" s="644"/>
      <c r="VQE102" s="644"/>
      <c r="VQF102" s="644"/>
      <c r="VQG102" s="644"/>
      <c r="VQH102" s="644"/>
      <c r="VQI102" s="644"/>
      <c r="VQJ102" s="644"/>
      <c r="VQK102" s="644"/>
      <c r="VQL102" s="644"/>
      <c r="VQM102" s="644"/>
      <c r="VQN102" s="644"/>
      <c r="VQO102" s="644"/>
      <c r="VQP102" s="644"/>
      <c r="VQQ102" s="644"/>
      <c r="VQR102" s="644"/>
      <c r="VQS102" s="644"/>
      <c r="VQT102" s="644"/>
      <c r="VQU102" s="644"/>
      <c r="VQV102" s="644"/>
      <c r="VQW102" s="644"/>
      <c r="VQX102" s="644"/>
      <c r="VQY102" s="644"/>
      <c r="VQZ102" s="644"/>
      <c r="VRA102" s="644"/>
      <c r="VRB102" s="644"/>
      <c r="VRC102" s="644"/>
      <c r="VRD102" s="644"/>
      <c r="VRE102" s="644"/>
      <c r="VRF102" s="644"/>
      <c r="VRG102" s="644"/>
      <c r="VRH102" s="644"/>
      <c r="VRI102" s="644"/>
      <c r="VRJ102" s="644"/>
      <c r="VRK102" s="644"/>
      <c r="VRL102" s="644"/>
      <c r="VRM102" s="644"/>
      <c r="VRN102" s="644"/>
      <c r="VRO102" s="644"/>
      <c r="VRP102" s="644"/>
      <c r="VRQ102" s="644"/>
      <c r="VRR102" s="644"/>
      <c r="VRS102" s="644"/>
      <c r="VRT102" s="644"/>
      <c r="VRU102" s="644"/>
      <c r="VRV102" s="644"/>
      <c r="VRW102" s="644"/>
      <c r="VRX102" s="644"/>
      <c r="VRY102" s="644"/>
      <c r="VRZ102" s="644"/>
      <c r="VSA102" s="644"/>
      <c r="VSB102" s="644"/>
      <c r="VSC102" s="644"/>
      <c r="VSD102" s="644"/>
      <c r="VSE102" s="644"/>
      <c r="VSF102" s="644"/>
      <c r="VSG102" s="644"/>
      <c r="VSH102" s="644"/>
      <c r="VSI102" s="644"/>
      <c r="VSJ102" s="644"/>
      <c r="VSK102" s="644"/>
      <c r="VSL102" s="644"/>
      <c r="VSM102" s="644"/>
      <c r="VSN102" s="644"/>
      <c r="VSO102" s="644"/>
      <c r="VSP102" s="644"/>
      <c r="VSQ102" s="644"/>
      <c r="VSR102" s="644"/>
      <c r="VSS102" s="644"/>
      <c r="VST102" s="644"/>
      <c r="VSU102" s="644"/>
      <c r="VSV102" s="644"/>
      <c r="VSW102" s="644"/>
      <c r="VSX102" s="644"/>
      <c r="VSY102" s="644"/>
      <c r="VSZ102" s="644"/>
      <c r="VTA102" s="644"/>
      <c r="VTB102" s="644"/>
      <c r="VTC102" s="644"/>
      <c r="VTD102" s="644"/>
      <c r="VTE102" s="644"/>
      <c r="VTF102" s="644"/>
      <c r="VTG102" s="644"/>
      <c r="VTH102" s="644"/>
      <c r="VTI102" s="644"/>
      <c r="VTJ102" s="644"/>
      <c r="VTK102" s="644"/>
      <c r="VTL102" s="644"/>
      <c r="VTM102" s="644"/>
      <c r="VTN102" s="644"/>
      <c r="VTO102" s="644"/>
      <c r="VTP102" s="644"/>
      <c r="VTQ102" s="644"/>
      <c r="VTR102" s="644"/>
      <c r="VTS102" s="644"/>
      <c r="VTT102" s="644"/>
      <c r="VTU102" s="644"/>
      <c r="VTV102" s="644"/>
      <c r="VTW102" s="644"/>
      <c r="VTX102" s="644"/>
      <c r="VTY102" s="644"/>
      <c r="VTZ102" s="644"/>
      <c r="VUA102" s="644"/>
      <c r="VUB102" s="644"/>
      <c r="VUC102" s="644"/>
      <c r="VUD102" s="644"/>
      <c r="VUE102" s="644"/>
      <c r="VUF102" s="644"/>
      <c r="VUG102" s="644"/>
      <c r="VUH102" s="644"/>
      <c r="VUI102" s="644"/>
      <c r="VUJ102" s="644"/>
      <c r="VUK102" s="644"/>
      <c r="VUL102" s="644"/>
      <c r="VUM102" s="644"/>
      <c r="VUN102" s="644"/>
      <c r="VUO102" s="644"/>
      <c r="VUP102" s="644"/>
      <c r="VUQ102" s="644"/>
      <c r="VUR102" s="644"/>
      <c r="VUS102" s="644"/>
      <c r="VUT102" s="644"/>
      <c r="VUU102" s="644"/>
      <c r="VUV102" s="644"/>
      <c r="VUW102" s="644"/>
      <c r="VUX102" s="644"/>
      <c r="VUY102" s="644"/>
      <c r="VUZ102" s="644"/>
      <c r="VVA102" s="644"/>
      <c r="VVB102" s="644"/>
      <c r="VVC102" s="644"/>
      <c r="VVD102" s="644"/>
      <c r="VVE102" s="644"/>
      <c r="VVF102" s="644"/>
      <c r="VVG102" s="644"/>
      <c r="VVH102" s="644"/>
      <c r="VVI102" s="644"/>
      <c r="VVJ102" s="644"/>
      <c r="VVK102" s="644"/>
      <c r="VVL102" s="644"/>
      <c r="VVM102" s="644"/>
      <c r="VVN102" s="644"/>
      <c r="VVO102" s="644"/>
      <c r="VVP102" s="644"/>
      <c r="VVQ102" s="644"/>
      <c r="VVR102" s="644"/>
      <c r="VVS102" s="644"/>
      <c r="VVT102" s="644"/>
      <c r="VVU102" s="644"/>
      <c r="VVV102" s="644"/>
      <c r="VVW102" s="644"/>
      <c r="VVX102" s="644"/>
      <c r="VVY102" s="644"/>
      <c r="VVZ102" s="644"/>
      <c r="VWA102" s="644"/>
      <c r="VWB102" s="644"/>
      <c r="VWC102" s="644"/>
      <c r="VWD102" s="644"/>
      <c r="VWE102" s="644"/>
      <c r="VWF102" s="644"/>
      <c r="VWG102" s="644"/>
      <c r="VWH102" s="644"/>
      <c r="VWI102" s="644"/>
      <c r="VWJ102" s="644"/>
      <c r="VWK102" s="644"/>
      <c r="VWL102" s="644"/>
      <c r="VWM102" s="644"/>
      <c r="VWN102" s="644"/>
      <c r="VWO102" s="644"/>
      <c r="VWP102" s="644"/>
      <c r="VWQ102" s="644"/>
      <c r="VWR102" s="644"/>
      <c r="VWS102" s="644"/>
      <c r="VWT102" s="644"/>
      <c r="VWU102" s="644"/>
      <c r="VWV102" s="644"/>
      <c r="VWW102" s="644"/>
      <c r="VWX102" s="644"/>
      <c r="VWY102" s="644"/>
      <c r="VWZ102" s="644"/>
      <c r="VXA102" s="644"/>
      <c r="VXB102" s="644"/>
      <c r="VXC102" s="644"/>
      <c r="VXD102" s="644"/>
      <c r="VXE102" s="644"/>
      <c r="VXF102" s="644"/>
      <c r="VXG102" s="644"/>
      <c r="VXH102" s="644"/>
      <c r="VXI102" s="644"/>
      <c r="VXJ102" s="644"/>
      <c r="VXK102" s="644"/>
      <c r="VXL102" s="644"/>
      <c r="VXM102" s="644"/>
      <c r="VXN102" s="644"/>
      <c r="VXO102" s="644"/>
      <c r="VXP102" s="644"/>
      <c r="VXQ102" s="644"/>
      <c r="VXR102" s="644"/>
      <c r="VXS102" s="644"/>
      <c r="VXT102" s="644"/>
      <c r="VXU102" s="644"/>
      <c r="VXV102" s="644"/>
      <c r="VXW102" s="644"/>
      <c r="VXX102" s="644"/>
      <c r="VXY102" s="644"/>
      <c r="VXZ102" s="644"/>
      <c r="VYA102" s="644"/>
      <c r="VYB102" s="644"/>
      <c r="VYC102" s="644"/>
      <c r="VYD102" s="644"/>
      <c r="VYE102" s="644"/>
      <c r="VYF102" s="644"/>
      <c r="VYG102" s="644"/>
      <c r="VYH102" s="644"/>
      <c r="VYI102" s="644"/>
      <c r="VYJ102" s="644"/>
      <c r="VYK102" s="644"/>
      <c r="VYL102" s="644"/>
      <c r="VYM102" s="644"/>
      <c r="VYN102" s="644"/>
      <c r="VYO102" s="644"/>
      <c r="VYP102" s="644"/>
      <c r="VYQ102" s="644"/>
      <c r="VYR102" s="644"/>
      <c r="VYS102" s="644"/>
      <c r="VYT102" s="644"/>
      <c r="VYU102" s="644"/>
      <c r="VYV102" s="644"/>
      <c r="VYW102" s="644"/>
      <c r="VYX102" s="644"/>
      <c r="VYY102" s="644"/>
      <c r="VYZ102" s="644"/>
      <c r="VZA102" s="644"/>
      <c r="VZB102" s="644"/>
      <c r="VZC102" s="644"/>
      <c r="VZD102" s="644"/>
      <c r="VZE102" s="644"/>
      <c r="VZF102" s="644"/>
      <c r="VZG102" s="644"/>
      <c r="VZH102" s="644"/>
      <c r="VZI102" s="644"/>
      <c r="VZJ102" s="644"/>
      <c r="VZK102" s="644"/>
      <c r="VZL102" s="644"/>
      <c r="VZM102" s="644"/>
      <c r="VZN102" s="644"/>
      <c r="VZO102" s="644"/>
      <c r="VZP102" s="644"/>
      <c r="VZQ102" s="644"/>
      <c r="VZR102" s="644"/>
      <c r="VZS102" s="644"/>
      <c r="VZT102" s="644"/>
      <c r="VZU102" s="644"/>
      <c r="VZV102" s="644"/>
      <c r="VZW102" s="644"/>
      <c r="VZX102" s="644"/>
      <c r="VZY102" s="644"/>
      <c r="VZZ102" s="644"/>
      <c r="WAA102" s="644"/>
      <c r="WAB102" s="644"/>
      <c r="WAC102" s="644"/>
      <c r="WAD102" s="644"/>
      <c r="WAE102" s="644"/>
      <c r="WAF102" s="644"/>
      <c r="WAG102" s="644"/>
      <c r="WAH102" s="644"/>
      <c r="WAI102" s="644"/>
      <c r="WAJ102" s="644"/>
      <c r="WAK102" s="644"/>
      <c r="WAL102" s="644"/>
      <c r="WAM102" s="644"/>
      <c r="WAN102" s="644"/>
      <c r="WAO102" s="644"/>
      <c r="WAP102" s="644"/>
      <c r="WAQ102" s="644"/>
      <c r="WAR102" s="644"/>
      <c r="WAS102" s="644"/>
      <c r="WAT102" s="644"/>
      <c r="WAU102" s="644"/>
      <c r="WAV102" s="644"/>
      <c r="WAW102" s="644"/>
      <c r="WAX102" s="644"/>
      <c r="WAY102" s="644"/>
      <c r="WAZ102" s="644"/>
      <c r="WBA102" s="644"/>
      <c r="WBB102" s="644"/>
      <c r="WBC102" s="644"/>
      <c r="WBD102" s="644"/>
      <c r="WBE102" s="644"/>
      <c r="WBF102" s="644"/>
      <c r="WBG102" s="644"/>
      <c r="WBH102" s="644"/>
      <c r="WBI102" s="644"/>
      <c r="WBJ102" s="644"/>
      <c r="WBK102" s="644"/>
      <c r="WBL102" s="644"/>
      <c r="WBM102" s="644"/>
      <c r="WBN102" s="644"/>
      <c r="WBO102" s="644"/>
      <c r="WBP102" s="644"/>
      <c r="WBQ102" s="644"/>
      <c r="WBR102" s="644"/>
      <c r="WBS102" s="644"/>
      <c r="WBT102" s="644"/>
      <c r="WBU102" s="644"/>
      <c r="WBV102" s="644"/>
      <c r="WBW102" s="644"/>
      <c r="WBX102" s="644"/>
      <c r="WBY102" s="644"/>
      <c r="WBZ102" s="644"/>
      <c r="WCA102" s="644"/>
      <c r="WCB102" s="644"/>
      <c r="WCC102" s="644"/>
      <c r="WCD102" s="644"/>
      <c r="WCE102" s="644"/>
      <c r="WCF102" s="644"/>
      <c r="WCG102" s="644"/>
      <c r="WCH102" s="644"/>
      <c r="WCI102" s="644"/>
      <c r="WCJ102" s="644"/>
      <c r="WCK102" s="644"/>
      <c r="WCL102" s="644"/>
      <c r="WCM102" s="644"/>
      <c r="WCN102" s="644"/>
      <c r="WCO102" s="644"/>
      <c r="WCP102" s="644"/>
      <c r="WCQ102" s="644"/>
      <c r="WCR102" s="644"/>
      <c r="WCS102" s="644"/>
      <c r="WCT102" s="644"/>
      <c r="WCU102" s="644"/>
      <c r="WCV102" s="644"/>
      <c r="WCW102" s="644"/>
      <c r="WCX102" s="644"/>
      <c r="WCY102" s="644"/>
      <c r="WCZ102" s="644"/>
      <c r="WDA102" s="644"/>
      <c r="WDB102" s="644"/>
      <c r="WDC102" s="644"/>
      <c r="WDD102" s="644"/>
      <c r="WDE102" s="644"/>
      <c r="WDF102" s="644"/>
      <c r="WDG102" s="644"/>
      <c r="WDH102" s="644"/>
      <c r="WDI102" s="644"/>
      <c r="WDJ102" s="644"/>
      <c r="WDK102" s="644"/>
      <c r="WDL102" s="644"/>
      <c r="WDM102" s="644"/>
      <c r="WDN102" s="644"/>
      <c r="WDO102" s="644"/>
      <c r="WDP102" s="644"/>
      <c r="WDQ102" s="644"/>
      <c r="WDR102" s="644"/>
      <c r="WDS102" s="644"/>
      <c r="WDT102" s="644"/>
      <c r="WDU102" s="644"/>
      <c r="WDV102" s="644"/>
      <c r="WDW102" s="644"/>
      <c r="WDX102" s="644"/>
      <c r="WDY102" s="644"/>
      <c r="WDZ102" s="644"/>
      <c r="WEA102" s="644"/>
      <c r="WEB102" s="644"/>
      <c r="WEC102" s="644"/>
      <c r="WED102" s="644"/>
      <c r="WEE102" s="644"/>
      <c r="WEF102" s="644"/>
      <c r="WEG102" s="644"/>
      <c r="WEH102" s="644"/>
      <c r="WEI102" s="644"/>
      <c r="WEJ102" s="644"/>
      <c r="WEK102" s="644"/>
      <c r="WEL102" s="644"/>
      <c r="WEM102" s="644"/>
      <c r="WEN102" s="644"/>
      <c r="WEO102" s="644"/>
      <c r="WEP102" s="644"/>
      <c r="WEQ102" s="644"/>
      <c r="WER102" s="644"/>
      <c r="WES102" s="644"/>
      <c r="WET102" s="644"/>
      <c r="WEU102" s="644"/>
      <c r="WEV102" s="644"/>
      <c r="WEW102" s="644"/>
      <c r="WEX102" s="644"/>
      <c r="WEY102" s="644"/>
      <c r="WEZ102" s="644"/>
      <c r="WFA102" s="644"/>
      <c r="WFB102" s="644"/>
      <c r="WFC102" s="644"/>
      <c r="WFD102" s="644"/>
      <c r="WFE102" s="644"/>
      <c r="WFF102" s="644"/>
      <c r="WFG102" s="644"/>
      <c r="WFH102" s="644"/>
      <c r="WFI102" s="644"/>
      <c r="WFJ102" s="644"/>
      <c r="WFK102" s="644"/>
      <c r="WFL102" s="644"/>
      <c r="WFM102" s="644"/>
      <c r="WFN102" s="644"/>
      <c r="WFO102" s="644"/>
      <c r="WFP102" s="644"/>
      <c r="WFQ102" s="644"/>
      <c r="WFR102" s="644"/>
      <c r="WFS102" s="644"/>
      <c r="WFT102" s="644"/>
      <c r="WFU102" s="644"/>
      <c r="WFV102" s="644"/>
      <c r="WFW102" s="644"/>
      <c r="WFX102" s="644"/>
      <c r="WFY102" s="644"/>
      <c r="WFZ102" s="644"/>
      <c r="WGA102" s="644"/>
      <c r="WGB102" s="644"/>
      <c r="WGC102" s="644"/>
      <c r="WGD102" s="644"/>
      <c r="WGE102" s="644"/>
      <c r="WGF102" s="644"/>
      <c r="WGG102" s="644"/>
      <c r="WGH102" s="644"/>
      <c r="WGI102" s="644"/>
      <c r="WGJ102" s="644"/>
      <c r="WGK102" s="644"/>
      <c r="WGL102" s="644"/>
      <c r="WGM102" s="644"/>
      <c r="WGN102" s="644"/>
      <c r="WGO102" s="644"/>
      <c r="WGP102" s="644"/>
      <c r="WGQ102" s="644"/>
      <c r="WGR102" s="644"/>
      <c r="WGS102" s="644"/>
      <c r="WGT102" s="644"/>
      <c r="WGU102" s="644"/>
      <c r="WGV102" s="644"/>
      <c r="WGW102" s="644"/>
      <c r="WGX102" s="644"/>
      <c r="WGY102" s="644"/>
      <c r="WGZ102" s="644"/>
      <c r="WHA102" s="644"/>
      <c r="WHB102" s="644"/>
      <c r="WHC102" s="644"/>
      <c r="WHD102" s="644"/>
      <c r="WHE102" s="644"/>
      <c r="WHF102" s="644"/>
      <c r="WHG102" s="644"/>
      <c r="WHH102" s="644"/>
      <c r="WHI102" s="644"/>
      <c r="WHJ102" s="644"/>
      <c r="WHK102" s="644"/>
      <c r="WHL102" s="644"/>
      <c r="WHM102" s="644"/>
      <c r="WHN102" s="644"/>
      <c r="WHO102" s="644"/>
      <c r="WHP102" s="644"/>
      <c r="WHQ102" s="644"/>
      <c r="WHR102" s="644"/>
      <c r="WHS102" s="644"/>
      <c r="WHT102" s="644"/>
      <c r="WHU102" s="644"/>
      <c r="WHV102" s="644"/>
      <c r="WHW102" s="644"/>
      <c r="WHX102" s="644"/>
      <c r="WHY102" s="644"/>
      <c r="WHZ102" s="644"/>
      <c r="WIA102" s="644"/>
      <c r="WIB102" s="644"/>
      <c r="WIC102" s="644"/>
      <c r="WID102" s="644"/>
      <c r="WIE102" s="644"/>
      <c r="WIF102" s="644"/>
      <c r="WIG102" s="644"/>
      <c r="WIH102" s="644"/>
      <c r="WII102" s="644"/>
      <c r="WIJ102" s="644"/>
      <c r="WIK102" s="644"/>
      <c r="WIL102" s="644"/>
      <c r="WIM102" s="644"/>
      <c r="WIN102" s="644"/>
      <c r="WIO102" s="644"/>
      <c r="WIP102" s="644"/>
      <c r="WIQ102" s="644"/>
      <c r="WIR102" s="644"/>
      <c r="WIS102" s="644"/>
      <c r="WIT102" s="644"/>
      <c r="WIU102" s="644"/>
      <c r="WIV102" s="644"/>
      <c r="WIW102" s="644"/>
      <c r="WIX102" s="644"/>
      <c r="WIY102" s="644"/>
      <c r="WIZ102" s="644"/>
      <c r="WJA102" s="644"/>
      <c r="WJB102" s="644"/>
      <c r="WJC102" s="644"/>
      <c r="WJD102" s="644"/>
      <c r="WJE102" s="644"/>
      <c r="WJF102" s="644"/>
      <c r="WJG102" s="644"/>
      <c r="WJH102" s="644"/>
      <c r="WJI102" s="644"/>
      <c r="WJJ102" s="644"/>
      <c r="WJK102" s="644"/>
      <c r="WJL102" s="644"/>
      <c r="WJM102" s="644"/>
      <c r="WJN102" s="644"/>
      <c r="WJO102" s="644"/>
      <c r="WJP102" s="644"/>
      <c r="WJQ102" s="644"/>
      <c r="WJR102" s="644"/>
      <c r="WJS102" s="644"/>
      <c r="WJT102" s="644"/>
      <c r="WJU102" s="644"/>
      <c r="WJV102" s="644"/>
      <c r="WJW102" s="644"/>
      <c r="WJX102" s="644"/>
      <c r="WJY102" s="644"/>
      <c r="WJZ102" s="644"/>
      <c r="WKA102" s="644"/>
      <c r="WKB102" s="644"/>
      <c r="WKC102" s="644"/>
      <c r="WKD102" s="644"/>
      <c r="WKE102" s="644"/>
      <c r="WKF102" s="644"/>
      <c r="WKG102" s="644"/>
      <c r="WKH102" s="644"/>
      <c r="WKI102" s="644"/>
      <c r="WKJ102" s="644"/>
      <c r="WKK102" s="644"/>
      <c r="WKL102" s="644"/>
      <c r="WKM102" s="644"/>
      <c r="WKN102" s="644"/>
      <c r="WKO102" s="644"/>
      <c r="WKP102" s="644"/>
      <c r="WKQ102" s="644"/>
      <c r="WKR102" s="644"/>
      <c r="WKS102" s="644"/>
      <c r="WKT102" s="644"/>
      <c r="WKU102" s="644"/>
      <c r="WKV102" s="644"/>
      <c r="WKW102" s="644"/>
      <c r="WKX102" s="644"/>
      <c r="WKY102" s="644"/>
      <c r="WKZ102" s="644"/>
      <c r="WLA102" s="644"/>
      <c r="WLB102" s="644"/>
      <c r="WLC102" s="644"/>
      <c r="WLD102" s="644"/>
      <c r="WLE102" s="644"/>
      <c r="WLF102" s="644"/>
      <c r="WLG102" s="644"/>
      <c r="WLH102" s="644"/>
      <c r="WLI102" s="644"/>
      <c r="WLJ102" s="644"/>
      <c r="WLK102" s="644"/>
      <c r="WLL102" s="644"/>
      <c r="WLM102" s="644"/>
      <c r="WLN102" s="644"/>
      <c r="WLO102" s="644"/>
      <c r="WLP102" s="644"/>
      <c r="WLQ102" s="644"/>
      <c r="WLR102" s="644"/>
      <c r="WLS102" s="644"/>
      <c r="WLT102" s="644"/>
      <c r="WLU102" s="644"/>
      <c r="WLV102" s="644"/>
      <c r="WLW102" s="644"/>
      <c r="WLX102" s="644"/>
      <c r="WLY102" s="644"/>
      <c r="WLZ102" s="644"/>
      <c r="WMA102" s="644"/>
      <c r="WMB102" s="644"/>
      <c r="WMC102" s="644"/>
      <c r="WMD102" s="644"/>
      <c r="WME102" s="644"/>
      <c r="WMF102" s="644"/>
      <c r="WMG102" s="644"/>
      <c r="WMH102" s="644"/>
      <c r="WMI102" s="644"/>
      <c r="WMJ102" s="644"/>
      <c r="WMK102" s="644"/>
      <c r="WML102" s="644"/>
      <c r="WMM102" s="644"/>
      <c r="WMN102" s="644"/>
      <c r="WMO102" s="644"/>
      <c r="WMP102" s="644"/>
      <c r="WMQ102" s="644"/>
      <c r="WMR102" s="644"/>
      <c r="WMS102" s="644"/>
      <c r="WMT102" s="644"/>
      <c r="WMU102" s="644"/>
      <c r="WMV102" s="644"/>
      <c r="WMW102" s="644"/>
      <c r="WMX102" s="644"/>
      <c r="WMY102" s="644"/>
      <c r="WMZ102" s="644"/>
      <c r="WNA102" s="644"/>
      <c r="WNB102" s="644"/>
      <c r="WNC102" s="644"/>
      <c r="WND102" s="644"/>
      <c r="WNE102" s="644"/>
      <c r="WNF102" s="644"/>
      <c r="WNG102" s="644"/>
      <c r="WNH102" s="644"/>
      <c r="WNI102" s="644"/>
      <c r="WNJ102" s="644"/>
      <c r="WNK102" s="644"/>
      <c r="WNL102" s="644"/>
      <c r="WNM102" s="644"/>
      <c r="WNN102" s="644"/>
      <c r="WNO102" s="644"/>
      <c r="WNP102" s="644"/>
      <c r="WNQ102" s="644"/>
      <c r="WNR102" s="644"/>
      <c r="WNS102" s="644"/>
      <c r="WNT102" s="644"/>
      <c r="WNU102" s="644"/>
      <c r="WNV102" s="644"/>
      <c r="WNW102" s="644"/>
      <c r="WNX102" s="644"/>
      <c r="WNY102" s="644"/>
      <c r="WNZ102" s="644"/>
      <c r="WOA102" s="644"/>
      <c r="WOB102" s="644"/>
      <c r="WOC102" s="644"/>
      <c r="WOD102" s="644"/>
      <c r="WOE102" s="644"/>
      <c r="WOF102" s="644"/>
      <c r="WOG102" s="644"/>
      <c r="WOH102" s="644"/>
      <c r="WOI102" s="644"/>
      <c r="WOJ102" s="644"/>
      <c r="WOK102" s="644"/>
      <c r="WOL102" s="644"/>
      <c r="WOM102" s="644"/>
      <c r="WON102" s="644"/>
      <c r="WOO102" s="644"/>
      <c r="WOP102" s="644"/>
      <c r="WOQ102" s="644"/>
      <c r="WOR102" s="644"/>
      <c r="WOS102" s="644"/>
      <c r="WOT102" s="644"/>
      <c r="WOU102" s="644"/>
      <c r="WOV102" s="644"/>
      <c r="WOW102" s="644"/>
      <c r="WOX102" s="644"/>
      <c r="WOY102" s="644"/>
      <c r="WOZ102" s="644"/>
      <c r="WPA102" s="644"/>
      <c r="WPB102" s="644"/>
      <c r="WPC102" s="644"/>
      <c r="WPD102" s="644"/>
      <c r="WPE102" s="644"/>
      <c r="WPF102" s="644"/>
      <c r="WPG102" s="644"/>
      <c r="WPH102" s="644"/>
      <c r="WPI102" s="644"/>
      <c r="WPJ102" s="644"/>
      <c r="WPK102" s="644"/>
      <c r="WPL102" s="644"/>
      <c r="WPM102" s="644"/>
      <c r="WPN102" s="644"/>
      <c r="WPO102" s="644"/>
      <c r="WPP102" s="644"/>
      <c r="WPQ102" s="644"/>
      <c r="WPR102" s="644"/>
      <c r="WPS102" s="644"/>
      <c r="WPT102" s="644"/>
      <c r="WPU102" s="644"/>
      <c r="WPV102" s="644"/>
      <c r="WPW102" s="644"/>
      <c r="WPX102" s="644"/>
      <c r="WPY102" s="644"/>
      <c r="WPZ102" s="644"/>
      <c r="WQA102" s="644"/>
      <c r="WQB102" s="644"/>
      <c r="WQC102" s="644"/>
      <c r="WQD102" s="644"/>
      <c r="WQE102" s="644"/>
      <c r="WQF102" s="644"/>
      <c r="WQG102" s="644"/>
      <c r="WQH102" s="644"/>
      <c r="WQI102" s="644"/>
      <c r="WQJ102" s="644"/>
      <c r="WQK102" s="644"/>
      <c r="WQL102" s="644"/>
      <c r="WQM102" s="644"/>
      <c r="WQN102" s="644"/>
      <c r="WQO102" s="644"/>
      <c r="WQP102" s="644"/>
      <c r="WQQ102" s="644"/>
      <c r="WQR102" s="644"/>
      <c r="WQS102" s="644"/>
      <c r="WQT102" s="644"/>
      <c r="WQU102" s="644"/>
      <c r="WQV102" s="644"/>
      <c r="WQW102" s="644"/>
      <c r="WQX102" s="644"/>
      <c r="WQY102" s="644"/>
      <c r="WQZ102" s="644"/>
      <c r="WRA102" s="644"/>
      <c r="WRB102" s="644"/>
      <c r="WRC102" s="644"/>
      <c r="WRD102" s="644"/>
      <c r="WRE102" s="644"/>
      <c r="WRF102" s="644"/>
      <c r="WRG102" s="644"/>
      <c r="WRH102" s="644"/>
      <c r="WRI102" s="644"/>
      <c r="WRJ102" s="644"/>
      <c r="WRK102" s="644"/>
      <c r="WRL102" s="644"/>
      <c r="WRM102" s="644"/>
      <c r="WRN102" s="644"/>
      <c r="WRO102" s="644"/>
      <c r="WRP102" s="644"/>
      <c r="WRQ102" s="644"/>
      <c r="WRR102" s="644"/>
      <c r="WRS102" s="644"/>
      <c r="WRT102" s="644"/>
      <c r="WRU102" s="644"/>
      <c r="WRV102" s="644"/>
      <c r="WRW102" s="644"/>
      <c r="WRX102" s="644"/>
      <c r="WRY102" s="644"/>
      <c r="WRZ102" s="644"/>
      <c r="WSA102" s="644"/>
      <c r="WSB102" s="644"/>
      <c r="WSC102" s="644"/>
      <c r="WSD102" s="644"/>
      <c r="WSE102" s="644"/>
      <c r="WSF102" s="644"/>
      <c r="WSG102" s="644"/>
      <c r="WSH102" s="644"/>
      <c r="WSI102" s="644"/>
      <c r="WSJ102" s="644"/>
      <c r="WSK102" s="644"/>
      <c r="WSL102" s="644"/>
      <c r="WSM102" s="644"/>
      <c r="WSN102" s="644"/>
      <c r="WSO102" s="644"/>
      <c r="WSP102" s="644"/>
      <c r="WSQ102" s="644"/>
      <c r="WSR102" s="644"/>
      <c r="WSS102" s="644"/>
      <c r="WST102" s="644"/>
      <c r="WSU102" s="644"/>
      <c r="WSV102" s="644"/>
      <c r="WSW102" s="644"/>
      <c r="WSX102" s="644"/>
      <c r="WSY102" s="644"/>
      <c r="WSZ102" s="644"/>
      <c r="WTA102" s="644"/>
      <c r="WTB102" s="644"/>
      <c r="WTC102" s="644"/>
      <c r="WTD102" s="644"/>
      <c r="WTE102" s="644"/>
      <c r="WTF102" s="644"/>
      <c r="WTG102" s="644"/>
      <c r="WTH102" s="644"/>
      <c r="WTI102" s="644"/>
      <c r="WTJ102" s="644"/>
      <c r="WTK102" s="644"/>
      <c r="WTL102" s="644"/>
      <c r="WTM102" s="644"/>
      <c r="WTN102" s="644"/>
      <c r="WTO102" s="644"/>
      <c r="WTP102" s="644"/>
      <c r="WTQ102" s="644"/>
      <c r="WTR102" s="644"/>
      <c r="WTS102" s="644"/>
      <c r="WTT102" s="644"/>
      <c r="WTU102" s="644"/>
      <c r="WTV102" s="644"/>
      <c r="WTW102" s="644"/>
      <c r="WTX102" s="644"/>
      <c r="WTY102" s="644"/>
      <c r="WTZ102" s="644"/>
      <c r="WUA102" s="644"/>
      <c r="WUB102" s="644"/>
      <c r="WUC102" s="644"/>
      <c r="WUD102" s="644"/>
      <c r="WUE102" s="644"/>
      <c r="WUF102" s="644"/>
      <c r="WUG102" s="644"/>
      <c r="WUH102" s="644"/>
      <c r="WUI102" s="644"/>
      <c r="WUJ102" s="644"/>
      <c r="WUK102" s="644"/>
      <c r="WUL102" s="644"/>
      <c r="WUM102" s="644"/>
      <c r="WUN102" s="644"/>
      <c r="WUO102" s="644"/>
      <c r="WUP102" s="644"/>
      <c r="WUQ102" s="644"/>
      <c r="WUR102" s="644"/>
      <c r="WUS102" s="644"/>
      <c r="WUT102" s="644"/>
      <c r="WUU102" s="644"/>
      <c r="WUV102" s="644"/>
      <c r="WUW102" s="644"/>
      <c r="WUX102" s="644"/>
      <c r="WUY102" s="644"/>
      <c r="WUZ102" s="644"/>
      <c r="WVA102" s="644"/>
      <c r="WVB102" s="644"/>
      <c r="WVC102" s="644"/>
      <c r="WVD102" s="644"/>
      <c r="WVE102" s="644"/>
      <c r="WVF102" s="644"/>
      <c r="WVG102" s="644"/>
      <c r="WVH102" s="644"/>
      <c r="WVI102" s="644"/>
      <c r="WVJ102" s="644"/>
    </row>
    <row r="103" spans="2:16130" s="642" customFormat="1" ht="9" hidden="1" customHeight="1">
      <c r="B103" s="643"/>
      <c r="C103" s="644"/>
      <c r="D103" s="644"/>
      <c r="E103" s="644"/>
      <c r="F103" s="644"/>
      <c r="G103" s="644"/>
      <c r="H103" s="644"/>
      <c r="I103" s="644"/>
      <c r="J103" s="644"/>
      <c r="K103" s="644"/>
      <c r="L103" s="644"/>
      <c r="M103" s="644"/>
      <c r="N103" s="644"/>
      <c r="O103" s="644"/>
      <c r="P103" s="644"/>
      <c r="Q103" s="644"/>
      <c r="R103" s="644"/>
      <c r="S103" s="644"/>
      <c r="T103" s="644"/>
      <c r="U103" s="644"/>
      <c r="V103" s="644"/>
      <c r="W103" s="644"/>
      <c r="X103" s="644"/>
      <c r="Y103" s="644"/>
      <c r="Z103" s="644"/>
      <c r="AA103" s="644"/>
      <c r="AB103" s="644"/>
      <c r="AC103" s="644"/>
      <c r="AD103" s="644"/>
      <c r="AE103" s="644"/>
      <c r="AF103" s="644"/>
      <c r="AG103" s="644"/>
      <c r="AH103" s="644"/>
      <c r="AI103" s="644"/>
      <c r="AJ103" s="644"/>
      <c r="AK103" s="644"/>
      <c r="AL103" s="644"/>
      <c r="AM103" s="644"/>
      <c r="AN103" s="644"/>
      <c r="AO103" s="644"/>
      <c r="AP103" s="644"/>
      <c r="AQ103" s="644"/>
      <c r="AR103" s="644"/>
      <c r="AS103" s="644"/>
      <c r="AT103" s="644"/>
      <c r="AU103" s="644"/>
      <c r="AV103" s="644"/>
      <c r="AW103" s="644"/>
      <c r="AX103" s="644"/>
      <c r="AY103" s="644"/>
      <c r="AZ103" s="644"/>
      <c r="BA103" s="644"/>
      <c r="BB103" s="644"/>
      <c r="BC103" s="644"/>
      <c r="BD103" s="644"/>
      <c r="BE103" s="644"/>
      <c r="BF103" s="644"/>
      <c r="BG103" s="644"/>
      <c r="BH103" s="644"/>
      <c r="BI103" s="644"/>
      <c r="BJ103" s="644"/>
      <c r="BK103" s="644"/>
      <c r="BL103" s="644"/>
      <c r="BM103" s="644"/>
      <c r="BN103" s="644"/>
      <c r="BO103" s="644"/>
      <c r="BP103" s="644"/>
      <c r="BQ103" s="644"/>
      <c r="BR103" s="644"/>
      <c r="BS103" s="644"/>
      <c r="BT103" s="644"/>
      <c r="BU103" s="644"/>
      <c r="BV103" s="644"/>
      <c r="BW103" s="644"/>
      <c r="BX103" s="644"/>
      <c r="BY103" s="644"/>
      <c r="BZ103" s="644"/>
      <c r="CA103" s="644"/>
      <c r="CB103" s="644"/>
      <c r="CC103" s="644"/>
      <c r="CD103" s="644"/>
      <c r="CE103" s="644"/>
      <c r="CF103" s="644"/>
      <c r="CG103" s="644"/>
      <c r="CH103" s="644"/>
      <c r="CI103" s="644"/>
      <c r="CJ103" s="644"/>
      <c r="CK103" s="644"/>
      <c r="CL103" s="644"/>
      <c r="CM103" s="644"/>
      <c r="CN103" s="644"/>
      <c r="CO103" s="644"/>
      <c r="CP103" s="644"/>
      <c r="CQ103" s="644"/>
      <c r="CR103" s="644"/>
      <c r="CS103" s="644"/>
      <c r="CT103" s="644"/>
      <c r="CU103" s="644"/>
      <c r="CV103" s="644"/>
      <c r="CW103" s="644"/>
      <c r="CX103" s="644"/>
      <c r="CY103" s="644"/>
      <c r="CZ103" s="644"/>
      <c r="DA103" s="644"/>
      <c r="DB103" s="644"/>
      <c r="DC103" s="644"/>
      <c r="DD103" s="644"/>
      <c r="DE103" s="644"/>
      <c r="DF103" s="644"/>
      <c r="DG103" s="644"/>
      <c r="DH103" s="644"/>
      <c r="DI103" s="644"/>
      <c r="DJ103" s="644"/>
      <c r="DK103" s="644"/>
      <c r="DL103" s="644"/>
      <c r="DM103" s="644"/>
      <c r="DN103" s="644"/>
      <c r="DO103" s="644"/>
      <c r="DP103" s="644"/>
      <c r="DQ103" s="644"/>
      <c r="DR103" s="644"/>
      <c r="DS103" s="644"/>
      <c r="DT103" s="644"/>
      <c r="DU103" s="644"/>
      <c r="DV103" s="644"/>
      <c r="DW103" s="644"/>
      <c r="DX103" s="644"/>
      <c r="DY103" s="644"/>
      <c r="DZ103" s="644"/>
      <c r="EA103" s="644"/>
      <c r="EB103" s="644"/>
      <c r="EC103" s="644"/>
      <c r="ED103" s="644"/>
      <c r="EE103" s="644"/>
      <c r="EF103" s="644"/>
      <c r="EG103" s="644"/>
      <c r="EH103" s="644"/>
      <c r="EI103" s="644"/>
      <c r="EJ103" s="644"/>
      <c r="EK103" s="644"/>
      <c r="EL103" s="644"/>
      <c r="EM103" s="644"/>
      <c r="EN103" s="644"/>
      <c r="EO103" s="644"/>
      <c r="EP103" s="644"/>
      <c r="EQ103" s="644"/>
      <c r="ER103" s="644"/>
      <c r="ES103" s="644"/>
      <c r="ET103" s="644"/>
      <c r="EU103" s="644"/>
      <c r="EV103" s="644"/>
      <c r="EW103" s="644"/>
      <c r="EX103" s="644"/>
      <c r="EY103" s="644"/>
      <c r="EZ103" s="644"/>
      <c r="FA103" s="644"/>
      <c r="FB103" s="644"/>
      <c r="FC103" s="644"/>
      <c r="FD103" s="644"/>
      <c r="FE103" s="644"/>
      <c r="FF103" s="644"/>
      <c r="FG103" s="644"/>
      <c r="FH103" s="644"/>
      <c r="FI103" s="644"/>
      <c r="FJ103" s="644"/>
      <c r="FK103" s="644"/>
      <c r="FL103" s="644"/>
      <c r="FM103" s="644"/>
      <c r="FN103" s="644"/>
      <c r="FO103" s="644"/>
      <c r="FP103" s="644"/>
      <c r="FQ103" s="644"/>
      <c r="FR103" s="644"/>
      <c r="FS103" s="644"/>
      <c r="FT103" s="644"/>
      <c r="FU103" s="644"/>
      <c r="FV103" s="644"/>
      <c r="FW103" s="644"/>
      <c r="FX103" s="644"/>
      <c r="FY103" s="644"/>
      <c r="FZ103" s="644"/>
      <c r="GA103" s="644"/>
      <c r="GB103" s="644"/>
      <c r="GC103" s="644"/>
      <c r="GD103" s="644"/>
      <c r="GE103" s="644"/>
      <c r="GF103" s="644"/>
      <c r="GG103" s="644"/>
      <c r="GH103" s="644"/>
      <c r="GI103" s="644"/>
      <c r="GJ103" s="644"/>
      <c r="GK103" s="644"/>
      <c r="GL103" s="644"/>
      <c r="GM103" s="644"/>
      <c r="GN103" s="644"/>
      <c r="GO103" s="644"/>
      <c r="GP103" s="644"/>
      <c r="GQ103" s="644"/>
      <c r="GR103" s="644"/>
      <c r="GS103" s="644"/>
      <c r="GT103" s="644"/>
      <c r="GU103" s="644"/>
      <c r="GV103" s="644"/>
      <c r="GW103" s="644"/>
      <c r="GX103" s="644"/>
      <c r="GY103" s="644"/>
      <c r="GZ103" s="644"/>
      <c r="HA103" s="644"/>
      <c r="HB103" s="644"/>
      <c r="HC103" s="644"/>
      <c r="HD103" s="644"/>
      <c r="HE103" s="644"/>
      <c r="HF103" s="644"/>
      <c r="HG103" s="644"/>
      <c r="HH103" s="644"/>
      <c r="HI103" s="644"/>
      <c r="HJ103" s="644"/>
      <c r="HK103" s="644"/>
      <c r="HL103" s="644"/>
      <c r="HM103" s="644"/>
      <c r="HN103" s="644"/>
      <c r="HO103" s="644"/>
      <c r="HP103" s="644"/>
      <c r="HQ103" s="644"/>
      <c r="HR103" s="644"/>
      <c r="HS103" s="644"/>
      <c r="HT103" s="644"/>
      <c r="HU103" s="644"/>
      <c r="HV103" s="644"/>
      <c r="HW103" s="644"/>
      <c r="HX103" s="644"/>
      <c r="HY103" s="644"/>
      <c r="HZ103" s="644"/>
      <c r="IA103" s="644"/>
      <c r="IB103" s="644"/>
      <c r="IC103" s="644"/>
      <c r="ID103" s="644"/>
      <c r="IE103" s="644"/>
      <c r="IF103" s="644"/>
      <c r="IG103" s="644"/>
      <c r="IH103" s="644"/>
      <c r="II103" s="644"/>
      <c r="IJ103" s="644"/>
      <c r="IK103" s="644"/>
      <c r="IL103" s="644"/>
      <c r="IM103" s="644"/>
      <c r="IN103" s="644"/>
      <c r="IO103" s="644"/>
      <c r="IP103" s="644"/>
      <c r="IQ103" s="644"/>
      <c r="IR103" s="644"/>
      <c r="IS103" s="644"/>
      <c r="IT103" s="644"/>
      <c r="IU103" s="644"/>
      <c r="IV103" s="644"/>
      <c r="IW103" s="644"/>
      <c r="IX103" s="644"/>
      <c r="IY103" s="644"/>
      <c r="IZ103" s="644"/>
      <c r="JA103" s="644"/>
      <c r="JB103" s="644"/>
      <c r="JC103" s="644"/>
      <c r="JD103" s="644"/>
      <c r="JE103" s="644"/>
      <c r="JF103" s="644"/>
      <c r="JG103" s="644"/>
      <c r="JH103" s="644"/>
      <c r="JI103" s="644"/>
      <c r="JJ103" s="644"/>
      <c r="JK103" s="644"/>
      <c r="JL103" s="644"/>
      <c r="JM103" s="644"/>
      <c r="JN103" s="644"/>
      <c r="JO103" s="644"/>
      <c r="JP103" s="644"/>
      <c r="JQ103" s="644"/>
      <c r="JR103" s="644"/>
      <c r="JS103" s="644"/>
      <c r="JT103" s="644"/>
      <c r="JU103" s="644"/>
      <c r="JV103" s="644"/>
      <c r="JW103" s="644"/>
      <c r="JX103" s="644"/>
      <c r="JY103" s="644"/>
      <c r="JZ103" s="644"/>
      <c r="KA103" s="644"/>
      <c r="KB103" s="644"/>
      <c r="KC103" s="644"/>
      <c r="KD103" s="644"/>
      <c r="KE103" s="644"/>
      <c r="KF103" s="644"/>
      <c r="KG103" s="644"/>
      <c r="KH103" s="644"/>
      <c r="KI103" s="644"/>
      <c r="KJ103" s="644"/>
      <c r="KK103" s="644"/>
      <c r="KL103" s="644"/>
      <c r="KM103" s="644"/>
      <c r="KN103" s="644"/>
      <c r="KO103" s="644"/>
      <c r="KP103" s="644"/>
      <c r="KQ103" s="644"/>
      <c r="KR103" s="644"/>
      <c r="KS103" s="644"/>
      <c r="KT103" s="644"/>
      <c r="KU103" s="644"/>
      <c r="KV103" s="644"/>
      <c r="KW103" s="644"/>
      <c r="KX103" s="644"/>
      <c r="KY103" s="644"/>
      <c r="KZ103" s="644"/>
      <c r="LA103" s="644"/>
      <c r="LB103" s="644"/>
      <c r="LC103" s="644"/>
      <c r="LD103" s="644"/>
      <c r="LE103" s="644"/>
      <c r="LF103" s="644"/>
      <c r="LG103" s="644"/>
      <c r="LH103" s="644"/>
      <c r="LI103" s="644"/>
      <c r="LJ103" s="644"/>
      <c r="LK103" s="644"/>
      <c r="LL103" s="644"/>
      <c r="LM103" s="644"/>
      <c r="LN103" s="644"/>
      <c r="LO103" s="644"/>
      <c r="LP103" s="644"/>
      <c r="LQ103" s="644"/>
      <c r="LR103" s="644"/>
      <c r="LS103" s="644"/>
      <c r="LT103" s="644"/>
      <c r="LU103" s="644"/>
      <c r="LV103" s="644"/>
      <c r="LW103" s="644"/>
      <c r="LX103" s="644"/>
      <c r="LY103" s="644"/>
      <c r="LZ103" s="644"/>
      <c r="MA103" s="644"/>
      <c r="MB103" s="644"/>
      <c r="MC103" s="644"/>
      <c r="MD103" s="644"/>
      <c r="ME103" s="644"/>
      <c r="MF103" s="644"/>
      <c r="MG103" s="644"/>
      <c r="MH103" s="644"/>
      <c r="MI103" s="644"/>
      <c r="MJ103" s="644"/>
      <c r="MK103" s="644"/>
      <c r="ML103" s="644"/>
      <c r="MM103" s="644"/>
      <c r="MN103" s="644"/>
      <c r="MO103" s="644"/>
      <c r="MP103" s="644"/>
      <c r="MQ103" s="644"/>
      <c r="MR103" s="644"/>
      <c r="MS103" s="644"/>
      <c r="MT103" s="644"/>
      <c r="MU103" s="644"/>
      <c r="MV103" s="644"/>
      <c r="MW103" s="644"/>
      <c r="MX103" s="644"/>
      <c r="MY103" s="644"/>
      <c r="MZ103" s="644"/>
      <c r="NA103" s="644"/>
      <c r="NB103" s="644"/>
      <c r="NC103" s="644"/>
      <c r="ND103" s="644"/>
      <c r="NE103" s="644"/>
      <c r="NF103" s="644"/>
      <c r="NG103" s="644"/>
      <c r="NH103" s="644"/>
      <c r="NI103" s="644"/>
      <c r="NJ103" s="644"/>
      <c r="NK103" s="644"/>
      <c r="NL103" s="644"/>
      <c r="NM103" s="644"/>
      <c r="NN103" s="644"/>
      <c r="NO103" s="644"/>
      <c r="NP103" s="644"/>
      <c r="NQ103" s="644"/>
      <c r="NR103" s="644"/>
      <c r="NS103" s="644"/>
      <c r="NT103" s="644"/>
      <c r="NU103" s="644"/>
      <c r="NV103" s="644"/>
      <c r="NW103" s="644"/>
      <c r="NX103" s="644"/>
      <c r="NY103" s="644"/>
      <c r="NZ103" s="644"/>
      <c r="OA103" s="644"/>
      <c r="OB103" s="644"/>
      <c r="OC103" s="644"/>
      <c r="OD103" s="644"/>
      <c r="OE103" s="644"/>
      <c r="OF103" s="644"/>
      <c r="OG103" s="644"/>
      <c r="OH103" s="644"/>
      <c r="OI103" s="644"/>
      <c r="OJ103" s="644"/>
      <c r="OK103" s="644"/>
      <c r="OL103" s="644"/>
      <c r="OM103" s="644"/>
      <c r="ON103" s="644"/>
      <c r="OO103" s="644"/>
      <c r="OP103" s="644"/>
      <c r="OQ103" s="644"/>
      <c r="OR103" s="644"/>
      <c r="OS103" s="644"/>
      <c r="OT103" s="644"/>
      <c r="OU103" s="644"/>
      <c r="OV103" s="644"/>
      <c r="OW103" s="644"/>
      <c r="OX103" s="644"/>
      <c r="OY103" s="644"/>
      <c r="OZ103" s="644"/>
      <c r="PA103" s="644"/>
      <c r="PB103" s="644"/>
      <c r="PC103" s="644"/>
      <c r="PD103" s="644"/>
      <c r="PE103" s="644"/>
      <c r="PF103" s="644"/>
      <c r="PG103" s="644"/>
      <c r="PH103" s="644"/>
      <c r="PI103" s="644"/>
      <c r="PJ103" s="644"/>
      <c r="PK103" s="644"/>
      <c r="PL103" s="644"/>
      <c r="PM103" s="644"/>
      <c r="PN103" s="644"/>
      <c r="PO103" s="644"/>
      <c r="PP103" s="644"/>
      <c r="PQ103" s="644"/>
      <c r="PR103" s="644"/>
      <c r="PS103" s="644"/>
      <c r="PT103" s="644"/>
      <c r="PU103" s="644"/>
      <c r="PV103" s="644"/>
      <c r="PW103" s="644"/>
      <c r="PX103" s="644"/>
      <c r="PY103" s="644"/>
      <c r="PZ103" s="644"/>
      <c r="QA103" s="644"/>
      <c r="QB103" s="644"/>
      <c r="QC103" s="644"/>
      <c r="QD103" s="644"/>
      <c r="QE103" s="644"/>
      <c r="QF103" s="644"/>
      <c r="QG103" s="644"/>
      <c r="QH103" s="644"/>
      <c r="QI103" s="644"/>
      <c r="QJ103" s="644"/>
      <c r="QK103" s="644"/>
      <c r="QL103" s="644"/>
      <c r="QM103" s="644"/>
      <c r="QN103" s="644"/>
      <c r="QO103" s="644"/>
      <c r="QP103" s="644"/>
      <c r="QQ103" s="644"/>
      <c r="QR103" s="644"/>
      <c r="QS103" s="644"/>
      <c r="QT103" s="644"/>
      <c r="QU103" s="644"/>
      <c r="QV103" s="644"/>
      <c r="QW103" s="644"/>
      <c r="QX103" s="644"/>
      <c r="QY103" s="644"/>
      <c r="QZ103" s="644"/>
      <c r="RA103" s="644"/>
      <c r="RB103" s="644"/>
      <c r="RC103" s="644"/>
      <c r="RD103" s="644"/>
      <c r="RE103" s="644"/>
      <c r="RF103" s="644"/>
      <c r="RG103" s="644"/>
      <c r="RH103" s="644"/>
      <c r="RI103" s="644"/>
      <c r="RJ103" s="644"/>
      <c r="RK103" s="644"/>
      <c r="RL103" s="644"/>
      <c r="RM103" s="644"/>
      <c r="RN103" s="644"/>
      <c r="RO103" s="644"/>
      <c r="RP103" s="644"/>
      <c r="RQ103" s="644"/>
      <c r="RR103" s="644"/>
      <c r="RS103" s="644"/>
      <c r="RT103" s="644"/>
      <c r="RU103" s="644"/>
      <c r="RV103" s="644"/>
      <c r="RW103" s="644"/>
      <c r="RX103" s="644"/>
      <c r="RY103" s="644"/>
      <c r="RZ103" s="644"/>
      <c r="SA103" s="644"/>
      <c r="SB103" s="644"/>
      <c r="SC103" s="644"/>
      <c r="SD103" s="644"/>
      <c r="SE103" s="644"/>
      <c r="SF103" s="644"/>
      <c r="SG103" s="644"/>
      <c r="SH103" s="644"/>
      <c r="SI103" s="644"/>
      <c r="SJ103" s="644"/>
      <c r="SK103" s="644"/>
      <c r="SL103" s="644"/>
      <c r="SM103" s="644"/>
      <c r="SN103" s="644"/>
      <c r="SO103" s="644"/>
      <c r="SP103" s="644"/>
      <c r="SQ103" s="644"/>
      <c r="SR103" s="644"/>
      <c r="SS103" s="644"/>
      <c r="ST103" s="644"/>
      <c r="SU103" s="644"/>
      <c r="SV103" s="644"/>
      <c r="SW103" s="644"/>
      <c r="SX103" s="644"/>
      <c r="SY103" s="644"/>
      <c r="SZ103" s="644"/>
      <c r="TA103" s="644"/>
      <c r="TB103" s="644"/>
      <c r="TC103" s="644"/>
      <c r="TD103" s="644"/>
      <c r="TE103" s="644"/>
      <c r="TF103" s="644"/>
      <c r="TG103" s="644"/>
      <c r="TH103" s="644"/>
      <c r="TI103" s="644"/>
      <c r="TJ103" s="644"/>
      <c r="TK103" s="644"/>
      <c r="TL103" s="644"/>
      <c r="TM103" s="644"/>
      <c r="TN103" s="644"/>
      <c r="TO103" s="644"/>
      <c r="TP103" s="644"/>
      <c r="TQ103" s="644"/>
      <c r="TR103" s="644"/>
      <c r="TS103" s="644"/>
      <c r="TT103" s="644"/>
      <c r="TU103" s="644"/>
      <c r="TV103" s="644"/>
      <c r="TW103" s="644"/>
      <c r="TX103" s="644"/>
      <c r="TY103" s="644"/>
      <c r="TZ103" s="644"/>
      <c r="UA103" s="644"/>
      <c r="UB103" s="644"/>
      <c r="UC103" s="644"/>
      <c r="UD103" s="644"/>
      <c r="UE103" s="644"/>
      <c r="UF103" s="644"/>
      <c r="UG103" s="644"/>
      <c r="UH103" s="644"/>
      <c r="UI103" s="644"/>
      <c r="UJ103" s="644"/>
      <c r="UK103" s="644"/>
      <c r="UL103" s="644"/>
      <c r="UM103" s="644"/>
      <c r="UN103" s="644"/>
      <c r="UO103" s="644"/>
      <c r="UP103" s="644"/>
      <c r="UQ103" s="644"/>
      <c r="UR103" s="644"/>
      <c r="US103" s="644"/>
      <c r="UT103" s="644"/>
      <c r="UU103" s="644"/>
      <c r="UV103" s="644"/>
      <c r="UW103" s="644"/>
      <c r="UX103" s="644"/>
      <c r="UY103" s="644"/>
      <c r="UZ103" s="644"/>
      <c r="VA103" s="644"/>
      <c r="VB103" s="644"/>
      <c r="VC103" s="644"/>
      <c r="VD103" s="644"/>
      <c r="VE103" s="644"/>
      <c r="VF103" s="644"/>
      <c r="VG103" s="644"/>
      <c r="VH103" s="644"/>
      <c r="VI103" s="644"/>
      <c r="VJ103" s="644"/>
      <c r="VK103" s="644"/>
      <c r="VL103" s="644"/>
      <c r="VM103" s="644"/>
      <c r="VN103" s="644"/>
      <c r="VO103" s="644"/>
      <c r="VP103" s="644"/>
      <c r="VQ103" s="644"/>
      <c r="VR103" s="644"/>
      <c r="VS103" s="644"/>
      <c r="VT103" s="644"/>
      <c r="VU103" s="644"/>
      <c r="VV103" s="644"/>
      <c r="VW103" s="644"/>
      <c r="VX103" s="644"/>
      <c r="VY103" s="644"/>
      <c r="VZ103" s="644"/>
      <c r="WA103" s="644"/>
      <c r="WB103" s="644"/>
      <c r="WC103" s="644"/>
      <c r="WD103" s="644"/>
      <c r="WE103" s="644"/>
      <c r="WF103" s="644"/>
      <c r="WG103" s="644"/>
      <c r="WH103" s="644"/>
      <c r="WI103" s="644"/>
      <c r="WJ103" s="644"/>
      <c r="WK103" s="644"/>
      <c r="WL103" s="644"/>
      <c r="WM103" s="644"/>
      <c r="WN103" s="644"/>
      <c r="WO103" s="644"/>
      <c r="WP103" s="644"/>
      <c r="WQ103" s="644"/>
      <c r="WR103" s="644"/>
      <c r="WS103" s="644"/>
      <c r="WT103" s="644"/>
      <c r="WU103" s="644"/>
      <c r="WV103" s="644"/>
      <c r="WW103" s="644"/>
      <c r="WX103" s="644"/>
      <c r="WY103" s="644"/>
      <c r="WZ103" s="644"/>
      <c r="XA103" s="644"/>
      <c r="XB103" s="644"/>
      <c r="XC103" s="644"/>
      <c r="XD103" s="644"/>
      <c r="XE103" s="644"/>
      <c r="XF103" s="644"/>
      <c r="XG103" s="644"/>
      <c r="XH103" s="644"/>
      <c r="XI103" s="644"/>
      <c r="XJ103" s="644"/>
      <c r="XK103" s="644"/>
      <c r="XL103" s="644"/>
      <c r="XM103" s="644"/>
      <c r="XN103" s="644"/>
      <c r="XO103" s="644"/>
      <c r="XP103" s="644"/>
      <c r="XQ103" s="644"/>
      <c r="XR103" s="644"/>
      <c r="XS103" s="644"/>
      <c r="XT103" s="644"/>
      <c r="XU103" s="644"/>
      <c r="XV103" s="644"/>
      <c r="XW103" s="644"/>
      <c r="XX103" s="644"/>
      <c r="XY103" s="644"/>
      <c r="XZ103" s="644"/>
      <c r="YA103" s="644"/>
      <c r="YB103" s="644"/>
      <c r="YC103" s="644"/>
      <c r="YD103" s="644"/>
      <c r="YE103" s="644"/>
      <c r="YF103" s="644"/>
      <c r="YG103" s="644"/>
      <c r="YH103" s="644"/>
      <c r="YI103" s="644"/>
      <c r="YJ103" s="644"/>
      <c r="YK103" s="644"/>
      <c r="YL103" s="644"/>
      <c r="YM103" s="644"/>
      <c r="YN103" s="644"/>
      <c r="YO103" s="644"/>
      <c r="YP103" s="644"/>
      <c r="YQ103" s="644"/>
      <c r="YR103" s="644"/>
      <c r="YS103" s="644"/>
      <c r="YT103" s="644"/>
      <c r="YU103" s="644"/>
      <c r="YV103" s="644"/>
      <c r="YW103" s="644"/>
      <c r="YX103" s="644"/>
      <c r="YY103" s="644"/>
      <c r="YZ103" s="644"/>
      <c r="ZA103" s="644"/>
      <c r="ZB103" s="644"/>
      <c r="ZC103" s="644"/>
      <c r="ZD103" s="644"/>
      <c r="ZE103" s="644"/>
      <c r="ZF103" s="644"/>
      <c r="ZG103" s="644"/>
      <c r="ZH103" s="644"/>
      <c r="ZI103" s="644"/>
      <c r="ZJ103" s="644"/>
      <c r="ZK103" s="644"/>
      <c r="ZL103" s="644"/>
      <c r="ZM103" s="644"/>
      <c r="ZN103" s="644"/>
      <c r="ZO103" s="644"/>
      <c r="ZP103" s="644"/>
      <c r="ZQ103" s="644"/>
      <c r="ZR103" s="644"/>
      <c r="ZS103" s="644"/>
      <c r="ZT103" s="644"/>
      <c r="ZU103" s="644"/>
      <c r="ZV103" s="644"/>
      <c r="ZW103" s="644"/>
      <c r="ZX103" s="644"/>
      <c r="ZY103" s="644"/>
      <c r="ZZ103" s="644"/>
      <c r="AAA103" s="644"/>
      <c r="AAB103" s="644"/>
      <c r="AAC103" s="644"/>
      <c r="AAD103" s="644"/>
      <c r="AAE103" s="644"/>
      <c r="AAF103" s="644"/>
      <c r="AAG103" s="644"/>
      <c r="AAH103" s="644"/>
      <c r="AAI103" s="644"/>
      <c r="AAJ103" s="644"/>
      <c r="AAK103" s="644"/>
      <c r="AAL103" s="644"/>
      <c r="AAM103" s="644"/>
      <c r="AAN103" s="644"/>
      <c r="AAO103" s="644"/>
      <c r="AAP103" s="644"/>
      <c r="AAQ103" s="644"/>
      <c r="AAR103" s="644"/>
      <c r="AAS103" s="644"/>
      <c r="AAT103" s="644"/>
      <c r="AAU103" s="644"/>
      <c r="AAV103" s="644"/>
      <c r="AAW103" s="644"/>
      <c r="AAX103" s="644"/>
      <c r="AAY103" s="644"/>
      <c r="AAZ103" s="644"/>
      <c r="ABA103" s="644"/>
      <c r="ABB103" s="644"/>
      <c r="ABC103" s="644"/>
      <c r="ABD103" s="644"/>
      <c r="ABE103" s="644"/>
      <c r="ABF103" s="644"/>
      <c r="ABG103" s="644"/>
      <c r="ABH103" s="644"/>
      <c r="ABI103" s="644"/>
      <c r="ABJ103" s="644"/>
      <c r="ABK103" s="644"/>
      <c r="ABL103" s="644"/>
      <c r="ABM103" s="644"/>
      <c r="ABN103" s="644"/>
      <c r="ABO103" s="644"/>
      <c r="ABP103" s="644"/>
      <c r="ABQ103" s="644"/>
      <c r="ABR103" s="644"/>
      <c r="ABS103" s="644"/>
      <c r="ABT103" s="644"/>
      <c r="ABU103" s="644"/>
      <c r="ABV103" s="644"/>
      <c r="ABW103" s="644"/>
      <c r="ABX103" s="644"/>
      <c r="ABY103" s="644"/>
      <c r="ABZ103" s="644"/>
      <c r="ACA103" s="644"/>
      <c r="ACB103" s="644"/>
      <c r="ACC103" s="644"/>
      <c r="ACD103" s="644"/>
      <c r="ACE103" s="644"/>
      <c r="ACF103" s="644"/>
      <c r="ACG103" s="644"/>
      <c r="ACH103" s="644"/>
      <c r="ACI103" s="644"/>
      <c r="ACJ103" s="644"/>
      <c r="ACK103" s="644"/>
      <c r="ACL103" s="644"/>
      <c r="ACM103" s="644"/>
      <c r="ACN103" s="644"/>
      <c r="ACO103" s="644"/>
      <c r="ACP103" s="644"/>
      <c r="ACQ103" s="644"/>
      <c r="ACR103" s="644"/>
      <c r="ACS103" s="644"/>
      <c r="ACT103" s="644"/>
      <c r="ACU103" s="644"/>
      <c r="ACV103" s="644"/>
      <c r="ACW103" s="644"/>
      <c r="ACX103" s="644"/>
      <c r="ACY103" s="644"/>
      <c r="ACZ103" s="644"/>
      <c r="ADA103" s="644"/>
      <c r="ADB103" s="644"/>
      <c r="ADC103" s="644"/>
      <c r="ADD103" s="644"/>
      <c r="ADE103" s="644"/>
      <c r="ADF103" s="644"/>
      <c r="ADG103" s="644"/>
      <c r="ADH103" s="644"/>
      <c r="ADI103" s="644"/>
      <c r="ADJ103" s="644"/>
      <c r="ADK103" s="644"/>
      <c r="ADL103" s="644"/>
      <c r="ADM103" s="644"/>
      <c r="ADN103" s="644"/>
      <c r="ADO103" s="644"/>
      <c r="ADP103" s="644"/>
      <c r="ADQ103" s="644"/>
      <c r="ADR103" s="644"/>
      <c r="ADS103" s="644"/>
      <c r="ADT103" s="644"/>
      <c r="ADU103" s="644"/>
      <c r="ADV103" s="644"/>
      <c r="ADW103" s="644"/>
      <c r="ADX103" s="644"/>
      <c r="ADY103" s="644"/>
      <c r="ADZ103" s="644"/>
      <c r="AEA103" s="644"/>
      <c r="AEB103" s="644"/>
      <c r="AEC103" s="644"/>
      <c r="AED103" s="644"/>
      <c r="AEE103" s="644"/>
      <c r="AEF103" s="644"/>
      <c r="AEG103" s="644"/>
      <c r="AEH103" s="644"/>
      <c r="AEI103" s="644"/>
      <c r="AEJ103" s="644"/>
      <c r="AEK103" s="644"/>
      <c r="AEL103" s="644"/>
      <c r="AEM103" s="644"/>
      <c r="AEN103" s="644"/>
      <c r="AEO103" s="644"/>
      <c r="AEP103" s="644"/>
      <c r="AEQ103" s="644"/>
      <c r="AER103" s="644"/>
      <c r="AES103" s="644"/>
      <c r="AET103" s="644"/>
      <c r="AEU103" s="644"/>
      <c r="AEV103" s="644"/>
      <c r="AEW103" s="644"/>
      <c r="AEX103" s="644"/>
      <c r="AEY103" s="644"/>
      <c r="AEZ103" s="644"/>
      <c r="AFA103" s="644"/>
      <c r="AFB103" s="644"/>
      <c r="AFC103" s="644"/>
      <c r="AFD103" s="644"/>
      <c r="AFE103" s="644"/>
      <c r="AFF103" s="644"/>
      <c r="AFG103" s="644"/>
      <c r="AFH103" s="644"/>
      <c r="AFI103" s="644"/>
      <c r="AFJ103" s="644"/>
      <c r="AFK103" s="644"/>
      <c r="AFL103" s="644"/>
      <c r="AFM103" s="644"/>
      <c r="AFN103" s="644"/>
      <c r="AFO103" s="644"/>
      <c r="AFP103" s="644"/>
      <c r="AFQ103" s="644"/>
      <c r="AFR103" s="644"/>
      <c r="AFS103" s="644"/>
      <c r="AFT103" s="644"/>
      <c r="AFU103" s="644"/>
      <c r="AFV103" s="644"/>
      <c r="AFW103" s="644"/>
      <c r="AFX103" s="644"/>
      <c r="AFY103" s="644"/>
      <c r="AFZ103" s="644"/>
      <c r="AGA103" s="644"/>
      <c r="AGB103" s="644"/>
      <c r="AGC103" s="644"/>
      <c r="AGD103" s="644"/>
      <c r="AGE103" s="644"/>
      <c r="AGF103" s="644"/>
      <c r="AGG103" s="644"/>
      <c r="AGH103" s="644"/>
      <c r="AGI103" s="644"/>
      <c r="AGJ103" s="644"/>
      <c r="AGK103" s="644"/>
      <c r="AGL103" s="644"/>
      <c r="AGM103" s="644"/>
      <c r="AGN103" s="644"/>
      <c r="AGO103" s="644"/>
      <c r="AGP103" s="644"/>
      <c r="AGQ103" s="644"/>
      <c r="AGR103" s="644"/>
      <c r="AGS103" s="644"/>
      <c r="AGT103" s="644"/>
      <c r="AGU103" s="644"/>
      <c r="AGV103" s="644"/>
      <c r="AGW103" s="644"/>
      <c r="AGX103" s="644"/>
      <c r="AGY103" s="644"/>
      <c r="AGZ103" s="644"/>
      <c r="AHA103" s="644"/>
      <c r="AHB103" s="644"/>
      <c r="AHC103" s="644"/>
      <c r="AHD103" s="644"/>
      <c r="AHE103" s="644"/>
      <c r="AHF103" s="644"/>
      <c r="AHG103" s="644"/>
      <c r="AHH103" s="644"/>
      <c r="AHI103" s="644"/>
      <c r="AHJ103" s="644"/>
      <c r="AHK103" s="644"/>
      <c r="AHL103" s="644"/>
      <c r="AHM103" s="644"/>
      <c r="AHN103" s="644"/>
      <c r="AHO103" s="644"/>
      <c r="AHP103" s="644"/>
      <c r="AHQ103" s="644"/>
      <c r="AHR103" s="644"/>
      <c r="AHS103" s="644"/>
      <c r="AHT103" s="644"/>
      <c r="AHU103" s="644"/>
      <c r="AHV103" s="644"/>
      <c r="AHW103" s="644"/>
      <c r="AHX103" s="644"/>
      <c r="AHY103" s="644"/>
      <c r="AHZ103" s="644"/>
      <c r="AIA103" s="644"/>
      <c r="AIB103" s="644"/>
      <c r="AIC103" s="644"/>
      <c r="AID103" s="644"/>
      <c r="AIE103" s="644"/>
      <c r="AIF103" s="644"/>
      <c r="AIG103" s="644"/>
      <c r="AIH103" s="644"/>
      <c r="AII103" s="644"/>
      <c r="AIJ103" s="644"/>
      <c r="AIK103" s="644"/>
      <c r="AIL103" s="644"/>
      <c r="AIM103" s="644"/>
      <c r="AIN103" s="644"/>
      <c r="AIO103" s="644"/>
      <c r="AIP103" s="644"/>
      <c r="AIQ103" s="644"/>
      <c r="AIR103" s="644"/>
      <c r="AIS103" s="644"/>
      <c r="AIT103" s="644"/>
      <c r="AIU103" s="644"/>
      <c r="AIV103" s="644"/>
      <c r="AIW103" s="644"/>
      <c r="AIX103" s="644"/>
      <c r="AIY103" s="644"/>
      <c r="AIZ103" s="644"/>
      <c r="AJA103" s="644"/>
      <c r="AJB103" s="644"/>
      <c r="AJC103" s="644"/>
      <c r="AJD103" s="644"/>
      <c r="AJE103" s="644"/>
      <c r="AJF103" s="644"/>
      <c r="AJG103" s="644"/>
      <c r="AJH103" s="644"/>
      <c r="AJI103" s="644"/>
      <c r="AJJ103" s="644"/>
      <c r="AJK103" s="644"/>
      <c r="AJL103" s="644"/>
      <c r="AJM103" s="644"/>
      <c r="AJN103" s="644"/>
      <c r="AJO103" s="644"/>
      <c r="AJP103" s="644"/>
      <c r="AJQ103" s="644"/>
      <c r="AJR103" s="644"/>
      <c r="AJS103" s="644"/>
      <c r="AJT103" s="644"/>
      <c r="AJU103" s="644"/>
      <c r="AJV103" s="644"/>
      <c r="AJW103" s="644"/>
      <c r="AJX103" s="644"/>
      <c r="AJY103" s="644"/>
      <c r="AJZ103" s="644"/>
      <c r="AKA103" s="644"/>
      <c r="AKB103" s="644"/>
      <c r="AKC103" s="644"/>
      <c r="AKD103" s="644"/>
      <c r="AKE103" s="644"/>
      <c r="AKF103" s="644"/>
      <c r="AKG103" s="644"/>
      <c r="AKH103" s="644"/>
      <c r="AKI103" s="644"/>
      <c r="AKJ103" s="644"/>
      <c r="AKK103" s="644"/>
      <c r="AKL103" s="644"/>
      <c r="AKM103" s="644"/>
      <c r="AKN103" s="644"/>
      <c r="AKO103" s="644"/>
      <c r="AKP103" s="644"/>
      <c r="AKQ103" s="644"/>
      <c r="AKR103" s="644"/>
      <c r="AKS103" s="644"/>
      <c r="AKT103" s="644"/>
      <c r="AKU103" s="644"/>
      <c r="AKV103" s="644"/>
      <c r="AKW103" s="644"/>
      <c r="AKX103" s="644"/>
      <c r="AKY103" s="644"/>
      <c r="AKZ103" s="644"/>
      <c r="ALA103" s="644"/>
      <c r="ALB103" s="644"/>
      <c r="ALC103" s="644"/>
      <c r="ALD103" s="644"/>
      <c r="ALE103" s="644"/>
      <c r="ALF103" s="644"/>
      <c r="ALG103" s="644"/>
      <c r="ALH103" s="644"/>
      <c r="ALI103" s="644"/>
      <c r="ALJ103" s="644"/>
      <c r="ALK103" s="644"/>
      <c r="ALL103" s="644"/>
      <c r="ALM103" s="644"/>
      <c r="ALN103" s="644"/>
      <c r="ALO103" s="644"/>
      <c r="ALP103" s="644"/>
      <c r="ALQ103" s="644"/>
      <c r="ALR103" s="644"/>
      <c r="ALS103" s="644"/>
      <c r="ALT103" s="644"/>
      <c r="ALU103" s="644"/>
      <c r="ALV103" s="644"/>
      <c r="ALW103" s="644"/>
      <c r="ALX103" s="644"/>
      <c r="ALY103" s="644"/>
      <c r="ALZ103" s="644"/>
      <c r="AMA103" s="644"/>
      <c r="AMB103" s="644"/>
      <c r="AMC103" s="644"/>
      <c r="AMD103" s="644"/>
      <c r="AME103" s="644"/>
      <c r="AMF103" s="644"/>
      <c r="AMG103" s="644"/>
      <c r="AMH103" s="644"/>
      <c r="AMI103" s="644"/>
      <c r="AMJ103" s="644"/>
      <c r="AMK103" s="644"/>
      <c r="AML103" s="644"/>
      <c r="AMM103" s="644"/>
      <c r="AMN103" s="644"/>
      <c r="AMO103" s="644"/>
      <c r="AMP103" s="644"/>
      <c r="AMQ103" s="644"/>
      <c r="AMR103" s="644"/>
      <c r="AMS103" s="644"/>
      <c r="AMT103" s="644"/>
      <c r="AMU103" s="644"/>
      <c r="AMV103" s="644"/>
      <c r="AMW103" s="644"/>
      <c r="AMX103" s="644"/>
      <c r="AMY103" s="644"/>
      <c r="AMZ103" s="644"/>
      <c r="ANA103" s="644"/>
      <c r="ANB103" s="644"/>
      <c r="ANC103" s="644"/>
      <c r="AND103" s="644"/>
      <c r="ANE103" s="644"/>
      <c r="ANF103" s="644"/>
      <c r="ANG103" s="644"/>
      <c r="ANH103" s="644"/>
      <c r="ANI103" s="644"/>
      <c r="ANJ103" s="644"/>
      <c r="ANK103" s="644"/>
      <c r="ANL103" s="644"/>
      <c r="ANM103" s="644"/>
      <c r="ANN103" s="644"/>
      <c r="ANO103" s="644"/>
      <c r="ANP103" s="644"/>
      <c r="ANQ103" s="644"/>
      <c r="ANR103" s="644"/>
      <c r="ANS103" s="644"/>
      <c r="ANT103" s="644"/>
      <c r="ANU103" s="644"/>
      <c r="ANV103" s="644"/>
      <c r="ANW103" s="644"/>
      <c r="ANX103" s="644"/>
      <c r="ANY103" s="644"/>
      <c r="ANZ103" s="644"/>
      <c r="AOA103" s="644"/>
      <c r="AOB103" s="644"/>
      <c r="AOC103" s="644"/>
      <c r="AOD103" s="644"/>
      <c r="AOE103" s="644"/>
      <c r="AOF103" s="644"/>
      <c r="AOG103" s="644"/>
      <c r="AOH103" s="644"/>
      <c r="AOI103" s="644"/>
      <c r="AOJ103" s="644"/>
      <c r="AOK103" s="644"/>
      <c r="AOL103" s="644"/>
      <c r="AOM103" s="644"/>
      <c r="AON103" s="644"/>
      <c r="AOO103" s="644"/>
      <c r="AOP103" s="644"/>
      <c r="AOQ103" s="644"/>
      <c r="AOR103" s="644"/>
      <c r="AOS103" s="644"/>
      <c r="AOT103" s="644"/>
      <c r="AOU103" s="644"/>
      <c r="AOV103" s="644"/>
      <c r="AOW103" s="644"/>
      <c r="AOX103" s="644"/>
      <c r="AOY103" s="644"/>
      <c r="AOZ103" s="644"/>
      <c r="APA103" s="644"/>
      <c r="APB103" s="644"/>
      <c r="APC103" s="644"/>
      <c r="APD103" s="644"/>
      <c r="APE103" s="644"/>
      <c r="APF103" s="644"/>
      <c r="APG103" s="644"/>
      <c r="APH103" s="644"/>
      <c r="API103" s="644"/>
      <c r="APJ103" s="644"/>
      <c r="APK103" s="644"/>
      <c r="APL103" s="644"/>
      <c r="APM103" s="644"/>
      <c r="APN103" s="644"/>
      <c r="APO103" s="644"/>
      <c r="APP103" s="644"/>
      <c r="APQ103" s="644"/>
      <c r="APR103" s="644"/>
      <c r="APS103" s="644"/>
      <c r="APT103" s="644"/>
      <c r="APU103" s="644"/>
      <c r="APV103" s="644"/>
      <c r="APW103" s="644"/>
      <c r="APX103" s="644"/>
      <c r="APY103" s="644"/>
      <c r="APZ103" s="644"/>
      <c r="AQA103" s="644"/>
      <c r="AQB103" s="644"/>
      <c r="AQC103" s="644"/>
      <c r="AQD103" s="644"/>
      <c r="AQE103" s="644"/>
      <c r="AQF103" s="644"/>
      <c r="AQG103" s="644"/>
      <c r="AQH103" s="644"/>
      <c r="AQI103" s="644"/>
      <c r="AQJ103" s="644"/>
      <c r="AQK103" s="644"/>
      <c r="AQL103" s="644"/>
      <c r="AQM103" s="644"/>
      <c r="AQN103" s="644"/>
      <c r="AQO103" s="644"/>
      <c r="AQP103" s="644"/>
      <c r="AQQ103" s="644"/>
      <c r="AQR103" s="644"/>
      <c r="AQS103" s="644"/>
      <c r="AQT103" s="644"/>
      <c r="AQU103" s="644"/>
      <c r="AQV103" s="644"/>
      <c r="AQW103" s="644"/>
      <c r="AQX103" s="644"/>
      <c r="AQY103" s="644"/>
      <c r="AQZ103" s="644"/>
      <c r="ARA103" s="644"/>
      <c r="ARB103" s="644"/>
      <c r="ARC103" s="644"/>
      <c r="ARD103" s="644"/>
      <c r="ARE103" s="644"/>
      <c r="ARF103" s="644"/>
      <c r="ARG103" s="644"/>
      <c r="ARH103" s="644"/>
      <c r="ARI103" s="644"/>
      <c r="ARJ103" s="644"/>
      <c r="ARK103" s="644"/>
      <c r="ARL103" s="644"/>
      <c r="ARM103" s="644"/>
      <c r="ARN103" s="644"/>
      <c r="ARO103" s="644"/>
      <c r="ARP103" s="644"/>
      <c r="ARQ103" s="644"/>
      <c r="ARR103" s="644"/>
      <c r="ARS103" s="644"/>
      <c r="ART103" s="644"/>
      <c r="ARU103" s="644"/>
      <c r="ARV103" s="644"/>
      <c r="ARW103" s="644"/>
      <c r="ARX103" s="644"/>
      <c r="ARY103" s="644"/>
      <c r="ARZ103" s="644"/>
      <c r="ASA103" s="644"/>
      <c r="ASB103" s="644"/>
      <c r="ASC103" s="644"/>
      <c r="ASD103" s="644"/>
      <c r="ASE103" s="644"/>
      <c r="ASF103" s="644"/>
      <c r="ASG103" s="644"/>
      <c r="ASH103" s="644"/>
      <c r="ASI103" s="644"/>
      <c r="ASJ103" s="644"/>
      <c r="ASK103" s="644"/>
      <c r="ASL103" s="644"/>
      <c r="ASM103" s="644"/>
      <c r="ASN103" s="644"/>
      <c r="ASO103" s="644"/>
      <c r="ASP103" s="644"/>
      <c r="ASQ103" s="644"/>
      <c r="ASR103" s="644"/>
      <c r="ASS103" s="644"/>
      <c r="AST103" s="644"/>
      <c r="ASU103" s="644"/>
      <c r="ASV103" s="644"/>
      <c r="ASW103" s="644"/>
      <c r="ASX103" s="644"/>
      <c r="ASY103" s="644"/>
      <c r="ASZ103" s="644"/>
      <c r="ATA103" s="644"/>
      <c r="ATB103" s="644"/>
      <c r="ATC103" s="644"/>
      <c r="ATD103" s="644"/>
      <c r="ATE103" s="644"/>
      <c r="ATF103" s="644"/>
      <c r="ATG103" s="644"/>
      <c r="ATH103" s="644"/>
      <c r="ATI103" s="644"/>
      <c r="ATJ103" s="644"/>
      <c r="ATK103" s="644"/>
      <c r="ATL103" s="644"/>
      <c r="ATM103" s="644"/>
      <c r="ATN103" s="644"/>
      <c r="ATO103" s="644"/>
      <c r="ATP103" s="644"/>
      <c r="ATQ103" s="644"/>
      <c r="ATR103" s="644"/>
      <c r="ATS103" s="644"/>
      <c r="ATT103" s="644"/>
      <c r="ATU103" s="644"/>
      <c r="ATV103" s="644"/>
      <c r="ATW103" s="644"/>
      <c r="ATX103" s="644"/>
      <c r="ATY103" s="644"/>
      <c r="ATZ103" s="644"/>
      <c r="AUA103" s="644"/>
      <c r="AUB103" s="644"/>
      <c r="AUC103" s="644"/>
      <c r="AUD103" s="644"/>
      <c r="AUE103" s="644"/>
      <c r="AUF103" s="644"/>
      <c r="AUG103" s="644"/>
      <c r="AUH103" s="644"/>
      <c r="AUI103" s="644"/>
      <c r="AUJ103" s="644"/>
      <c r="AUK103" s="644"/>
      <c r="AUL103" s="644"/>
      <c r="AUM103" s="644"/>
      <c r="AUN103" s="644"/>
      <c r="AUO103" s="644"/>
      <c r="AUP103" s="644"/>
      <c r="AUQ103" s="644"/>
      <c r="AUR103" s="644"/>
      <c r="AUS103" s="644"/>
      <c r="AUT103" s="644"/>
      <c r="AUU103" s="644"/>
      <c r="AUV103" s="644"/>
      <c r="AUW103" s="644"/>
      <c r="AUX103" s="644"/>
      <c r="AUY103" s="644"/>
      <c r="AUZ103" s="644"/>
      <c r="AVA103" s="644"/>
      <c r="AVB103" s="644"/>
      <c r="AVC103" s="644"/>
      <c r="AVD103" s="644"/>
      <c r="AVE103" s="644"/>
      <c r="AVF103" s="644"/>
      <c r="AVG103" s="644"/>
      <c r="AVH103" s="644"/>
      <c r="AVI103" s="644"/>
      <c r="AVJ103" s="644"/>
      <c r="AVK103" s="644"/>
      <c r="AVL103" s="644"/>
      <c r="AVM103" s="644"/>
      <c r="AVN103" s="644"/>
      <c r="AVO103" s="644"/>
      <c r="AVP103" s="644"/>
      <c r="AVQ103" s="644"/>
      <c r="AVR103" s="644"/>
      <c r="AVS103" s="644"/>
      <c r="AVT103" s="644"/>
      <c r="AVU103" s="644"/>
      <c r="AVV103" s="644"/>
      <c r="AVW103" s="644"/>
      <c r="AVX103" s="644"/>
      <c r="AVY103" s="644"/>
      <c r="AVZ103" s="644"/>
      <c r="AWA103" s="644"/>
      <c r="AWB103" s="644"/>
      <c r="AWC103" s="644"/>
      <c r="AWD103" s="644"/>
      <c r="AWE103" s="644"/>
      <c r="AWF103" s="644"/>
      <c r="AWG103" s="644"/>
      <c r="AWH103" s="644"/>
      <c r="AWI103" s="644"/>
      <c r="AWJ103" s="644"/>
      <c r="AWK103" s="644"/>
      <c r="AWL103" s="644"/>
      <c r="AWM103" s="644"/>
      <c r="AWN103" s="644"/>
      <c r="AWO103" s="644"/>
      <c r="AWP103" s="644"/>
      <c r="AWQ103" s="644"/>
      <c r="AWR103" s="644"/>
      <c r="AWS103" s="644"/>
      <c r="AWT103" s="644"/>
      <c r="AWU103" s="644"/>
      <c r="AWV103" s="644"/>
      <c r="AWW103" s="644"/>
      <c r="AWX103" s="644"/>
      <c r="AWY103" s="644"/>
      <c r="AWZ103" s="644"/>
      <c r="AXA103" s="644"/>
      <c r="AXB103" s="644"/>
      <c r="AXC103" s="644"/>
      <c r="AXD103" s="644"/>
      <c r="AXE103" s="644"/>
      <c r="AXF103" s="644"/>
      <c r="AXG103" s="644"/>
      <c r="AXH103" s="644"/>
      <c r="AXI103" s="644"/>
      <c r="AXJ103" s="644"/>
      <c r="AXK103" s="644"/>
      <c r="AXL103" s="644"/>
      <c r="AXM103" s="644"/>
      <c r="AXN103" s="644"/>
      <c r="AXO103" s="644"/>
      <c r="AXP103" s="644"/>
      <c r="AXQ103" s="644"/>
      <c r="AXR103" s="644"/>
      <c r="AXS103" s="644"/>
      <c r="AXT103" s="644"/>
      <c r="AXU103" s="644"/>
      <c r="AXV103" s="644"/>
      <c r="AXW103" s="644"/>
      <c r="AXX103" s="644"/>
      <c r="AXY103" s="644"/>
      <c r="AXZ103" s="644"/>
      <c r="AYA103" s="644"/>
      <c r="AYB103" s="644"/>
      <c r="AYC103" s="644"/>
      <c r="AYD103" s="644"/>
      <c r="AYE103" s="644"/>
      <c r="AYF103" s="644"/>
      <c r="AYG103" s="644"/>
      <c r="AYH103" s="644"/>
      <c r="AYI103" s="644"/>
      <c r="AYJ103" s="644"/>
      <c r="AYK103" s="644"/>
      <c r="AYL103" s="644"/>
      <c r="AYM103" s="644"/>
      <c r="AYN103" s="644"/>
      <c r="AYO103" s="644"/>
      <c r="AYP103" s="644"/>
      <c r="AYQ103" s="644"/>
      <c r="AYR103" s="644"/>
      <c r="AYS103" s="644"/>
      <c r="AYT103" s="644"/>
      <c r="AYU103" s="644"/>
      <c r="AYV103" s="644"/>
      <c r="AYW103" s="644"/>
      <c r="AYX103" s="644"/>
      <c r="AYY103" s="644"/>
      <c r="AYZ103" s="644"/>
      <c r="AZA103" s="644"/>
      <c r="AZB103" s="644"/>
      <c r="AZC103" s="644"/>
      <c r="AZD103" s="644"/>
      <c r="AZE103" s="644"/>
      <c r="AZF103" s="644"/>
      <c r="AZG103" s="644"/>
      <c r="AZH103" s="644"/>
      <c r="AZI103" s="644"/>
      <c r="AZJ103" s="644"/>
      <c r="AZK103" s="644"/>
      <c r="AZL103" s="644"/>
      <c r="AZM103" s="644"/>
      <c r="AZN103" s="644"/>
      <c r="AZO103" s="644"/>
      <c r="AZP103" s="644"/>
      <c r="AZQ103" s="644"/>
      <c r="AZR103" s="644"/>
      <c r="AZS103" s="644"/>
      <c r="AZT103" s="644"/>
      <c r="AZU103" s="644"/>
      <c r="AZV103" s="644"/>
      <c r="AZW103" s="644"/>
      <c r="AZX103" s="644"/>
      <c r="AZY103" s="644"/>
      <c r="AZZ103" s="644"/>
      <c r="BAA103" s="644"/>
      <c r="BAB103" s="644"/>
      <c r="BAC103" s="644"/>
      <c r="BAD103" s="644"/>
      <c r="BAE103" s="644"/>
      <c r="BAF103" s="644"/>
      <c r="BAG103" s="644"/>
      <c r="BAH103" s="644"/>
      <c r="BAI103" s="644"/>
      <c r="BAJ103" s="644"/>
      <c r="BAK103" s="644"/>
      <c r="BAL103" s="644"/>
      <c r="BAM103" s="644"/>
      <c r="BAN103" s="644"/>
      <c r="BAO103" s="644"/>
      <c r="BAP103" s="644"/>
      <c r="BAQ103" s="644"/>
      <c r="BAR103" s="644"/>
      <c r="BAS103" s="644"/>
      <c r="BAT103" s="644"/>
      <c r="BAU103" s="644"/>
      <c r="BAV103" s="644"/>
      <c r="BAW103" s="644"/>
      <c r="BAX103" s="644"/>
      <c r="BAY103" s="644"/>
      <c r="BAZ103" s="644"/>
      <c r="BBA103" s="644"/>
      <c r="BBB103" s="644"/>
      <c r="BBC103" s="644"/>
      <c r="BBD103" s="644"/>
      <c r="BBE103" s="644"/>
      <c r="BBF103" s="644"/>
      <c r="BBG103" s="644"/>
      <c r="BBH103" s="644"/>
      <c r="BBI103" s="644"/>
      <c r="BBJ103" s="644"/>
      <c r="BBK103" s="644"/>
      <c r="BBL103" s="644"/>
      <c r="BBM103" s="644"/>
      <c r="BBN103" s="644"/>
      <c r="BBO103" s="644"/>
      <c r="BBP103" s="644"/>
      <c r="BBQ103" s="644"/>
      <c r="BBR103" s="644"/>
      <c r="BBS103" s="644"/>
      <c r="BBT103" s="644"/>
      <c r="BBU103" s="644"/>
      <c r="BBV103" s="644"/>
      <c r="BBW103" s="644"/>
      <c r="BBX103" s="644"/>
      <c r="BBY103" s="644"/>
      <c r="BBZ103" s="644"/>
      <c r="BCA103" s="644"/>
      <c r="BCB103" s="644"/>
      <c r="BCC103" s="644"/>
      <c r="BCD103" s="644"/>
      <c r="BCE103" s="644"/>
      <c r="BCF103" s="644"/>
      <c r="BCG103" s="644"/>
      <c r="BCH103" s="644"/>
      <c r="BCI103" s="644"/>
      <c r="BCJ103" s="644"/>
      <c r="BCK103" s="644"/>
      <c r="BCL103" s="644"/>
      <c r="BCM103" s="644"/>
      <c r="BCN103" s="644"/>
      <c r="BCO103" s="644"/>
      <c r="BCP103" s="644"/>
      <c r="BCQ103" s="644"/>
      <c r="BCR103" s="644"/>
      <c r="BCS103" s="644"/>
      <c r="BCT103" s="644"/>
      <c r="BCU103" s="644"/>
      <c r="BCV103" s="644"/>
      <c r="BCW103" s="644"/>
      <c r="BCX103" s="644"/>
      <c r="BCY103" s="644"/>
      <c r="BCZ103" s="644"/>
      <c r="BDA103" s="644"/>
      <c r="BDB103" s="644"/>
      <c r="BDC103" s="644"/>
      <c r="BDD103" s="644"/>
      <c r="BDE103" s="644"/>
      <c r="BDF103" s="644"/>
      <c r="BDG103" s="644"/>
      <c r="BDH103" s="644"/>
      <c r="BDI103" s="644"/>
      <c r="BDJ103" s="644"/>
      <c r="BDK103" s="644"/>
      <c r="BDL103" s="644"/>
      <c r="BDM103" s="644"/>
      <c r="BDN103" s="644"/>
      <c r="BDO103" s="644"/>
      <c r="BDP103" s="644"/>
      <c r="BDQ103" s="644"/>
      <c r="BDR103" s="644"/>
      <c r="BDS103" s="644"/>
      <c r="BDT103" s="644"/>
      <c r="BDU103" s="644"/>
      <c r="BDV103" s="644"/>
      <c r="BDW103" s="644"/>
      <c r="BDX103" s="644"/>
      <c r="BDY103" s="644"/>
      <c r="BDZ103" s="644"/>
      <c r="BEA103" s="644"/>
      <c r="BEB103" s="644"/>
      <c r="BEC103" s="644"/>
      <c r="BED103" s="644"/>
      <c r="BEE103" s="644"/>
      <c r="BEF103" s="644"/>
      <c r="BEG103" s="644"/>
      <c r="BEH103" s="644"/>
      <c r="BEI103" s="644"/>
      <c r="BEJ103" s="644"/>
      <c r="BEK103" s="644"/>
      <c r="BEL103" s="644"/>
      <c r="BEM103" s="644"/>
      <c r="BEN103" s="644"/>
      <c r="BEO103" s="644"/>
      <c r="BEP103" s="644"/>
      <c r="BEQ103" s="644"/>
      <c r="BER103" s="644"/>
      <c r="BES103" s="644"/>
      <c r="BET103" s="644"/>
      <c r="BEU103" s="644"/>
      <c r="BEV103" s="644"/>
      <c r="BEW103" s="644"/>
      <c r="BEX103" s="644"/>
      <c r="BEY103" s="644"/>
      <c r="BEZ103" s="644"/>
      <c r="BFA103" s="644"/>
      <c r="BFB103" s="644"/>
      <c r="BFC103" s="644"/>
      <c r="BFD103" s="644"/>
      <c r="BFE103" s="644"/>
      <c r="BFF103" s="644"/>
      <c r="BFG103" s="644"/>
      <c r="BFH103" s="644"/>
      <c r="BFI103" s="644"/>
      <c r="BFJ103" s="644"/>
      <c r="BFK103" s="644"/>
      <c r="BFL103" s="644"/>
      <c r="BFM103" s="644"/>
      <c r="BFN103" s="644"/>
      <c r="BFO103" s="644"/>
      <c r="BFP103" s="644"/>
      <c r="BFQ103" s="644"/>
      <c r="BFR103" s="644"/>
      <c r="BFS103" s="644"/>
      <c r="BFT103" s="644"/>
      <c r="BFU103" s="644"/>
      <c r="BFV103" s="644"/>
      <c r="BFW103" s="644"/>
      <c r="BFX103" s="644"/>
      <c r="BFY103" s="644"/>
      <c r="BFZ103" s="644"/>
      <c r="BGA103" s="644"/>
      <c r="BGB103" s="644"/>
      <c r="BGC103" s="644"/>
      <c r="BGD103" s="644"/>
      <c r="BGE103" s="644"/>
      <c r="BGF103" s="644"/>
      <c r="BGG103" s="644"/>
      <c r="BGH103" s="644"/>
      <c r="BGI103" s="644"/>
      <c r="BGJ103" s="644"/>
      <c r="BGK103" s="644"/>
      <c r="BGL103" s="644"/>
      <c r="BGM103" s="644"/>
      <c r="BGN103" s="644"/>
      <c r="BGO103" s="644"/>
      <c r="BGP103" s="644"/>
      <c r="BGQ103" s="644"/>
      <c r="BGR103" s="644"/>
      <c r="BGS103" s="644"/>
      <c r="BGT103" s="644"/>
      <c r="BGU103" s="644"/>
      <c r="BGV103" s="644"/>
      <c r="BGW103" s="644"/>
      <c r="BGX103" s="644"/>
      <c r="BGY103" s="644"/>
      <c r="BGZ103" s="644"/>
      <c r="BHA103" s="644"/>
      <c r="BHB103" s="644"/>
      <c r="BHC103" s="644"/>
      <c r="BHD103" s="644"/>
      <c r="BHE103" s="644"/>
      <c r="BHF103" s="644"/>
      <c r="BHG103" s="644"/>
      <c r="BHH103" s="644"/>
      <c r="BHI103" s="644"/>
      <c r="BHJ103" s="644"/>
      <c r="BHK103" s="644"/>
      <c r="BHL103" s="644"/>
      <c r="BHM103" s="644"/>
      <c r="BHN103" s="644"/>
      <c r="BHO103" s="644"/>
      <c r="BHP103" s="644"/>
      <c r="BHQ103" s="644"/>
      <c r="BHR103" s="644"/>
      <c r="BHS103" s="644"/>
      <c r="BHT103" s="644"/>
      <c r="BHU103" s="644"/>
      <c r="BHV103" s="644"/>
      <c r="BHW103" s="644"/>
      <c r="BHX103" s="644"/>
      <c r="BHY103" s="644"/>
      <c r="BHZ103" s="644"/>
      <c r="BIA103" s="644"/>
      <c r="BIB103" s="644"/>
      <c r="BIC103" s="644"/>
      <c r="BID103" s="644"/>
      <c r="BIE103" s="644"/>
      <c r="BIF103" s="644"/>
      <c r="BIG103" s="644"/>
      <c r="BIH103" s="644"/>
      <c r="BII103" s="644"/>
      <c r="BIJ103" s="644"/>
      <c r="BIK103" s="644"/>
      <c r="BIL103" s="644"/>
      <c r="BIM103" s="644"/>
      <c r="BIN103" s="644"/>
      <c r="BIO103" s="644"/>
      <c r="BIP103" s="644"/>
      <c r="BIQ103" s="644"/>
      <c r="BIR103" s="644"/>
      <c r="BIS103" s="644"/>
      <c r="BIT103" s="644"/>
      <c r="BIU103" s="644"/>
      <c r="BIV103" s="644"/>
      <c r="BIW103" s="644"/>
      <c r="BIX103" s="644"/>
      <c r="BIY103" s="644"/>
      <c r="BIZ103" s="644"/>
      <c r="BJA103" s="644"/>
      <c r="BJB103" s="644"/>
      <c r="BJC103" s="644"/>
      <c r="BJD103" s="644"/>
      <c r="BJE103" s="644"/>
      <c r="BJF103" s="644"/>
      <c r="BJG103" s="644"/>
      <c r="BJH103" s="644"/>
      <c r="BJI103" s="644"/>
      <c r="BJJ103" s="644"/>
      <c r="BJK103" s="644"/>
      <c r="BJL103" s="644"/>
      <c r="BJM103" s="644"/>
      <c r="BJN103" s="644"/>
      <c r="BJO103" s="644"/>
      <c r="BJP103" s="644"/>
      <c r="BJQ103" s="644"/>
      <c r="BJR103" s="644"/>
      <c r="BJS103" s="644"/>
      <c r="BJT103" s="644"/>
      <c r="BJU103" s="644"/>
      <c r="BJV103" s="644"/>
      <c r="BJW103" s="644"/>
      <c r="BJX103" s="644"/>
      <c r="BJY103" s="644"/>
      <c r="BJZ103" s="644"/>
      <c r="BKA103" s="644"/>
      <c r="BKB103" s="644"/>
      <c r="BKC103" s="644"/>
      <c r="BKD103" s="644"/>
      <c r="BKE103" s="644"/>
      <c r="BKF103" s="644"/>
      <c r="BKG103" s="644"/>
      <c r="BKH103" s="644"/>
      <c r="BKI103" s="644"/>
      <c r="BKJ103" s="644"/>
      <c r="BKK103" s="644"/>
      <c r="BKL103" s="644"/>
      <c r="BKM103" s="644"/>
      <c r="BKN103" s="644"/>
      <c r="BKO103" s="644"/>
      <c r="BKP103" s="644"/>
      <c r="BKQ103" s="644"/>
      <c r="BKR103" s="644"/>
      <c r="BKS103" s="644"/>
      <c r="BKT103" s="644"/>
      <c r="BKU103" s="644"/>
      <c r="BKV103" s="644"/>
      <c r="BKW103" s="644"/>
      <c r="BKX103" s="644"/>
      <c r="BKY103" s="644"/>
      <c r="BKZ103" s="644"/>
      <c r="BLA103" s="644"/>
      <c r="BLB103" s="644"/>
      <c r="BLC103" s="644"/>
      <c r="BLD103" s="644"/>
      <c r="BLE103" s="644"/>
      <c r="BLF103" s="644"/>
      <c r="BLG103" s="644"/>
      <c r="BLH103" s="644"/>
      <c r="BLI103" s="644"/>
      <c r="BLJ103" s="644"/>
      <c r="BLK103" s="644"/>
      <c r="BLL103" s="644"/>
      <c r="BLM103" s="644"/>
      <c r="BLN103" s="644"/>
      <c r="BLO103" s="644"/>
      <c r="BLP103" s="644"/>
      <c r="BLQ103" s="644"/>
      <c r="BLR103" s="644"/>
      <c r="BLS103" s="644"/>
      <c r="BLT103" s="644"/>
      <c r="BLU103" s="644"/>
      <c r="BLV103" s="644"/>
      <c r="BLW103" s="644"/>
      <c r="BLX103" s="644"/>
      <c r="BLY103" s="644"/>
      <c r="BLZ103" s="644"/>
      <c r="BMA103" s="644"/>
      <c r="BMB103" s="644"/>
      <c r="BMC103" s="644"/>
      <c r="BMD103" s="644"/>
      <c r="BME103" s="644"/>
      <c r="BMF103" s="644"/>
      <c r="BMG103" s="644"/>
      <c r="BMH103" s="644"/>
      <c r="BMI103" s="644"/>
      <c r="BMJ103" s="644"/>
      <c r="BMK103" s="644"/>
      <c r="BML103" s="644"/>
      <c r="BMM103" s="644"/>
      <c r="BMN103" s="644"/>
      <c r="BMO103" s="644"/>
      <c r="BMP103" s="644"/>
      <c r="BMQ103" s="644"/>
      <c r="BMR103" s="644"/>
      <c r="BMS103" s="644"/>
      <c r="BMT103" s="644"/>
      <c r="BMU103" s="644"/>
      <c r="BMV103" s="644"/>
      <c r="BMW103" s="644"/>
      <c r="BMX103" s="644"/>
      <c r="BMY103" s="644"/>
      <c r="BMZ103" s="644"/>
      <c r="BNA103" s="644"/>
      <c r="BNB103" s="644"/>
      <c r="BNC103" s="644"/>
      <c r="BND103" s="644"/>
      <c r="BNE103" s="644"/>
      <c r="BNF103" s="644"/>
      <c r="BNG103" s="644"/>
      <c r="BNH103" s="644"/>
      <c r="BNI103" s="644"/>
      <c r="BNJ103" s="644"/>
      <c r="BNK103" s="644"/>
      <c r="BNL103" s="644"/>
      <c r="BNM103" s="644"/>
      <c r="BNN103" s="644"/>
      <c r="BNO103" s="644"/>
      <c r="BNP103" s="644"/>
      <c r="BNQ103" s="644"/>
      <c r="BNR103" s="644"/>
      <c r="BNS103" s="644"/>
      <c r="BNT103" s="644"/>
      <c r="BNU103" s="644"/>
      <c r="BNV103" s="644"/>
      <c r="BNW103" s="644"/>
      <c r="BNX103" s="644"/>
      <c r="BNY103" s="644"/>
      <c r="BNZ103" s="644"/>
      <c r="BOA103" s="644"/>
      <c r="BOB103" s="644"/>
      <c r="BOC103" s="644"/>
      <c r="BOD103" s="644"/>
      <c r="BOE103" s="644"/>
      <c r="BOF103" s="644"/>
      <c r="BOG103" s="644"/>
      <c r="BOH103" s="644"/>
      <c r="BOI103" s="644"/>
      <c r="BOJ103" s="644"/>
      <c r="BOK103" s="644"/>
      <c r="BOL103" s="644"/>
      <c r="BOM103" s="644"/>
      <c r="BON103" s="644"/>
      <c r="BOO103" s="644"/>
      <c r="BOP103" s="644"/>
      <c r="BOQ103" s="644"/>
      <c r="BOR103" s="644"/>
      <c r="BOS103" s="644"/>
      <c r="BOT103" s="644"/>
      <c r="BOU103" s="644"/>
      <c r="BOV103" s="644"/>
      <c r="BOW103" s="644"/>
      <c r="BOX103" s="644"/>
      <c r="BOY103" s="644"/>
      <c r="BOZ103" s="644"/>
      <c r="BPA103" s="644"/>
      <c r="BPB103" s="644"/>
      <c r="BPC103" s="644"/>
      <c r="BPD103" s="644"/>
      <c r="BPE103" s="644"/>
      <c r="BPF103" s="644"/>
      <c r="BPG103" s="644"/>
      <c r="BPH103" s="644"/>
      <c r="BPI103" s="644"/>
      <c r="BPJ103" s="644"/>
      <c r="BPK103" s="644"/>
      <c r="BPL103" s="644"/>
      <c r="BPM103" s="644"/>
      <c r="BPN103" s="644"/>
      <c r="BPO103" s="644"/>
      <c r="BPP103" s="644"/>
      <c r="BPQ103" s="644"/>
      <c r="BPR103" s="644"/>
      <c r="BPS103" s="644"/>
      <c r="BPT103" s="644"/>
      <c r="BPU103" s="644"/>
      <c r="BPV103" s="644"/>
      <c r="BPW103" s="644"/>
      <c r="BPX103" s="644"/>
      <c r="BPY103" s="644"/>
      <c r="BPZ103" s="644"/>
      <c r="BQA103" s="644"/>
      <c r="BQB103" s="644"/>
      <c r="BQC103" s="644"/>
      <c r="BQD103" s="644"/>
      <c r="BQE103" s="644"/>
      <c r="BQF103" s="644"/>
      <c r="BQG103" s="644"/>
      <c r="BQH103" s="644"/>
      <c r="BQI103" s="644"/>
      <c r="BQJ103" s="644"/>
      <c r="BQK103" s="644"/>
      <c r="BQL103" s="644"/>
      <c r="BQM103" s="644"/>
      <c r="BQN103" s="644"/>
      <c r="BQO103" s="644"/>
      <c r="BQP103" s="644"/>
      <c r="BQQ103" s="644"/>
      <c r="BQR103" s="644"/>
      <c r="BQS103" s="644"/>
      <c r="BQT103" s="644"/>
      <c r="BQU103" s="644"/>
      <c r="BQV103" s="644"/>
      <c r="BQW103" s="644"/>
      <c r="BQX103" s="644"/>
      <c r="BQY103" s="644"/>
      <c r="BQZ103" s="644"/>
      <c r="BRA103" s="644"/>
      <c r="BRB103" s="644"/>
      <c r="BRC103" s="644"/>
      <c r="BRD103" s="644"/>
      <c r="BRE103" s="644"/>
      <c r="BRF103" s="644"/>
      <c r="BRG103" s="644"/>
      <c r="BRH103" s="644"/>
      <c r="BRI103" s="644"/>
      <c r="BRJ103" s="644"/>
      <c r="BRK103" s="644"/>
      <c r="BRL103" s="644"/>
      <c r="BRM103" s="644"/>
      <c r="BRN103" s="644"/>
      <c r="BRO103" s="644"/>
      <c r="BRP103" s="644"/>
      <c r="BRQ103" s="644"/>
      <c r="BRR103" s="644"/>
      <c r="BRS103" s="644"/>
      <c r="BRT103" s="644"/>
      <c r="BRU103" s="644"/>
      <c r="BRV103" s="644"/>
      <c r="BRW103" s="644"/>
      <c r="BRX103" s="644"/>
      <c r="BRY103" s="644"/>
      <c r="BRZ103" s="644"/>
      <c r="BSA103" s="644"/>
      <c r="BSB103" s="644"/>
      <c r="BSC103" s="644"/>
      <c r="BSD103" s="644"/>
      <c r="BSE103" s="644"/>
      <c r="BSF103" s="644"/>
      <c r="BSG103" s="644"/>
      <c r="BSH103" s="644"/>
      <c r="BSI103" s="644"/>
      <c r="BSJ103" s="644"/>
      <c r="BSK103" s="644"/>
      <c r="BSL103" s="644"/>
      <c r="BSM103" s="644"/>
      <c r="BSN103" s="644"/>
      <c r="BSO103" s="644"/>
      <c r="BSP103" s="644"/>
      <c r="BSQ103" s="644"/>
      <c r="BSR103" s="644"/>
      <c r="BSS103" s="644"/>
      <c r="BST103" s="644"/>
      <c r="BSU103" s="644"/>
      <c r="BSV103" s="644"/>
      <c r="BSW103" s="644"/>
      <c r="BSX103" s="644"/>
      <c r="BSY103" s="644"/>
      <c r="BSZ103" s="644"/>
      <c r="BTA103" s="644"/>
      <c r="BTB103" s="644"/>
      <c r="BTC103" s="644"/>
      <c r="BTD103" s="644"/>
      <c r="BTE103" s="644"/>
      <c r="BTF103" s="644"/>
      <c r="BTG103" s="644"/>
      <c r="BTH103" s="644"/>
      <c r="BTI103" s="644"/>
      <c r="BTJ103" s="644"/>
      <c r="BTK103" s="644"/>
      <c r="BTL103" s="644"/>
      <c r="BTM103" s="644"/>
      <c r="BTN103" s="644"/>
      <c r="BTO103" s="644"/>
      <c r="BTP103" s="644"/>
      <c r="BTQ103" s="644"/>
      <c r="BTR103" s="644"/>
      <c r="BTS103" s="644"/>
      <c r="BTT103" s="644"/>
      <c r="BTU103" s="644"/>
      <c r="BTV103" s="644"/>
      <c r="BTW103" s="644"/>
      <c r="BTX103" s="644"/>
      <c r="BTY103" s="644"/>
      <c r="BTZ103" s="644"/>
      <c r="BUA103" s="644"/>
      <c r="BUB103" s="644"/>
      <c r="BUC103" s="644"/>
      <c r="BUD103" s="644"/>
      <c r="BUE103" s="644"/>
      <c r="BUF103" s="644"/>
      <c r="BUG103" s="644"/>
      <c r="BUH103" s="644"/>
      <c r="BUI103" s="644"/>
      <c r="BUJ103" s="644"/>
      <c r="BUK103" s="644"/>
      <c r="BUL103" s="644"/>
      <c r="BUM103" s="644"/>
      <c r="BUN103" s="644"/>
      <c r="BUO103" s="644"/>
      <c r="BUP103" s="644"/>
      <c r="BUQ103" s="644"/>
      <c r="BUR103" s="644"/>
      <c r="BUS103" s="644"/>
      <c r="BUT103" s="644"/>
      <c r="BUU103" s="644"/>
      <c r="BUV103" s="644"/>
      <c r="BUW103" s="644"/>
      <c r="BUX103" s="644"/>
      <c r="BUY103" s="644"/>
      <c r="BUZ103" s="644"/>
      <c r="BVA103" s="644"/>
      <c r="BVB103" s="644"/>
      <c r="BVC103" s="644"/>
      <c r="BVD103" s="644"/>
      <c r="BVE103" s="644"/>
      <c r="BVF103" s="644"/>
      <c r="BVG103" s="644"/>
      <c r="BVH103" s="644"/>
      <c r="BVI103" s="644"/>
      <c r="BVJ103" s="644"/>
      <c r="BVK103" s="644"/>
      <c r="BVL103" s="644"/>
      <c r="BVM103" s="644"/>
      <c r="BVN103" s="644"/>
      <c r="BVO103" s="644"/>
      <c r="BVP103" s="644"/>
      <c r="BVQ103" s="644"/>
      <c r="BVR103" s="644"/>
      <c r="BVS103" s="644"/>
      <c r="BVT103" s="644"/>
      <c r="BVU103" s="644"/>
      <c r="BVV103" s="644"/>
      <c r="BVW103" s="644"/>
      <c r="BVX103" s="644"/>
      <c r="BVY103" s="644"/>
      <c r="BVZ103" s="644"/>
      <c r="BWA103" s="644"/>
      <c r="BWB103" s="644"/>
      <c r="BWC103" s="644"/>
      <c r="BWD103" s="644"/>
      <c r="BWE103" s="644"/>
      <c r="BWF103" s="644"/>
      <c r="BWG103" s="644"/>
      <c r="BWH103" s="644"/>
      <c r="BWI103" s="644"/>
      <c r="BWJ103" s="644"/>
      <c r="BWK103" s="644"/>
      <c r="BWL103" s="644"/>
      <c r="BWM103" s="644"/>
      <c r="BWN103" s="644"/>
      <c r="BWO103" s="644"/>
      <c r="BWP103" s="644"/>
      <c r="BWQ103" s="644"/>
      <c r="BWR103" s="644"/>
      <c r="BWS103" s="644"/>
      <c r="BWT103" s="644"/>
      <c r="BWU103" s="644"/>
      <c r="BWV103" s="644"/>
      <c r="BWW103" s="644"/>
      <c r="BWX103" s="644"/>
      <c r="BWY103" s="644"/>
      <c r="BWZ103" s="644"/>
      <c r="BXA103" s="644"/>
      <c r="BXB103" s="644"/>
      <c r="BXC103" s="644"/>
      <c r="BXD103" s="644"/>
      <c r="BXE103" s="644"/>
      <c r="BXF103" s="644"/>
      <c r="BXG103" s="644"/>
      <c r="BXH103" s="644"/>
      <c r="BXI103" s="644"/>
      <c r="BXJ103" s="644"/>
      <c r="BXK103" s="644"/>
      <c r="BXL103" s="644"/>
      <c r="BXM103" s="644"/>
      <c r="BXN103" s="644"/>
      <c r="BXO103" s="644"/>
      <c r="BXP103" s="644"/>
      <c r="BXQ103" s="644"/>
      <c r="BXR103" s="644"/>
      <c r="BXS103" s="644"/>
      <c r="BXT103" s="644"/>
      <c r="BXU103" s="644"/>
      <c r="BXV103" s="644"/>
      <c r="BXW103" s="644"/>
      <c r="BXX103" s="644"/>
      <c r="BXY103" s="644"/>
      <c r="BXZ103" s="644"/>
      <c r="BYA103" s="644"/>
      <c r="BYB103" s="644"/>
      <c r="BYC103" s="644"/>
      <c r="BYD103" s="644"/>
      <c r="BYE103" s="644"/>
      <c r="BYF103" s="644"/>
      <c r="BYG103" s="644"/>
      <c r="BYH103" s="644"/>
      <c r="BYI103" s="644"/>
      <c r="BYJ103" s="644"/>
      <c r="BYK103" s="644"/>
      <c r="BYL103" s="644"/>
      <c r="BYM103" s="644"/>
      <c r="BYN103" s="644"/>
      <c r="BYO103" s="644"/>
      <c r="BYP103" s="644"/>
      <c r="BYQ103" s="644"/>
      <c r="BYR103" s="644"/>
      <c r="BYS103" s="644"/>
      <c r="BYT103" s="644"/>
      <c r="BYU103" s="644"/>
      <c r="BYV103" s="644"/>
      <c r="BYW103" s="644"/>
      <c r="BYX103" s="644"/>
      <c r="BYY103" s="644"/>
      <c r="BYZ103" s="644"/>
      <c r="BZA103" s="644"/>
      <c r="BZB103" s="644"/>
      <c r="BZC103" s="644"/>
      <c r="BZD103" s="644"/>
      <c r="BZE103" s="644"/>
      <c r="BZF103" s="644"/>
      <c r="BZG103" s="644"/>
      <c r="BZH103" s="644"/>
      <c r="BZI103" s="644"/>
      <c r="BZJ103" s="644"/>
      <c r="BZK103" s="644"/>
      <c r="BZL103" s="644"/>
      <c r="BZM103" s="644"/>
      <c r="BZN103" s="644"/>
      <c r="BZO103" s="644"/>
      <c r="BZP103" s="644"/>
      <c r="BZQ103" s="644"/>
      <c r="BZR103" s="644"/>
      <c r="BZS103" s="644"/>
      <c r="BZT103" s="644"/>
      <c r="BZU103" s="644"/>
      <c r="BZV103" s="644"/>
      <c r="BZW103" s="644"/>
      <c r="BZX103" s="644"/>
      <c r="BZY103" s="644"/>
      <c r="BZZ103" s="644"/>
      <c r="CAA103" s="644"/>
      <c r="CAB103" s="644"/>
      <c r="CAC103" s="644"/>
      <c r="CAD103" s="644"/>
      <c r="CAE103" s="644"/>
      <c r="CAF103" s="644"/>
      <c r="CAG103" s="644"/>
      <c r="CAH103" s="644"/>
      <c r="CAI103" s="644"/>
      <c r="CAJ103" s="644"/>
      <c r="CAK103" s="644"/>
      <c r="CAL103" s="644"/>
      <c r="CAM103" s="644"/>
      <c r="CAN103" s="644"/>
      <c r="CAO103" s="644"/>
      <c r="CAP103" s="644"/>
      <c r="CAQ103" s="644"/>
      <c r="CAR103" s="644"/>
      <c r="CAS103" s="644"/>
      <c r="CAT103" s="644"/>
      <c r="CAU103" s="644"/>
      <c r="CAV103" s="644"/>
      <c r="CAW103" s="644"/>
      <c r="CAX103" s="644"/>
      <c r="CAY103" s="644"/>
      <c r="CAZ103" s="644"/>
      <c r="CBA103" s="644"/>
      <c r="CBB103" s="644"/>
      <c r="CBC103" s="644"/>
      <c r="CBD103" s="644"/>
      <c r="CBE103" s="644"/>
      <c r="CBF103" s="644"/>
      <c r="CBG103" s="644"/>
      <c r="CBH103" s="644"/>
      <c r="CBI103" s="644"/>
      <c r="CBJ103" s="644"/>
      <c r="CBK103" s="644"/>
      <c r="CBL103" s="644"/>
      <c r="CBM103" s="644"/>
      <c r="CBN103" s="644"/>
      <c r="CBO103" s="644"/>
      <c r="CBP103" s="644"/>
      <c r="CBQ103" s="644"/>
      <c r="CBR103" s="644"/>
      <c r="CBS103" s="644"/>
      <c r="CBT103" s="644"/>
      <c r="CBU103" s="644"/>
      <c r="CBV103" s="644"/>
      <c r="CBW103" s="644"/>
      <c r="CBX103" s="644"/>
      <c r="CBY103" s="644"/>
      <c r="CBZ103" s="644"/>
      <c r="CCA103" s="644"/>
      <c r="CCB103" s="644"/>
      <c r="CCC103" s="644"/>
      <c r="CCD103" s="644"/>
      <c r="CCE103" s="644"/>
      <c r="CCF103" s="644"/>
      <c r="CCG103" s="644"/>
      <c r="CCH103" s="644"/>
      <c r="CCI103" s="644"/>
      <c r="CCJ103" s="644"/>
      <c r="CCK103" s="644"/>
      <c r="CCL103" s="644"/>
      <c r="CCM103" s="644"/>
      <c r="CCN103" s="644"/>
      <c r="CCO103" s="644"/>
      <c r="CCP103" s="644"/>
      <c r="CCQ103" s="644"/>
      <c r="CCR103" s="644"/>
      <c r="CCS103" s="644"/>
      <c r="CCT103" s="644"/>
      <c r="CCU103" s="644"/>
      <c r="CCV103" s="644"/>
      <c r="CCW103" s="644"/>
      <c r="CCX103" s="644"/>
      <c r="CCY103" s="644"/>
      <c r="CCZ103" s="644"/>
      <c r="CDA103" s="644"/>
      <c r="CDB103" s="644"/>
      <c r="CDC103" s="644"/>
      <c r="CDD103" s="644"/>
      <c r="CDE103" s="644"/>
      <c r="CDF103" s="644"/>
      <c r="CDG103" s="644"/>
      <c r="CDH103" s="644"/>
      <c r="CDI103" s="644"/>
      <c r="CDJ103" s="644"/>
      <c r="CDK103" s="644"/>
      <c r="CDL103" s="644"/>
      <c r="CDM103" s="644"/>
      <c r="CDN103" s="644"/>
      <c r="CDO103" s="644"/>
      <c r="CDP103" s="644"/>
      <c r="CDQ103" s="644"/>
      <c r="CDR103" s="644"/>
      <c r="CDS103" s="644"/>
      <c r="CDT103" s="644"/>
      <c r="CDU103" s="644"/>
      <c r="CDV103" s="644"/>
      <c r="CDW103" s="644"/>
      <c r="CDX103" s="644"/>
      <c r="CDY103" s="644"/>
      <c r="CDZ103" s="644"/>
      <c r="CEA103" s="644"/>
      <c r="CEB103" s="644"/>
      <c r="CEC103" s="644"/>
      <c r="CED103" s="644"/>
      <c r="CEE103" s="644"/>
      <c r="CEF103" s="644"/>
      <c r="CEG103" s="644"/>
      <c r="CEH103" s="644"/>
      <c r="CEI103" s="644"/>
      <c r="CEJ103" s="644"/>
      <c r="CEK103" s="644"/>
      <c r="CEL103" s="644"/>
      <c r="CEM103" s="644"/>
      <c r="CEN103" s="644"/>
      <c r="CEO103" s="644"/>
      <c r="CEP103" s="644"/>
      <c r="CEQ103" s="644"/>
      <c r="CER103" s="644"/>
      <c r="CES103" s="644"/>
      <c r="CET103" s="644"/>
      <c r="CEU103" s="644"/>
      <c r="CEV103" s="644"/>
      <c r="CEW103" s="644"/>
      <c r="CEX103" s="644"/>
      <c r="CEY103" s="644"/>
      <c r="CEZ103" s="644"/>
      <c r="CFA103" s="644"/>
      <c r="CFB103" s="644"/>
      <c r="CFC103" s="644"/>
      <c r="CFD103" s="644"/>
      <c r="CFE103" s="644"/>
      <c r="CFF103" s="644"/>
      <c r="CFG103" s="644"/>
      <c r="CFH103" s="644"/>
      <c r="CFI103" s="644"/>
      <c r="CFJ103" s="644"/>
      <c r="CFK103" s="644"/>
      <c r="CFL103" s="644"/>
      <c r="CFM103" s="644"/>
      <c r="CFN103" s="644"/>
      <c r="CFO103" s="644"/>
      <c r="CFP103" s="644"/>
      <c r="CFQ103" s="644"/>
      <c r="CFR103" s="644"/>
      <c r="CFS103" s="644"/>
      <c r="CFT103" s="644"/>
      <c r="CFU103" s="644"/>
      <c r="CFV103" s="644"/>
      <c r="CFW103" s="644"/>
      <c r="CFX103" s="644"/>
      <c r="CFY103" s="644"/>
      <c r="CFZ103" s="644"/>
      <c r="CGA103" s="644"/>
      <c r="CGB103" s="644"/>
      <c r="CGC103" s="644"/>
      <c r="CGD103" s="644"/>
      <c r="CGE103" s="644"/>
      <c r="CGF103" s="644"/>
      <c r="CGG103" s="644"/>
      <c r="CGH103" s="644"/>
      <c r="CGI103" s="644"/>
      <c r="CGJ103" s="644"/>
      <c r="CGK103" s="644"/>
      <c r="CGL103" s="644"/>
      <c r="CGM103" s="644"/>
      <c r="CGN103" s="644"/>
      <c r="CGO103" s="644"/>
      <c r="CGP103" s="644"/>
      <c r="CGQ103" s="644"/>
      <c r="CGR103" s="644"/>
      <c r="CGS103" s="644"/>
      <c r="CGT103" s="644"/>
      <c r="CGU103" s="644"/>
      <c r="CGV103" s="644"/>
      <c r="CGW103" s="644"/>
      <c r="CGX103" s="644"/>
      <c r="CGY103" s="644"/>
      <c r="CGZ103" s="644"/>
      <c r="CHA103" s="644"/>
      <c r="CHB103" s="644"/>
      <c r="CHC103" s="644"/>
      <c r="CHD103" s="644"/>
      <c r="CHE103" s="644"/>
      <c r="CHF103" s="644"/>
      <c r="CHG103" s="644"/>
      <c r="CHH103" s="644"/>
      <c r="CHI103" s="644"/>
      <c r="CHJ103" s="644"/>
      <c r="CHK103" s="644"/>
      <c r="CHL103" s="644"/>
      <c r="CHM103" s="644"/>
      <c r="CHN103" s="644"/>
      <c r="CHO103" s="644"/>
      <c r="CHP103" s="644"/>
      <c r="CHQ103" s="644"/>
      <c r="CHR103" s="644"/>
      <c r="CHS103" s="644"/>
      <c r="CHT103" s="644"/>
      <c r="CHU103" s="644"/>
      <c r="CHV103" s="644"/>
      <c r="CHW103" s="644"/>
      <c r="CHX103" s="644"/>
      <c r="CHY103" s="644"/>
      <c r="CHZ103" s="644"/>
      <c r="CIA103" s="644"/>
      <c r="CIB103" s="644"/>
      <c r="CIC103" s="644"/>
      <c r="CID103" s="644"/>
      <c r="CIE103" s="644"/>
      <c r="CIF103" s="644"/>
      <c r="CIG103" s="644"/>
      <c r="CIH103" s="644"/>
      <c r="CII103" s="644"/>
      <c r="CIJ103" s="644"/>
      <c r="CIK103" s="644"/>
      <c r="CIL103" s="644"/>
      <c r="CIM103" s="644"/>
      <c r="CIN103" s="644"/>
      <c r="CIO103" s="644"/>
      <c r="CIP103" s="644"/>
      <c r="CIQ103" s="644"/>
      <c r="CIR103" s="644"/>
      <c r="CIS103" s="644"/>
      <c r="CIT103" s="644"/>
      <c r="CIU103" s="644"/>
      <c r="CIV103" s="644"/>
      <c r="CIW103" s="644"/>
      <c r="CIX103" s="644"/>
      <c r="CIY103" s="644"/>
      <c r="CIZ103" s="644"/>
      <c r="CJA103" s="644"/>
      <c r="CJB103" s="644"/>
      <c r="CJC103" s="644"/>
      <c r="CJD103" s="644"/>
      <c r="CJE103" s="644"/>
      <c r="CJF103" s="644"/>
      <c r="CJG103" s="644"/>
      <c r="CJH103" s="644"/>
      <c r="CJI103" s="644"/>
      <c r="CJJ103" s="644"/>
      <c r="CJK103" s="644"/>
      <c r="CJL103" s="644"/>
      <c r="CJM103" s="644"/>
      <c r="CJN103" s="644"/>
      <c r="CJO103" s="644"/>
      <c r="CJP103" s="644"/>
      <c r="CJQ103" s="644"/>
      <c r="CJR103" s="644"/>
      <c r="CJS103" s="644"/>
      <c r="CJT103" s="644"/>
      <c r="CJU103" s="644"/>
      <c r="CJV103" s="644"/>
      <c r="CJW103" s="644"/>
      <c r="CJX103" s="644"/>
      <c r="CJY103" s="644"/>
      <c r="CJZ103" s="644"/>
      <c r="CKA103" s="644"/>
      <c r="CKB103" s="644"/>
      <c r="CKC103" s="644"/>
      <c r="CKD103" s="644"/>
      <c r="CKE103" s="644"/>
      <c r="CKF103" s="644"/>
      <c r="CKG103" s="644"/>
      <c r="CKH103" s="644"/>
      <c r="CKI103" s="644"/>
      <c r="CKJ103" s="644"/>
      <c r="CKK103" s="644"/>
      <c r="CKL103" s="644"/>
      <c r="CKM103" s="644"/>
      <c r="CKN103" s="644"/>
      <c r="CKO103" s="644"/>
      <c r="CKP103" s="644"/>
      <c r="CKQ103" s="644"/>
      <c r="CKR103" s="644"/>
      <c r="CKS103" s="644"/>
      <c r="CKT103" s="644"/>
      <c r="CKU103" s="644"/>
      <c r="CKV103" s="644"/>
      <c r="CKW103" s="644"/>
      <c r="CKX103" s="644"/>
      <c r="CKY103" s="644"/>
      <c r="CKZ103" s="644"/>
      <c r="CLA103" s="644"/>
      <c r="CLB103" s="644"/>
      <c r="CLC103" s="644"/>
      <c r="CLD103" s="644"/>
      <c r="CLE103" s="644"/>
      <c r="CLF103" s="644"/>
      <c r="CLG103" s="644"/>
      <c r="CLH103" s="644"/>
      <c r="CLI103" s="644"/>
      <c r="CLJ103" s="644"/>
      <c r="CLK103" s="644"/>
      <c r="CLL103" s="644"/>
      <c r="CLM103" s="644"/>
      <c r="CLN103" s="644"/>
      <c r="CLO103" s="644"/>
      <c r="CLP103" s="644"/>
      <c r="CLQ103" s="644"/>
      <c r="CLR103" s="644"/>
      <c r="CLS103" s="644"/>
      <c r="CLT103" s="644"/>
      <c r="CLU103" s="644"/>
      <c r="CLV103" s="644"/>
      <c r="CLW103" s="644"/>
      <c r="CLX103" s="644"/>
      <c r="CLY103" s="644"/>
      <c r="CLZ103" s="644"/>
      <c r="CMA103" s="644"/>
      <c r="CMB103" s="644"/>
      <c r="CMC103" s="644"/>
      <c r="CMD103" s="644"/>
      <c r="CME103" s="644"/>
      <c r="CMF103" s="644"/>
      <c r="CMG103" s="644"/>
      <c r="CMH103" s="644"/>
      <c r="CMI103" s="644"/>
      <c r="CMJ103" s="644"/>
      <c r="CMK103" s="644"/>
      <c r="CML103" s="644"/>
      <c r="CMM103" s="644"/>
      <c r="CMN103" s="644"/>
      <c r="CMO103" s="644"/>
      <c r="CMP103" s="644"/>
      <c r="CMQ103" s="644"/>
      <c r="CMR103" s="644"/>
      <c r="CMS103" s="644"/>
      <c r="CMT103" s="644"/>
      <c r="CMU103" s="644"/>
      <c r="CMV103" s="644"/>
      <c r="CMW103" s="644"/>
      <c r="CMX103" s="644"/>
      <c r="CMY103" s="644"/>
      <c r="CMZ103" s="644"/>
      <c r="CNA103" s="644"/>
      <c r="CNB103" s="644"/>
      <c r="CNC103" s="644"/>
      <c r="CND103" s="644"/>
      <c r="CNE103" s="644"/>
      <c r="CNF103" s="644"/>
      <c r="CNG103" s="644"/>
      <c r="CNH103" s="644"/>
      <c r="CNI103" s="644"/>
      <c r="CNJ103" s="644"/>
      <c r="CNK103" s="644"/>
      <c r="CNL103" s="644"/>
      <c r="CNM103" s="644"/>
      <c r="CNN103" s="644"/>
      <c r="CNO103" s="644"/>
      <c r="CNP103" s="644"/>
      <c r="CNQ103" s="644"/>
      <c r="CNR103" s="644"/>
      <c r="CNS103" s="644"/>
      <c r="CNT103" s="644"/>
      <c r="CNU103" s="644"/>
      <c r="CNV103" s="644"/>
      <c r="CNW103" s="644"/>
      <c r="CNX103" s="644"/>
      <c r="CNY103" s="644"/>
      <c r="CNZ103" s="644"/>
      <c r="COA103" s="644"/>
      <c r="COB103" s="644"/>
      <c r="COC103" s="644"/>
      <c r="COD103" s="644"/>
      <c r="COE103" s="644"/>
      <c r="COF103" s="644"/>
      <c r="COG103" s="644"/>
      <c r="COH103" s="644"/>
      <c r="COI103" s="644"/>
      <c r="COJ103" s="644"/>
      <c r="COK103" s="644"/>
      <c r="COL103" s="644"/>
      <c r="COM103" s="644"/>
      <c r="CON103" s="644"/>
      <c r="COO103" s="644"/>
      <c r="COP103" s="644"/>
      <c r="COQ103" s="644"/>
      <c r="COR103" s="644"/>
      <c r="COS103" s="644"/>
      <c r="COT103" s="644"/>
      <c r="COU103" s="644"/>
      <c r="COV103" s="644"/>
      <c r="COW103" s="644"/>
      <c r="COX103" s="644"/>
      <c r="COY103" s="644"/>
      <c r="COZ103" s="644"/>
      <c r="CPA103" s="644"/>
      <c r="CPB103" s="644"/>
      <c r="CPC103" s="644"/>
      <c r="CPD103" s="644"/>
      <c r="CPE103" s="644"/>
      <c r="CPF103" s="644"/>
      <c r="CPG103" s="644"/>
      <c r="CPH103" s="644"/>
      <c r="CPI103" s="644"/>
      <c r="CPJ103" s="644"/>
      <c r="CPK103" s="644"/>
      <c r="CPL103" s="644"/>
      <c r="CPM103" s="644"/>
      <c r="CPN103" s="644"/>
      <c r="CPO103" s="644"/>
      <c r="CPP103" s="644"/>
      <c r="CPQ103" s="644"/>
      <c r="CPR103" s="644"/>
      <c r="CPS103" s="644"/>
      <c r="CPT103" s="644"/>
      <c r="CPU103" s="644"/>
      <c r="CPV103" s="644"/>
      <c r="CPW103" s="644"/>
      <c r="CPX103" s="644"/>
      <c r="CPY103" s="644"/>
      <c r="CPZ103" s="644"/>
      <c r="CQA103" s="644"/>
      <c r="CQB103" s="644"/>
      <c r="CQC103" s="644"/>
      <c r="CQD103" s="644"/>
      <c r="CQE103" s="644"/>
      <c r="CQF103" s="644"/>
      <c r="CQG103" s="644"/>
      <c r="CQH103" s="644"/>
      <c r="CQI103" s="644"/>
      <c r="CQJ103" s="644"/>
      <c r="CQK103" s="644"/>
      <c r="CQL103" s="644"/>
      <c r="CQM103" s="644"/>
      <c r="CQN103" s="644"/>
      <c r="CQO103" s="644"/>
      <c r="CQP103" s="644"/>
      <c r="CQQ103" s="644"/>
      <c r="CQR103" s="644"/>
      <c r="CQS103" s="644"/>
      <c r="CQT103" s="644"/>
      <c r="CQU103" s="644"/>
      <c r="CQV103" s="644"/>
      <c r="CQW103" s="644"/>
      <c r="CQX103" s="644"/>
      <c r="CQY103" s="644"/>
      <c r="CQZ103" s="644"/>
      <c r="CRA103" s="644"/>
      <c r="CRB103" s="644"/>
      <c r="CRC103" s="644"/>
      <c r="CRD103" s="644"/>
      <c r="CRE103" s="644"/>
      <c r="CRF103" s="644"/>
      <c r="CRG103" s="644"/>
      <c r="CRH103" s="644"/>
      <c r="CRI103" s="644"/>
      <c r="CRJ103" s="644"/>
      <c r="CRK103" s="644"/>
      <c r="CRL103" s="644"/>
      <c r="CRM103" s="644"/>
      <c r="CRN103" s="644"/>
      <c r="CRO103" s="644"/>
      <c r="CRP103" s="644"/>
      <c r="CRQ103" s="644"/>
      <c r="CRR103" s="644"/>
      <c r="CRS103" s="644"/>
      <c r="CRT103" s="644"/>
      <c r="CRU103" s="644"/>
      <c r="CRV103" s="644"/>
      <c r="CRW103" s="644"/>
      <c r="CRX103" s="644"/>
      <c r="CRY103" s="644"/>
      <c r="CRZ103" s="644"/>
      <c r="CSA103" s="644"/>
      <c r="CSB103" s="644"/>
      <c r="CSC103" s="644"/>
      <c r="CSD103" s="644"/>
      <c r="CSE103" s="644"/>
      <c r="CSF103" s="644"/>
      <c r="CSG103" s="644"/>
      <c r="CSH103" s="644"/>
      <c r="CSI103" s="644"/>
      <c r="CSJ103" s="644"/>
      <c r="CSK103" s="644"/>
      <c r="CSL103" s="644"/>
      <c r="CSM103" s="644"/>
      <c r="CSN103" s="644"/>
      <c r="CSO103" s="644"/>
      <c r="CSP103" s="644"/>
      <c r="CSQ103" s="644"/>
      <c r="CSR103" s="644"/>
      <c r="CSS103" s="644"/>
      <c r="CST103" s="644"/>
      <c r="CSU103" s="644"/>
      <c r="CSV103" s="644"/>
      <c r="CSW103" s="644"/>
      <c r="CSX103" s="644"/>
      <c r="CSY103" s="644"/>
      <c r="CSZ103" s="644"/>
      <c r="CTA103" s="644"/>
      <c r="CTB103" s="644"/>
      <c r="CTC103" s="644"/>
      <c r="CTD103" s="644"/>
      <c r="CTE103" s="644"/>
      <c r="CTF103" s="644"/>
      <c r="CTG103" s="644"/>
      <c r="CTH103" s="644"/>
      <c r="CTI103" s="644"/>
      <c r="CTJ103" s="644"/>
      <c r="CTK103" s="644"/>
      <c r="CTL103" s="644"/>
      <c r="CTM103" s="644"/>
      <c r="CTN103" s="644"/>
      <c r="CTO103" s="644"/>
      <c r="CTP103" s="644"/>
      <c r="CTQ103" s="644"/>
      <c r="CTR103" s="644"/>
      <c r="CTS103" s="644"/>
      <c r="CTT103" s="644"/>
      <c r="CTU103" s="644"/>
      <c r="CTV103" s="644"/>
      <c r="CTW103" s="644"/>
      <c r="CTX103" s="644"/>
      <c r="CTY103" s="644"/>
      <c r="CTZ103" s="644"/>
      <c r="CUA103" s="644"/>
      <c r="CUB103" s="644"/>
      <c r="CUC103" s="644"/>
      <c r="CUD103" s="644"/>
      <c r="CUE103" s="644"/>
      <c r="CUF103" s="644"/>
      <c r="CUG103" s="644"/>
      <c r="CUH103" s="644"/>
      <c r="CUI103" s="644"/>
      <c r="CUJ103" s="644"/>
      <c r="CUK103" s="644"/>
      <c r="CUL103" s="644"/>
      <c r="CUM103" s="644"/>
      <c r="CUN103" s="644"/>
      <c r="CUO103" s="644"/>
      <c r="CUP103" s="644"/>
      <c r="CUQ103" s="644"/>
      <c r="CUR103" s="644"/>
      <c r="CUS103" s="644"/>
      <c r="CUT103" s="644"/>
      <c r="CUU103" s="644"/>
      <c r="CUV103" s="644"/>
      <c r="CUW103" s="644"/>
      <c r="CUX103" s="644"/>
      <c r="CUY103" s="644"/>
      <c r="CUZ103" s="644"/>
      <c r="CVA103" s="644"/>
      <c r="CVB103" s="644"/>
      <c r="CVC103" s="644"/>
      <c r="CVD103" s="644"/>
      <c r="CVE103" s="644"/>
      <c r="CVF103" s="644"/>
      <c r="CVG103" s="644"/>
      <c r="CVH103" s="644"/>
      <c r="CVI103" s="644"/>
      <c r="CVJ103" s="644"/>
      <c r="CVK103" s="644"/>
      <c r="CVL103" s="644"/>
      <c r="CVM103" s="644"/>
      <c r="CVN103" s="644"/>
      <c r="CVO103" s="644"/>
      <c r="CVP103" s="644"/>
      <c r="CVQ103" s="644"/>
      <c r="CVR103" s="644"/>
      <c r="CVS103" s="644"/>
      <c r="CVT103" s="644"/>
      <c r="CVU103" s="644"/>
      <c r="CVV103" s="644"/>
      <c r="CVW103" s="644"/>
      <c r="CVX103" s="644"/>
      <c r="CVY103" s="644"/>
      <c r="CVZ103" s="644"/>
      <c r="CWA103" s="644"/>
      <c r="CWB103" s="644"/>
      <c r="CWC103" s="644"/>
      <c r="CWD103" s="644"/>
      <c r="CWE103" s="644"/>
      <c r="CWF103" s="644"/>
      <c r="CWG103" s="644"/>
      <c r="CWH103" s="644"/>
      <c r="CWI103" s="644"/>
      <c r="CWJ103" s="644"/>
      <c r="CWK103" s="644"/>
      <c r="CWL103" s="644"/>
      <c r="CWM103" s="644"/>
      <c r="CWN103" s="644"/>
      <c r="CWO103" s="644"/>
      <c r="CWP103" s="644"/>
      <c r="CWQ103" s="644"/>
      <c r="CWR103" s="644"/>
      <c r="CWS103" s="644"/>
      <c r="CWT103" s="644"/>
      <c r="CWU103" s="644"/>
      <c r="CWV103" s="644"/>
      <c r="CWW103" s="644"/>
      <c r="CWX103" s="644"/>
      <c r="CWY103" s="644"/>
      <c r="CWZ103" s="644"/>
      <c r="CXA103" s="644"/>
      <c r="CXB103" s="644"/>
      <c r="CXC103" s="644"/>
      <c r="CXD103" s="644"/>
      <c r="CXE103" s="644"/>
      <c r="CXF103" s="644"/>
      <c r="CXG103" s="644"/>
      <c r="CXH103" s="644"/>
      <c r="CXI103" s="644"/>
      <c r="CXJ103" s="644"/>
      <c r="CXK103" s="644"/>
      <c r="CXL103" s="644"/>
      <c r="CXM103" s="644"/>
      <c r="CXN103" s="644"/>
      <c r="CXO103" s="644"/>
      <c r="CXP103" s="644"/>
      <c r="CXQ103" s="644"/>
      <c r="CXR103" s="644"/>
      <c r="CXS103" s="644"/>
      <c r="CXT103" s="644"/>
      <c r="CXU103" s="644"/>
      <c r="CXV103" s="644"/>
      <c r="CXW103" s="644"/>
      <c r="CXX103" s="644"/>
      <c r="CXY103" s="644"/>
      <c r="CXZ103" s="644"/>
      <c r="CYA103" s="644"/>
      <c r="CYB103" s="644"/>
      <c r="CYC103" s="644"/>
      <c r="CYD103" s="644"/>
      <c r="CYE103" s="644"/>
      <c r="CYF103" s="644"/>
      <c r="CYG103" s="644"/>
      <c r="CYH103" s="644"/>
      <c r="CYI103" s="644"/>
      <c r="CYJ103" s="644"/>
      <c r="CYK103" s="644"/>
      <c r="CYL103" s="644"/>
      <c r="CYM103" s="644"/>
      <c r="CYN103" s="644"/>
      <c r="CYO103" s="644"/>
      <c r="CYP103" s="644"/>
      <c r="CYQ103" s="644"/>
      <c r="CYR103" s="644"/>
      <c r="CYS103" s="644"/>
      <c r="CYT103" s="644"/>
      <c r="CYU103" s="644"/>
      <c r="CYV103" s="644"/>
      <c r="CYW103" s="644"/>
      <c r="CYX103" s="644"/>
      <c r="CYY103" s="644"/>
      <c r="CYZ103" s="644"/>
      <c r="CZA103" s="644"/>
      <c r="CZB103" s="644"/>
      <c r="CZC103" s="644"/>
      <c r="CZD103" s="644"/>
      <c r="CZE103" s="644"/>
      <c r="CZF103" s="644"/>
      <c r="CZG103" s="644"/>
      <c r="CZH103" s="644"/>
      <c r="CZI103" s="644"/>
      <c r="CZJ103" s="644"/>
      <c r="CZK103" s="644"/>
      <c r="CZL103" s="644"/>
      <c r="CZM103" s="644"/>
      <c r="CZN103" s="644"/>
      <c r="CZO103" s="644"/>
      <c r="CZP103" s="644"/>
      <c r="CZQ103" s="644"/>
      <c r="CZR103" s="644"/>
      <c r="CZS103" s="644"/>
      <c r="CZT103" s="644"/>
      <c r="CZU103" s="644"/>
      <c r="CZV103" s="644"/>
      <c r="CZW103" s="644"/>
      <c r="CZX103" s="644"/>
      <c r="CZY103" s="644"/>
      <c r="CZZ103" s="644"/>
      <c r="DAA103" s="644"/>
      <c r="DAB103" s="644"/>
      <c r="DAC103" s="644"/>
      <c r="DAD103" s="644"/>
      <c r="DAE103" s="644"/>
      <c r="DAF103" s="644"/>
      <c r="DAG103" s="644"/>
      <c r="DAH103" s="644"/>
      <c r="DAI103" s="644"/>
      <c r="DAJ103" s="644"/>
      <c r="DAK103" s="644"/>
      <c r="DAL103" s="644"/>
      <c r="DAM103" s="644"/>
      <c r="DAN103" s="644"/>
      <c r="DAO103" s="644"/>
      <c r="DAP103" s="644"/>
      <c r="DAQ103" s="644"/>
      <c r="DAR103" s="644"/>
      <c r="DAS103" s="644"/>
      <c r="DAT103" s="644"/>
      <c r="DAU103" s="644"/>
      <c r="DAV103" s="644"/>
      <c r="DAW103" s="644"/>
      <c r="DAX103" s="644"/>
      <c r="DAY103" s="644"/>
      <c r="DAZ103" s="644"/>
      <c r="DBA103" s="644"/>
      <c r="DBB103" s="644"/>
      <c r="DBC103" s="644"/>
      <c r="DBD103" s="644"/>
      <c r="DBE103" s="644"/>
      <c r="DBF103" s="644"/>
      <c r="DBG103" s="644"/>
      <c r="DBH103" s="644"/>
      <c r="DBI103" s="644"/>
      <c r="DBJ103" s="644"/>
      <c r="DBK103" s="644"/>
      <c r="DBL103" s="644"/>
      <c r="DBM103" s="644"/>
      <c r="DBN103" s="644"/>
      <c r="DBO103" s="644"/>
      <c r="DBP103" s="644"/>
      <c r="DBQ103" s="644"/>
      <c r="DBR103" s="644"/>
      <c r="DBS103" s="644"/>
      <c r="DBT103" s="644"/>
      <c r="DBU103" s="644"/>
      <c r="DBV103" s="644"/>
      <c r="DBW103" s="644"/>
      <c r="DBX103" s="644"/>
      <c r="DBY103" s="644"/>
      <c r="DBZ103" s="644"/>
      <c r="DCA103" s="644"/>
      <c r="DCB103" s="644"/>
      <c r="DCC103" s="644"/>
      <c r="DCD103" s="644"/>
      <c r="DCE103" s="644"/>
      <c r="DCF103" s="644"/>
      <c r="DCG103" s="644"/>
      <c r="DCH103" s="644"/>
      <c r="DCI103" s="644"/>
      <c r="DCJ103" s="644"/>
      <c r="DCK103" s="644"/>
      <c r="DCL103" s="644"/>
      <c r="DCM103" s="644"/>
      <c r="DCN103" s="644"/>
      <c r="DCO103" s="644"/>
      <c r="DCP103" s="644"/>
      <c r="DCQ103" s="644"/>
      <c r="DCR103" s="644"/>
      <c r="DCS103" s="644"/>
      <c r="DCT103" s="644"/>
      <c r="DCU103" s="644"/>
      <c r="DCV103" s="644"/>
      <c r="DCW103" s="644"/>
      <c r="DCX103" s="644"/>
      <c r="DCY103" s="644"/>
      <c r="DCZ103" s="644"/>
      <c r="DDA103" s="644"/>
      <c r="DDB103" s="644"/>
      <c r="DDC103" s="644"/>
      <c r="DDD103" s="644"/>
      <c r="DDE103" s="644"/>
      <c r="DDF103" s="644"/>
      <c r="DDG103" s="644"/>
      <c r="DDH103" s="644"/>
      <c r="DDI103" s="644"/>
      <c r="DDJ103" s="644"/>
      <c r="DDK103" s="644"/>
      <c r="DDL103" s="644"/>
      <c r="DDM103" s="644"/>
      <c r="DDN103" s="644"/>
      <c r="DDO103" s="644"/>
      <c r="DDP103" s="644"/>
      <c r="DDQ103" s="644"/>
      <c r="DDR103" s="644"/>
      <c r="DDS103" s="644"/>
      <c r="DDT103" s="644"/>
      <c r="DDU103" s="644"/>
      <c r="DDV103" s="644"/>
      <c r="DDW103" s="644"/>
      <c r="DDX103" s="644"/>
      <c r="DDY103" s="644"/>
      <c r="DDZ103" s="644"/>
      <c r="DEA103" s="644"/>
      <c r="DEB103" s="644"/>
      <c r="DEC103" s="644"/>
      <c r="DED103" s="644"/>
      <c r="DEE103" s="644"/>
      <c r="DEF103" s="644"/>
      <c r="DEG103" s="644"/>
      <c r="DEH103" s="644"/>
      <c r="DEI103" s="644"/>
      <c r="DEJ103" s="644"/>
      <c r="DEK103" s="644"/>
      <c r="DEL103" s="644"/>
      <c r="DEM103" s="644"/>
      <c r="DEN103" s="644"/>
      <c r="DEO103" s="644"/>
      <c r="DEP103" s="644"/>
      <c r="DEQ103" s="644"/>
      <c r="DER103" s="644"/>
      <c r="DES103" s="644"/>
      <c r="DET103" s="644"/>
      <c r="DEU103" s="644"/>
      <c r="DEV103" s="644"/>
      <c r="DEW103" s="644"/>
      <c r="DEX103" s="644"/>
      <c r="DEY103" s="644"/>
      <c r="DEZ103" s="644"/>
      <c r="DFA103" s="644"/>
      <c r="DFB103" s="644"/>
      <c r="DFC103" s="644"/>
      <c r="DFD103" s="644"/>
      <c r="DFE103" s="644"/>
      <c r="DFF103" s="644"/>
      <c r="DFG103" s="644"/>
      <c r="DFH103" s="644"/>
      <c r="DFI103" s="644"/>
      <c r="DFJ103" s="644"/>
      <c r="DFK103" s="644"/>
      <c r="DFL103" s="644"/>
      <c r="DFM103" s="644"/>
      <c r="DFN103" s="644"/>
      <c r="DFO103" s="644"/>
      <c r="DFP103" s="644"/>
      <c r="DFQ103" s="644"/>
      <c r="DFR103" s="644"/>
      <c r="DFS103" s="644"/>
      <c r="DFT103" s="644"/>
      <c r="DFU103" s="644"/>
      <c r="DFV103" s="644"/>
      <c r="DFW103" s="644"/>
      <c r="DFX103" s="644"/>
      <c r="DFY103" s="644"/>
      <c r="DFZ103" s="644"/>
      <c r="DGA103" s="644"/>
      <c r="DGB103" s="644"/>
      <c r="DGC103" s="644"/>
      <c r="DGD103" s="644"/>
      <c r="DGE103" s="644"/>
      <c r="DGF103" s="644"/>
      <c r="DGG103" s="644"/>
      <c r="DGH103" s="644"/>
      <c r="DGI103" s="644"/>
      <c r="DGJ103" s="644"/>
      <c r="DGK103" s="644"/>
      <c r="DGL103" s="644"/>
      <c r="DGM103" s="644"/>
      <c r="DGN103" s="644"/>
      <c r="DGO103" s="644"/>
      <c r="DGP103" s="644"/>
      <c r="DGQ103" s="644"/>
      <c r="DGR103" s="644"/>
      <c r="DGS103" s="644"/>
      <c r="DGT103" s="644"/>
      <c r="DGU103" s="644"/>
      <c r="DGV103" s="644"/>
      <c r="DGW103" s="644"/>
      <c r="DGX103" s="644"/>
      <c r="DGY103" s="644"/>
      <c r="DGZ103" s="644"/>
      <c r="DHA103" s="644"/>
      <c r="DHB103" s="644"/>
      <c r="DHC103" s="644"/>
      <c r="DHD103" s="644"/>
      <c r="DHE103" s="644"/>
      <c r="DHF103" s="644"/>
      <c r="DHG103" s="644"/>
      <c r="DHH103" s="644"/>
      <c r="DHI103" s="644"/>
      <c r="DHJ103" s="644"/>
      <c r="DHK103" s="644"/>
      <c r="DHL103" s="644"/>
      <c r="DHM103" s="644"/>
      <c r="DHN103" s="644"/>
      <c r="DHO103" s="644"/>
      <c r="DHP103" s="644"/>
      <c r="DHQ103" s="644"/>
      <c r="DHR103" s="644"/>
      <c r="DHS103" s="644"/>
      <c r="DHT103" s="644"/>
      <c r="DHU103" s="644"/>
      <c r="DHV103" s="644"/>
      <c r="DHW103" s="644"/>
      <c r="DHX103" s="644"/>
      <c r="DHY103" s="644"/>
      <c r="DHZ103" s="644"/>
      <c r="DIA103" s="644"/>
      <c r="DIB103" s="644"/>
      <c r="DIC103" s="644"/>
      <c r="DID103" s="644"/>
      <c r="DIE103" s="644"/>
      <c r="DIF103" s="644"/>
      <c r="DIG103" s="644"/>
      <c r="DIH103" s="644"/>
      <c r="DII103" s="644"/>
      <c r="DIJ103" s="644"/>
      <c r="DIK103" s="644"/>
      <c r="DIL103" s="644"/>
      <c r="DIM103" s="644"/>
      <c r="DIN103" s="644"/>
      <c r="DIO103" s="644"/>
      <c r="DIP103" s="644"/>
      <c r="DIQ103" s="644"/>
      <c r="DIR103" s="644"/>
      <c r="DIS103" s="644"/>
      <c r="DIT103" s="644"/>
      <c r="DIU103" s="644"/>
      <c r="DIV103" s="644"/>
      <c r="DIW103" s="644"/>
      <c r="DIX103" s="644"/>
      <c r="DIY103" s="644"/>
      <c r="DIZ103" s="644"/>
      <c r="DJA103" s="644"/>
      <c r="DJB103" s="644"/>
      <c r="DJC103" s="644"/>
      <c r="DJD103" s="644"/>
      <c r="DJE103" s="644"/>
      <c r="DJF103" s="644"/>
      <c r="DJG103" s="644"/>
      <c r="DJH103" s="644"/>
      <c r="DJI103" s="644"/>
      <c r="DJJ103" s="644"/>
      <c r="DJK103" s="644"/>
      <c r="DJL103" s="644"/>
      <c r="DJM103" s="644"/>
      <c r="DJN103" s="644"/>
      <c r="DJO103" s="644"/>
      <c r="DJP103" s="644"/>
      <c r="DJQ103" s="644"/>
      <c r="DJR103" s="644"/>
      <c r="DJS103" s="644"/>
      <c r="DJT103" s="644"/>
      <c r="DJU103" s="644"/>
      <c r="DJV103" s="644"/>
      <c r="DJW103" s="644"/>
      <c r="DJX103" s="644"/>
      <c r="DJY103" s="644"/>
      <c r="DJZ103" s="644"/>
      <c r="DKA103" s="644"/>
      <c r="DKB103" s="644"/>
      <c r="DKC103" s="644"/>
      <c r="DKD103" s="644"/>
      <c r="DKE103" s="644"/>
      <c r="DKF103" s="644"/>
      <c r="DKG103" s="644"/>
      <c r="DKH103" s="644"/>
      <c r="DKI103" s="644"/>
      <c r="DKJ103" s="644"/>
      <c r="DKK103" s="644"/>
      <c r="DKL103" s="644"/>
      <c r="DKM103" s="644"/>
      <c r="DKN103" s="644"/>
      <c r="DKO103" s="644"/>
      <c r="DKP103" s="644"/>
      <c r="DKQ103" s="644"/>
      <c r="DKR103" s="644"/>
      <c r="DKS103" s="644"/>
      <c r="DKT103" s="644"/>
      <c r="DKU103" s="644"/>
      <c r="DKV103" s="644"/>
      <c r="DKW103" s="644"/>
      <c r="DKX103" s="644"/>
      <c r="DKY103" s="644"/>
      <c r="DKZ103" s="644"/>
      <c r="DLA103" s="644"/>
      <c r="DLB103" s="644"/>
      <c r="DLC103" s="644"/>
      <c r="DLD103" s="644"/>
      <c r="DLE103" s="644"/>
      <c r="DLF103" s="644"/>
      <c r="DLG103" s="644"/>
      <c r="DLH103" s="644"/>
      <c r="DLI103" s="644"/>
      <c r="DLJ103" s="644"/>
      <c r="DLK103" s="644"/>
      <c r="DLL103" s="644"/>
      <c r="DLM103" s="644"/>
      <c r="DLN103" s="644"/>
      <c r="DLO103" s="644"/>
      <c r="DLP103" s="644"/>
      <c r="DLQ103" s="644"/>
      <c r="DLR103" s="644"/>
      <c r="DLS103" s="644"/>
      <c r="DLT103" s="644"/>
      <c r="DLU103" s="644"/>
      <c r="DLV103" s="644"/>
      <c r="DLW103" s="644"/>
      <c r="DLX103" s="644"/>
      <c r="DLY103" s="644"/>
      <c r="DLZ103" s="644"/>
      <c r="DMA103" s="644"/>
      <c r="DMB103" s="644"/>
      <c r="DMC103" s="644"/>
      <c r="DMD103" s="644"/>
      <c r="DME103" s="644"/>
      <c r="DMF103" s="644"/>
      <c r="DMG103" s="644"/>
      <c r="DMH103" s="644"/>
      <c r="DMI103" s="644"/>
      <c r="DMJ103" s="644"/>
      <c r="DMK103" s="644"/>
      <c r="DML103" s="644"/>
      <c r="DMM103" s="644"/>
      <c r="DMN103" s="644"/>
      <c r="DMO103" s="644"/>
      <c r="DMP103" s="644"/>
      <c r="DMQ103" s="644"/>
      <c r="DMR103" s="644"/>
      <c r="DMS103" s="644"/>
      <c r="DMT103" s="644"/>
      <c r="DMU103" s="644"/>
      <c r="DMV103" s="644"/>
      <c r="DMW103" s="644"/>
      <c r="DMX103" s="644"/>
      <c r="DMY103" s="644"/>
      <c r="DMZ103" s="644"/>
      <c r="DNA103" s="644"/>
      <c r="DNB103" s="644"/>
      <c r="DNC103" s="644"/>
      <c r="DND103" s="644"/>
      <c r="DNE103" s="644"/>
      <c r="DNF103" s="644"/>
      <c r="DNG103" s="644"/>
      <c r="DNH103" s="644"/>
      <c r="DNI103" s="644"/>
      <c r="DNJ103" s="644"/>
      <c r="DNK103" s="644"/>
      <c r="DNL103" s="644"/>
      <c r="DNM103" s="644"/>
      <c r="DNN103" s="644"/>
      <c r="DNO103" s="644"/>
      <c r="DNP103" s="644"/>
      <c r="DNQ103" s="644"/>
      <c r="DNR103" s="644"/>
      <c r="DNS103" s="644"/>
      <c r="DNT103" s="644"/>
      <c r="DNU103" s="644"/>
      <c r="DNV103" s="644"/>
      <c r="DNW103" s="644"/>
      <c r="DNX103" s="644"/>
      <c r="DNY103" s="644"/>
      <c r="DNZ103" s="644"/>
      <c r="DOA103" s="644"/>
      <c r="DOB103" s="644"/>
      <c r="DOC103" s="644"/>
      <c r="DOD103" s="644"/>
      <c r="DOE103" s="644"/>
      <c r="DOF103" s="644"/>
      <c r="DOG103" s="644"/>
      <c r="DOH103" s="644"/>
      <c r="DOI103" s="644"/>
      <c r="DOJ103" s="644"/>
      <c r="DOK103" s="644"/>
      <c r="DOL103" s="644"/>
      <c r="DOM103" s="644"/>
      <c r="DON103" s="644"/>
      <c r="DOO103" s="644"/>
      <c r="DOP103" s="644"/>
      <c r="DOQ103" s="644"/>
      <c r="DOR103" s="644"/>
      <c r="DOS103" s="644"/>
      <c r="DOT103" s="644"/>
      <c r="DOU103" s="644"/>
      <c r="DOV103" s="644"/>
      <c r="DOW103" s="644"/>
      <c r="DOX103" s="644"/>
      <c r="DOY103" s="644"/>
      <c r="DOZ103" s="644"/>
      <c r="DPA103" s="644"/>
      <c r="DPB103" s="644"/>
      <c r="DPC103" s="644"/>
      <c r="DPD103" s="644"/>
      <c r="DPE103" s="644"/>
      <c r="DPF103" s="644"/>
      <c r="DPG103" s="644"/>
      <c r="DPH103" s="644"/>
      <c r="DPI103" s="644"/>
      <c r="DPJ103" s="644"/>
      <c r="DPK103" s="644"/>
      <c r="DPL103" s="644"/>
      <c r="DPM103" s="644"/>
      <c r="DPN103" s="644"/>
      <c r="DPO103" s="644"/>
      <c r="DPP103" s="644"/>
      <c r="DPQ103" s="644"/>
      <c r="DPR103" s="644"/>
      <c r="DPS103" s="644"/>
      <c r="DPT103" s="644"/>
      <c r="DPU103" s="644"/>
      <c r="DPV103" s="644"/>
      <c r="DPW103" s="644"/>
      <c r="DPX103" s="644"/>
      <c r="DPY103" s="644"/>
      <c r="DPZ103" s="644"/>
      <c r="DQA103" s="644"/>
      <c r="DQB103" s="644"/>
      <c r="DQC103" s="644"/>
      <c r="DQD103" s="644"/>
      <c r="DQE103" s="644"/>
      <c r="DQF103" s="644"/>
      <c r="DQG103" s="644"/>
      <c r="DQH103" s="644"/>
      <c r="DQI103" s="644"/>
      <c r="DQJ103" s="644"/>
      <c r="DQK103" s="644"/>
      <c r="DQL103" s="644"/>
      <c r="DQM103" s="644"/>
      <c r="DQN103" s="644"/>
      <c r="DQO103" s="644"/>
      <c r="DQP103" s="644"/>
      <c r="DQQ103" s="644"/>
      <c r="DQR103" s="644"/>
      <c r="DQS103" s="644"/>
      <c r="DQT103" s="644"/>
      <c r="DQU103" s="644"/>
      <c r="DQV103" s="644"/>
      <c r="DQW103" s="644"/>
      <c r="DQX103" s="644"/>
      <c r="DQY103" s="644"/>
      <c r="DQZ103" s="644"/>
      <c r="DRA103" s="644"/>
      <c r="DRB103" s="644"/>
      <c r="DRC103" s="644"/>
      <c r="DRD103" s="644"/>
      <c r="DRE103" s="644"/>
      <c r="DRF103" s="644"/>
      <c r="DRG103" s="644"/>
      <c r="DRH103" s="644"/>
      <c r="DRI103" s="644"/>
      <c r="DRJ103" s="644"/>
      <c r="DRK103" s="644"/>
      <c r="DRL103" s="644"/>
      <c r="DRM103" s="644"/>
      <c r="DRN103" s="644"/>
      <c r="DRO103" s="644"/>
      <c r="DRP103" s="644"/>
      <c r="DRQ103" s="644"/>
      <c r="DRR103" s="644"/>
      <c r="DRS103" s="644"/>
      <c r="DRT103" s="644"/>
      <c r="DRU103" s="644"/>
      <c r="DRV103" s="644"/>
      <c r="DRW103" s="644"/>
      <c r="DRX103" s="644"/>
      <c r="DRY103" s="644"/>
      <c r="DRZ103" s="644"/>
      <c r="DSA103" s="644"/>
      <c r="DSB103" s="644"/>
      <c r="DSC103" s="644"/>
      <c r="DSD103" s="644"/>
      <c r="DSE103" s="644"/>
      <c r="DSF103" s="644"/>
      <c r="DSG103" s="644"/>
      <c r="DSH103" s="644"/>
      <c r="DSI103" s="644"/>
      <c r="DSJ103" s="644"/>
      <c r="DSK103" s="644"/>
      <c r="DSL103" s="644"/>
      <c r="DSM103" s="644"/>
      <c r="DSN103" s="644"/>
      <c r="DSO103" s="644"/>
      <c r="DSP103" s="644"/>
      <c r="DSQ103" s="644"/>
      <c r="DSR103" s="644"/>
      <c r="DSS103" s="644"/>
      <c r="DST103" s="644"/>
      <c r="DSU103" s="644"/>
      <c r="DSV103" s="644"/>
      <c r="DSW103" s="644"/>
      <c r="DSX103" s="644"/>
      <c r="DSY103" s="644"/>
      <c r="DSZ103" s="644"/>
      <c r="DTA103" s="644"/>
      <c r="DTB103" s="644"/>
      <c r="DTC103" s="644"/>
      <c r="DTD103" s="644"/>
      <c r="DTE103" s="644"/>
      <c r="DTF103" s="644"/>
      <c r="DTG103" s="644"/>
      <c r="DTH103" s="644"/>
      <c r="DTI103" s="644"/>
      <c r="DTJ103" s="644"/>
      <c r="DTK103" s="644"/>
      <c r="DTL103" s="644"/>
      <c r="DTM103" s="644"/>
      <c r="DTN103" s="644"/>
      <c r="DTO103" s="644"/>
      <c r="DTP103" s="644"/>
      <c r="DTQ103" s="644"/>
      <c r="DTR103" s="644"/>
      <c r="DTS103" s="644"/>
      <c r="DTT103" s="644"/>
      <c r="DTU103" s="644"/>
      <c r="DTV103" s="644"/>
      <c r="DTW103" s="644"/>
      <c r="DTX103" s="644"/>
      <c r="DTY103" s="644"/>
      <c r="DTZ103" s="644"/>
      <c r="DUA103" s="644"/>
      <c r="DUB103" s="644"/>
      <c r="DUC103" s="644"/>
      <c r="DUD103" s="644"/>
      <c r="DUE103" s="644"/>
      <c r="DUF103" s="644"/>
      <c r="DUG103" s="644"/>
      <c r="DUH103" s="644"/>
      <c r="DUI103" s="644"/>
      <c r="DUJ103" s="644"/>
      <c r="DUK103" s="644"/>
      <c r="DUL103" s="644"/>
      <c r="DUM103" s="644"/>
      <c r="DUN103" s="644"/>
      <c r="DUO103" s="644"/>
      <c r="DUP103" s="644"/>
      <c r="DUQ103" s="644"/>
      <c r="DUR103" s="644"/>
      <c r="DUS103" s="644"/>
      <c r="DUT103" s="644"/>
      <c r="DUU103" s="644"/>
      <c r="DUV103" s="644"/>
      <c r="DUW103" s="644"/>
      <c r="DUX103" s="644"/>
      <c r="DUY103" s="644"/>
      <c r="DUZ103" s="644"/>
      <c r="DVA103" s="644"/>
      <c r="DVB103" s="644"/>
      <c r="DVC103" s="644"/>
      <c r="DVD103" s="644"/>
      <c r="DVE103" s="644"/>
      <c r="DVF103" s="644"/>
      <c r="DVG103" s="644"/>
      <c r="DVH103" s="644"/>
      <c r="DVI103" s="644"/>
      <c r="DVJ103" s="644"/>
      <c r="DVK103" s="644"/>
      <c r="DVL103" s="644"/>
      <c r="DVM103" s="644"/>
      <c r="DVN103" s="644"/>
      <c r="DVO103" s="644"/>
      <c r="DVP103" s="644"/>
      <c r="DVQ103" s="644"/>
      <c r="DVR103" s="644"/>
      <c r="DVS103" s="644"/>
      <c r="DVT103" s="644"/>
      <c r="DVU103" s="644"/>
      <c r="DVV103" s="644"/>
      <c r="DVW103" s="644"/>
      <c r="DVX103" s="644"/>
      <c r="DVY103" s="644"/>
      <c r="DVZ103" s="644"/>
      <c r="DWA103" s="644"/>
      <c r="DWB103" s="644"/>
      <c r="DWC103" s="644"/>
      <c r="DWD103" s="644"/>
      <c r="DWE103" s="644"/>
      <c r="DWF103" s="644"/>
      <c r="DWG103" s="644"/>
      <c r="DWH103" s="644"/>
      <c r="DWI103" s="644"/>
      <c r="DWJ103" s="644"/>
      <c r="DWK103" s="644"/>
      <c r="DWL103" s="644"/>
      <c r="DWM103" s="644"/>
      <c r="DWN103" s="644"/>
      <c r="DWO103" s="644"/>
      <c r="DWP103" s="644"/>
      <c r="DWQ103" s="644"/>
      <c r="DWR103" s="644"/>
      <c r="DWS103" s="644"/>
      <c r="DWT103" s="644"/>
      <c r="DWU103" s="644"/>
      <c r="DWV103" s="644"/>
      <c r="DWW103" s="644"/>
      <c r="DWX103" s="644"/>
      <c r="DWY103" s="644"/>
      <c r="DWZ103" s="644"/>
      <c r="DXA103" s="644"/>
      <c r="DXB103" s="644"/>
      <c r="DXC103" s="644"/>
      <c r="DXD103" s="644"/>
      <c r="DXE103" s="644"/>
      <c r="DXF103" s="644"/>
      <c r="DXG103" s="644"/>
      <c r="DXH103" s="644"/>
      <c r="DXI103" s="644"/>
      <c r="DXJ103" s="644"/>
      <c r="DXK103" s="644"/>
      <c r="DXL103" s="644"/>
      <c r="DXM103" s="644"/>
      <c r="DXN103" s="644"/>
      <c r="DXO103" s="644"/>
      <c r="DXP103" s="644"/>
      <c r="DXQ103" s="644"/>
      <c r="DXR103" s="644"/>
      <c r="DXS103" s="644"/>
      <c r="DXT103" s="644"/>
      <c r="DXU103" s="644"/>
      <c r="DXV103" s="644"/>
      <c r="DXW103" s="644"/>
      <c r="DXX103" s="644"/>
      <c r="DXY103" s="644"/>
      <c r="DXZ103" s="644"/>
      <c r="DYA103" s="644"/>
      <c r="DYB103" s="644"/>
      <c r="DYC103" s="644"/>
      <c r="DYD103" s="644"/>
      <c r="DYE103" s="644"/>
      <c r="DYF103" s="644"/>
      <c r="DYG103" s="644"/>
      <c r="DYH103" s="644"/>
      <c r="DYI103" s="644"/>
      <c r="DYJ103" s="644"/>
      <c r="DYK103" s="644"/>
      <c r="DYL103" s="644"/>
      <c r="DYM103" s="644"/>
      <c r="DYN103" s="644"/>
      <c r="DYO103" s="644"/>
      <c r="DYP103" s="644"/>
      <c r="DYQ103" s="644"/>
      <c r="DYR103" s="644"/>
      <c r="DYS103" s="644"/>
      <c r="DYT103" s="644"/>
      <c r="DYU103" s="644"/>
      <c r="DYV103" s="644"/>
      <c r="DYW103" s="644"/>
      <c r="DYX103" s="644"/>
      <c r="DYY103" s="644"/>
      <c r="DYZ103" s="644"/>
      <c r="DZA103" s="644"/>
      <c r="DZB103" s="644"/>
      <c r="DZC103" s="644"/>
      <c r="DZD103" s="644"/>
      <c r="DZE103" s="644"/>
      <c r="DZF103" s="644"/>
      <c r="DZG103" s="644"/>
      <c r="DZH103" s="644"/>
      <c r="DZI103" s="644"/>
      <c r="DZJ103" s="644"/>
      <c r="DZK103" s="644"/>
      <c r="DZL103" s="644"/>
      <c r="DZM103" s="644"/>
      <c r="DZN103" s="644"/>
      <c r="DZO103" s="644"/>
      <c r="DZP103" s="644"/>
      <c r="DZQ103" s="644"/>
      <c r="DZR103" s="644"/>
      <c r="DZS103" s="644"/>
      <c r="DZT103" s="644"/>
      <c r="DZU103" s="644"/>
      <c r="DZV103" s="644"/>
      <c r="DZW103" s="644"/>
      <c r="DZX103" s="644"/>
      <c r="DZY103" s="644"/>
      <c r="DZZ103" s="644"/>
      <c r="EAA103" s="644"/>
      <c r="EAB103" s="644"/>
      <c r="EAC103" s="644"/>
      <c r="EAD103" s="644"/>
      <c r="EAE103" s="644"/>
      <c r="EAF103" s="644"/>
      <c r="EAG103" s="644"/>
      <c r="EAH103" s="644"/>
      <c r="EAI103" s="644"/>
      <c r="EAJ103" s="644"/>
      <c r="EAK103" s="644"/>
      <c r="EAL103" s="644"/>
      <c r="EAM103" s="644"/>
      <c r="EAN103" s="644"/>
      <c r="EAO103" s="644"/>
      <c r="EAP103" s="644"/>
      <c r="EAQ103" s="644"/>
      <c r="EAR103" s="644"/>
      <c r="EAS103" s="644"/>
      <c r="EAT103" s="644"/>
      <c r="EAU103" s="644"/>
      <c r="EAV103" s="644"/>
      <c r="EAW103" s="644"/>
      <c r="EAX103" s="644"/>
      <c r="EAY103" s="644"/>
      <c r="EAZ103" s="644"/>
      <c r="EBA103" s="644"/>
      <c r="EBB103" s="644"/>
      <c r="EBC103" s="644"/>
      <c r="EBD103" s="644"/>
      <c r="EBE103" s="644"/>
      <c r="EBF103" s="644"/>
      <c r="EBG103" s="644"/>
      <c r="EBH103" s="644"/>
      <c r="EBI103" s="644"/>
      <c r="EBJ103" s="644"/>
      <c r="EBK103" s="644"/>
      <c r="EBL103" s="644"/>
      <c r="EBM103" s="644"/>
      <c r="EBN103" s="644"/>
      <c r="EBO103" s="644"/>
      <c r="EBP103" s="644"/>
      <c r="EBQ103" s="644"/>
      <c r="EBR103" s="644"/>
      <c r="EBS103" s="644"/>
      <c r="EBT103" s="644"/>
      <c r="EBU103" s="644"/>
      <c r="EBV103" s="644"/>
      <c r="EBW103" s="644"/>
      <c r="EBX103" s="644"/>
      <c r="EBY103" s="644"/>
      <c r="EBZ103" s="644"/>
      <c r="ECA103" s="644"/>
      <c r="ECB103" s="644"/>
      <c r="ECC103" s="644"/>
      <c r="ECD103" s="644"/>
      <c r="ECE103" s="644"/>
      <c r="ECF103" s="644"/>
      <c r="ECG103" s="644"/>
      <c r="ECH103" s="644"/>
      <c r="ECI103" s="644"/>
      <c r="ECJ103" s="644"/>
      <c r="ECK103" s="644"/>
      <c r="ECL103" s="644"/>
      <c r="ECM103" s="644"/>
      <c r="ECN103" s="644"/>
      <c r="ECO103" s="644"/>
      <c r="ECP103" s="644"/>
      <c r="ECQ103" s="644"/>
      <c r="ECR103" s="644"/>
      <c r="ECS103" s="644"/>
      <c r="ECT103" s="644"/>
      <c r="ECU103" s="644"/>
      <c r="ECV103" s="644"/>
      <c r="ECW103" s="644"/>
      <c r="ECX103" s="644"/>
      <c r="ECY103" s="644"/>
      <c r="ECZ103" s="644"/>
      <c r="EDA103" s="644"/>
      <c r="EDB103" s="644"/>
      <c r="EDC103" s="644"/>
      <c r="EDD103" s="644"/>
      <c r="EDE103" s="644"/>
      <c r="EDF103" s="644"/>
      <c r="EDG103" s="644"/>
      <c r="EDH103" s="644"/>
      <c r="EDI103" s="644"/>
      <c r="EDJ103" s="644"/>
      <c r="EDK103" s="644"/>
      <c r="EDL103" s="644"/>
      <c r="EDM103" s="644"/>
      <c r="EDN103" s="644"/>
      <c r="EDO103" s="644"/>
      <c r="EDP103" s="644"/>
      <c r="EDQ103" s="644"/>
      <c r="EDR103" s="644"/>
      <c r="EDS103" s="644"/>
      <c r="EDT103" s="644"/>
      <c r="EDU103" s="644"/>
      <c r="EDV103" s="644"/>
      <c r="EDW103" s="644"/>
      <c r="EDX103" s="644"/>
      <c r="EDY103" s="644"/>
      <c r="EDZ103" s="644"/>
      <c r="EEA103" s="644"/>
      <c r="EEB103" s="644"/>
      <c r="EEC103" s="644"/>
      <c r="EED103" s="644"/>
      <c r="EEE103" s="644"/>
      <c r="EEF103" s="644"/>
      <c r="EEG103" s="644"/>
      <c r="EEH103" s="644"/>
      <c r="EEI103" s="644"/>
      <c r="EEJ103" s="644"/>
      <c r="EEK103" s="644"/>
      <c r="EEL103" s="644"/>
      <c r="EEM103" s="644"/>
      <c r="EEN103" s="644"/>
      <c r="EEO103" s="644"/>
      <c r="EEP103" s="644"/>
      <c r="EEQ103" s="644"/>
      <c r="EER103" s="644"/>
      <c r="EES103" s="644"/>
      <c r="EET103" s="644"/>
      <c r="EEU103" s="644"/>
      <c r="EEV103" s="644"/>
      <c r="EEW103" s="644"/>
      <c r="EEX103" s="644"/>
      <c r="EEY103" s="644"/>
      <c r="EEZ103" s="644"/>
      <c r="EFA103" s="644"/>
      <c r="EFB103" s="644"/>
      <c r="EFC103" s="644"/>
      <c r="EFD103" s="644"/>
      <c r="EFE103" s="644"/>
      <c r="EFF103" s="644"/>
      <c r="EFG103" s="644"/>
      <c r="EFH103" s="644"/>
      <c r="EFI103" s="644"/>
      <c r="EFJ103" s="644"/>
      <c r="EFK103" s="644"/>
      <c r="EFL103" s="644"/>
      <c r="EFM103" s="644"/>
      <c r="EFN103" s="644"/>
      <c r="EFO103" s="644"/>
      <c r="EFP103" s="644"/>
      <c r="EFQ103" s="644"/>
      <c r="EFR103" s="644"/>
      <c r="EFS103" s="644"/>
      <c r="EFT103" s="644"/>
      <c r="EFU103" s="644"/>
      <c r="EFV103" s="644"/>
      <c r="EFW103" s="644"/>
      <c r="EFX103" s="644"/>
      <c r="EFY103" s="644"/>
      <c r="EFZ103" s="644"/>
      <c r="EGA103" s="644"/>
      <c r="EGB103" s="644"/>
      <c r="EGC103" s="644"/>
      <c r="EGD103" s="644"/>
      <c r="EGE103" s="644"/>
      <c r="EGF103" s="644"/>
      <c r="EGG103" s="644"/>
      <c r="EGH103" s="644"/>
      <c r="EGI103" s="644"/>
      <c r="EGJ103" s="644"/>
      <c r="EGK103" s="644"/>
      <c r="EGL103" s="644"/>
      <c r="EGM103" s="644"/>
      <c r="EGN103" s="644"/>
      <c r="EGO103" s="644"/>
      <c r="EGP103" s="644"/>
      <c r="EGQ103" s="644"/>
      <c r="EGR103" s="644"/>
      <c r="EGS103" s="644"/>
      <c r="EGT103" s="644"/>
      <c r="EGU103" s="644"/>
      <c r="EGV103" s="644"/>
      <c r="EGW103" s="644"/>
      <c r="EGX103" s="644"/>
      <c r="EGY103" s="644"/>
      <c r="EGZ103" s="644"/>
      <c r="EHA103" s="644"/>
      <c r="EHB103" s="644"/>
      <c r="EHC103" s="644"/>
      <c r="EHD103" s="644"/>
      <c r="EHE103" s="644"/>
      <c r="EHF103" s="644"/>
      <c r="EHG103" s="644"/>
      <c r="EHH103" s="644"/>
      <c r="EHI103" s="644"/>
      <c r="EHJ103" s="644"/>
      <c r="EHK103" s="644"/>
      <c r="EHL103" s="644"/>
      <c r="EHM103" s="644"/>
      <c r="EHN103" s="644"/>
      <c r="EHO103" s="644"/>
      <c r="EHP103" s="644"/>
      <c r="EHQ103" s="644"/>
      <c r="EHR103" s="644"/>
      <c r="EHS103" s="644"/>
      <c r="EHT103" s="644"/>
      <c r="EHU103" s="644"/>
      <c r="EHV103" s="644"/>
      <c r="EHW103" s="644"/>
      <c r="EHX103" s="644"/>
      <c r="EHY103" s="644"/>
      <c r="EHZ103" s="644"/>
      <c r="EIA103" s="644"/>
      <c r="EIB103" s="644"/>
      <c r="EIC103" s="644"/>
      <c r="EID103" s="644"/>
      <c r="EIE103" s="644"/>
      <c r="EIF103" s="644"/>
      <c r="EIG103" s="644"/>
      <c r="EIH103" s="644"/>
      <c r="EII103" s="644"/>
      <c r="EIJ103" s="644"/>
      <c r="EIK103" s="644"/>
      <c r="EIL103" s="644"/>
      <c r="EIM103" s="644"/>
      <c r="EIN103" s="644"/>
      <c r="EIO103" s="644"/>
      <c r="EIP103" s="644"/>
      <c r="EIQ103" s="644"/>
      <c r="EIR103" s="644"/>
      <c r="EIS103" s="644"/>
      <c r="EIT103" s="644"/>
      <c r="EIU103" s="644"/>
      <c r="EIV103" s="644"/>
      <c r="EIW103" s="644"/>
      <c r="EIX103" s="644"/>
      <c r="EIY103" s="644"/>
      <c r="EIZ103" s="644"/>
      <c r="EJA103" s="644"/>
      <c r="EJB103" s="644"/>
      <c r="EJC103" s="644"/>
      <c r="EJD103" s="644"/>
      <c r="EJE103" s="644"/>
      <c r="EJF103" s="644"/>
      <c r="EJG103" s="644"/>
      <c r="EJH103" s="644"/>
      <c r="EJI103" s="644"/>
      <c r="EJJ103" s="644"/>
      <c r="EJK103" s="644"/>
      <c r="EJL103" s="644"/>
      <c r="EJM103" s="644"/>
      <c r="EJN103" s="644"/>
      <c r="EJO103" s="644"/>
      <c r="EJP103" s="644"/>
      <c r="EJQ103" s="644"/>
      <c r="EJR103" s="644"/>
      <c r="EJS103" s="644"/>
      <c r="EJT103" s="644"/>
      <c r="EJU103" s="644"/>
      <c r="EJV103" s="644"/>
      <c r="EJW103" s="644"/>
      <c r="EJX103" s="644"/>
      <c r="EJY103" s="644"/>
      <c r="EJZ103" s="644"/>
      <c r="EKA103" s="644"/>
      <c r="EKB103" s="644"/>
      <c r="EKC103" s="644"/>
      <c r="EKD103" s="644"/>
      <c r="EKE103" s="644"/>
      <c r="EKF103" s="644"/>
      <c r="EKG103" s="644"/>
      <c r="EKH103" s="644"/>
      <c r="EKI103" s="644"/>
      <c r="EKJ103" s="644"/>
      <c r="EKK103" s="644"/>
      <c r="EKL103" s="644"/>
      <c r="EKM103" s="644"/>
      <c r="EKN103" s="644"/>
      <c r="EKO103" s="644"/>
      <c r="EKP103" s="644"/>
      <c r="EKQ103" s="644"/>
      <c r="EKR103" s="644"/>
      <c r="EKS103" s="644"/>
      <c r="EKT103" s="644"/>
      <c r="EKU103" s="644"/>
      <c r="EKV103" s="644"/>
      <c r="EKW103" s="644"/>
      <c r="EKX103" s="644"/>
      <c r="EKY103" s="644"/>
      <c r="EKZ103" s="644"/>
      <c r="ELA103" s="644"/>
      <c r="ELB103" s="644"/>
      <c r="ELC103" s="644"/>
      <c r="ELD103" s="644"/>
      <c r="ELE103" s="644"/>
      <c r="ELF103" s="644"/>
      <c r="ELG103" s="644"/>
      <c r="ELH103" s="644"/>
      <c r="ELI103" s="644"/>
      <c r="ELJ103" s="644"/>
      <c r="ELK103" s="644"/>
      <c r="ELL103" s="644"/>
      <c r="ELM103" s="644"/>
      <c r="ELN103" s="644"/>
      <c r="ELO103" s="644"/>
      <c r="ELP103" s="644"/>
      <c r="ELQ103" s="644"/>
      <c r="ELR103" s="644"/>
      <c r="ELS103" s="644"/>
      <c r="ELT103" s="644"/>
      <c r="ELU103" s="644"/>
      <c r="ELV103" s="644"/>
      <c r="ELW103" s="644"/>
      <c r="ELX103" s="644"/>
      <c r="ELY103" s="644"/>
      <c r="ELZ103" s="644"/>
      <c r="EMA103" s="644"/>
      <c r="EMB103" s="644"/>
      <c r="EMC103" s="644"/>
      <c r="EMD103" s="644"/>
      <c r="EME103" s="644"/>
      <c r="EMF103" s="644"/>
      <c r="EMG103" s="644"/>
      <c r="EMH103" s="644"/>
      <c r="EMI103" s="644"/>
      <c r="EMJ103" s="644"/>
      <c r="EMK103" s="644"/>
      <c r="EML103" s="644"/>
      <c r="EMM103" s="644"/>
      <c r="EMN103" s="644"/>
      <c r="EMO103" s="644"/>
      <c r="EMP103" s="644"/>
      <c r="EMQ103" s="644"/>
      <c r="EMR103" s="644"/>
      <c r="EMS103" s="644"/>
      <c r="EMT103" s="644"/>
      <c r="EMU103" s="644"/>
      <c r="EMV103" s="644"/>
      <c r="EMW103" s="644"/>
      <c r="EMX103" s="644"/>
      <c r="EMY103" s="644"/>
      <c r="EMZ103" s="644"/>
      <c r="ENA103" s="644"/>
      <c r="ENB103" s="644"/>
      <c r="ENC103" s="644"/>
      <c r="END103" s="644"/>
      <c r="ENE103" s="644"/>
      <c r="ENF103" s="644"/>
      <c r="ENG103" s="644"/>
      <c r="ENH103" s="644"/>
      <c r="ENI103" s="644"/>
      <c r="ENJ103" s="644"/>
      <c r="ENK103" s="644"/>
      <c r="ENL103" s="644"/>
      <c r="ENM103" s="644"/>
      <c r="ENN103" s="644"/>
      <c r="ENO103" s="644"/>
      <c r="ENP103" s="644"/>
      <c r="ENQ103" s="644"/>
      <c r="ENR103" s="644"/>
      <c r="ENS103" s="644"/>
      <c r="ENT103" s="644"/>
      <c r="ENU103" s="644"/>
      <c r="ENV103" s="644"/>
      <c r="ENW103" s="644"/>
      <c r="ENX103" s="644"/>
      <c r="ENY103" s="644"/>
      <c r="ENZ103" s="644"/>
      <c r="EOA103" s="644"/>
      <c r="EOB103" s="644"/>
      <c r="EOC103" s="644"/>
      <c r="EOD103" s="644"/>
      <c r="EOE103" s="644"/>
      <c r="EOF103" s="644"/>
      <c r="EOG103" s="644"/>
      <c r="EOH103" s="644"/>
      <c r="EOI103" s="644"/>
      <c r="EOJ103" s="644"/>
      <c r="EOK103" s="644"/>
      <c r="EOL103" s="644"/>
      <c r="EOM103" s="644"/>
      <c r="EON103" s="644"/>
      <c r="EOO103" s="644"/>
      <c r="EOP103" s="644"/>
      <c r="EOQ103" s="644"/>
      <c r="EOR103" s="644"/>
      <c r="EOS103" s="644"/>
      <c r="EOT103" s="644"/>
      <c r="EOU103" s="644"/>
      <c r="EOV103" s="644"/>
      <c r="EOW103" s="644"/>
      <c r="EOX103" s="644"/>
      <c r="EOY103" s="644"/>
      <c r="EOZ103" s="644"/>
      <c r="EPA103" s="644"/>
      <c r="EPB103" s="644"/>
      <c r="EPC103" s="644"/>
      <c r="EPD103" s="644"/>
      <c r="EPE103" s="644"/>
      <c r="EPF103" s="644"/>
      <c r="EPG103" s="644"/>
      <c r="EPH103" s="644"/>
      <c r="EPI103" s="644"/>
      <c r="EPJ103" s="644"/>
      <c r="EPK103" s="644"/>
      <c r="EPL103" s="644"/>
      <c r="EPM103" s="644"/>
      <c r="EPN103" s="644"/>
      <c r="EPO103" s="644"/>
      <c r="EPP103" s="644"/>
      <c r="EPQ103" s="644"/>
      <c r="EPR103" s="644"/>
      <c r="EPS103" s="644"/>
      <c r="EPT103" s="644"/>
      <c r="EPU103" s="644"/>
      <c r="EPV103" s="644"/>
      <c r="EPW103" s="644"/>
      <c r="EPX103" s="644"/>
      <c r="EPY103" s="644"/>
      <c r="EPZ103" s="644"/>
      <c r="EQA103" s="644"/>
      <c r="EQB103" s="644"/>
      <c r="EQC103" s="644"/>
      <c r="EQD103" s="644"/>
      <c r="EQE103" s="644"/>
      <c r="EQF103" s="644"/>
      <c r="EQG103" s="644"/>
      <c r="EQH103" s="644"/>
      <c r="EQI103" s="644"/>
      <c r="EQJ103" s="644"/>
      <c r="EQK103" s="644"/>
      <c r="EQL103" s="644"/>
      <c r="EQM103" s="644"/>
      <c r="EQN103" s="644"/>
      <c r="EQO103" s="644"/>
      <c r="EQP103" s="644"/>
      <c r="EQQ103" s="644"/>
      <c r="EQR103" s="644"/>
      <c r="EQS103" s="644"/>
      <c r="EQT103" s="644"/>
      <c r="EQU103" s="644"/>
      <c r="EQV103" s="644"/>
      <c r="EQW103" s="644"/>
      <c r="EQX103" s="644"/>
      <c r="EQY103" s="644"/>
      <c r="EQZ103" s="644"/>
      <c r="ERA103" s="644"/>
      <c r="ERB103" s="644"/>
      <c r="ERC103" s="644"/>
      <c r="ERD103" s="644"/>
      <c r="ERE103" s="644"/>
      <c r="ERF103" s="644"/>
      <c r="ERG103" s="644"/>
      <c r="ERH103" s="644"/>
      <c r="ERI103" s="644"/>
      <c r="ERJ103" s="644"/>
      <c r="ERK103" s="644"/>
      <c r="ERL103" s="644"/>
      <c r="ERM103" s="644"/>
      <c r="ERN103" s="644"/>
      <c r="ERO103" s="644"/>
      <c r="ERP103" s="644"/>
      <c r="ERQ103" s="644"/>
      <c r="ERR103" s="644"/>
      <c r="ERS103" s="644"/>
      <c r="ERT103" s="644"/>
      <c r="ERU103" s="644"/>
      <c r="ERV103" s="644"/>
      <c r="ERW103" s="644"/>
      <c r="ERX103" s="644"/>
      <c r="ERY103" s="644"/>
      <c r="ERZ103" s="644"/>
      <c r="ESA103" s="644"/>
      <c r="ESB103" s="644"/>
      <c r="ESC103" s="644"/>
      <c r="ESD103" s="644"/>
      <c r="ESE103" s="644"/>
      <c r="ESF103" s="644"/>
      <c r="ESG103" s="644"/>
      <c r="ESH103" s="644"/>
      <c r="ESI103" s="644"/>
      <c r="ESJ103" s="644"/>
      <c r="ESK103" s="644"/>
      <c r="ESL103" s="644"/>
      <c r="ESM103" s="644"/>
      <c r="ESN103" s="644"/>
      <c r="ESO103" s="644"/>
      <c r="ESP103" s="644"/>
      <c r="ESQ103" s="644"/>
      <c r="ESR103" s="644"/>
      <c r="ESS103" s="644"/>
      <c r="EST103" s="644"/>
      <c r="ESU103" s="644"/>
      <c r="ESV103" s="644"/>
      <c r="ESW103" s="644"/>
      <c r="ESX103" s="644"/>
      <c r="ESY103" s="644"/>
      <c r="ESZ103" s="644"/>
      <c r="ETA103" s="644"/>
      <c r="ETB103" s="644"/>
      <c r="ETC103" s="644"/>
      <c r="ETD103" s="644"/>
      <c r="ETE103" s="644"/>
      <c r="ETF103" s="644"/>
      <c r="ETG103" s="644"/>
      <c r="ETH103" s="644"/>
      <c r="ETI103" s="644"/>
      <c r="ETJ103" s="644"/>
      <c r="ETK103" s="644"/>
      <c r="ETL103" s="644"/>
      <c r="ETM103" s="644"/>
      <c r="ETN103" s="644"/>
      <c r="ETO103" s="644"/>
      <c r="ETP103" s="644"/>
      <c r="ETQ103" s="644"/>
      <c r="ETR103" s="644"/>
      <c r="ETS103" s="644"/>
      <c r="ETT103" s="644"/>
      <c r="ETU103" s="644"/>
      <c r="ETV103" s="644"/>
      <c r="ETW103" s="644"/>
      <c r="ETX103" s="644"/>
      <c r="ETY103" s="644"/>
      <c r="ETZ103" s="644"/>
      <c r="EUA103" s="644"/>
      <c r="EUB103" s="644"/>
      <c r="EUC103" s="644"/>
      <c r="EUD103" s="644"/>
      <c r="EUE103" s="644"/>
      <c r="EUF103" s="644"/>
      <c r="EUG103" s="644"/>
      <c r="EUH103" s="644"/>
      <c r="EUI103" s="644"/>
      <c r="EUJ103" s="644"/>
      <c r="EUK103" s="644"/>
      <c r="EUL103" s="644"/>
      <c r="EUM103" s="644"/>
      <c r="EUN103" s="644"/>
      <c r="EUO103" s="644"/>
      <c r="EUP103" s="644"/>
      <c r="EUQ103" s="644"/>
      <c r="EUR103" s="644"/>
      <c r="EUS103" s="644"/>
      <c r="EUT103" s="644"/>
      <c r="EUU103" s="644"/>
      <c r="EUV103" s="644"/>
      <c r="EUW103" s="644"/>
      <c r="EUX103" s="644"/>
      <c r="EUY103" s="644"/>
      <c r="EUZ103" s="644"/>
      <c r="EVA103" s="644"/>
      <c r="EVB103" s="644"/>
      <c r="EVC103" s="644"/>
      <c r="EVD103" s="644"/>
      <c r="EVE103" s="644"/>
      <c r="EVF103" s="644"/>
      <c r="EVG103" s="644"/>
      <c r="EVH103" s="644"/>
      <c r="EVI103" s="644"/>
      <c r="EVJ103" s="644"/>
      <c r="EVK103" s="644"/>
      <c r="EVL103" s="644"/>
      <c r="EVM103" s="644"/>
      <c r="EVN103" s="644"/>
      <c r="EVO103" s="644"/>
      <c r="EVP103" s="644"/>
      <c r="EVQ103" s="644"/>
      <c r="EVR103" s="644"/>
      <c r="EVS103" s="644"/>
      <c r="EVT103" s="644"/>
      <c r="EVU103" s="644"/>
      <c r="EVV103" s="644"/>
      <c r="EVW103" s="644"/>
      <c r="EVX103" s="644"/>
      <c r="EVY103" s="644"/>
      <c r="EVZ103" s="644"/>
      <c r="EWA103" s="644"/>
      <c r="EWB103" s="644"/>
      <c r="EWC103" s="644"/>
      <c r="EWD103" s="644"/>
      <c r="EWE103" s="644"/>
      <c r="EWF103" s="644"/>
      <c r="EWG103" s="644"/>
      <c r="EWH103" s="644"/>
      <c r="EWI103" s="644"/>
      <c r="EWJ103" s="644"/>
      <c r="EWK103" s="644"/>
      <c r="EWL103" s="644"/>
      <c r="EWM103" s="644"/>
      <c r="EWN103" s="644"/>
      <c r="EWO103" s="644"/>
      <c r="EWP103" s="644"/>
      <c r="EWQ103" s="644"/>
      <c r="EWR103" s="644"/>
      <c r="EWS103" s="644"/>
      <c r="EWT103" s="644"/>
      <c r="EWU103" s="644"/>
      <c r="EWV103" s="644"/>
      <c r="EWW103" s="644"/>
      <c r="EWX103" s="644"/>
      <c r="EWY103" s="644"/>
      <c r="EWZ103" s="644"/>
      <c r="EXA103" s="644"/>
      <c r="EXB103" s="644"/>
      <c r="EXC103" s="644"/>
      <c r="EXD103" s="644"/>
      <c r="EXE103" s="644"/>
      <c r="EXF103" s="644"/>
      <c r="EXG103" s="644"/>
      <c r="EXH103" s="644"/>
      <c r="EXI103" s="644"/>
      <c r="EXJ103" s="644"/>
      <c r="EXK103" s="644"/>
      <c r="EXL103" s="644"/>
      <c r="EXM103" s="644"/>
      <c r="EXN103" s="644"/>
      <c r="EXO103" s="644"/>
      <c r="EXP103" s="644"/>
      <c r="EXQ103" s="644"/>
      <c r="EXR103" s="644"/>
      <c r="EXS103" s="644"/>
      <c r="EXT103" s="644"/>
      <c r="EXU103" s="644"/>
      <c r="EXV103" s="644"/>
      <c r="EXW103" s="644"/>
      <c r="EXX103" s="644"/>
      <c r="EXY103" s="644"/>
      <c r="EXZ103" s="644"/>
      <c r="EYA103" s="644"/>
      <c r="EYB103" s="644"/>
      <c r="EYC103" s="644"/>
      <c r="EYD103" s="644"/>
      <c r="EYE103" s="644"/>
      <c r="EYF103" s="644"/>
      <c r="EYG103" s="644"/>
      <c r="EYH103" s="644"/>
      <c r="EYI103" s="644"/>
      <c r="EYJ103" s="644"/>
      <c r="EYK103" s="644"/>
      <c r="EYL103" s="644"/>
      <c r="EYM103" s="644"/>
      <c r="EYN103" s="644"/>
      <c r="EYO103" s="644"/>
      <c r="EYP103" s="644"/>
      <c r="EYQ103" s="644"/>
      <c r="EYR103" s="644"/>
      <c r="EYS103" s="644"/>
      <c r="EYT103" s="644"/>
      <c r="EYU103" s="644"/>
      <c r="EYV103" s="644"/>
      <c r="EYW103" s="644"/>
      <c r="EYX103" s="644"/>
      <c r="EYY103" s="644"/>
      <c r="EYZ103" s="644"/>
      <c r="EZA103" s="644"/>
      <c r="EZB103" s="644"/>
      <c r="EZC103" s="644"/>
      <c r="EZD103" s="644"/>
      <c r="EZE103" s="644"/>
      <c r="EZF103" s="644"/>
      <c r="EZG103" s="644"/>
      <c r="EZH103" s="644"/>
      <c r="EZI103" s="644"/>
      <c r="EZJ103" s="644"/>
      <c r="EZK103" s="644"/>
      <c r="EZL103" s="644"/>
      <c r="EZM103" s="644"/>
      <c r="EZN103" s="644"/>
      <c r="EZO103" s="644"/>
      <c r="EZP103" s="644"/>
      <c r="EZQ103" s="644"/>
      <c r="EZR103" s="644"/>
      <c r="EZS103" s="644"/>
      <c r="EZT103" s="644"/>
      <c r="EZU103" s="644"/>
      <c r="EZV103" s="644"/>
      <c r="EZW103" s="644"/>
      <c r="EZX103" s="644"/>
      <c r="EZY103" s="644"/>
      <c r="EZZ103" s="644"/>
      <c r="FAA103" s="644"/>
      <c r="FAB103" s="644"/>
      <c r="FAC103" s="644"/>
      <c r="FAD103" s="644"/>
      <c r="FAE103" s="644"/>
      <c r="FAF103" s="644"/>
      <c r="FAG103" s="644"/>
      <c r="FAH103" s="644"/>
      <c r="FAI103" s="644"/>
      <c r="FAJ103" s="644"/>
      <c r="FAK103" s="644"/>
      <c r="FAL103" s="644"/>
      <c r="FAM103" s="644"/>
      <c r="FAN103" s="644"/>
      <c r="FAO103" s="644"/>
      <c r="FAP103" s="644"/>
      <c r="FAQ103" s="644"/>
      <c r="FAR103" s="644"/>
      <c r="FAS103" s="644"/>
      <c r="FAT103" s="644"/>
      <c r="FAU103" s="644"/>
      <c r="FAV103" s="644"/>
      <c r="FAW103" s="644"/>
      <c r="FAX103" s="644"/>
      <c r="FAY103" s="644"/>
      <c r="FAZ103" s="644"/>
      <c r="FBA103" s="644"/>
      <c r="FBB103" s="644"/>
      <c r="FBC103" s="644"/>
      <c r="FBD103" s="644"/>
      <c r="FBE103" s="644"/>
      <c r="FBF103" s="644"/>
      <c r="FBG103" s="644"/>
      <c r="FBH103" s="644"/>
      <c r="FBI103" s="644"/>
      <c r="FBJ103" s="644"/>
      <c r="FBK103" s="644"/>
      <c r="FBL103" s="644"/>
      <c r="FBM103" s="644"/>
      <c r="FBN103" s="644"/>
      <c r="FBO103" s="644"/>
      <c r="FBP103" s="644"/>
      <c r="FBQ103" s="644"/>
      <c r="FBR103" s="644"/>
      <c r="FBS103" s="644"/>
      <c r="FBT103" s="644"/>
      <c r="FBU103" s="644"/>
      <c r="FBV103" s="644"/>
      <c r="FBW103" s="644"/>
      <c r="FBX103" s="644"/>
      <c r="FBY103" s="644"/>
      <c r="FBZ103" s="644"/>
      <c r="FCA103" s="644"/>
      <c r="FCB103" s="644"/>
      <c r="FCC103" s="644"/>
      <c r="FCD103" s="644"/>
      <c r="FCE103" s="644"/>
      <c r="FCF103" s="644"/>
      <c r="FCG103" s="644"/>
      <c r="FCH103" s="644"/>
      <c r="FCI103" s="644"/>
      <c r="FCJ103" s="644"/>
      <c r="FCK103" s="644"/>
      <c r="FCL103" s="644"/>
      <c r="FCM103" s="644"/>
      <c r="FCN103" s="644"/>
      <c r="FCO103" s="644"/>
      <c r="FCP103" s="644"/>
      <c r="FCQ103" s="644"/>
      <c r="FCR103" s="644"/>
      <c r="FCS103" s="644"/>
      <c r="FCT103" s="644"/>
      <c r="FCU103" s="644"/>
      <c r="FCV103" s="644"/>
      <c r="FCW103" s="644"/>
      <c r="FCX103" s="644"/>
      <c r="FCY103" s="644"/>
      <c r="FCZ103" s="644"/>
      <c r="FDA103" s="644"/>
      <c r="FDB103" s="644"/>
      <c r="FDC103" s="644"/>
      <c r="FDD103" s="644"/>
      <c r="FDE103" s="644"/>
      <c r="FDF103" s="644"/>
      <c r="FDG103" s="644"/>
      <c r="FDH103" s="644"/>
      <c r="FDI103" s="644"/>
      <c r="FDJ103" s="644"/>
      <c r="FDK103" s="644"/>
      <c r="FDL103" s="644"/>
      <c r="FDM103" s="644"/>
      <c r="FDN103" s="644"/>
      <c r="FDO103" s="644"/>
      <c r="FDP103" s="644"/>
      <c r="FDQ103" s="644"/>
      <c r="FDR103" s="644"/>
      <c r="FDS103" s="644"/>
      <c r="FDT103" s="644"/>
      <c r="FDU103" s="644"/>
      <c r="FDV103" s="644"/>
      <c r="FDW103" s="644"/>
      <c r="FDX103" s="644"/>
      <c r="FDY103" s="644"/>
      <c r="FDZ103" s="644"/>
      <c r="FEA103" s="644"/>
      <c r="FEB103" s="644"/>
      <c r="FEC103" s="644"/>
      <c r="FED103" s="644"/>
      <c r="FEE103" s="644"/>
      <c r="FEF103" s="644"/>
      <c r="FEG103" s="644"/>
      <c r="FEH103" s="644"/>
      <c r="FEI103" s="644"/>
      <c r="FEJ103" s="644"/>
      <c r="FEK103" s="644"/>
      <c r="FEL103" s="644"/>
      <c r="FEM103" s="644"/>
      <c r="FEN103" s="644"/>
      <c r="FEO103" s="644"/>
      <c r="FEP103" s="644"/>
      <c r="FEQ103" s="644"/>
      <c r="FER103" s="644"/>
      <c r="FES103" s="644"/>
      <c r="FET103" s="644"/>
      <c r="FEU103" s="644"/>
      <c r="FEV103" s="644"/>
      <c r="FEW103" s="644"/>
      <c r="FEX103" s="644"/>
      <c r="FEY103" s="644"/>
      <c r="FEZ103" s="644"/>
      <c r="FFA103" s="644"/>
      <c r="FFB103" s="644"/>
      <c r="FFC103" s="644"/>
      <c r="FFD103" s="644"/>
      <c r="FFE103" s="644"/>
      <c r="FFF103" s="644"/>
      <c r="FFG103" s="644"/>
      <c r="FFH103" s="644"/>
      <c r="FFI103" s="644"/>
      <c r="FFJ103" s="644"/>
      <c r="FFK103" s="644"/>
      <c r="FFL103" s="644"/>
      <c r="FFM103" s="644"/>
      <c r="FFN103" s="644"/>
      <c r="FFO103" s="644"/>
      <c r="FFP103" s="644"/>
      <c r="FFQ103" s="644"/>
      <c r="FFR103" s="644"/>
      <c r="FFS103" s="644"/>
      <c r="FFT103" s="644"/>
      <c r="FFU103" s="644"/>
      <c r="FFV103" s="644"/>
      <c r="FFW103" s="644"/>
      <c r="FFX103" s="644"/>
      <c r="FFY103" s="644"/>
      <c r="FFZ103" s="644"/>
      <c r="FGA103" s="644"/>
      <c r="FGB103" s="644"/>
      <c r="FGC103" s="644"/>
      <c r="FGD103" s="644"/>
      <c r="FGE103" s="644"/>
      <c r="FGF103" s="644"/>
      <c r="FGG103" s="644"/>
      <c r="FGH103" s="644"/>
      <c r="FGI103" s="644"/>
      <c r="FGJ103" s="644"/>
      <c r="FGK103" s="644"/>
      <c r="FGL103" s="644"/>
      <c r="FGM103" s="644"/>
      <c r="FGN103" s="644"/>
      <c r="FGO103" s="644"/>
      <c r="FGP103" s="644"/>
      <c r="FGQ103" s="644"/>
      <c r="FGR103" s="644"/>
      <c r="FGS103" s="644"/>
      <c r="FGT103" s="644"/>
      <c r="FGU103" s="644"/>
      <c r="FGV103" s="644"/>
      <c r="FGW103" s="644"/>
      <c r="FGX103" s="644"/>
      <c r="FGY103" s="644"/>
      <c r="FGZ103" s="644"/>
      <c r="FHA103" s="644"/>
      <c r="FHB103" s="644"/>
      <c r="FHC103" s="644"/>
      <c r="FHD103" s="644"/>
      <c r="FHE103" s="644"/>
      <c r="FHF103" s="644"/>
      <c r="FHG103" s="644"/>
      <c r="FHH103" s="644"/>
      <c r="FHI103" s="644"/>
      <c r="FHJ103" s="644"/>
      <c r="FHK103" s="644"/>
      <c r="FHL103" s="644"/>
      <c r="FHM103" s="644"/>
      <c r="FHN103" s="644"/>
      <c r="FHO103" s="644"/>
      <c r="FHP103" s="644"/>
      <c r="FHQ103" s="644"/>
      <c r="FHR103" s="644"/>
      <c r="FHS103" s="644"/>
      <c r="FHT103" s="644"/>
      <c r="FHU103" s="644"/>
      <c r="FHV103" s="644"/>
      <c r="FHW103" s="644"/>
      <c r="FHX103" s="644"/>
      <c r="FHY103" s="644"/>
      <c r="FHZ103" s="644"/>
      <c r="FIA103" s="644"/>
      <c r="FIB103" s="644"/>
      <c r="FIC103" s="644"/>
      <c r="FID103" s="644"/>
      <c r="FIE103" s="644"/>
      <c r="FIF103" s="644"/>
      <c r="FIG103" s="644"/>
      <c r="FIH103" s="644"/>
      <c r="FII103" s="644"/>
      <c r="FIJ103" s="644"/>
      <c r="FIK103" s="644"/>
      <c r="FIL103" s="644"/>
      <c r="FIM103" s="644"/>
      <c r="FIN103" s="644"/>
      <c r="FIO103" s="644"/>
      <c r="FIP103" s="644"/>
      <c r="FIQ103" s="644"/>
      <c r="FIR103" s="644"/>
      <c r="FIS103" s="644"/>
      <c r="FIT103" s="644"/>
      <c r="FIU103" s="644"/>
      <c r="FIV103" s="644"/>
      <c r="FIW103" s="644"/>
      <c r="FIX103" s="644"/>
      <c r="FIY103" s="644"/>
      <c r="FIZ103" s="644"/>
      <c r="FJA103" s="644"/>
      <c r="FJB103" s="644"/>
      <c r="FJC103" s="644"/>
      <c r="FJD103" s="644"/>
      <c r="FJE103" s="644"/>
      <c r="FJF103" s="644"/>
      <c r="FJG103" s="644"/>
      <c r="FJH103" s="644"/>
      <c r="FJI103" s="644"/>
      <c r="FJJ103" s="644"/>
      <c r="FJK103" s="644"/>
      <c r="FJL103" s="644"/>
      <c r="FJM103" s="644"/>
      <c r="FJN103" s="644"/>
      <c r="FJO103" s="644"/>
      <c r="FJP103" s="644"/>
      <c r="FJQ103" s="644"/>
      <c r="FJR103" s="644"/>
      <c r="FJS103" s="644"/>
      <c r="FJT103" s="644"/>
      <c r="FJU103" s="644"/>
      <c r="FJV103" s="644"/>
      <c r="FJW103" s="644"/>
      <c r="FJX103" s="644"/>
      <c r="FJY103" s="644"/>
      <c r="FJZ103" s="644"/>
      <c r="FKA103" s="644"/>
      <c r="FKB103" s="644"/>
      <c r="FKC103" s="644"/>
      <c r="FKD103" s="644"/>
      <c r="FKE103" s="644"/>
      <c r="FKF103" s="644"/>
      <c r="FKG103" s="644"/>
      <c r="FKH103" s="644"/>
      <c r="FKI103" s="644"/>
      <c r="FKJ103" s="644"/>
      <c r="FKK103" s="644"/>
      <c r="FKL103" s="644"/>
      <c r="FKM103" s="644"/>
      <c r="FKN103" s="644"/>
      <c r="FKO103" s="644"/>
      <c r="FKP103" s="644"/>
      <c r="FKQ103" s="644"/>
      <c r="FKR103" s="644"/>
      <c r="FKS103" s="644"/>
      <c r="FKT103" s="644"/>
      <c r="FKU103" s="644"/>
      <c r="FKV103" s="644"/>
      <c r="FKW103" s="644"/>
      <c r="FKX103" s="644"/>
      <c r="FKY103" s="644"/>
      <c r="FKZ103" s="644"/>
      <c r="FLA103" s="644"/>
      <c r="FLB103" s="644"/>
      <c r="FLC103" s="644"/>
      <c r="FLD103" s="644"/>
      <c r="FLE103" s="644"/>
      <c r="FLF103" s="644"/>
      <c r="FLG103" s="644"/>
      <c r="FLH103" s="644"/>
      <c r="FLI103" s="644"/>
      <c r="FLJ103" s="644"/>
      <c r="FLK103" s="644"/>
      <c r="FLL103" s="644"/>
      <c r="FLM103" s="644"/>
      <c r="FLN103" s="644"/>
      <c r="FLO103" s="644"/>
      <c r="FLP103" s="644"/>
      <c r="FLQ103" s="644"/>
      <c r="FLR103" s="644"/>
      <c r="FLS103" s="644"/>
      <c r="FLT103" s="644"/>
      <c r="FLU103" s="644"/>
      <c r="FLV103" s="644"/>
      <c r="FLW103" s="644"/>
      <c r="FLX103" s="644"/>
      <c r="FLY103" s="644"/>
      <c r="FLZ103" s="644"/>
      <c r="FMA103" s="644"/>
      <c r="FMB103" s="644"/>
      <c r="FMC103" s="644"/>
      <c r="FMD103" s="644"/>
      <c r="FME103" s="644"/>
      <c r="FMF103" s="644"/>
      <c r="FMG103" s="644"/>
      <c r="FMH103" s="644"/>
      <c r="FMI103" s="644"/>
      <c r="FMJ103" s="644"/>
      <c r="FMK103" s="644"/>
      <c r="FML103" s="644"/>
      <c r="FMM103" s="644"/>
      <c r="FMN103" s="644"/>
      <c r="FMO103" s="644"/>
      <c r="FMP103" s="644"/>
      <c r="FMQ103" s="644"/>
      <c r="FMR103" s="644"/>
      <c r="FMS103" s="644"/>
      <c r="FMT103" s="644"/>
      <c r="FMU103" s="644"/>
      <c r="FMV103" s="644"/>
      <c r="FMW103" s="644"/>
      <c r="FMX103" s="644"/>
      <c r="FMY103" s="644"/>
      <c r="FMZ103" s="644"/>
      <c r="FNA103" s="644"/>
      <c r="FNB103" s="644"/>
      <c r="FNC103" s="644"/>
      <c r="FND103" s="644"/>
      <c r="FNE103" s="644"/>
      <c r="FNF103" s="644"/>
      <c r="FNG103" s="644"/>
      <c r="FNH103" s="644"/>
      <c r="FNI103" s="644"/>
      <c r="FNJ103" s="644"/>
      <c r="FNK103" s="644"/>
      <c r="FNL103" s="644"/>
      <c r="FNM103" s="644"/>
      <c r="FNN103" s="644"/>
      <c r="FNO103" s="644"/>
      <c r="FNP103" s="644"/>
      <c r="FNQ103" s="644"/>
      <c r="FNR103" s="644"/>
      <c r="FNS103" s="644"/>
      <c r="FNT103" s="644"/>
      <c r="FNU103" s="644"/>
      <c r="FNV103" s="644"/>
      <c r="FNW103" s="644"/>
      <c r="FNX103" s="644"/>
      <c r="FNY103" s="644"/>
      <c r="FNZ103" s="644"/>
      <c r="FOA103" s="644"/>
      <c r="FOB103" s="644"/>
      <c r="FOC103" s="644"/>
      <c r="FOD103" s="644"/>
      <c r="FOE103" s="644"/>
      <c r="FOF103" s="644"/>
      <c r="FOG103" s="644"/>
      <c r="FOH103" s="644"/>
      <c r="FOI103" s="644"/>
      <c r="FOJ103" s="644"/>
      <c r="FOK103" s="644"/>
      <c r="FOL103" s="644"/>
      <c r="FOM103" s="644"/>
      <c r="FON103" s="644"/>
      <c r="FOO103" s="644"/>
      <c r="FOP103" s="644"/>
      <c r="FOQ103" s="644"/>
      <c r="FOR103" s="644"/>
      <c r="FOS103" s="644"/>
      <c r="FOT103" s="644"/>
      <c r="FOU103" s="644"/>
      <c r="FOV103" s="644"/>
      <c r="FOW103" s="644"/>
      <c r="FOX103" s="644"/>
      <c r="FOY103" s="644"/>
      <c r="FOZ103" s="644"/>
      <c r="FPA103" s="644"/>
      <c r="FPB103" s="644"/>
      <c r="FPC103" s="644"/>
      <c r="FPD103" s="644"/>
      <c r="FPE103" s="644"/>
      <c r="FPF103" s="644"/>
      <c r="FPG103" s="644"/>
      <c r="FPH103" s="644"/>
      <c r="FPI103" s="644"/>
      <c r="FPJ103" s="644"/>
      <c r="FPK103" s="644"/>
      <c r="FPL103" s="644"/>
      <c r="FPM103" s="644"/>
      <c r="FPN103" s="644"/>
      <c r="FPO103" s="644"/>
      <c r="FPP103" s="644"/>
      <c r="FPQ103" s="644"/>
      <c r="FPR103" s="644"/>
      <c r="FPS103" s="644"/>
      <c r="FPT103" s="644"/>
      <c r="FPU103" s="644"/>
      <c r="FPV103" s="644"/>
      <c r="FPW103" s="644"/>
      <c r="FPX103" s="644"/>
      <c r="FPY103" s="644"/>
      <c r="FPZ103" s="644"/>
      <c r="FQA103" s="644"/>
      <c r="FQB103" s="644"/>
      <c r="FQC103" s="644"/>
      <c r="FQD103" s="644"/>
      <c r="FQE103" s="644"/>
      <c r="FQF103" s="644"/>
      <c r="FQG103" s="644"/>
      <c r="FQH103" s="644"/>
      <c r="FQI103" s="644"/>
      <c r="FQJ103" s="644"/>
      <c r="FQK103" s="644"/>
      <c r="FQL103" s="644"/>
      <c r="FQM103" s="644"/>
      <c r="FQN103" s="644"/>
      <c r="FQO103" s="644"/>
      <c r="FQP103" s="644"/>
      <c r="FQQ103" s="644"/>
      <c r="FQR103" s="644"/>
      <c r="FQS103" s="644"/>
      <c r="FQT103" s="644"/>
      <c r="FQU103" s="644"/>
      <c r="FQV103" s="644"/>
      <c r="FQW103" s="644"/>
      <c r="FQX103" s="644"/>
      <c r="FQY103" s="644"/>
      <c r="FQZ103" s="644"/>
      <c r="FRA103" s="644"/>
      <c r="FRB103" s="644"/>
      <c r="FRC103" s="644"/>
      <c r="FRD103" s="644"/>
      <c r="FRE103" s="644"/>
      <c r="FRF103" s="644"/>
      <c r="FRG103" s="644"/>
      <c r="FRH103" s="644"/>
      <c r="FRI103" s="644"/>
      <c r="FRJ103" s="644"/>
      <c r="FRK103" s="644"/>
      <c r="FRL103" s="644"/>
      <c r="FRM103" s="644"/>
      <c r="FRN103" s="644"/>
      <c r="FRO103" s="644"/>
      <c r="FRP103" s="644"/>
      <c r="FRQ103" s="644"/>
      <c r="FRR103" s="644"/>
      <c r="FRS103" s="644"/>
      <c r="FRT103" s="644"/>
      <c r="FRU103" s="644"/>
      <c r="FRV103" s="644"/>
      <c r="FRW103" s="644"/>
      <c r="FRX103" s="644"/>
      <c r="FRY103" s="644"/>
      <c r="FRZ103" s="644"/>
      <c r="FSA103" s="644"/>
      <c r="FSB103" s="644"/>
      <c r="FSC103" s="644"/>
      <c r="FSD103" s="644"/>
      <c r="FSE103" s="644"/>
      <c r="FSF103" s="644"/>
      <c r="FSG103" s="644"/>
      <c r="FSH103" s="644"/>
      <c r="FSI103" s="644"/>
      <c r="FSJ103" s="644"/>
      <c r="FSK103" s="644"/>
      <c r="FSL103" s="644"/>
      <c r="FSM103" s="644"/>
      <c r="FSN103" s="644"/>
      <c r="FSO103" s="644"/>
      <c r="FSP103" s="644"/>
      <c r="FSQ103" s="644"/>
      <c r="FSR103" s="644"/>
      <c r="FSS103" s="644"/>
      <c r="FST103" s="644"/>
      <c r="FSU103" s="644"/>
      <c r="FSV103" s="644"/>
      <c r="FSW103" s="644"/>
      <c r="FSX103" s="644"/>
      <c r="FSY103" s="644"/>
      <c r="FSZ103" s="644"/>
      <c r="FTA103" s="644"/>
      <c r="FTB103" s="644"/>
      <c r="FTC103" s="644"/>
      <c r="FTD103" s="644"/>
      <c r="FTE103" s="644"/>
      <c r="FTF103" s="644"/>
      <c r="FTG103" s="644"/>
      <c r="FTH103" s="644"/>
      <c r="FTI103" s="644"/>
      <c r="FTJ103" s="644"/>
      <c r="FTK103" s="644"/>
      <c r="FTL103" s="644"/>
      <c r="FTM103" s="644"/>
      <c r="FTN103" s="644"/>
      <c r="FTO103" s="644"/>
      <c r="FTP103" s="644"/>
      <c r="FTQ103" s="644"/>
      <c r="FTR103" s="644"/>
      <c r="FTS103" s="644"/>
      <c r="FTT103" s="644"/>
      <c r="FTU103" s="644"/>
      <c r="FTV103" s="644"/>
      <c r="FTW103" s="644"/>
      <c r="FTX103" s="644"/>
      <c r="FTY103" s="644"/>
      <c r="FTZ103" s="644"/>
      <c r="FUA103" s="644"/>
      <c r="FUB103" s="644"/>
      <c r="FUC103" s="644"/>
      <c r="FUD103" s="644"/>
      <c r="FUE103" s="644"/>
      <c r="FUF103" s="644"/>
      <c r="FUG103" s="644"/>
      <c r="FUH103" s="644"/>
      <c r="FUI103" s="644"/>
      <c r="FUJ103" s="644"/>
      <c r="FUK103" s="644"/>
      <c r="FUL103" s="644"/>
      <c r="FUM103" s="644"/>
      <c r="FUN103" s="644"/>
      <c r="FUO103" s="644"/>
      <c r="FUP103" s="644"/>
      <c r="FUQ103" s="644"/>
      <c r="FUR103" s="644"/>
      <c r="FUS103" s="644"/>
      <c r="FUT103" s="644"/>
      <c r="FUU103" s="644"/>
      <c r="FUV103" s="644"/>
      <c r="FUW103" s="644"/>
      <c r="FUX103" s="644"/>
      <c r="FUY103" s="644"/>
      <c r="FUZ103" s="644"/>
      <c r="FVA103" s="644"/>
      <c r="FVB103" s="644"/>
      <c r="FVC103" s="644"/>
      <c r="FVD103" s="644"/>
      <c r="FVE103" s="644"/>
      <c r="FVF103" s="644"/>
      <c r="FVG103" s="644"/>
      <c r="FVH103" s="644"/>
      <c r="FVI103" s="644"/>
      <c r="FVJ103" s="644"/>
      <c r="FVK103" s="644"/>
      <c r="FVL103" s="644"/>
      <c r="FVM103" s="644"/>
      <c r="FVN103" s="644"/>
      <c r="FVO103" s="644"/>
      <c r="FVP103" s="644"/>
      <c r="FVQ103" s="644"/>
      <c r="FVR103" s="644"/>
      <c r="FVS103" s="644"/>
      <c r="FVT103" s="644"/>
      <c r="FVU103" s="644"/>
      <c r="FVV103" s="644"/>
      <c r="FVW103" s="644"/>
      <c r="FVX103" s="644"/>
      <c r="FVY103" s="644"/>
      <c r="FVZ103" s="644"/>
      <c r="FWA103" s="644"/>
      <c r="FWB103" s="644"/>
      <c r="FWC103" s="644"/>
      <c r="FWD103" s="644"/>
      <c r="FWE103" s="644"/>
      <c r="FWF103" s="644"/>
      <c r="FWG103" s="644"/>
      <c r="FWH103" s="644"/>
      <c r="FWI103" s="644"/>
      <c r="FWJ103" s="644"/>
      <c r="FWK103" s="644"/>
      <c r="FWL103" s="644"/>
      <c r="FWM103" s="644"/>
      <c r="FWN103" s="644"/>
      <c r="FWO103" s="644"/>
      <c r="FWP103" s="644"/>
      <c r="FWQ103" s="644"/>
      <c r="FWR103" s="644"/>
      <c r="FWS103" s="644"/>
      <c r="FWT103" s="644"/>
      <c r="FWU103" s="644"/>
      <c r="FWV103" s="644"/>
      <c r="FWW103" s="644"/>
      <c r="FWX103" s="644"/>
      <c r="FWY103" s="644"/>
      <c r="FWZ103" s="644"/>
      <c r="FXA103" s="644"/>
      <c r="FXB103" s="644"/>
      <c r="FXC103" s="644"/>
      <c r="FXD103" s="644"/>
      <c r="FXE103" s="644"/>
      <c r="FXF103" s="644"/>
      <c r="FXG103" s="644"/>
      <c r="FXH103" s="644"/>
      <c r="FXI103" s="644"/>
      <c r="FXJ103" s="644"/>
      <c r="FXK103" s="644"/>
      <c r="FXL103" s="644"/>
      <c r="FXM103" s="644"/>
      <c r="FXN103" s="644"/>
      <c r="FXO103" s="644"/>
      <c r="FXP103" s="644"/>
      <c r="FXQ103" s="644"/>
      <c r="FXR103" s="644"/>
      <c r="FXS103" s="644"/>
      <c r="FXT103" s="644"/>
      <c r="FXU103" s="644"/>
      <c r="FXV103" s="644"/>
      <c r="FXW103" s="644"/>
      <c r="FXX103" s="644"/>
      <c r="FXY103" s="644"/>
      <c r="FXZ103" s="644"/>
      <c r="FYA103" s="644"/>
      <c r="FYB103" s="644"/>
      <c r="FYC103" s="644"/>
      <c r="FYD103" s="644"/>
      <c r="FYE103" s="644"/>
      <c r="FYF103" s="644"/>
      <c r="FYG103" s="644"/>
      <c r="FYH103" s="644"/>
      <c r="FYI103" s="644"/>
      <c r="FYJ103" s="644"/>
      <c r="FYK103" s="644"/>
      <c r="FYL103" s="644"/>
      <c r="FYM103" s="644"/>
      <c r="FYN103" s="644"/>
      <c r="FYO103" s="644"/>
      <c r="FYP103" s="644"/>
      <c r="FYQ103" s="644"/>
      <c r="FYR103" s="644"/>
      <c r="FYS103" s="644"/>
      <c r="FYT103" s="644"/>
      <c r="FYU103" s="644"/>
      <c r="FYV103" s="644"/>
      <c r="FYW103" s="644"/>
      <c r="FYX103" s="644"/>
      <c r="FYY103" s="644"/>
      <c r="FYZ103" s="644"/>
      <c r="FZA103" s="644"/>
      <c r="FZB103" s="644"/>
      <c r="FZC103" s="644"/>
      <c r="FZD103" s="644"/>
      <c r="FZE103" s="644"/>
      <c r="FZF103" s="644"/>
      <c r="FZG103" s="644"/>
      <c r="FZH103" s="644"/>
      <c r="FZI103" s="644"/>
      <c r="FZJ103" s="644"/>
      <c r="FZK103" s="644"/>
      <c r="FZL103" s="644"/>
      <c r="FZM103" s="644"/>
      <c r="FZN103" s="644"/>
      <c r="FZO103" s="644"/>
      <c r="FZP103" s="644"/>
      <c r="FZQ103" s="644"/>
      <c r="FZR103" s="644"/>
      <c r="FZS103" s="644"/>
      <c r="FZT103" s="644"/>
      <c r="FZU103" s="644"/>
      <c r="FZV103" s="644"/>
      <c r="FZW103" s="644"/>
      <c r="FZX103" s="644"/>
      <c r="FZY103" s="644"/>
      <c r="FZZ103" s="644"/>
      <c r="GAA103" s="644"/>
      <c r="GAB103" s="644"/>
      <c r="GAC103" s="644"/>
      <c r="GAD103" s="644"/>
      <c r="GAE103" s="644"/>
      <c r="GAF103" s="644"/>
      <c r="GAG103" s="644"/>
      <c r="GAH103" s="644"/>
      <c r="GAI103" s="644"/>
      <c r="GAJ103" s="644"/>
      <c r="GAK103" s="644"/>
      <c r="GAL103" s="644"/>
      <c r="GAM103" s="644"/>
      <c r="GAN103" s="644"/>
      <c r="GAO103" s="644"/>
      <c r="GAP103" s="644"/>
      <c r="GAQ103" s="644"/>
      <c r="GAR103" s="644"/>
      <c r="GAS103" s="644"/>
      <c r="GAT103" s="644"/>
      <c r="GAU103" s="644"/>
      <c r="GAV103" s="644"/>
      <c r="GAW103" s="644"/>
      <c r="GAX103" s="644"/>
      <c r="GAY103" s="644"/>
      <c r="GAZ103" s="644"/>
      <c r="GBA103" s="644"/>
      <c r="GBB103" s="644"/>
      <c r="GBC103" s="644"/>
      <c r="GBD103" s="644"/>
      <c r="GBE103" s="644"/>
      <c r="GBF103" s="644"/>
      <c r="GBG103" s="644"/>
      <c r="GBH103" s="644"/>
      <c r="GBI103" s="644"/>
      <c r="GBJ103" s="644"/>
      <c r="GBK103" s="644"/>
      <c r="GBL103" s="644"/>
      <c r="GBM103" s="644"/>
      <c r="GBN103" s="644"/>
      <c r="GBO103" s="644"/>
      <c r="GBP103" s="644"/>
      <c r="GBQ103" s="644"/>
      <c r="GBR103" s="644"/>
      <c r="GBS103" s="644"/>
      <c r="GBT103" s="644"/>
      <c r="GBU103" s="644"/>
      <c r="GBV103" s="644"/>
      <c r="GBW103" s="644"/>
      <c r="GBX103" s="644"/>
      <c r="GBY103" s="644"/>
      <c r="GBZ103" s="644"/>
      <c r="GCA103" s="644"/>
      <c r="GCB103" s="644"/>
      <c r="GCC103" s="644"/>
      <c r="GCD103" s="644"/>
      <c r="GCE103" s="644"/>
      <c r="GCF103" s="644"/>
      <c r="GCG103" s="644"/>
      <c r="GCH103" s="644"/>
      <c r="GCI103" s="644"/>
      <c r="GCJ103" s="644"/>
      <c r="GCK103" s="644"/>
      <c r="GCL103" s="644"/>
      <c r="GCM103" s="644"/>
      <c r="GCN103" s="644"/>
      <c r="GCO103" s="644"/>
      <c r="GCP103" s="644"/>
      <c r="GCQ103" s="644"/>
      <c r="GCR103" s="644"/>
      <c r="GCS103" s="644"/>
      <c r="GCT103" s="644"/>
      <c r="GCU103" s="644"/>
      <c r="GCV103" s="644"/>
      <c r="GCW103" s="644"/>
      <c r="GCX103" s="644"/>
      <c r="GCY103" s="644"/>
      <c r="GCZ103" s="644"/>
      <c r="GDA103" s="644"/>
      <c r="GDB103" s="644"/>
      <c r="GDC103" s="644"/>
      <c r="GDD103" s="644"/>
      <c r="GDE103" s="644"/>
      <c r="GDF103" s="644"/>
      <c r="GDG103" s="644"/>
      <c r="GDH103" s="644"/>
      <c r="GDI103" s="644"/>
      <c r="GDJ103" s="644"/>
      <c r="GDK103" s="644"/>
      <c r="GDL103" s="644"/>
      <c r="GDM103" s="644"/>
      <c r="GDN103" s="644"/>
      <c r="GDO103" s="644"/>
      <c r="GDP103" s="644"/>
      <c r="GDQ103" s="644"/>
      <c r="GDR103" s="644"/>
      <c r="GDS103" s="644"/>
      <c r="GDT103" s="644"/>
      <c r="GDU103" s="644"/>
      <c r="GDV103" s="644"/>
      <c r="GDW103" s="644"/>
      <c r="GDX103" s="644"/>
      <c r="GDY103" s="644"/>
      <c r="GDZ103" s="644"/>
      <c r="GEA103" s="644"/>
      <c r="GEB103" s="644"/>
      <c r="GEC103" s="644"/>
      <c r="GED103" s="644"/>
      <c r="GEE103" s="644"/>
      <c r="GEF103" s="644"/>
      <c r="GEG103" s="644"/>
      <c r="GEH103" s="644"/>
      <c r="GEI103" s="644"/>
      <c r="GEJ103" s="644"/>
      <c r="GEK103" s="644"/>
      <c r="GEL103" s="644"/>
      <c r="GEM103" s="644"/>
      <c r="GEN103" s="644"/>
      <c r="GEO103" s="644"/>
      <c r="GEP103" s="644"/>
      <c r="GEQ103" s="644"/>
      <c r="GER103" s="644"/>
      <c r="GES103" s="644"/>
      <c r="GET103" s="644"/>
      <c r="GEU103" s="644"/>
      <c r="GEV103" s="644"/>
      <c r="GEW103" s="644"/>
      <c r="GEX103" s="644"/>
      <c r="GEY103" s="644"/>
      <c r="GEZ103" s="644"/>
      <c r="GFA103" s="644"/>
      <c r="GFB103" s="644"/>
      <c r="GFC103" s="644"/>
      <c r="GFD103" s="644"/>
      <c r="GFE103" s="644"/>
      <c r="GFF103" s="644"/>
      <c r="GFG103" s="644"/>
      <c r="GFH103" s="644"/>
      <c r="GFI103" s="644"/>
      <c r="GFJ103" s="644"/>
      <c r="GFK103" s="644"/>
      <c r="GFL103" s="644"/>
      <c r="GFM103" s="644"/>
      <c r="GFN103" s="644"/>
      <c r="GFO103" s="644"/>
      <c r="GFP103" s="644"/>
      <c r="GFQ103" s="644"/>
      <c r="GFR103" s="644"/>
      <c r="GFS103" s="644"/>
      <c r="GFT103" s="644"/>
      <c r="GFU103" s="644"/>
      <c r="GFV103" s="644"/>
      <c r="GFW103" s="644"/>
      <c r="GFX103" s="644"/>
      <c r="GFY103" s="644"/>
      <c r="GFZ103" s="644"/>
      <c r="GGA103" s="644"/>
      <c r="GGB103" s="644"/>
      <c r="GGC103" s="644"/>
      <c r="GGD103" s="644"/>
      <c r="GGE103" s="644"/>
      <c r="GGF103" s="644"/>
      <c r="GGG103" s="644"/>
      <c r="GGH103" s="644"/>
      <c r="GGI103" s="644"/>
      <c r="GGJ103" s="644"/>
      <c r="GGK103" s="644"/>
      <c r="GGL103" s="644"/>
      <c r="GGM103" s="644"/>
      <c r="GGN103" s="644"/>
      <c r="GGO103" s="644"/>
      <c r="GGP103" s="644"/>
      <c r="GGQ103" s="644"/>
      <c r="GGR103" s="644"/>
      <c r="GGS103" s="644"/>
      <c r="GGT103" s="644"/>
      <c r="GGU103" s="644"/>
      <c r="GGV103" s="644"/>
      <c r="GGW103" s="644"/>
      <c r="GGX103" s="644"/>
      <c r="GGY103" s="644"/>
      <c r="GGZ103" s="644"/>
      <c r="GHA103" s="644"/>
      <c r="GHB103" s="644"/>
      <c r="GHC103" s="644"/>
      <c r="GHD103" s="644"/>
      <c r="GHE103" s="644"/>
      <c r="GHF103" s="644"/>
      <c r="GHG103" s="644"/>
      <c r="GHH103" s="644"/>
      <c r="GHI103" s="644"/>
      <c r="GHJ103" s="644"/>
      <c r="GHK103" s="644"/>
      <c r="GHL103" s="644"/>
      <c r="GHM103" s="644"/>
      <c r="GHN103" s="644"/>
      <c r="GHO103" s="644"/>
      <c r="GHP103" s="644"/>
      <c r="GHQ103" s="644"/>
      <c r="GHR103" s="644"/>
      <c r="GHS103" s="644"/>
      <c r="GHT103" s="644"/>
      <c r="GHU103" s="644"/>
      <c r="GHV103" s="644"/>
      <c r="GHW103" s="644"/>
      <c r="GHX103" s="644"/>
      <c r="GHY103" s="644"/>
      <c r="GHZ103" s="644"/>
      <c r="GIA103" s="644"/>
      <c r="GIB103" s="644"/>
      <c r="GIC103" s="644"/>
      <c r="GID103" s="644"/>
      <c r="GIE103" s="644"/>
      <c r="GIF103" s="644"/>
      <c r="GIG103" s="644"/>
      <c r="GIH103" s="644"/>
      <c r="GII103" s="644"/>
      <c r="GIJ103" s="644"/>
      <c r="GIK103" s="644"/>
      <c r="GIL103" s="644"/>
      <c r="GIM103" s="644"/>
      <c r="GIN103" s="644"/>
      <c r="GIO103" s="644"/>
      <c r="GIP103" s="644"/>
      <c r="GIQ103" s="644"/>
      <c r="GIR103" s="644"/>
      <c r="GIS103" s="644"/>
      <c r="GIT103" s="644"/>
      <c r="GIU103" s="644"/>
      <c r="GIV103" s="644"/>
      <c r="GIW103" s="644"/>
      <c r="GIX103" s="644"/>
      <c r="GIY103" s="644"/>
      <c r="GIZ103" s="644"/>
      <c r="GJA103" s="644"/>
      <c r="GJB103" s="644"/>
      <c r="GJC103" s="644"/>
      <c r="GJD103" s="644"/>
      <c r="GJE103" s="644"/>
      <c r="GJF103" s="644"/>
      <c r="GJG103" s="644"/>
      <c r="GJH103" s="644"/>
      <c r="GJI103" s="644"/>
      <c r="GJJ103" s="644"/>
      <c r="GJK103" s="644"/>
      <c r="GJL103" s="644"/>
      <c r="GJM103" s="644"/>
      <c r="GJN103" s="644"/>
      <c r="GJO103" s="644"/>
      <c r="GJP103" s="644"/>
      <c r="GJQ103" s="644"/>
      <c r="GJR103" s="644"/>
      <c r="GJS103" s="644"/>
      <c r="GJT103" s="644"/>
      <c r="GJU103" s="644"/>
      <c r="GJV103" s="644"/>
      <c r="GJW103" s="644"/>
      <c r="GJX103" s="644"/>
      <c r="GJY103" s="644"/>
      <c r="GJZ103" s="644"/>
      <c r="GKA103" s="644"/>
      <c r="GKB103" s="644"/>
      <c r="GKC103" s="644"/>
      <c r="GKD103" s="644"/>
      <c r="GKE103" s="644"/>
      <c r="GKF103" s="644"/>
      <c r="GKG103" s="644"/>
      <c r="GKH103" s="644"/>
      <c r="GKI103" s="644"/>
      <c r="GKJ103" s="644"/>
      <c r="GKK103" s="644"/>
      <c r="GKL103" s="644"/>
      <c r="GKM103" s="644"/>
      <c r="GKN103" s="644"/>
      <c r="GKO103" s="644"/>
      <c r="GKP103" s="644"/>
      <c r="GKQ103" s="644"/>
      <c r="GKR103" s="644"/>
      <c r="GKS103" s="644"/>
      <c r="GKT103" s="644"/>
      <c r="GKU103" s="644"/>
      <c r="GKV103" s="644"/>
      <c r="GKW103" s="644"/>
      <c r="GKX103" s="644"/>
      <c r="GKY103" s="644"/>
      <c r="GKZ103" s="644"/>
      <c r="GLA103" s="644"/>
      <c r="GLB103" s="644"/>
      <c r="GLC103" s="644"/>
      <c r="GLD103" s="644"/>
      <c r="GLE103" s="644"/>
      <c r="GLF103" s="644"/>
      <c r="GLG103" s="644"/>
      <c r="GLH103" s="644"/>
      <c r="GLI103" s="644"/>
      <c r="GLJ103" s="644"/>
      <c r="GLK103" s="644"/>
      <c r="GLL103" s="644"/>
      <c r="GLM103" s="644"/>
      <c r="GLN103" s="644"/>
      <c r="GLO103" s="644"/>
      <c r="GLP103" s="644"/>
      <c r="GLQ103" s="644"/>
      <c r="GLR103" s="644"/>
      <c r="GLS103" s="644"/>
      <c r="GLT103" s="644"/>
      <c r="GLU103" s="644"/>
      <c r="GLV103" s="644"/>
      <c r="GLW103" s="644"/>
      <c r="GLX103" s="644"/>
      <c r="GLY103" s="644"/>
      <c r="GLZ103" s="644"/>
      <c r="GMA103" s="644"/>
      <c r="GMB103" s="644"/>
      <c r="GMC103" s="644"/>
      <c r="GMD103" s="644"/>
      <c r="GME103" s="644"/>
      <c r="GMF103" s="644"/>
      <c r="GMG103" s="644"/>
      <c r="GMH103" s="644"/>
      <c r="GMI103" s="644"/>
      <c r="GMJ103" s="644"/>
      <c r="GMK103" s="644"/>
      <c r="GML103" s="644"/>
      <c r="GMM103" s="644"/>
      <c r="GMN103" s="644"/>
      <c r="GMO103" s="644"/>
      <c r="GMP103" s="644"/>
      <c r="GMQ103" s="644"/>
      <c r="GMR103" s="644"/>
      <c r="GMS103" s="644"/>
      <c r="GMT103" s="644"/>
      <c r="GMU103" s="644"/>
      <c r="GMV103" s="644"/>
      <c r="GMW103" s="644"/>
      <c r="GMX103" s="644"/>
      <c r="GMY103" s="644"/>
      <c r="GMZ103" s="644"/>
      <c r="GNA103" s="644"/>
      <c r="GNB103" s="644"/>
      <c r="GNC103" s="644"/>
      <c r="GND103" s="644"/>
      <c r="GNE103" s="644"/>
      <c r="GNF103" s="644"/>
      <c r="GNG103" s="644"/>
      <c r="GNH103" s="644"/>
      <c r="GNI103" s="644"/>
      <c r="GNJ103" s="644"/>
      <c r="GNK103" s="644"/>
      <c r="GNL103" s="644"/>
      <c r="GNM103" s="644"/>
      <c r="GNN103" s="644"/>
      <c r="GNO103" s="644"/>
      <c r="GNP103" s="644"/>
      <c r="GNQ103" s="644"/>
      <c r="GNR103" s="644"/>
      <c r="GNS103" s="644"/>
      <c r="GNT103" s="644"/>
      <c r="GNU103" s="644"/>
      <c r="GNV103" s="644"/>
      <c r="GNW103" s="644"/>
      <c r="GNX103" s="644"/>
      <c r="GNY103" s="644"/>
      <c r="GNZ103" s="644"/>
      <c r="GOA103" s="644"/>
      <c r="GOB103" s="644"/>
      <c r="GOC103" s="644"/>
      <c r="GOD103" s="644"/>
      <c r="GOE103" s="644"/>
      <c r="GOF103" s="644"/>
      <c r="GOG103" s="644"/>
      <c r="GOH103" s="644"/>
      <c r="GOI103" s="644"/>
      <c r="GOJ103" s="644"/>
      <c r="GOK103" s="644"/>
      <c r="GOL103" s="644"/>
      <c r="GOM103" s="644"/>
      <c r="GON103" s="644"/>
      <c r="GOO103" s="644"/>
      <c r="GOP103" s="644"/>
      <c r="GOQ103" s="644"/>
      <c r="GOR103" s="644"/>
      <c r="GOS103" s="644"/>
      <c r="GOT103" s="644"/>
      <c r="GOU103" s="644"/>
      <c r="GOV103" s="644"/>
      <c r="GOW103" s="644"/>
      <c r="GOX103" s="644"/>
      <c r="GOY103" s="644"/>
      <c r="GOZ103" s="644"/>
      <c r="GPA103" s="644"/>
      <c r="GPB103" s="644"/>
      <c r="GPC103" s="644"/>
      <c r="GPD103" s="644"/>
      <c r="GPE103" s="644"/>
      <c r="GPF103" s="644"/>
      <c r="GPG103" s="644"/>
      <c r="GPH103" s="644"/>
      <c r="GPI103" s="644"/>
      <c r="GPJ103" s="644"/>
      <c r="GPK103" s="644"/>
      <c r="GPL103" s="644"/>
      <c r="GPM103" s="644"/>
      <c r="GPN103" s="644"/>
      <c r="GPO103" s="644"/>
      <c r="GPP103" s="644"/>
      <c r="GPQ103" s="644"/>
      <c r="GPR103" s="644"/>
      <c r="GPS103" s="644"/>
      <c r="GPT103" s="644"/>
      <c r="GPU103" s="644"/>
      <c r="GPV103" s="644"/>
      <c r="GPW103" s="644"/>
      <c r="GPX103" s="644"/>
      <c r="GPY103" s="644"/>
      <c r="GPZ103" s="644"/>
      <c r="GQA103" s="644"/>
      <c r="GQB103" s="644"/>
      <c r="GQC103" s="644"/>
      <c r="GQD103" s="644"/>
      <c r="GQE103" s="644"/>
      <c r="GQF103" s="644"/>
      <c r="GQG103" s="644"/>
      <c r="GQH103" s="644"/>
      <c r="GQI103" s="644"/>
      <c r="GQJ103" s="644"/>
      <c r="GQK103" s="644"/>
      <c r="GQL103" s="644"/>
      <c r="GQM103" s="644"/>
      <c r="GQN103" s="644"/>
      <c r="GQO103" s="644"/>
      <c r="GQP103" s="644"/>
      <c r="GQQ103" s="644"/>
      <c r="GQR103" s="644"/>
      <c r="GQS103" s="644"/>
      <c r="GQT103" s="644"/>
      <c r="GQU103" s="644"/>
      <c r="GQV103" s="644"/>
      <c r="GQW103" s="644"/>
      <c r="GQX103" s="644"/>
      <c r="GQY103" s="644"/>
      <c r="GQZ103" s="644"/>
      <c r="GRA103" s="644"/>
      <c r="GRB103" s="644"/>
      <c r="GRC103" s="644"/>
      <c r="GRD103" s="644"/>
      <c r="GRE103" s="644"/>
      <c r="GRF103" s="644"/>
      <c r="GRG103" s="644"/>
      <c r="GRH103" s="644"/>
      <c r="GRI103" s="644"/>
      <c r="GRJ103" s="644"/>
      <c r="GRK103" s="644"/>
      <c r="GRL103" s="644"/>
      <c r="GRM103" s="644"/>
      <c r="GRN103" s="644"/>
      <c r="GRO103" s="644"/>
      <c r="GRP103" s="644"/>
      <c r="GRQ103" s="644"/>
      <c r="GRR103" s="644"/>
      <c r="GRS103" s="644"/>
      <c r="GRT103" s="644"/>
      <c r="GRU103" s="644"/>
      <c r="GRV103" s="644"/>
      <c r="GRW103" s="644"/>
      <c r="GRX103" s="644"/>
      <c r="GRY103" s="644"/>
      <c r="GRZ103" s="644"/>
      <c r="GSA103" s="644"/>
      <c r="GSB103" s="644"/>
      <c r="GSC103" s="644"/>
      <c r="GSD103" s="644"/>
      <c r="GSE103" s="644"/>
      <c r="GSF103" s="644"/>
      <c r="GSG103" s="644"/>
      <c r="GSH103" s="644"/>
      <c r="GSI103" s="644"/>
      <c r="GSJ103" s="644"/>
      <c r="GSK103" s="644"/>
      <c r="GSL103" s="644"/>
      <c r="GSM103" s="644"/>
      <c r="GSN103" s="644"/>
      <c r="GSO103" s="644"/>
      <c r="GSP103" s="644"/>
      <c r="GSQ103" s="644"/>
      <c r="GSR103" s="644"/>
      <c r="GSS103" s="644"/>
      <c r="GST103" s="644"/>
      <c r="GSU103" s="644"/>
      <c r="GSV103" s="644"/>
      <c r="GSW103" s="644"/>
      <c r="GSX103" s="644"/>
      <c r="GSY103" s="644"/>
      <c r="GSZ103" s="644"/>
      <c r="GTA103" s="644"/>
      <c r="GTB103" s="644"/>
      <c r="GTC103" s="644"/>
      <c r="GTD103" s="644"/>
      <c r="GTE103" s="644"/>
      <c r="GTF103" s="644"/>
      <c r="GTG103" s="644"/>
      <c r="GTH103" s="644"/>
      <c r="GTI103" s="644"/>
      <c r="GTJ103" s="644"/>
      <c r="GTK103" s="644"/>
      <c r="GTL103" s="644"/>
      <c r="GTM103" s="644"/>
      <c r="GTN103" s="644"/>
      <c r="GTO103" s="644"/>
      <c r="GTP103" s="644"/>
      <c r="GTQ103" s="644"/>
      <c r="GTR103" s="644"/>
      <c r="GTS103" s="644"/>
      <c r="GTT103" s="644"/>
      <c r="GTU103" s="644"/>
      <c r="GTV103" s="644"/>
      <c r="GTW103" s="644"/>
      <c r="GTX103" s="644"/>
      <c r="GTY103" s="644"/>
      <c r="GTZ103" s="644"/>
      <c r="GUA103" s="644"/>
      <c r="GUB103" s="644"/>
      <c r="GUC103" s="644"/>
      <c r="GUD103" s="644"/>
      <c r="GUE103" s="644"/>
      <c r="GUF103" s="644"/>
      <c r="GUG103" s="644"/>
      <c r="GUH103" s="644"/>
      <c r="GUI103" s="644"/>
      <c r="GUJ103" s="644"/>
      <c r="GUK103" s="644"/>
      <c r="GUL103" s="644"/>
      <c r="GUM103" s="644"/>
      <c r="GUN103" s="644"/>
      <c r="GUO103" s="644"/>
      <c r="GUP103" s="644"/>
      <c r="GUQ103" s="644"/>
      <c r="GUR103" s="644"/>
      <c r="GUS103" s="644"/>
      <c r="GUT103" s="644"/>
      <c r="GUU103" s="644"/>
      <c r="GUV103" s="644"/>
      <c r="GUW103" s="644"/>
      <c r="GUX103" s="644"/>
      <c r="GUY103" s="644"/>
      <c r="GUZ103" s="644"/>
      <c r="GVA103" s="644"/>
      <c r="GVB103" s="644"/>
      <c r="GVC103" s="644"/>
      <c r="GVD103" s="644"/>
      <c r="GVE103" s="644"/>
      <c r="GVF103" s="644"/>
      <c r="GVG103" s="644"/>
      <c r="GVH103" s="644"/>
      <c r="GVI103" s="644"/>
      <c r="GVJ103" s="644"/>
      <c r="GVK103" s="644"/>
      <c r="GVL103" s="644"/>
      <c r="GVM103" s="644"/>
      <c r="GVN103" s="644"/>
      <c r="GVO103" s="644"/>
      <c r="GVP103" s="644"/>
      <c r="GVQ103" s="644"/>
      <c r="GVR103" s="644"/>
      <c r="GVS103" s="644"/>
      <c r="GVT103" s="644"/>
      <c r="GVU103" s="644"/>
      <c r="GVV103" s="644"/>
      <c r="GVW103" s="644"/>
      <c r="GVX103" s="644"/>
      <c r="GVY103" s="644"/>
      <c r="GVZ103" s="644"/>
      <c r="GWA103" s="644"/>
      <c r="GWB103" s="644"/>
      <c r="GWC103" s="644"/>
      <c r="GWD103" s="644"/>
      <c r="GWE103" s="644"/>
      <c r="GWF103" s="644"/>
      <c r="GWG103" s="644"/>
      <c r="GWH103" s="644"/>
      <c r="GWI103" s="644"/>
      <c r="GWJ103" s="644"/>
      <c r="GWK103" s="644"/>
      <c r="GWL103" s="644"/>
      <c r="GWM103" s="644"/>
      <c r="GWN103" s="644"/>
      <c r="GWO103" s="644"/>
      <c r="GWP103" s="644"/>
      <c r="GWQ103" s="644"/>
      <c r="GWR103" s="644"/>
      <c r="GWS103" s="644"/>
      <c r="GWT103" s="644"/>
      <c r="GWU103" s="644"/>
      <c r="GWV103" s="644"/>
      <c r="GWW103" s="644"/>
      <c r="GWX103" s="644"/>
      <c r="GWY103" s="644"/>
      <c r="GWZ103" s="644"/>
      <c r="GXA103" s="644"/>
      <c r="GXB103" s="644"/>
      <c r="GXC103" s="644"/>
      <c r="GXD103" s="644"/>
      <c r="GXE103" s="644"/>
      <c r="GXF103" s="644"/>
      <c r="GXG103" s="644"/>
      <c r="GXH103" s="644"/>
      <c r="GXI103" s="644"/>
      <c r="GXJ103" s="644"/>
      <c r="GXK103" s="644"/>
      <c r="GXL103" s="644"/>
      <c r="GXM103" s="644"/>
      <c r="GXN103" s="644"/>
      <c r="GXO103" s="644"/>
      <c r="GXP103" s="644"/>
      <c r="GXQ103" s="644"/>
      <c r="GXR103" s="644"/>
      <c r="GXS103" s="644"/>
      <c r="GXT103" s="644"/>
      <c r="GXU103" s="644"/>
      <c r="GXV103" s="644"/>
      <c r="GXW103" s="644"/>
      <c r="GXX103" s="644"/>
      <c r="GXY103" s="644"/>
      <c r="GXZ103" s="644"/>
      <c r="GYA103" s="644"/>
      <c r="GYB103" s="644"/>
      <c r="GYC103" s="644"/>
      <c r="GYD103" s="644"/>
      <c r="GYE103" s="644"/>
      <c r="GYF103" s="644"/>
      <c r="GYG103" s="644"/>
      <c r="GYH103" s="644"/>
      <c r="GYI103" s="644"/>
      <c r="GYJ103" s="644"/>
      <c r="GYK103" s="644"/>
      <c r="GYL103" s="644"/>
      <c r="GYM103" s="644"/>
      <c r="GYN103" s="644"/>
      <c r="GYO103" s="644"/>
      <c r="GYP103" s="644"/>
      <c r="GYQ103" s="644"/>
      <c r="GYR103" s="644"/>
      <c r="GYS103" s="644"/>
      <c r="GYT103" s="644"/>
      <c r="GYU103" s="644"/>
      <c r="GYV103" s="644"/>
      <c r="GYW103" s="644"/>
      <c r="GYX103" s="644"/>
      <c r="GYY103" s="644"/>
      <c r="GYZ103" s="644"/>
      <c r="GZA103" s="644"/>
      <c r="GZB103" s="644"/>
      <c r="GZC103" s="644"/>
      <c r="GZD103" s="644"/>
      <c r="GZE103" s="644"/>
      <c r="GZF103" s="644"/>
      <c r="GZG103" s="644"/>
      <c r="GZH103" s="644"/>
      <c r="GZI103" s="644"/>
      <c r="GZJ103" s="644"/>
      <c r="GZK103" s="644"/>
      <c r="GZL103" s="644"/>
      <c r="GZM103" s="644"/>
      <c r="GZN103" s="644"/>
      <c r="GZO103" s="644"/>
      <c r="GZP103" s="644"/>
      <c r="GZQ103" s="644"/>
      <c r="GZR103" s="644"/>
      <c r="GZS103" s="644"/>
      <c r="GZT103" s="644"/>
      <c r="GZU103" s="644"/>
      <c r="GZV103" s="644"/>
      <c r="GZW103" s="644"/>
      <c r="GZX103" s="644"/>
      <c r="GZY103" s="644"/>
      <c r="GZZ103" s="644"/>
      <c r="HAA103" s="644"/>
      <c r="HAB103" s="644"/>
      <c r="HAC103" s="644"/>
      <c r="HAD103" s="644"/>
      <c r="HAE103" s="644"/>
      <c r="HAF103" s="644"/>
      <c r="HAG103" s="644"/>
      <c r="HAH103" s="644"/>
      <c r="HAI103" s="644"/>
      <c r="HAJ103" s="644"/>
      <c r="HAK103" s="644"/>
      <c r="HAL103" s="644"/>
      <c r="HAM103" s="644"/>
      <c r="HAN103" s="644"/>
      <c r="HAO103" s="644"/>
      <c r="HAP103" s="644"/>
      <c r="HAQ103" s="644"/>
      <c r="HAR103" s="644"/>
      <c r="HAS103" s="644"/>
      <c r="HAT103" s="644"/>
      <c r="HAU103" s="644"/>
      <c r="HAV103" s="644"/>
      <c r="HAW103" s="644"/>
      <c r="HAX103" s="644"/>
      <c r="HAY103" s="644"/>
      <c r="HAZ103" s="644"/>
      <c r="HBA103" s="644"/>
      <c r="HBB103" s="644"/>
      <c r="HBC103" s="644"/>
      <c r="HBD103" s="644"/>
      <c r="HBE103" s="644"/>
      <c r="HBF103" s="644"/>
      <c r="HBG103" s="644"/>
      <c r="HBH103" s="644"/>
      <c r="HBI103" s="644"/>
      <c r="HBJ103" s="644"/>
      <c r="HBK103" s="644"/>
      <c r="HBL103" s="644"/>
      <c r="HBM103" s="644"/>
      <c r="HBN103" s="644"/>
      <c r="HBO103" s="644"/>
      <c r="HBP103" s="644"/>
      <c r="HBQ103" s="644"/>
      <c r="HBR103" s="644"/>
      <c r="HBS103" s="644"/>
      <c r="HBT103" s="644"/>
      <c r="HBU103" s="644"/>
      <c r="HBV103" s="644"/>
      <c r="HBW103" s="644"/>
      <c r="HBX103" s="644"/>
      <c r="HBY103" s="644"/>
      <c r="HBZ103" s="644"/>
      <c r="HCA103" s="644"/>
      <c r="HCB103" s="644"/>
      <c r="HCC103" s="644"/>
      <c r="HCD103" s="644"/>
      <c r="HCE103" s="644"/>
      <c r="HCF103" s="644"/>
      <c r="HCG103" s="644"/>
      <c r="HCH103" s="644"/>
      <c r="HCI103" s="644"/>
      <c r="HCJ103" s="644"/>
      <c r="HCK103" s="644"/>
      <c r="HCL103" s="644"/>
      <c r="HCM103" s="644"/>
      <c r="HCN103" s="644"/>
      <c r="HCO103" s="644"/>
      <c r="HCP103" s="644"/>
      <c r="HCQ103" s="644"/>
      <c r="HCR103" s="644"/>
      <c r="HCS103" s="644"/>
      <c r="HCT103" s="644"/>
      <c r="HCU103" s="644"/>
      <c r="HCV103" s="644"/>
      <c r="HCW103" s="644"/>
      <c r="HCX103" s="644"/>
      <c r="HCY103" s="644"/>
      <c r="HCZ103" s="644"/>
      <c r="HDA103" s="644"/>
      <c r="HDB103" s="644"/>
      <c r="HDC103" s="644"/>
      <c r="HDD103" s="644"/>
      <c r="HDE103" s="644"/>
      <c r="HDF103" s="644"/>
      <c r="HDG103" s="644"/>
      <c r="HDH103" s="644"/>
      <c r="HDI103" s="644"/>
      <c r="HDJ103" s="644"/>
      <c r="HDK103" s="644"/>
      <c r="HDL103" s="644"/>
      <c r="HDM103" s="644"/>
      <c r="HDN103" s="644"/>
      <c r="HDO103" s="644"/>
      <c r="HDP103" s="644"/>
      <c r="HDQ103" s="644"/>
      <c r="HDR103" s="644"/>
      <c r="HDS103" s="644"/>
      <c r="HDT103" s="644"/>
      <c r="HDU103" s="644"/>
      <c r="HDV103" s="644"/>
      <c r="HDW103" s="644"/>
      <c r="HDX103" s="644"/>
      <c r="HDY103" s="644"/>
      <c r="HDZ103" s="644"/>
      <c r="HEA103" s="644"/>
      <c r="HEB103" s="644"/>
      <c r="HEC103" s="644"/>
      <c r="HED103" s="644"/>
      <c r="HEE103" s="644"/>
      <c r="HEF103" s="644"/>
      <c r="HEG103" s="644"/>
      <c r="HEH103" s="644"/>
      <c r="HEI103" s="644"/>
      <c r="HEJ103" s="644"/>
      <c r="HEK103" s="644"/>
      <c r="HEL103" s="644"/>
      <c r="HEM103" s="644"/>
      <c r="HEN103" s="644"/>
      <c r="HEO103" s="644"/>
      <c r="HEP103" s="644"/>
      <c r="HEQ103" s="644"/>
      <c r="HER103" s="644"/>
      <c r="HES103" s="644"/>
      <c r="HET103" s="644"/>
      <c r="HEU103" s="644"/>
      <c r="HEV103" s="644"/>
      <c r="HEW103" s="644"/>
      <c r="HEX103" s="644"/>
      <c r="HEY103" s="644"/>
      <c r="HEZ103" s="644"/>
      <c r="HFA103" s="644"/>
      <c r="HFB103" s="644"/>
      <c r="HFC103" s="644"/>
      <c r="HFD103" s="644"/>
      <c r="HFE103" s="644"/>
      <c r="HFF103" s="644"/>
      <c r="HFG103" s="644"/>
      <c r="HFH103" s="644"/>
      <c r="HFI103" s="644"/>
      <c r="HFJ103" s="644"/>
      <c r="HFK103" s="644"/>
      <c r="HFL103" s="644"/>
      <c r="HFM103" s="644"/>
      <c r="HFN103" s="644"/>
      <c r="HFO103" s="644"/>
      <c r="HFP103" s="644"/>
      <c r="HFQ103" s="644"/>
      <c r="HFR103" s="644"/>
      <c r="HFS103" s="644"/>
      <c r="HFT103" s="644"/>
      <c r="HFU103" s="644"/>
      <c r="HFV103" s="644"/>
      <c r="HFW103" s="644"/>
      <c r="HFX103" s="644"/>
      <c r="HFY103" s="644"/>
      <c r="HFZ103" s="644"/>
      <c r="HGA103" s="644"/>
      <c r="HGB103" s="644"/>
      <c r="HGC103" s="644"/>
      <c r="HGD103" s="644"/>
      <c r="HGE103" s="644"/>
      <c r="HGF103" s="644"/>
      <c r="HGG103" s="644"/>
      <c r="HGH103" s="644"/>
      <c r="HGI103" s="644"/>
      <c r="HGJ103" s="644"/>
      <c r="HGK103" s="644"/>
      <c r="HGL103" s="644"/>
      <c r="HGM103" s="644"/>
      <c r="HGN103" s="644"/>
      <c r="HGO103" s="644"/>
      <c r="HGP103" s="644"/>
      <c r="HGQ103" s="644"/>
      <c r="HGR103" s="644"/>
      <c r="HGS103" s="644"/>
      <c r="HGT103" s="644"/>
      <c r="HGU103" s="644"/>
      <c r="HGV103" s="644"/>
      <c r="HGW103" s="644"/>
      <c r="HGX103" s="644"/>
      <c r="HGY103" s="644"/>
      <c r="HGZ103" s="644"/>
      <c r="HHA103" s="644"/>
      <c r="HHB103" s="644"/>
      <c r="HHC103" s="644"/>
      <c r="HHD103" s="644"/>
      <c r="HHE103" s="644"/>
      <c r="HHF103" s="644"/>
      <c r="HHG103" s="644"/>
      <c r="HHH103" s="644"/>
      <c r="HHI103" s="644"/>
      <c r="HHJ103" s="644"/>
      <c r="HHK103" s="644"/>
      <c r="HHL103" s="644"/>
      <c r="HHM103" s="644"/>
      <c r="HHN103" s="644"/>
      <c r="HHO103" s="644"/>
      <c r="HHP103" s="644"/>
      <c r="HHQ103" s="644"/>
      <c r="HHR103" s="644"/>
      <c r="HHS103" s="644"/>
      <c r="HHT103" s="644"/>
      <c r="HHU103" s="644"/>
      <c r="HHV103" s="644"/>
      <c r="HHW103" s="644"/>
      <c r="HHX103" s="644"/>
      <c r="HHY103" s="644"/>
      <c r="HHZ103" s="644"/>
      <c r="HIA103" s="644"/>
      <c r="HIB103" s="644"/>
      <c r="HIC103" s="644"/>
      <c r="HID103" s="644"/>
      <c r="HIE103" s="644"/>
      <c r="HIF103" s="644"/>
      <c r="HIG103" s="644"/>
      <c r="HIH103" s="644"/>
      <c r="HII103" s="644"/>
      <c r="HIJ103" s="644"/>
      <c r="HIK103" s="644"/>
      <c r="HIL103" s="644"/>
      <c r="HIM103" s="644"/>
      <c r="HIN103" s="644"/>
      <c r="HIO103" s="644"/>
      <c r="HIP103" s="644"/>
      <c r="HIQ103" s="644"/>
      <c r="HIR103" s="644"/>
      <c r="HIS103" s="644"/>
      <c r="HIT103" s="644"/>
      <c r="HIU103" s="644"/>
      <c r="HIV103" s="644"/>
      <c r="HIW103" s="644"/>
      <c r="HIX103" s="644"/>
      <c r="HIY103" s="644"/>
      <c r="HIZ103" s="644"/>
      <c r="HJA103" s="644"/>
      <c r="HJB103" s="644"/>
      <c r="HJC103" s="644"/>
      <c r="HJD103" s="644"/>
      <c r="HJE103" s="644"/>
      <c r="HJF103" s="644"/>
      <c r="HJG103" s="644"/>
      <c r="HJH103" s="644"/>
      <c r="HJI103" s="644"/>
      <c r="HJJ103" s="644"/>
      <c r="HJK103" s="644"/>
      <c r="HJL103" s="644"/>
      <c r="HJM103" s="644"/>
      <c r="HJN103" s="644"/>
      <c r="HJO103" s="644"/>
      <c r="HJP103" s="644"/>
      <c r="HJQ103" s="644"/>
      <c r="HJR103" s="644"/>
      <c r="HJS103" s="644"/>
      <c r="HJT103" s="644"/>
      <c r="HJU103" s="644"/>
      <c r="HJV103" s="644"/>
      <c r="HJW103" s="644"/>
      <c r="HJX103" s="644"/>
      <c r="HJY103" s="644"/>
      <c r="HJZ103" s="644"/>
      <c r="HKA103" s="644"/>
      <c r="HKB103" s="644"/>
      <c r="HKC103" s="644"/>
      <c r="HKD103" s="644"/>
      <c r="HKE103" s="644"/>
      <c r="HKF103" s="644"/>
      <c r="HKG103" s="644"/>
      <c r="HKH103" s="644"/>
      <c r="HKI103" s="644"/>
      <c r="HKJ103" s="644"/>
      <c r="HKK103" s="644"/>
      <c r="HKL103" s="644"/>
      <c r="HKM103" s="644"/>
      <c r="HKN103" s="644"/>
      <c r="HKO103" s="644"/>
      <c r="HKP103" s="644"/>
      <c r="HKQ103" s="644"/>
      <c r="HKR103" s="644"/>
      <c r="HKS103" s="644"/>
      <c r="HKT103" s="644"/>
      <c r="HKU103" s="644"/>
      <c r="HKV103" s="644"/>
      <c r="HKW103" s="644"/>
      <c r="HKX103" s="644"/>
      <c r="HKY103" s="644"/>
      <c r="HKZ103" s="644"/>
      <c r="HLA103" s="644"/>
      <c r="HLB103" s="644"/>
      <c r="HLC103" s="644"/>
      <c r="HLD103" s="644"/>
      <c r="HLE103" s="644"/>
      <c r="HLF103" s="644"/>
      <c r="HLG103" s="644"/>
      <c r="HLH103" s="644"/>
      <c r="HLI103" s="644"/>
      <c r="HLJ103" s="644"/>
      <c r="HLK103" s="644"/>
      <c r="HLL103" s="644"/>
      <c r="HLM103" s="644"/>
      <c r="HLN103" s="644"/>
      <c r="HLO103" s="644"/>
      <c r="HLP103" s="644"/>
      <c r="HLQ103" s="644"/>
      <c r="HLR103" s="644"/>
      <c r="HLS103" s="644"/>
      <c r="HLT103" s="644"/>
      <c r="HLU103" s="644"/>
      <c r="HLV103" s="644"/>
      <c r="HLW103" s="644"/>
      <c r="HLX103" s="644"/>
      <c r="HLY103" s="644"/>
      <c r="HLZ103" s="644"/>
      <c r="HMA103" s="644"/>
      <c r="HMB103" s="644"/>
      <c r="HMC103" s="644"/>
      <c r="HMD103" s="644"/>
      <c r="HME103" s="644"/>
      <c r="HMF103" s="644"/>
      <c r="HMG103" s="644"/>
      <c r="HMH103" s="644"/>
      <c r="HMI103" s="644"/>
      <c r="HMJ103" s="644"/>
      <c r="HMK103" s="644"/>
      <c r="HML103" s="644"/>
      <c r="HMM103" s="644"/>
      <c r="HMN103" s="644"/>
      <c r="HMO103" s="644"/>
      <c r="HMP103" s="644"/>
      <c r="HMQ103" s="644"/>
      <c r="HMR103" s="644"/>
      <c r="HMS103" s="644"/>
      <c r="HMT103" s="644"/>
      <c r="HMU103" s="644"/>
      <c r="HMV103" s="644"/>
      <c r="HMW103" s="644"/>
      <c r="HMX103" s="644"/>
      <c r="HMY103" s="644"/>
      <c r="HMZ103" s="644"/>
      <c r="HNA103" s="644"/>
      <c r="HNB103" s="644"/>
      <c r="HNC103" s="644"/>
      <c r="HND103" s="644"/>
      <c r="HNE103" s="644"/>
      <c r="HNF103" s="644"/>
      <c r="HNG103" s="644"/>
      <c r="HNH103" s="644"/>
      <c r="HNI103" s="644"/>
      <c r="HNJ103" s="644"/>
      <c r="HNK103" s="644"/>
      <c r="HNL103" s="644"/>
      <c r="HNM103" s="644"/>
      <c r="HNN103" s="644"/>
      <c r="HNO103" s="644"/>
      <c r="HNP103" s="644"/>
      <c r="HNQ103" s="644"/>
      <c r="HNR103" s="644"/>
      <c r="HNS103" s="644"/>
      <c r="HNT103" s="644"/>
      <c r="HNU103" s="644"/>
      <c r="HNV103" s="644"/>
      <c r="HNW103" s="644"/>
      <c r="HNX103" s="644"/>
      <c r="HNY103" s="644"/>
      <c r="HNZ103" s="644"/>
      <c r="HOA103" s="644"/>
      <c r="HOB103" s="644"/>
      <c r="HOC103" s="644"/>
      <c r="HOD103" s="644"/>
      <c r="HOE103" s="644"/>
      <c r="HOF103" s="644"/>
      <c r="HOG103" s="644"/>
      <c r="HOH103" s="644"/>
      <c r="HOI103" s="644"/>
      <c r="HOJ103" s="644"/>
      <c r="HOK103" s="644"/>
      <c r="HOL103" s="644"/>
      <c r="HOM103" s="644"/>
      <c r="HON103" s="644"/>
      <c r="HOO103" s="644"/>
      <c r="HOP103" s="644"/>
      <c r="HOQ103" s="644"/>
      <c r="HOR103" s="644"/>
      <c r="HOS103" s="644"/>
      <c r="HOT103" s="644"/>
      <c r="HOU103" s="644"/>
      <c r="HOV103" s="644"/>
      <c r="HOW103" s="644"/>
      <c r="HOX103" s="644"/>
      <c r="HOY103" s="644"/>
      <c r="HOZ103" s="644"/>
      <c r="HPA103" s="644"/>
      <c r="HPB103" s="644"/>
      <c r="HPC103" s="644"/>
      <c r="HPD103" s="644"/>
      <c r="HPE103" s="644"/>
      <c r="HPF103" s="644"/>
      <c r="HPG103" s="644"/>
      <c r="HPH103" s="644"/>
      <c r="HPI103" s="644"/>
      <c r="HPJ103" s="644"/>
      <c r="HPK103" s="644"/>
      <c r="HPL103" s="644"/>
      <c r="HPM103" s="644"/>
      <c r="HPN103" s="644"/>
      <c r="HPO103" s="644"/>
      <c r="HPP103" s="644"/>
      <c r="HPQ103" s="644"/>
      <c r="HPR103" s="644"/>
      <c r="HPS103" s="644"/>
      <c r="HPT103" s="644"/>
      <c r="HPU103" s="644"/>
      <c r="HPV103" s="644"/>
      <c r="HPW103" s="644"/>
      <c r="HPX103" s="644"/>
      <c r="HPY103" s="644"/>
      <c r="HPZ103" s="644"/>
      <c r="HQA103" s="644"/>
      <c r="HQB103" s="644"/>
      <c r="HQC103" s="644"/>
      <c r="HQD103" s="644"/>
      <c r="HQE103" s="644"/>
      <c r="HQF103" s="644"/>
      <c r="HQG103" s="644"/>
      <c r="HQH103" s="644"/>
      <c r="HQI103" s="644"/>
      <c r="HQJ103" s="644"/>
      <c r="HQK103" s="644"/>
      <c r="HQL103" s="644"/>
      <c r="HQM103" s="644"/>
      <c r="HQN103" s="644"/>
      <c r="HQO103" s="644"/>
      <c r="HQP103" s="644"/>
      <c r="HQQ103" s="644"/>
      <c r="HQR103" s="644"/>
      <c r="HQS103" s="644"/>
      <c r="HQT103" s="644"/>
      <c r="HQU103" s="644"/>
      <c r="HQV103" s="644"/>
      <c r="HQW103" s="644"/>
      <c r="HQX103" s="644"/>
      <c r="HQY103" s="644"/>
      <c r="HQZ103" s="644"/>
      <c r="HRA103" s="644"/>
      <c r="HRB103" s="644"/>
      <c r="HRC103" s="644"/>
      <c r="HRD103" s="644"/>
      <c r="HRE103" s="644"/>
      <c r="HRF103" s="644"/>
      <c r="HRG103" s="644"/>
      <c r="HRH103" s="644"/>
      <c r="HRI103" s="644"/>
      <c r="HRJ103" s="644"/>
      <c r="HRK103" s="644"/>
      <c r="HRL103" s="644"/>
      <c r="HRM103" s="644"/>
      <c r="HRN103" s="644"/>
      <c r="HRO103" s="644"/>
      <c r="HRP103" s="644"/>
      <c r="HRQ103" s="644"/>
      <c r="HRR103" s="644"/>
      <c r="HRS103" s="644"/>
      <c r="HRT103" s="644"/>
      <c r="HRU103" s="644"/>
      <c r="HRV103" s="644"/>
      <c r="HRW103" s="644"/>
      <c r="HRX103" s="644"/>
      <c r="HRY103" s="644"/>
      <c r="HRZ103" s="644"/>
      <c r="HSA103" s="644"/>
      <c r="HSB103" s="644"/>
      <c r="HSC103" s="644"/>
      <c r="HSD103" s="644"/>
      <c r="HSE103" s="644"/>
      <c r="HSF103" s="644"/>
      <c r="HSG103" s="644"/>
      <c r="HSH103" s="644"/>
      <c r="HSI103" s="644"/>
      <c r="HSJ103" s="644"/>
      <c r="HSK103" s="644"/>
      <c r="HSL103" s="644"/>
      <c r="HSM103" s="644"/>
      <c r="HSN103" s="644"/>
      <c r="HSO103" s="644"/>
      <c r="HSP103" s="644"/>
      <c r="HSQ103" s="644"/>
      <c r="HSR103" s="644"/>
      <c r="HSS103" s="644"/>
      <c r="HST103" s="644"/>
      <c r="HSU103" s="644"/>
      <c r="HSV103" s="644"/>
      <c r="HSW103" s="644"/>
      <c r="HSX103" s="644"/>
      <c r="HSY103" s="644"/>
      <c r="HSZ103" s="644"/>
      <c r="HTA103" s="644"/>
      <c r="HTB103" s="644"/>
      <c r="HTC103" s="644"/>
      <c r="HTD103" s="644"/>
      <c r="HTE103" s="644"/>
      <c r="HTF103" s="644"/>
      <c r="HTG103" s="644"/>
      <c r="HTH103" s="644"/>
      <c r="HTI103" s="644"/>
      <c r="HTJ103" s="644"/>
      <c r="HTK103" s="644"/>
      <c r="HTL103" s="644"/>
      <c r="HTM103" s="644"/>
      <c r="HTN103" s="644"/>
      <c r="HTO103" s="644"/>
      <c r="HTP103" s="644"/>
      <c r="HTQ103" s="644"/>
      <c r="HTR103" s="644"/>
      <c r="HTS103" s="644"/>
      <c r="HTT103" s="644"/>
      <c r="HTU103" s="644"/>
      <c r="HTV103" s="644"/>
      <c r="HTW103" s="644"/>
      <c r="HTX103" s="644"/>
      <c r="HTY103" s="644"/>
      <c r="HTZ103" s="644"/>
      <c r="HUA103" s="644"/>
      <c r="HUB103" s="644"/>
      <c r="HUC103" s="644"/>
      <c r="HUD103" s="644"/>
      <c r="HUE103" s="644"/>
      <c r="HUF103" s="644"/>
      <c r="HUG103" s="644"/>
      <c r="HUH103" s="644"/>
      <c r="HUI103" s="644"/>
      <c r="HUJ103" s="644"/>
      <c r="HUK103" s="644"/>
      <c r="HUL103" s="644"/>
      <c r="HUM103" s="644"/>
      <c r="HUN103" s="644"/>
      <c r="HUO103" s="644"/>
      <c r="HUP103" s="644"/>
      <c r="HUQ103" s="644"/>
      <c r="HUR103" s="644"/>
      <c r="HUS103" s="644"/>
      <c r="HUT103" s="644"/>
      <c r="HUU103" s="644"/>
      <c r="HUV103" s="644"/>
      <c r="HUW103" s="644"/>
      <c r="HUX103" s="644"/>
      <c r="HUY103" s="644"/>
      <c r="HUZ103" s="644"/>
      <c r="HVA103" s="644"/>
      <c r="HVB103" s="644"/>
      <c r="HVC103" s="644"/>
      <c r="HVD103" s="644"/>
      <c r="HVE103" s="644"/>
      <c r="HVF103" s="644"/>
      <c r="HVG103" s="644"/>
      <c r="HVH103" s="644"/>
      <c r="HVI103" s="644"/>
      <c r="HVJ103" s="644"/>
      <c r="HVK103" s="644"/>
      <c r="HVL103" s="644"/>
      <c r="HVM103" s="644"/>
      <c r="HVN103" s="644"/>
      <c r="HVO103" s="644"/>
      <c r="HVP103" s="644"/>
      <c r="HVQ103" s="644"/>
      <c r="HVR103" s="644"/>
      <c r="HVS103" s="644"/>
      <c r="HVT103" s="644"/>
      <c r="HVU103" s="644"/>
      <c r="HVV103" s="644"/>
      <c r="HVW103" s="644"/>
      <c r="HVX103" s="644"/>
      <c r="HVY103" s="644"/>
      <c r="HVZ103" s="644"/>
      <c r="HWA103" s="644"/>
      <c r="HWB103" s="644"/>
      <c r="HWC103" s="644"/>
      <c r="HWD103" s="644"/>
      <c r="HWE103" s="644"/>
      <c r="HWF103" s="644"/>
      <c r="HWG103" s="644"/>
      <c r="HWH103" s="644"/>
      <c r="HWI103" s="644"/>
      <c r="HWJ103" s="644"/>
      <c r="HWK103" s="644"/>
      <c r="HWL103" s="644"/>
      <c r="HWM103" s="644"/>
      <c r="HWN103" s="644"/>
      <c r="HWO103" s="644"/>
      <c r="HWP103" s="644"/>
      <c r="HWQ103" s="644"/>
      <c r="HWR103" s="644"/>
      <c r="HWS103" s="644"/>
      <c r="HWT103" s="644"/>
      <c r="HWU103" s="644"/>
      <c r="HWV103" s="644"/>
      <c r="HWW103" s="644"/>
      <c r="HWX103" s="644"/>
      <c r="HWY103" s="644"/>
      <c r="HWZ103" s="644"/>
      <c r="HXA103" s="644"/>
      <c r="HXB103" s="644"/>
      <c r="HXC103" s="644"/>
      <c r="HXD103" s="644"/>
      <c r="HXE103" s="644"/>
      <c r="HXF103" s="644"/>
      <c r="HXG103" s="644"/>
      <c r="HXH103" s="644"/>
      <c r="HXI103" s="644"/>
      <c r="HXJ103" s="644"/>
      <c r="HXK103" s="644"/>
      <c r="HXL103" s="644"/>
      <c r="HXM103" s="644"/>
      <c r="HXN103" s="644"/>
      <c r="HXO103" s="644"/>
      <c r="HXP103" s="644"/>
      <c r="HXQ103" s="644"/>
      <c r="HXR103" s="644"/>
      <c r="HXS103" s="644"/>
      <c r="HXT103" s="644"/>
      <c r="HXU103" s="644"/>
      <c r="HXV103" s="644"/>
      <c r="HXW103" s="644"/>
      <c r="HXX103" s="644"/>
      <c r="HXY103" s="644"/>
      <c r="HXZ103" s="644"/>
      <c r="HYA103" s="644"/>
      <c r="HYB103" s="644"/>
      <c r="HYC103" s="644"/>
      <c r="HYD103" s="644"/>
      <c r="HYE103" s="644"/>
      <c r="HYF103" s="644"/>
      <c r="HYG103" s="644"/>
      <c r="HYH103" s="644"/>
      <c r="HYI103" s="644"/>
      <c r="HYJ103" s="644"/>
      <c r="HYK103" s="644"/>
      <c r="HYL103" s="644"/>
      <c r="HYM103" s="644"/>
      <c r="HYN103" s="644"/>
      <c r="HYO103" s="644"/>
      <c r="HYP103" s="644"/>
      <c r="HYQ103" s="644"/>
      <c r="HYR103" s="644"/>
      <c r="HYS103" s="644"/>
      <c r="HYT103" s="644"/>
      <c r="HYU103" s="644"/>
      <c r="HYV103" s="644"/>
      <c r="HYW103" s="644"/>
      <c r="HYX103" s="644"/>
      <c r="HYY103" s="644"/>
      <c r="HYZ103" s="644"/>
      <c r="HZA103" s="644"/>
      <c r="HZB103" s="644"/>
      <c r="HZC103" s="644"/>
      <c r="HZD103" s="644"/>
      <c r="HZE103" s="644"/>
      <c r="HZF103" s="644"/>
      <c r="HZG103" s="644"/>
      <c r="HZH103" s="644"/>
      <c r="HZI103" s="644"/>
      <c r="HZJ103" s="644"/>
      <c r="HZK103" s="644"/>
      <c r="HZL103" s="644"/>
      <c r="HZM103" s="644"/>
      <c r="HZN103" s="644"/>
      <c r="HZO103" s="644"/>
      <c r="HZP103" s="644"/>
      <c r="HZQ103" s="644"/>
      <c r="HZR103" s="644"/>
      <c r="HZS103" s="644"/>
      <c r="HZT103" s="644"/>
      <c r="HZU103" s="644"/>
      <c r="HZV103" s="644"/>
      <c r="HZW103" s="644"/>
      <c r="HZX103" s="644"/>
      <c r="HZY103" s="644"/>
      <c r="HZZ103" s="644"/>
      <c r="IAA103" s="644"/>
      <c r="IAB103" s="644"/>
      <c r="IAC103" s="644"/>
      <c r="IAD103" s="644"/>
      <c r="IAE103" s="644"/>
      <c r="IAF103" s="644"/>
      <c r="IAG103" s="644"/>
      <c r="IAH103" s="644"/>
      <c r="IAI103" s="644"/>
      <c r="IAJ103" s="644"/>
      <c r="IAK103" s="644"/>
      <c r="IAL103" s="644"/>
      <c r="IAM103" s="644"/>
      <c r="IAN103" s="644"/>
      <c r="IAO103" s="644"/>
      <c r="IAP103" s="644"/>
      <c r="IAQ103" s="644"/>
      <c r="IAR103" s="644"/>
      <c r="IAS103" s="644"/>
      <c r="IAT103" s="644"/>
      <c r="IAU103" s="644"/>
      <c r="IAV103" s="644"/>
      <c r="IAW103" s="644"/>
      <c r="IAX103" s="644"/>
      <c r="IAY103" s="644"/>
      <c r="IAZ103" s="644"/>
      <c r="IBA103" s="644"/>
      <c r="IBB103" s="644"/>
      <c r="IBC103" s="644"/>
      <c r="IBD103" s="644"/>
      <c r="IBE103" s="644"/>
      <c r="IBF103" s="644"/>
      <c r="IBG103" s="644"/>
      <c r="IBH103" s="644"/>
      <c r="IBI103" s="644"/>
      <c r="IBJ103" s="644"/>
      <c r="IBK103" s="644"/>
      <c r="IBL103" s="644"/>
      <c r="IBM103" s="644"/>
      <c r="IBN103" s="644"/>
      <c r="IBO103" s="644"/>
      <c r="IBP103" s="644"/>
      <c r="IBQ103" s="644"/>
      <c r="IBR103" s="644"/>
      <c r="IBS103" s="644"/>
      <c r="IBT103" s="644"/>
      <c r="IBU103" s="644"/>
      <c r="IBV103" s="644"/>
      <c r="IBW103" s="644"/>
      <c r="IBX103" s="644"/>
      <c r="IBY103" s="644"/>
      <c r="IBZ103" s="644"/>
      <c r="ICA103" s="644"/>
      <c r="ICB103" s="644"/>
      <c r="ICC103" s="644"/>
      <c r="ICD103" s="644"/>
      <c r="ICE103" s="644"/>
      <c r="ICF103" s="644"/>
      <c r="ICG103" s="644"/>
      <c r="ICH103" s="644"/>
      <c r="ICI103" s="644"/>
      <c r="ICJ103" s="644"/>
      <c r="ICK103" s="644"/>
      <c r="ICL103" s="644"/>
      <c r="ICM103" s="644"/>
      <c r="ICN103" s="644"/>
      <c r="ICO103" s="644"/>
      <c r="ICP103" s="644"/>
      <c r="ICQ103" s="644"/>
      <c r="ICR103" s="644"/>
      <c r="ICS103" s="644"/>
      <c r="ICT103" s="644"/>
      <c r="ICU103" s="644"/>
      <c r="ICV103" s="644"/>
      <c r="ICW103" s="644"/>
      <c r="ICX103" s="644"/>
      <c r="ICY103" s="644"/>
      <c r="ICZ103" s="644"/>
      <c r="IDA103" s="644"/>
      <c r="IDB103" s="644"/>
      <c r="IDC103" s="644"/>
      <c r="IDD103" s="644"/>
      <c r="IDE103" s="644"/>
      <c r="IDF103" s="644"/>
      <c r="IDG103" s="644"/>
      <c r="IDH103" s="644"/>
      <c r="IDI103" s="644"/>
      <c r="IDJ103" s="644"/>
      <c r="IDK103" s="644"/>
      <c r="IDL103" s="644"/>
      <c r="IDM103" s="644"/>
      <c r="IDN103" s="644"/>
      <c r="IDO103" s="644"/>
      <c r="IDP103" s="644"/>
      <c r="IDQ103" s="644"/>
      <c r="IDR103" s="644"/>
      <c r="IDS103" s="644"/>
      <c r="IDT103" s="644"/>
      <c r="IDU103" s="644"/>
      <c r="IDV103" s="644"/>
      <c r="IDW103" s="644"/>
      <c r="IDX103" s="644"/>
      <c r="IDY103" s="644"/>
      <c r="IDZ103" s="644"/>
      <c r="IEA103" s="644"/>
      <c r="IEB103" s="644"/>
      <c r="IEC103" s="644"/>
      <c r="IED103" s="644"/>
      <c r="IEE103" s="644"/>
      <c r="IEF103" s="644"/>
      <c r="IEG103" s="644"/>
      <c r="IEH103" s="644"/>
      <c r="IEI103" s="644"/>
      <c r="IEJ103" s="644"/>
      <c r="IEK103" s="644"/>
      <c r="IEL103" s="644"/>
      <c r="IEM103" s="644"/>
      <c r="IEN103" s="644"/>
      <c r="IEO103" s="644"/>
      <c r="IEP103" s="644"/>
      <c r="IEQ103" s="644"/>
      <c r="IER103" s="644"/>
      <c r="IES103" s="644"/>
      <c r="IET103" s="644"/>
      <c r="IEU103" s="644"/>
      <c r="IEV103" s="644"/>
      <c r="IEW103" s="644"/>
      <c r="IEX103" s="644"/>
      <c r="IEY103" s="644"/>
      <c r="IEZ103" s="644"/>
      <c r="IFA103" s="644"/>
      <c r="IFB103" s="644"/>
      <c r="IFC103" s="644"/>
      <c r="IFD103" s="644"/>
      <c r="IFE103" s="644"/>
      <c r="IFF103" s="644"/>
      <c r="IFG103" s="644"/>
      <c r="IFH103" s="644"/>
      <c r="IFI103" s="644"/>
      <c r="IFJ103" s="644"/>
      <c r="IFK103" s="644"/>
      <c r="IFL103" s="644"/>
      <c r="IFM103" s="644"/>
      <c r="IFN103" s="644"/>
      <c r="IFO103" s="644"/>
      <c r="IFP103" s="644"/>
      <c r="IFQ103" s="644"/>
      <c r="IFR103" s="644"/>
      <c r="IFS103" s="644"/>
      <c r="IFT103" s="644"/>
      <c r="IFU103" s="644"/>
      <c r="IFV103" s="644"/>
      <c r="IFW103" s="644"/>
      <c r="IFX103" s="644"/>
      <c r="IFY103" s="644"/>
      <c r="IFZ103" s="644"/>
      <c r="IGA103" s="644"/>
      <c r="IGB103" s="644"/>
      <c r="IGC103" s="644"/>
      <c r="IGD103" s="644"/>
      <c r="IGE103" s="644"/>
      <c r="IGF103" s="644"/>
      <c r="IGG103" s="644"/>
      <c r="IGH103" s="644"/>
      <c r="IGI103" s="644"/>
      <c r="IGJ103" s="644"/>
      <c r="IGK103" s="644"/>
      <c r="IGL103" s="644"/>
      <c r="IGM103" s="644"/>
      <c r="IGN103" s="644"/>
      <c r="IGO103" s="644"/>
      <c r="IGP103" s="644"/>
      <c r="IGQ103" s="644"/>
      <c r="IGR103" s="644"/>
      <c r="IGS103" s="644"/>
      <c r="IGT103" s="644"/>
      <c r="IGU103" s="644"/>
      <c r="IGV103" s="644"/>
      <c r="IGW103" s="644"/>
      <c r="IGX103" s="644"/>
      <c r="IGY103" s="644"/>
      <c r="IGZ103" s="644"/>
      <c r="IHA103" s="644"/>
      <c r="IHB103" s="644"/>
      <c r="IHC103" s="644"/>
      <c r="IHD103" s="644"/>
      <c r="IHE103" s="644"/>
      <c r="IHF103" s="644"/>
      <c r="IHG103" s="644"/>
      <c r="IHH103" s="644"/>
      <c r="IHI103" s="644"/>
      <c r="IHJ103" s="644"/>
      <c r="IHK103" s="644"/>
      <c r="IHL103" s="644"/>
      <c r="IHM103" s="644"/>
      <c r="IHN103" s="644"/>
      <c r="IHO103" s="644"/>
      <c r="IHP103" s="644"/>
      <c r="IHQ103" s="644"/>
      <c r="IHR103" s="644"/>
      <c r="IHS103" s="644"/>
      <c r="IHT103" s="644"/>
      <c r="IHU103" s="644"/>
      <c r="IHV103" s="644"/>
      <c r="IHW103" s="644"/>
      <c r="IHX103" s="644"/>
      <c r="IHY103" s="644"/>
      <c r="IHZ103" s="644"/>
      <c r="IIA103" s="644"/>
      <c r="IIB103" s="644"/>
      <c r="IIC103" s="644"/>
      <c r="IID103" s="644"/>
      <c r="IIE103" s="644"/>
      <c r="IIF103" s="644"/>
      <c r="IIG103" s="644"/>
      <c r="IIH103" s="644"/>
      <c r="III103" s="644"/>
      <c r="IIJ103" s="644"/>
      <c r="IIK103" s="644"/>
      <c r="IIL103" s="644"/>
      <c r="IIM103" s="644"/>
      <c r="IIN103" s="644"/>
      <c r="IIO103" s="644"/>
      <c r="IIP103" s="644"/>
      <c r="IIQ103" s="644"/>
      <c r="IIR103" s="644"/>
      <c r="IIS103" s="644"/>
      <c r="IIT103" s="644"/>
      <c r="IIU103" s="644"/>
      <c r="IIV103" s="644"/>
      <c r="IIW103" s="644"/>
      <c r="IIX103" s="644"/>
      <c r="IIY103" s="644"/>
      <c r="IIZ103" s="644"/>
      <c r="IJA103" s="644"/>
      <c r="IJB103" s="644"/>
      <c r="IJC103" s="644"/>
      <c r="IJD103" s="644"/>
      <c r="IJE103" s="644"/>
      <c r="IJF103" s="644"/>
      <c r="IJG103" s="644"/>
      <c r="IJH103" s="644"/>
      <c r="IJI103" s="644"/>
      <c r="IJJ103" s="644"/>
      <c r="IJK103" s="644"/>
      <c r="IJL103" s="644"/>
      <c r="IJM103" s="644"/>
      <c r="IJN103" s="644"/>
      <c r="IJO103" s="644"/>
      <c r="IJP103" s="644"/>
      <c r="IJQ103" s="644"/>
      <c r="IJR103" s="644"/>
      <c r="IJS103" s="644"/>
      <c r="IJT103" s="644"/>
      <c r="IJU103" s="644"/>
      <c r="IJV103" s="644"/>
      <c r="IJW103" s="644"/>
      <c r="IJX103" s="644"/>
      <c r="IJY103" s="644"/>
      <c r="IJZ103" s="644"/>
      <c r="IKA103" s="644"/>
      <c r="IKB103" s="644"/>
      <c r="IKC103" s="644"/>
      <c r="IKD103" s="644"/>
      <c r="IKE103" s="644"/>
      <c r="IKF103" s="644"/>
      <c r="IKG103" s="644"/>
      <c r="IKH103" s="644"/>
      <c r="IKI103" s="644"/>
      <c r="IKJ103" s="644"/>
      <c r="IKK103" s="644"/>
      <c r="IKL103" s="644"/>
      <c r="IKM103" s="644"/>
      <c r="IKN103" s="644"/>
      <c r="IKO103" s="644"/>
      <c r="IKP103" s="644"/>
      <c r="IKQ103" s="644"/>
      <c r="IKR103" s="644"/>
      <c r="IKS103" s="644"/>
      <c r="IKT103" s="644"/>
      <c r="IKU103" s="644"/>
      <c r="IKV103" s="644"/>
      <c r="IKW103" s="644"/>
      <c r="IKX103" s="644"/>
      <c r="IKY103" s="644"/>
      <c r="IKZ103" s="644"/>
      <c r="ILA103" s="644"/>
      <c r="ILB103" s="644"/>
      <c r="ILC103" s="644"/>
      <c r="ILD103" s="644"/>
      <c r="ILE103" s="644"/>
      <c r="ILF103" s="644"/>
      <c r="ILG103" s="644"/>
      <c r="ILH103" s="644"/>
      <c r="ILI103" s="644"/>
      <c r="ILJ103" s="644"/>
      <c r="ILK103" s="644"/>
      <c r="ILL103" s="644"/>
      <c r="ILM103" s="644"/>
      <c r="ILN103" s="644"/>
      <c r="ILO103" s="644"/>
      <c r="ILP103" s="644"/>
      <c r="ILQ103" s="644"/>
      <c r="ILR103" s="644"/>
      <c r="ILS103" s="644"/>
      <c r="ILT103" s="644"/>
      <c r="ILU103" s="644"/>
      <c r="ILV103" s="644"/>
      <c r="ILW103" s="644"/>
      <c r="ILX103" s="644"/>
      <c r="ILY103" s="644"/>
      <c r="ILZ103" s="644"/>
      <c r="IMA103" s="644"/>
      <c r="IMB103" s="644"/>
      <c r="IMC103" s="644"/>
      <c r="IMD103" s="644"/>
      <c r="IME103" s="644"/>
      <c r="IMF103" s="644"/>
      <c r="IMG103" s="644"/>
      <c r="IMH103" s="644"/>
      <c r="IMI103" s="644"/>
      <c r="IMJ103" s="644"/>
      <c r="IMK103" s="644"/>
      <c r="IML103" s="644"/>
      <c r="IMM103" s="644"/>
      <c r="IMN103" s="644"/>
      <c r="IMO103" s="644"/>
      <c r="IMP103" s="644"/>
      <c r="IMQ103" s="644"/>
      <c r="IMR103" s="644"/>
      <c r="IMS103" s="644"/>
      <c r="IMT103" s="644"/>
      <c r="IMU103" s="644"/>
      <c r="IMV103" s="644"/>
      <c r="IMW103" s="644"/>
      <c r="IMX103" s="644"/>
      <c r="IMY103" s="644"/>
      <c r="IMZ103" s="644"/>
      <c r="INA103" s="644"/>
      <c r="INB103" s="644"/>
      <c r="INC103" s="644"/>
      <c r="IND103" s="644"/>
      <c r="INE103" s="644"/>
      <c r="INF103" s="644"/>
      <c r="ING103" s="644"/>
      <c r="INH103" s="644"/>
      <c r="INI103" s="644"/>
      <c r="INJ103" s="644"/>
      <c r="INK103" s="644"/>
      <c r="INL103" s="644"/>
      <c r="INM103" s="644"/>
      <c r="INN103" s="644"/>
      <c r="INO103" s="644"/>
      <c r="INP103" s="644"/>
      <c r="INQ103" s="644"/>
      <c r="INR103" s="644"/>
      <c r="INS103" s="644"/>
      <c r="INT103" s="644"/>
      <c r="INU103" s="644"/>
      <c r="INV103" s="644"/>
      <c r="INW103" s="644"/>
      <c r="INX103" s="644"/>
      <c r="INY103" s="644"/>
      <c r="INZ103" s="644"/>
      <c r="IOA103" s="644"/>
      <c r="IOB103" s="644"/>
      <c r="IOC103" s="644"/>
      <c r="IOD103" s="644"/>
      <c r="IOE103" s="644"/>
      <c r="IOF103" s="644"/>
      <c r="IOG103" s="644"/>
      <c r="IOH103" s="644"/>
      <c r="IOI103" s="644"/>
      <c r="IOJ103" s="644"/>
      <c r="IOK103" s="644"/>
      <c r="IOL103" s="644"/>
      <c r="IOM103" s="644"/>
      <c r="ION103" s="644"/>
      <c r="IOO103" s="644"/>
      <c r="IOP103" s="644"/>
      <c r="IOQ103" s="644"/>
      <c r="IOR103" s="644"/>
      <c r="IOS103" s="644"/>
      <c r="IOT103" s="644"/>
      <c r="IOU103" s="644"/>
      <c r="IOV103" s="644"/>
      <c r="IOW103" s="644"/>
      <c r="IOX103" s="644"/>
      <c r="IOY103" s="644"/>
      <c r="IOZ103" s="644"/>
      <c r="IPA103" s="644"/>
      <c r="IPB103" s="644"/>
      <c r="IPC103" s="644"/>
      <c r="IPD103" s="644"/>
      <c r="IPE103" s="644"/>
      <c r="IPF103" s="644"/>
      <c r="IPG103" s="644"/>
      <c r="IPH103" s="644"/>
      <c r="IPI103" s="644"/>
      <c r="IPJ103" s="644"/>
      <c r="IPK103" s="644"/>
      <c r="IPL103" s="644"/>
      <c r="IPM103" s="644"/>
      <c r="IPN103" s="644"/>
      <c r="IPO103" s="644"/>
      <c r="IPP103" s="644"/>
      <c r="IPQ103" s="644"/>
      <c r="IPR103" s="644"/>
      <c r="IPS103" s="644"/>
      <c r="IPT103" s="644"/>
      <c r="IPU103" s="644"/>
      <c r="IPV103" s="644"/>
      <c r="IPW103" s="644"/>
      <c r="IPX103" s="644"/>
      <c r="IPY103" s="644"/>
      <c r="IPZ103" s="644"/>
      <c r="IQA103" s="644"/>
      <c r="IQB103" s="644"/>
      <c r="IQC103" s="644"/>
      <c r="IQD103" s="644"/>
      <c r="IQE103" s="644"/>
      <c r="IQF103" s="644"/>
      <c r="IQG103" s="644"/>
      <c r="IQH103" s="644"/>
      <c r="IQI103" s="644"/>
      <c r="IQJ103" s="644"/>
      <c r="IQK103" s="644"/>
      <c r="IQL103" s="644"/>
      <c r="IQM103" s="644"/>
      <c r="IQN103" s="644"/>
      <c r="IQO103" s="644"/>
      <c r="IQP103" s="644"/>
      <c r="IQQ103" s="644"/>
      <c r="IQR103" s="644"/>
      <c r="IQS103" s="644"/>
      <c r="IQT103" s="644"/>
      <c r="IQU103" s="644"/>
      <c r="IQV103" s="644"/>
      <c r="IQW103" s="644"/>
      <c r="IQX103" s="644"/>
      <c r="IQY103" s="644"/>
      <c r="IQZ103" s="644"/>
      <c r="IRA103" s="644"/>
      <c r="IRB103" s="644"/>
      <c r="IRC103" s="644"/>
      <c r="IRD103" s="644"/>
      <c r="IRE103" s="644"/>
      <c r="IRF103" s="644"/>
      <c r="IRG103" s="644"/>
      <c r="IRH103" s="644"/>
      <c r="IRI103" s="644"/>
      <c r="IRJ103" s="644"/>
      <c r="IRK103" s="644"/>
      <c r="IRL103" s="644"/>
      <c r="IRM103" s="644"/>
      <c r="IRN103" s="644"/>
      <c r="IRO103" s="644"/>
      <c r="IRP103" s="644"/>
      <c r="IRQ103" s="644"/>
      <c r="IRR103" s="644"/>
      <c r="IRS103" s="644"/>
      <c r="IRT103" s="644"/>
      <c r="IRU103" s="644"/>
      <c r="IRV103" s="644"/>
      <c r="IRW103" s="644"/>
      <c r="IRX103" s="644"/>
      <c r="IRY103" s="644"/>
      <c r="IRZ103" s="644"/>
      <c r="ISA103" s="644"/>
      <c r="ISB103" s="644"/>
      <c r="ISC103" s="644"/>
      <c r="ISD103" s="644"/>
      <c r="ISE103" s="644"/>
      <c r="ISF103" s="644"/>
      <c r="ISG103" s="644"/>
      <c r="ISH103" s="644"/>
      <c r="ISI103" s="644"/>
      <c r="ISJ103" s="644"/>
      <c r="ISK103" s="644"/>
      <c r="ISL103" s="644"/>
      <c r="ISM103" s="644"/>
      <c r="ISN103" s="644"/>
      <c r="ISO103" s="644"/>
      <c r="ISP103" s="644"/>
      <c r="ISQ103" s="644"/>
      <c r="ISR103" s="644"/>
      <c r="ISS103" s="644"/>
      <c r="IST103" s="644"/>
      <c r="ISU103" s="644"/>
      <c r="ISV103" s="644"/>
      <c r="ISW103" s="644"/>
      <c r="ISX103" s="644"/>
      <c r="ISY103" s="644"/>
      <c r="ISZ103" s="644"/>
      <c r="ITA103" s="644"/>
      <c r="ITB103" s="644"/>
      <c r="ITC103" s="644"/>
      <c r="ITD103" s="644"/>
      <c r="ITE103" s="644"/>
      <c r="ITF103" s="644"/>
      <c r="ITG103" s="644"/>
      <c r="ITH103" s="644"/>
      <c r="ITI103" s="644"/>
      <c r="ITJ103" s="644"/>
      <c r="ITK103" s="644"/>
      <c r="ITL103" s="644"/>
      <c r="ITM103" s="644"/>
      <c r="ITN103" s="644"/>
      <c r="ITO103" s="644"/>
      <c r="ITP103" s="644"/>
      <c r="ITQ103" s="644"/>
      <c r="ITR103" s="644"/>
      <c r="ITS103" s="644"/>
      <c r="ITT103" s="644"/>
      <c r="ITU103" s="644"/>
      <c r="ITV103" s="644"/>
      <c r="ITW103" s="644"/>
      <c r="ITX103" s="644"/>
      <c r="ITY103" s="644"/>
      <c r="ITZ103" s="644"/>
      <c r="IUA103" s="644"/>
      <c r="IUB103" s="644"/>
      <c r="IUC103" s="644"/>
      <c r="IUD103" s="644"/>
      <c r="IUE103" s="644"/>
      <c r="IUF103" s="644"/>
      <c r="IUG103" s="644"/>
      <c r="IUH103" s="644"/>
      <c r="IUI103" s="644"/>
      <c r="IUJ103" s="644"/>
      <c r="IUK103" s="644"/>
      <c r="IUL103" s="644"/>
      <c r="IUM103" s="644"/>
      <c r="IUN103" s="644"/>
      <c r="IUO103" s="644"/>
      <c r="IUP103" s="644"/>
      <c r="IUQ103" s="644"/>
      <c r="IUR103" s="644"/>
      <c r="IUS103" s="644"/>
      <c r="IUT103" s="644"/>
      <c r="IUU103" s="644"/>
      <c r="IUV103" s="644"/>
      <c r="IUW103" s="644"/>
      <c r="IUX103" s="644"/>
      <c r="IUY103" s="644"/>
      <c r="IUZ103" s="644"/>
      <c r="IVA103" s="644"/>
      <c r="IVB103" s="644"/>
      <c r="IVC103" s="644"/>
      <c r="IVD103" s="644"/>
      <c r="IVE103" s="644"/>
      <c r="IVF103" s="644"/>
      <c r="IVG103" s="644"/>
      <c r="IVH103" s="644"/>
      <c r="IVI103" s="644"/>
      <c r="IVJ103" s="644"/>
      <c r="IVK103" s="644"/>
      <c r="IVL103" s="644"/>
      <c r="IVM103" s="644"/>
      <c r="IVN103" s="644"/>
      <c r="IVO103" s="644"/>
      <c r="IVP103" s="644"/>
      <c r="IVQ103" s="644"/>
      <c r="IVR103" s="644"/>
      <c r="IVS103" s="644"/>
      <c r="IVT103" s="644"/>
      <c r="IVU103" s="644"/>
      <c r="IVV103" s="644"/>
      <c r="IVW103" s="644"/>
      <c r="IVX103" s="644"/>
      <c r="IVY103" s="644"/>
      <c r="IVZ103" s="644"/>
      <c r="IWA103" s="644"/>
      <c r="IWB103" s="644"/>
      <c r="IWC103" s="644"/>
      <c r="IWD103" s="644"/>
      <c r="IWE103" s="644"/>
      <c r="IWF103" s="644"/>
      <c r="IWG103" s="644"/>
      <c r="IWH103" s="644"/>
      <c r="IWI103" s="644"/>
      <c r="IWJ103" s="644"/>
      <c r="IWK103" s="644"/>
      <c r="IWL103" s="644"/>
      <c r="IWM103" s="644"/>
      <c r="IWN103" s="644"/>
      <c r="IWO103" s="644"/>
      <c r="IWP103" s="644"/>
      <c r="IWQ103" s="644"/>
      <c r="IWR103" s="644"/>
      <c r="IWS103" s="644"/>
      <c r="IWT103" s="644"/>
      <c r="IWU103" s="644"/>
      <c r="IWV103" s="644"/>
      <c r="IWW103" s="644"/>
      <c r="IWX103" s="644"/>
      <c r="IWY103" s="644"/>
      <c r="IWZ103" s="644"/>
      <c r="IXA103" s="644"/>
      <c r="IXB103" s="644"/>
      <c r="IXC103" s="644"/>
      <c r="IXD103" s="644"/>
      <c r="IXE103" s="644"/>
      <c r="IXF103" s="644"/>
      <c r="IXG103" s="644"/>
      <c r="IXH103" s="644"/>
      <c r="IXI103" s="644"/>
      <c r="IXJ103" s="644"/>
      <c r="IXK103" s="644"/>
      <c r="IXL103" s="644"/>
      <c r="IXM103" s="644"/>
      <c r="IXN103" s="644"/>
      <c r="IXO103" s="644"/>
      <c r="IXP103" s="644"/>
      <c r="IXQ103" s="644"/>
      <c r="IXR103" s="644"/>
      <c r="IXS103" s="644"/>
      <c r="IXT103" s="644"/>
      <c r="IXU103" s="644"/>
      <c r="IXV103" s="644"/>
      <c r="IXW103" s="644"/>
      <c r="IXX103" s="644"/>
      <c r="IXY103" s="644"/>
      <c r="IXZ103" s="644"/>
      <c r="IYA103" s="644"/>
      <c r="IYB103" s="644"/>
      <c r="IYC103" s="644"/>
      <c r="IYD103" s="644"/>
      <c r="IYE103" s="644"/>
      <c r="IYF103" s="644"/>
      <c r="IYG103" s="644"/>
      <c r="IYH103" s="644"/>
      <c r="IYI103" s="644"/>
      <c r="IYJ103" s="644"/>
      <c r="IYK103" s="644"/>
      <c r="IYL103" s="644"/>
      <c r="IYM103" s="644"/>
      <c r="IYN103" s="644"/>
      <c r="IYO103" s="644"/>
      <c r="IYP103" s="644"/>
      <c r="IYQ103" s="644"/>
      <c r="IYR103" s="644"/>
      <c r="IYS103" s="644"/>
      <c r="IYT103" s="644"/>
      <c r="IYU103" s="644"/>
      <c r="IYV103" s="644"/>
      <c r="IYW103" s="644"/>
      <c r="IYX103" s="644"/>
      <c r="IYY103" s="644"/>
      <c r="IYZ103" s="644"/>
      <c r="IZA103" s="644"/>
      <c r="IZB103" s="644"/>
      <c r="IZC103" s="644"/>
      <c r="IZD103" s="644"/>
      <c r="IZE103" s="644"/>
      <c r="IZF103" s="644"/>
      <c r="IZG103" s="644"/>
      <c r="IZH103" s="644"/>
      <c r="IZI103" s="644"/>
      <c r="IZJ103" s="644"/>
      <c r="IZK103" s="644"/>
      <c r="IZL103" s="644"/>
      <c r="IZM103" s="644"/>
      <c r="IZN103" s="644"/>
      <c r="IZO103" s="644"/>
      <c r="IZP103" s="644"/>
      <c r="IZQ103" s="644"/>
      <c r="IZR103" s="644"/>
      <c r="IZS103" s="644"/>
      <c r="IZT103" s="644"/>
      <c r="IZU103" s="644"/>
      <c r="IZV103" s="644"/>
      <c r="IZW103" s="644"/>
      <c r="IZX103" s="644"/>
      <c r="IZY103" s="644"/>
      <c r="IZZ103" s="644"/>
      <c r="JAA103" s="644"/>
      <c r="JAB103" s="644"/>
      <c r="JAC103" s="644"/>
      <c r="JAD103" s="644"/>
      <c r="JAE103" s="644"/>
      <c r="JAF103" s="644"/>
      <c r="JAG103" s="644"/>
      <c r="JAH103" s="644"/>
      <c r="JAI103" s="644"/>
      <c r="JAJ103" s="644"/>
      <c r="JAK103" s="644"/>
      <c r="JAL103" s="644"/>
      <c r="JAM103" s="644"/>
      <c r="JAN103" s="644"/>
      <c r="JAO103" s="644"/>
      <c r="JAP103" s="644"/>
      <c r="JAQ103" s="644"/>
      <c r="JAR103" s="644"/>
      <c r="JAS103" s="644"/>
      <c r="JAT103" s="644"/>
      <c r="JAU103" s="644"/>
      <c r="JAV103" s="644"/>
      <c r="JAW103" s="644"/>
      <c r="JAX103" s="644"/>
      <c r="JAY103" s="644"/>
      <c r="JAZ103" s="644"/>
      <c r="JBA103" s="644"/>
      <c r="JBB103" s="644"/>
      <c r="JBC103" s="644"/>
      <c r="JBD103" s="644"/>
      <c r="JBE103" s="644"/>
      <c r="JBF103" s="644"/>
      <c r="JBG103" s="644"/>
      <c r="JBH103" s="644"/>
      <c r="JBI103" s="644"/>
      <c r="JBJ103" s="644"/>
      <c r="JBK103" s="644"/>
      <c r="JBL103" s="644"/>
      <c r="JBM103" s="644"/>
      <c r="JBN103" s="644"/>
      <c r="JBO103" s="644"/>
      <c r="JBP103" s="644"/>
      <c r="JBQ103" s="644"/>
      <c r="JBR103" s="644"/>
      <c r="JBS103" s="644"/>
      <c r="JBT103" s="644"/>
      <c r="JBU103" s="644"/>
      <c r="JBV103" s="644"/>
      <c r="JBW103" s="644"/>
      <c r="JBX103" s="644"/>
      <c r="JBY103" s="644"/>
      <c r="JBZ103" s="644"/>
      <c r="JCA103" s="644"/>
      <c r="JCB103" s="644"/>
      <c r="JCC103" s="644"/>
      <c r="JCD103" s="644"/>
      <c r="JCE103" s="644"/>
      <c r="JCF103" s="644"/>
      <c r="JCG103" s="644"/>
      <c r="JCH103" s="644"/>
      <c r="JCI103" s="644"/>
      <c r="JCJ103" s="644"/>
      <c r="JCK103" s="644"/>
      <c r="JCL103" s="644"/>
      <c r="JCM103" s="644"/>
      <c r="JCN103" s="644"/>
      <c r="JCO103" s="644"/>
      <c r="JCP103" s="644"/>
      <c r="JCQ103" s="644"/>
      <c r="JCR103" s="644"/>
      <c r="JCS103" s="644"/>
      <c r="JCT103" s="644"/>
      <c r="JCU103" s="644"/>
      <c r="JCV103" s="644"/>
      <c r="JCW103" s="644"/>
      <c r="JCX103" s="644"/>
      <c r="JCY103" s="644"/>
      <c r="JCZ103" s="644"/>
      <c r="JDA103" s="644"/>
      <c r="JDB103" s="644"/>
      <c r="JDC103" s="644"/>
      <c r="JDD103" s="644"/>
      <c r="JDE103" s="644"/>
      <c r="JDF103" s="644"/>
      <c r="JDG103" s="644"/>
      <c r="JDH103" s="644"/>
      <c r="JDI103" s="644"/>
      <c r="JDJ103" s="644"/>
      <c r="JDK103" s="644"/>
      <c r="JDL103" s="644"/>
      <c r="JDM103" s="644"/>
      <c r="JDN103" s="644"/>
      <c r="JDO103" s="644"/>
      <c r="JDP103" s="644"/>
      <c r="JDQ103" s="644"/>
      <c r="JDR103" s="644"/>
      <c r="JDS103" s="644"/>
      <c r="JDT103" s="644"/>
      <c r="JDU103" s="644"/>
      <c r="JDV103" s="644"/>
      <c r="JDW103" s="644"/>
      <c r="JDX103" s="644"/>
      <c r="JDY103" s="644"/>
      <c r="JDZ103" s="644"/>
      <c r="JEA103" s="644"/>
      <c r="JEB103" s="644"/>
      <c r="JEC103" s="644"/>
      <c r="JED103" s="644"/>
      <c r="JEE103" s="644"/>
      <c r="JEF103" s="644"/>
      <c r="JEG103" s="644"/>
      <c r="JEH103" s="644"/>
      <c r="JEI103" s="644"/>
      <c r="JEJ103" s="644"/>
      <c r="JEK103" s="644"/>
      <c r="JEL103" s="644"/>
      <c r="JEM103" s="644"/>
      <c r="JEN103" s="644"/>
      <c r="JEO103" s="644"/>
      <c r="JEP103" s="644"/>
      <c r="JEQ103" s="644"/>
      <c r="JER103" s="644"/>
      <c r="JES103" s="644"/>
      <c r="JET103" s="644"/>
      <c r="JEU103" s="644"/>
      <c r="JEV103" s="644"/>
      <c r="JEW103" s="644"/>
      <c r="JEX103" s="644"/>
      <c r="JEY103" s="644"/>
      <c r="JEZ103" s="644"/>
      <c r="JFA103" s="644"/>
      <c r="JFB103" s="644"/>
      <c r="JFC103" s="644"/>
      <c r="JFD103" s="644"/>
      <c r="JFE103" s="644"/>
      <c r="JFF103" s="644"/>
      <c r="JFG103" s="644"/>
      <c r="JFH103" s="644"/>
      <c r="JFI103" s="644"/>
      <c r="JFJ103" s="644"/>
      <c r="JFK103" s="644"/>
      <c r="JFL103" s="644"/>
      <c r="JFM103" s="644"/>
      <c r="JFN103" s="644"/>
      <c r="JFO103" s="644"/>
      <c r="JFP103" s="644"/>
      <c r="JFQ103" s="644"/>
      <c r="JFR103" s="644"/>
      <c r="JFS103" s="644"/>
      <c r="JFT103" s="644"/>
      <c r="JFU103" s="644"/>
      <c r="JFV103" s="644"/>
      <c r="JFW103" s="644"/>
      <c r="JFX103" s="644"/>
      <c r="JFY103" s="644"/>
      <c r="JFZ103" s="644"/>
      <c r="JGA103" s="644"/>
      <c r="JGB103" s="644"/>
      <c r="JGC103" s="644"/>
      <c r="JGD103" s="644"/>
      <c r="JGE103" s="644"/>
      <c r="JGF103" s="644"/>
      <c r="JGG103" s="644"/>
      <c r="JGH103" s="644"/>
      <c r="JGI103" s="644"/>
      <c r="JGJ103" s="644"/>
      <c r="JGK103" s="644"/>
      <c r="JGL103" s="644"/>
      <c r="JGM103" s="644"/>
      <c r="JGN103" s="644"/>
      <c r="JGO103" s="644"/>
      <c r="JGP103" s="644"/>
      <c r="JGQ103" s="644"/>
      <c r="JGR103" s="644"/>
      <c r="JGS103" s="644"/>
      <c r="JGT103" s="644"/>
      <c r="JGU103" s="644"/>
      <c r="JGV103" s="644"/>
      <c r="JGW103" s="644"/>
      <c r="JGX103" s="644"/>
      <c r="JGY103" s="644"/>
      <c r="JGZ103" s="644"/>
      <c r="JHA103" s="644"/>
      <c r="JHB103" s="644"/>
      <c r="JHC103" s="644"/>
      <c r="JHD103" s="644"/>
      <c r="JHE103" s="644"/>
      <c r="JHF103" s="644"/>
      <c r="JHG103" s="644"/>
      <c r="JHH103" s="644"/>
      <c r="JHI103" s="644"/>
      <c r="JHJ103" s="644"/>
      <c r="JHK103" s="644"/>
      <c r="JHL103" s="644"/>
      <c r="JHM103" s="644"/>
      <c r="JHN103" s="644"/>
      <c r="JHO103" s="644"/>
      <c r="JHP103" s="644"/>
      <c r="JHQ103" s="644"/>
      <c r="JHR103" s="644"/>
      <c r="JHS103" s="644"/>
      <c r="JHT103" s="644"/>
      <c r="JHU103" s="644"/>
      <c r="JHV103" s="644"/>
      <c r="JHW103" s="644"/>
      <c r="JHX103" s="644"/>
      <c r="JHY103" s="644"/>
      <c r="JHZ103" s="644"/>
      <c r="JIA103" s="644"/>
      <c r="JIB103" s="644"/>
      <c r="JIC103" s="644"/>
      <c r="JID103" s="644"/>
      <c r="JIE103" s="644"/>
      <c r="JIF103" s="644"/>
      <c r="JIG103" s="644"/>
      <c r="JIH103" s="644"/>
      <c r="JII103" s="644"/>
      <c r="JIJ103" s="644"/>
      <c r="JIK103" s="644"/>
      <c r="JIL103" s="644"/>
      <c r="JIM103" s="644"/>
      <c r="JIN103" s="644"/>
      <c r="JIO103" s="644"/>
      <c r="JIP103" s="644"/>
      <c r="JIQ103" s="644"/>
      <c r="JIR103" s="644"/>
      <c r="JIS103" s="644"/>
      <c r="JIT103" s="644"/>
      <c r="JIU103" s="644"/>
      <c r="JIV103" s="644"/>
      <c r="JIW103" s="644"/>
      <c r="JIX103" s="644"/>
      <c r="JIY103" s="644"/>
      <c r="JIZ103" s="644"/>
      <c r="JJA103" s="644"/>
      <c r="JJB103" s="644"/>
      <c r="JJC103" s="644"/>
      <c r="JJD103" s="644"/>
      <c r="JJE103" s="644"/>
      <c r="JJF103" s="644"/>
      <c r="JJG103" s="644"/>
      <c r="JJH103" s="644"/>
      <c r="JJI103" s="644"/>
      <c r="JJJ103" s="644"/>
      <c r="JJK103" s="644"/>
      <c r="JJL103" s="644"/>
      <c r="JJM103" s="644"/>
      <c r="JJN103" s="644"/>
      <c r="JJO103" s="644"/>
      <c r="JJP103" s="644"/>
      <c r="JJQ103" s="644"/>
      <c r="JJR103" s="644"/>
      <c r="JJS103" s="644"/>
      <c r="JJT103" s="644"/>
      <c r="JJU103" s="644"/>
      <c r="JJV103" s="644"/>
      <c r="JJW103" s="644"/>
      <c r="JJX103" s="644"/>
      <c r="JJY103" s="644"/>
      <c r="JJZ103" s="644"/>
      <c r="JKA103" s="644"/>
      <c r="JKB103" s="644"/>
      <c r="JKC103" s="644"/>
      <c r="JKD103" s="644"/>
      <c r="JKE103" s="644"/>
      <c r="JKF103" s="644"/>
      <c r="JKG103" s="644"/>
      <c r="JKH103" s="644"/>
      <c r="JKI103" s="644"/>
      <c r="JKJ103" s="644"/>
      <c r="JKK103" s="644"/>
      <c r="JKL103" s="644"/>
      <c r="JKM103" s="644"/>
      <c r="JKN103" s="644"/>
      <c r="JKO103" s="644"/>
      <c r="JKP103" s="644"/>
      <c r="JKQ103" s="644"/>
      <c r="JKR103" s="644"/>
      <c r="JKS103" s="644"/>
      <c r="JKT103" s="644"/>
      <c r="JKU103" s="644"/>
      <c r="JKV103" s="644"/>
      <c r="JKW103" s="644"/>
      <c r="JKX103" s="644"/>
      <c r="JKY103" s="644"/>
      <c r="JKZ103" s="644"/>
      <c r="JLA103" s="644"/>
      <c r="JLB103" s="644"/>
      <c r="JLC103" s="644"/>
      <c r="JLD103" s="644"/>
      <c r="JLE103" s="644"/>
      <c r="JLF103" s="644"/>
      <c r="JLG103" s="644"/>
      <c r="JLH103" s="644"/>
      <c r="JLI103" s="644"/>
      <c r="JLJ103" s="644"/>
      <c r="JLK103" s="644"/>
      <c r="JLL103" s="644"/>
      <c r="JLM103" s="644"/>
      <c r="JLN103" s="644"/>
      <c r="JLO103" s="644"/>
      <c r="JLP103" s="644"/>
      <c r="JLQ103" s="644"/>
      <c r="JLR103" s="644"/>
      <c r="JLS103" s="644"/>
      <c r="JLT103" s="644"/>
      <c r="JLU103" s="644"/>
      <c r="JLV103" s="644"/>
      <c r="JLW103" s="644"/>
      <c r="JLX103" s="644"/>
      <c r="JLY103" s="644"/>
      <c r="JLZ103" s="644"/>
      <c r="JMA103" s="644"/>
      <c r="JMB103" s="644"/>
      <c r="JMC103" s="644"/>
      <c r="JMD103" s="644"/>
      <c r="JME103" s="644"/>
      <c r="JMF103" s="644"/>
      <c r="JMG103" s="644"/>
      <c r="JMH103" s="644"/>
      <c r="JMI103" s="644"/>
      <c r="JMJ103" s="644"/>
      <c r="JMK103" s="644"/>
      <c r="JML103" s="644"/>
      <c r="JMM103" s="644"/>
      <c r="JMN103" s="644"/>
      <c r="JMO103" s="644"/>
      <c r="JMP103" s="644"/>
      <c r="JMQ103" s="644"/>
      <c r="JMR103" s="644"/>
      <c r="JMS103" s="644"/>
      <c r="JMT103" s="644"/>
      <c r="JMU103" s="644"/>
      <c r="JMV103" s="644"/>
      <c r="JMW103" s="644"/>
      <c r="JMX103" s="644"/>
      <c r="JMY103" s="644"/>
      <c r="JMZ103" s="644"/>
      <c r="JNA103" s="644"/>
      <c r="JNB103" s="644"/>
      <c r="JNC103" s="644"/>
      <c r="JND103" s="644"/>
      <c r="JNE103" s="644"/>
      <c r="JNF103" s="644"/>
      <c r="JNG103" s="644"/>
      <c r="JNH103" s="644"/>
      <c r="JNI103" s="644"/>
      <c r="JNJ103" s="644"/>
      <c r="JNK103" s="644"/>
      <c r="JNL103" s="644"/>
      <c r="JNM103" s="644"/>
      <c r="JNN103" s="644"/>
      <c r="JNO103" s="644"/>
      <c r="JNP103" s="644"/>
      <c r="JNQ103" s="644"/>
      <c r="JNR103" s="644"/>
      <c r="JNS103" s="644"/>
      <c r="JNT103" s="644"/>
      <c r="JNU103" s="644"/>
      <c r="JNV103" s="644"/>
      <c r="JNW103" s="644"/>
      <c r="JNX103" s="644"/>
      <c r="JNY103" s="644"/>
      <c r="JNZ103" s="644"/>
      <c r="JOA103" s="644"/>
      <c r="JOB103" s="644"/>
      <c r="JOC103" s="644"/>
      <c r="JOD103" s="644"/>
      <c r="JOE103" s="644"/>
      <c r="JOF103" s="644"/>
      <c r="JOG103" s="644"/>
      <c r="JOH103" s="644"/>
      <c r="JOI103" s="644"/>
      <c r="JOJ103" s="644"/>
      <c r="JOK103" s="644"/>
      <c r="JOL103" s="644"/>
      <c r="JOM103" s="644"/>
      <c r="JON103" s="644"/>
      <c r="JOO103" s="644"/>
      <c r="JOP103" s="644"/>
      <c r="JOQ103" s="644"/>
      <c r="JOR103" s="644"/>
      <c r="JOS103" s="644"/>
      <c r="JOT103" s="644"/>
      <c r="JOU103" s="644"/>
      <c r="JOV103" s="644"/>
      <c r="JOW103" s="644"/>
      <c r="JOX103" s="644"/>
      <c r="JOY103" s="644"/>
      <c r="JOZ103" s="644"/>
      <c r="JPA103" s="644"/>
      <c r="JPB103" s="644"/>
      <c r="JPC103" s="644"/>
      <c r="JPD103" s="644"/>
      <c r="JPE103" s="644"/>
      <c r="JPF103" s="644"/>
      <c r="JPG103" s="644"/>
      <c r="JPH103" s="644"/>
      <c r="JPI103" s="644"/>
      <c r="JPJ103" s="644"/>
      <c r="JPK103" s="644"/>
      <c r="JPL103" s="644"/>
      <c r="JPM103" s="644"/>
      <c r="JPN103" s="644"/>
      <c r="JPO103" s="644"/>
      <c r="JPP103" s="644"/>
      <c r="JPQ103" s="644"/>
      <c r="JPR103" s="644"/>
      <c r="JPS103" s="644"/>
      <c r="JPT103" s="644"/>
      <c r="JPU103" s="644"/>
      <c r="JPV103" s="644"/>
      <c r="JPW103" s="644"/>
      <c r="JPX103" s="644"/>
      <c r="JPY103" s="644"/>
      <c r="JPZ103" s="644"/>
      <c r="JQA103" s="644"/>
      <c r="JQB103" s="644"/>
      <c r="JQC103" s="644"/>
      <c r="JQD103" s="644"/>
      <c r="JQE103" s="644"/>
      <c r="JQF103" s="644"/>
      <c r="JQG103" s="644"/>
      <c r="JQH103" s="644"/>
      <c r="JQI103" s="644"/>
      <c r="JQJ103" s="644"/>
      <c r="JQK103" s="644"/>
      <c r="JQL103" s="644"/>
      <c r="JQM103" s="644"/>
      <c r="JQN103" s="644"/>
      <c r="JQO103" s="644"/>
      <c r="JQP103" s="644"/>
      <c r="JQQ103" s="644"/>
      <c r="JQR103" s="644"/>
      <c r="JQS103" s="644"/>
      <c r="JQT103" s="644"/>
      <c r="JQU103" s="644"/>
      <c r="JQV103" s="644"/>
      <c r="JQW103" s="644"/>
      <c r="JQX103" s="644"/>
      <c r="JQY103" s="644"/>
      <c r="JQZ103" s="644"/>
      <c r="JRA103" s="644"/>
      <c r="JRB103" s="644"/>
      <c r="JRC103" s="644"/>
      <c r="JRD103" s="644"/>
      <c r="JRE103" s="644"/>
      <c r="JRF103" s="644"/>
      <c r="JRG103" s="644"/>
      <c r="JRH103" s="644"/>
      <c r="JRI103" s="644"/>
      <c r="JRJ103" s="644"/>
      <c r="JRK103" s="644"/>
      <c r="JRL103" s="644"/>
      <c r="JRM103" s="644"/>
      <c r="JRN103" s="644"/>
      <c r="JRO103" s="644"/>
      <c r="JRP103" s="644"/>
      <c r="JRQ103" s="644"/>
      <c r="JRR103" s="644"/>
      <c r="JRS103" s="644"/>
      <c r="JRT103" s="644"/>
      <c r="JRU103" s="644"/>
      <c r="JRV103" s="644"/>
      <c r="JRW103" s="644"/>
      <c r="JRX103" s="644"/>
      <c r="JRY103" s="644"/>
      <c r="JRZ103" s="644"/>
      <c r="JSA103" s="644"/>
      <c r="JSB103" s="644"/>
      <c r="JSC103" s="644"/>
      <c r="JSD103" s="644"/>
      <c r="JSE103" s="644"/>
      <c r="JSF103" s="644"/>
      <c r="JSG103" s="644"/>
      <c r="JSH103" s="644"/>
      <c r="JSI103" s="644"/>
      <c r="JSJ103" s="644"/>
      <c r="JSK103" s="644"/>
      <c r="JSL103" s="644"/>
      <c r="JSM103" s="644"/>
      <c r="JSN103" s="644"/>
      <c r="JSO103" s="644"/>
      <c r="JSP103" s="644"/>
      <c r="JSQ103" s="644"/>
      <c r="JSR103" s="644"/>
      <c r="JSS103" s="644"/>
      <c r="JST103" s="644"/>
      <c r="JSU103" s="644"/>
      <c r="JSV103" s="644"/>
      <c r="JSW103" s="644"/>
      <c r="JSX103" s="644"/>
      <c r="JSY103" s="644"/>
      <c r="JSZ103" s="644"/>
      <c r="JTA103" s="644"/>
      <c r="JTB103" s="644"/>
      <c r="JTC103" s="644"/>
      <c r="JTD103" s="644"/>
      <c r="JTE103" s="644"/>
      <c r="JTF103" s="644"/>
      <c r="JTG103" s="644"/>
      <c r="JTH103" s="644"/>
      <c r="JTI103" s="644"/>
      <c r="JTJ103" s="644"/>
      <c r="JTK103" s="644"/>
      <c r="JTL103" s="644"/>
      <c r="JTM103" s="644"/>
      <c r="JTN103" s="644"/>
      <c r="JTO103" s="644"/>
      <c r="JTP103" s="644"/>
      <c r="JTQ103" s="644"/>
      <c r="JTR103" s="644"/>
      <c r="JTS103" s="644"/>
      <c r="JTT103" s="644"/>
      <c r="JTU103" s="644"/>
      <c r="JTV103" s="644"/>
      <c r="JTW103" s="644"/>
      <c r="JTX103" s="644"/>
      <c r="JTY103" s="644"/>
      <c r="JTZ103" s="644"/>
      <c r="JUA103" s="644"/>
      <c r="JUB103" s="644"/>
      <c r="JUC103" s="644"/>
      <c r="JUD103" s="644"/>
      <c r="JUE103" s="644"/>
      <c r="JUF103" s="644"/>
      <c r="JUG103" s="644"/>
      <c r="JUH103" s="644"/>
      <c r="JUI103" s="644"/>
      <c r="JUJ103" s="644"/>
      <c r="JUK103" s="644"/>
      <c r="JUL103" s="644"/>
      <c r="JUM103" s="644"/>
      <c r="JUN103" s="644"/>
      <c r="JUO103" s="644"/>
      <c r="JUP103" s="644"/>
      <c r="JUQ103" s="644"/>
      <c r="JUR103" s="644"/>
      <c r="JUS103" s="644"/>
      <c r="JUT103" s="644"/>
      <c r="JUU103" s="644"/>
      <c r="JUV103" s="644"/>
      <c r="JUW103" s="644"/>
      <c r="JUX103" s="644"/>
      <c r="JUY103" s="644"/>
      <c r="JUZ103" s="644"/>
      <c r="JVA103" s="644"/>
      <c r="JVB103" s="644"/>
      <c r="JVC103" s="644"/>
      <c r="JVD103" s="644"/>
      <c r="JVE103" s="644"/>
      <c r="JVF103" s="644"/>
      <c r="JVG103" s="644"/>
      <c r="JVH103" s="644"/>
      <c r="JVI103" s="644"/>
      <c r="JVJ103" s="644"/>
      <c r="JVK103" s="644"/>
      <c r="JVL103" s="644"/>
      <c r="JVM103" s="644"/>
      <c r="JVN103" s="644"/>
      <c r="JVO103" s="644"/>
      <c r="JVP103" s="644"/>
      <c r="JVQ103" s="644"/>
      <c r="JVR103" s="644"/>
      <c r="JVS103" s="644"/>
      <c r="JVT103" s="644"/>
      <c r="JVU103" s="644"/>
      <c r="JVV103" s="644"/>
      <c r="JVW103" s="644"/>
      <c r="JVX103" s="644"/>
      <c r="JVY103" s="644"/>
      <c r="JVZ103" s="644"/>
      <c r="JWA103" s="644"/>
      <c r="JWB103" s="644"/>
      <c r="JWC103" s="644"/>
      <c r="JWD103" s="644"/>
      <c r="JWE103" s="644"/>
      <c r="JWF103" s="644"/>
      <c r="JWG103" s="644"/>
      <c r="JWH103" s="644"/>
      <c r="JWI103" s="644"/>
      <c r="JWJ103" s="644"/>
      <c r="JWK103" s="644"/>
      <c r="JWL103" s="644"/>
      <c r="JWM103" s="644"/>
      <c r="JWN103" s="644"/>
      <c r="JWO103" s="644"/>
      <c r="JWP103" s="644"/>
      <c r="JWQ103" s="644"/>
      <c r="JWR103" s="644"/>
      <c r="JWS103" s="644"/>
      <c r="JWT103" s="644"/>
      <c r="JWU103" s="644"/>
      <c r="JWV103" s="644"/>
      <c r="JWW103" s="644"/>
      <c r="JWX103" s="644"/>
      <c r="JWY103" s="644"/>
      <c r="JWZ103" s="644"/>
      <c r="JXA103" s="644"/>
      <c r="JXB103" s="644"/>
      <c r="JXC103" s="644"/>
      <c r="JXD103" s="644"/>
      <c r="JXE103" s="644"/>
      <c r="JXF103" s="644"/>
      <c r="JXG103" s="644"/>
      <c r="JXH103" s="644"/>
      <c r="JXI103" s="644"/>
      <c r="JXJ103" s="644"/>
      <c r="JXK103" s="644"/>
      <c r="JXL103" s="644"/>
      <c r="JXM103" s="644"/>
      <c r="JXN103" s="644"/>
      <c r="JXO103" s="644"/>
      <c r="JXP103" s="644"/>
      <c r="JXQ103" s="644"/>
      <c r="JXR103" s="644"/>
      <c r="JXS103" s="644"/>
      <c r="JXT103" s="644"/>
      <c r="JXU103" s="644"/>
      <c r="JXV103" s="644"/>
      <c r="JXW103" s="644"/>
      <c r="JXX103" s="644"/>
      <c r="JXY103" s="644"/>
      <c r="JXZ103" s="644"/>
      <c r="JYA103" s="644"/>
      <c r="JYB103" s="644"/>
      <c r="JYC103" s="644"/>
      <c r="JYD103" s="644"/>
      <c r="JYE103" s="644"/>
      <c r="JYF103" s="644"/>
      <c r="JYG103" s="644"/>
      <c r="JYH103" s="644"/>
      <c r="JYI103" s="644"/>
      <c r="JYJ103" s="644"/>
      <c r="JYK103" s="644"/>
      <c r="JYL103" s="644"/>
      <c r="JYM103" s="644"/>
      <c r="JYN103" s="644"/>
      <c r="JYO103" s="644"/>
      <c r="JYP103" s="644"/>
      <c r="JYQ103" s="644"/>
      <c r="JYR103" s="644"/>
      <c r="JYS103" s="644"/>
      <c r="JYT103" s="644"/>
      <c r="JYU103" s="644"/>
      <c r="JYV103" s="644"/>
      <c r="JYW103" s="644"/>
      <c r="JYX103" s="644"/>
      <c r="JYY103" s="644"/>
      <c r="JYZ103" s="644"/>
      <c r="JZA103" s="644"/>
      <c r="JZB103" s="644"/>
      <c r="JZC103" s="644"/>
      <c r="JZD103" s="644"/>
      <c r="JZE103" s="644"/>
      <c r="JZF103" s="644"/>
      <c r="JZG103" s="644"/>
      <c r="JZH103" s="644"/>
      <c r="JZI103" s="644"/>
      <c r="JZJ103" s="644"/>
      <c r="JZK103" s="644"/>
      <c r="JZL103" s="644"/>
      <c r="JZM103" s="644"/>
      <c r="JZN103" s="644"/>
      <c r="JZO103" s="644"/>
      <c r="JZP103" s="644"/>
      <c r="JZQ103" s="644"/>
      <c r="JZR103" s="644"/>
      <c r="JZS103" s="644"/>
      <c r="JZT103" s="644"/>
      <c r="JZU103" s="644"/>
      <c r="JZV103" s="644"/>
      <c r="JZW103" s="644"/>
      <c r="JZX103" s="644"/>
      <c r="JZY103" s="644"/>
      <c r="JZZ103" s="644"/>
      <c r="KAA103" s="644"/>
      <c r="KAB103" s="644"/>
      <c r="KAC103" s="644"/>
      <c r="KAD103" s="644"/>
      <c r="KAE103" s="644"/>
      <c r="KAF103" s="644"/>
      <c r="KAG103" s="644"/>
      <c r="KAH103" s="644"/>
      <c r="KAI103" s="644"/>
      <c r="KAJ103" s="644"/>
      <c r="KAK103" s="644"/>
      <c r="KAL103" s="644"/>
      <c r="KAM103" s="644"/>
      <c r="KAN103" s="644"/>
      <c r="KAO103" s="644"/>
      <c r="KAP103" s="644"/>
      <c r="KAQ103" s="644"/>
      <c r="KAR103" s="644"/>
      <c r="KAS103" s="644"/>
      <c r="KAT103" s="644"/>
      <c r="KAU103" s="644"/>
      <c r="KAV103" s="644"/>
      <c r="KAW103" s="644"/>
      <c r="KAX103" s="644"/>
      <c r="KAY103" s="644"/>
      <c r="KAZ103" s="644"/>
      <c r="KBA103" s="644"/>
      <c r="KBB103" s="644"/>
      <c r="KBC103" s="644"/>
      <c r="KBD103" s="644"/>
      <c r="KBE103" s="644"/>
      <c r="KBF103" s="644"/>
      <c r="KBG103" s="644"/>
      <c r="KBH103" s="644"/>
      <c r="KBI103" s="644"/>
      <c r="KBJ103" s="644"/>
      <c r="KBK103" s="644"/>
      <c r="KBL103" s="644"/>
      <c r="KBM103" s="644"/>
      <c r="KBN103" s="644"/>
      <c r="KBO103" s="644"/>
      <c r="KBP103" s="644"/>
      <c r="KBQ103" s="644"/>
      <c r="KBR103" s="644"/>
      <c r="KBS103" s="644"/>
      <c r="KBT103" s="644"/>
      <c r="KBU103" s="644"/>
      <c r="KBV103" s="644"/>
      <c r="KBW103" s="644"/>
      <c r="KBX103" s="644"/>
      <c r="KBY103" s="644"/>
      <c r="KBZ103" s="644"/>
      <c r="KCA103" s="644"/>
      <c r="KCB103" s="644"/>
      <c r="KCC103" s="644"/>
      <c r="KCD103" s="644"/>
      <c r="KCE103" s="644"/>
      <c r="KCF103" s="644"/>
      <c r="KCG103" s="644"/>
      <c r="KCH103" s="644"/>
      <c r="KCI103" s="644"/>
      <c r="KCJ103" s="644"/>
      <c r="KCK103" s="644"/>
      <c r="KCL103" s="644"/>
      <c r="KCM103" s="644"/>
      <c r="KCN103" s="644"/>
      <c r="KCO103" s="644"/>
      <c r="KCP103" s="644"/>
      <c r="KCQ103" s="644"/>
      <c r="KCR103" s="644"/>
      <c r="KCS103" s="644"/>
      <c r="KCT103" s="644"/>
      <c r="KCU103" s="644"/>
      <c r="KCV103" s="644"/>
      <c r="KCW103" s="644"/>
      <c r="KCX103" s="644"/>
      <c r="KCY103" s="644"/>
      <c r="KCZ103" s="644"/>
      <c r="KDA103" s="644"/>
      <c r="KDB103" s="644"/>
      <c r="KDC103" s="644"/>
      <c r="KDD103" s="644"/>
      <c r="KDE103" s="644"/>
      <c r="KDF103" s="644"/>
      <c r="KDG103" s="644"/>
      <c r="KDH103" s="644"/>
      <c r="KDI103" s="644"/>
      <c r="KDJ103" s="644"/>
      <c r="KDK103" s="644"/>
      <c r="KDL103" s="644"/>
      <c r="KDM103" s="644"/>
      <c r="KDN103" s="644"/>
      <c r="KDO103" s="644"/>
      <c r="KDP103" s="644"/>
      <c r="KDQ103" s="644"/>
      <c r="KDR103" s="644"/>
      <c r="KDS103" s="644"/>
      <c r="KDT103" s="644"/>
      <c r="KDU103" s="644"/>
      <c r="KDV103" s="644"/>
      <c r="KDW103" s="644"/>
      <c r="KDX103" s="644"/>
      <c r="KDY103" s="644"/>
      <c r="KDZ103" s="644"/>
      <c r="KEA103" s="644"/>
      <c r="KEB103" s="644"/>
      <c r="KEC103" s="644"/>
      <c r="KED103" s="644"/>
      <c r="KEE103" s="644"/>
      <c r="KEF103" s="644"/>
      <c r="KEG103" s="644"/>
      <c r="KEH103" s="644"/>
      <c r="KEI103" s="644"/>
      <c r="KEJ103" s="644"/>
      <c r="KEK103" s="644"/>
      <c r="KEL103" s="644"/>
      <c r="KEM103" s="644"/>
      <c r="KEN103" s="644"/>
      <c r="KEO103" s="644"/>
      <c r="KEP103" s="644"/>
      <c r="KEQ103" s="644"/>
      <c r="KER103" s="644"/>
      <c r="KES103" s="644"/>
      <c r="KET103" s="644"/>
      <c r="KEU103" s="644"/>
      <c r="KEV103" s="644"/>
      <c r="KEW103" s="644"/>
      <c r="KEX103" s="644"/>
      <c r="KEY103" s="644"/>
      <c r="KEZ103" s="644"/>
      <c r="KFA103" s="644"/>
      <c r="KFB103" s="644"/>
      <c r="KFC103" s="644"/>
      <c r="KFD103" s="644"/>
      <c r="KFE103" s="644"/>
      <c r="KFF103" s="644"/>
      <c r="KFG103" s="644"/>
      <c r="KFH103" s="644"/>
      <c r="KFI103" s="644"/>
      <c r="KFJ103" s="644"/>
      <c r="KFK103" s="644"/>
      <c r="KFL103" s="644"/>
      <c r="KFM103" s="644"/>
      <c r="KFN103" s="644"/>
      <c r="KFO103" s="644"/>
      <c r="KFP103" s="644"/>
      <c r="KFQ103" s="644"/>
      <c r="KFR103" s="644"/>
      <c r="KFS103" s="644"/>
      <c r="KFT103" s="644"/>
      <c r="KFU103" s="644"/>
      <c r="KFV103" s="644"/>
      <c r="KFW103" s="644"/>
      <c r="KFX103" s="644"/>
      <c r="KFY103" s="644"/>
      <c r="KFZ103" s="644"/>
      <c r="KGA103" s="644"/>
      <c r="KGB103" s="644"/>
      <c r="KGC103" s="644"/>
      <c r="KGD103" s="644"/>
      <c r="KGE103" s="644"/>
      <c r="KGF103" s="644"/>
      <c r="KGG103" s="644"/>
      <c r="KGH103" s="644"/>
      <c r="KGI103" s="644"/>
      <c r="KGJ103" s="644"/>
      <c r="KGK103" s="644"/>
      <c r="KGL103" s="644"/>
      <c r="KGM103" s="644"/>
      <c r="KGN103" s="644"/>
      <c r="KGO103" s="644"/>
      <c r="KGP103" s="644"/>
      <c r="KGQ103" s="644"/>
      <c r="KGR103" s="644"/>
      <c r="KGS103" s="644"/>
      <c r="KGT103" s="644"/>
      <c r="KGU103" s="644"/>
      <c r="KGV103" s="644"/>
      <c r="KGW103" s="644"/>
      <c r="KGX103" s="644"/>
      <c r="KGY103" s="644"/>
      <c r="KGZ103" s="644"/>
      <c r="KHA103" s="644"/>
      <c r="KHB103" s="644"/>
      <c r="KHC103" s="644"/>
      <c r="KHD103" s="644"/>
      <c r="KHE103" s="644"/>
      <c r="KHF103" s="644"/>
      <c r="KHG103" s="644"/>
      <c r="KHH103" s="644"/>
      <c r="KHI103" s="644"/>
      <c r="KHJ103" s="644"/>
      <c r="KHK103" s="644"/>
      <c r="KHL103" s="644"/>
      <c r="KHM103" s="644"/>
      <c r="KHN103" s="644"/>
      <c r="KHO103" s="644"/>
      <c r="KHP103" s="644"/>
      <c r="KHQ103" s="644"/>
      <c r="KHR103" s="644"/>
      <c r="KHS103" s="644"/>
      <c r="KHT103" s="644"/>
      <c r="KHU103" s="644"/>
      <c r="KHV103" s="644"/>
      <c r="KHW103" s="644"/>
      <c r="KHX103" s="644"/>
      <c r="KHY103" s="644"/>
      <c r="KHZ103" s="644"/>
      <c r="KIA103" s="644"/>
      <c r="KIB103" s="644"/>
      <c r="KIC103" s="644"/>
      <c r="KID103" s="644"/>
      <c r="KIE103" s="644"/>
      <c r="KIF103" s="644"/>
      <c r="KIG103" s="644"/>
      <c r="KIH103" s="644"/>
      <c r="KII103" s="644"/>
      <c r="KIJ103" s="644"/>
      <c r="KIK103" s="644"/>
      <c r="KIL103" s="644"/>
      <c r="KIM103" s="644"/>
      <c r="KIN103" s="644"/>
      <c r="KIO103" s="644"/>
      <c r="KIP103" s="644"/>
      <c r="KIQ103" s="644"/>
      <c r="KIR103" s="644"/>
      <c r="KIS103" s="644"/>
      <c r="KIT103" s="644"/>
      <c r="KIU103" s="644"/>
      <c r="KIV103" s="644"/>
      <c r="KIW103" s="644"/>
      <c r="KIX103" s="644"/>
      <c r="KIY103" s="644"/>
      <c r="KIZ103" s="644"/>
      <c r="KJA103" s="644"/>
      <c r="KJB103" s="644"/>
      <c r="KJC103" s="644"/>
      <c r="KJD103" s="644"/>
      <c r="KJE103" s="644"/>
      <c r="KJF103" s="644"/>
      <c r="KJG103" s="644"/>
      <c r="KJH103" s="644"/>
      <c r="KJI103" s="644"/>
      <c r="KJJ103" s="644"/>
      <c r="KJK103" s="644"/>
      <c r="KJL103" s="644"/>
      <c r="KJM103" s="644"/>
      <c r="KJN103" s="644"/>
      <c r="KJO103" s="644"/>
      <c r="KJP103" s="644"/>
      <c r="KJQ103" s="644"/>
      <c r="KJR103" s="644"/>
      <c r="KJS103" s="644"/>
      <c r="KJT103" s="644"/>
      <c r="KJU103" s="644"/>
      <c r="KJV103" s="644"/>
      <c r="KJW103" s="644"/>
      <c r="KJX103" s="644"/>
      <c r="KJY103" s="644"/>
      <c r="KJZ103" s="644"/>
      <c r="KKA103" s="644"/>
      <c r="KKB103" s="644"/>
      <c r="KKC103" s="644"/>
      <c r="KKD103" s="644"/>
      <c r="KKE103" s="644"/>
      <c r="KKF103" s="644"/>
      <c r="KKG103" s="644"/>
      <c r="KKH103" s="644"/>
      <c r="KKI103" s="644"/>
      <c r="KKJ103" s="644"/>
      <c r="KKK103" s="644"/>
      <c r="KKL103" s="644"/>
      <c r="KKM103" s="644"/>
      <c r="KKN103" s="644"/>
      <c r="KKO103" s="644"/>
      <c r="KKP103" s="644"/>
      <c r="KKQ103" s="644"/>
      <c r="KKR103" s="644"/>
      <c r="KKS103" s="644"/>
      <c r="KKT103" s="644"/>
      <c r="KKU103" s="644"/>
      <c r="KKV103" s="644"/>
      <c r="KKW103" s="644"/>
      <c r="KKX103" s="644"/>
      <c r="KKY103" s="644"/>
      <c r="KKZ103" s="644"/>
      <c r="KLA103" s="644"/>
      <c r="KLB103" s="644"/>
      <c r="KLC103" s="644"/>
      <c r="KLD103" s="644"/>
      <c r="KLE103" s="644"/>
      <c r="KLF103" s="644"/>
      <c r="KLG103" s="644"/>
      <c r="KLH103" s="644"/>
      <c r="KLI103" s="644"/>
      <c r="KLJ103" s="644"/>
      <c r="KLK103" s="644"/>
      <c r="KLL103" s="644"/>
      <c r="KLM103" s="644"/>
      <c r="KLN103" s="644"/>
      <c r="KLO103" s="644"/>
      <c r="KLP103" s="644"/>
      <c r="KLQ103" s="644"/>
      <c r="KLR103" s="644"/>
      <c r="KLS103" s="644"/>
      <c r="KLT103" s="644"/>
      <c r="KLU103" s="644"/>
      <c r="KLV103" s="644"/>
      <c r="KLW103" s="644"/>
      <c r="KLX103" s="644"/>
      <c r="KLY103" s="644"/>
      <c r="KLZ103" s="644"/>
      <c r="KMA103" s="644"/>
      <c r="KMB103" s="644"/>
      <c r="KMC103" s="644"/>
      <c r="KMD103" s="644"/>
      <c r="KME103" s="644"/>
      <c r="KMF103" s="644"/>
      <c r="KMG103" s="644"/>
      <c r="KMH103" s="644"/>
      <c r="KMI103" s="644"/>
      <c r="KMJ103" s="644"/>
      <c r="KMK103" s="644"/>
      <c r="KML103" s="644"/>
      <c r="KMM103" s="644"/>
      <c r="KMN103" s="644"/>
      <c r="KMO103" s="644"/>
      <c r="KMP103" s="644"/>
      <c r="KMQ103" s="644"/>
      <c r="KMR103" s="644"/>
      <c r="KMS103" s="644"/>
      <c r="KMT103" s="644"/>
      <c r="KMU103" s="644"/>
      <c r="KMV103" s="644"/>
      <c r="KMW103" s="644"/>
      <c r="KMX103" s="644"/>
      <c r="KMY103" s="644"/>
      <c r="KMZ103" s="644"/>
      <c r="KNA103" s="644"/>
      <c r="KNB103" s="644"/>
      <c r="KNC103" s="644"/>
      <c r="KND103" s="644"/>
      <c r="KNE103" s="644"/>
      <c r="KNF103" s="644"/>
      <c r="KNG103" s="644"/>
      <c r="KNH103" s="644"/>
      <c r="KNI103" s="644"/>
      <c r="KNJ103" s="644"/>
      <c r="KNK103" s="644"/>
      <c r="KNL103" s="644"/>
      <c r="KNM103" s="644"/>
      <c r="KNN103" s="644"/>
      <c r="KNO103" s="644"/>
      <c r="KNP103" s="644"/>
      <c r="KNQ103" s="644"/>
      <c r="KNR103" s="644"/>
      <c r="KNS103" s="644"/>
      <c r="KNT103" s="644"/>
      <c r="KNU103" s="644"/>
      <c r="KNV103" s="644"/>
      <c r="KNW103" s="644"/>
      <c r="KNX103" s="644"/>
      <c r="KNY103" s="644"/>
      <c r="KNZ103" s="644"/>
      <c r="KOA103" s="644"/>
      <c r="KOB103" s="644"/>
      <c r="KOC103" s="644"/>
      <c r="KOD103" s="644"/>
      <c r="KOE103" s="644"/>
      <c r="KOF103" s="644"/>
      <c r="KOG103" s="644"/>
      <c r="KOH103" s="644"/>
      <c r="KOI103" s="644"/>
      <c r="KOJ103" s="644"/>
      <c r="KOK103" s="644"/>
      <c r="KOL103" s="644"/>
      <c r="KOM103" s="644"/>
      <c r="KON103" s="644"/>
      <c r="KOO103" s="644"/>
      <c r="KOP103" s="644"/>
      <c r="KOQ103" s="644"/>
      <c r="KOR103" s="644"/>
      <c r="KOS103" s="644"/>
      <c r="KOT103" s="644"/>
      <c r="KOU103" s="644"/>
      <c r="KOV103" s="644"/>
      <c r="KOW103" s="644"/>
      <c r="KOX103" s="644"/>
      <c r="KOY103" s="644"/>
      <c r="KOZ103" s="644"/>
      <c r="KPA103" s="644"/>
      <c r="KPB103" s="644"/>
      <c r="KPC103" s="644"/>
      <c r="KPD103" s="644"/>
      <c r="KPE103" s="644"/>
      <c r="KPF103" s="644"/>
      <c r="KPG103" s="644"/>
      <c r="KPH103" s="644"/>
      <c r="KPI103" s="644"/>
      <c r="KPJ103" s="644"/>
      <c r="KPK103" s="644"/>
      <c r="KPL103" s="644"/>
      <c r="KPM103" s="644"/>
      <c r="KPN103" s="644"/>
      <c r="KPO103" s="644"/>
      <c r="KPP103" s="644"/>
      <c r="KPQ103" s="644"/>
      <c r="KPR103" s="644"/>
      <c r="KPS103" s="644"/>
      <c r="KPT103" s="644"/>
      <c r="KPU103" s="644"/>
      <c r="KPV103" s="644"/>
      <c r="KPW103" s="644"/>
      <c r="KPX103" s="644"/>
      <c r="KPY103" s="644"/>
      <c r="KPZ103" s="644"/>
      <c r="KQA103" s="644"/>
      <c r="KQB103" s="644"/>
      <c r="KQC103" s="644"/>
      <c r="KQD103" s="644"/>
      <c r="KQE103" s="644"/>
      <c r="KQF103" s="644"/>
      <c r="KQG103" s="644"/>
      <c r="KQH103" s="644"/>
      <c r="KQI103" s="644"/>
      <c r="KQJ103" s="644"/>
      <c r="KQK103" s="644"/>
      <c r="KQL103" s="644"/>
      <c r="KQM103" s="644"/>
      <c r="KQN103" s="644"/>
      <c r="KQO103" s="644"/>
      <c r="KQP103" s="644"/>
      <c r="KQQ103" s="644"/>
      <c r="KQR103" s="644"/>
      <c r="KQS103" s="644"/>
      <c r="KQT103" s="644"/>
      <c r="KQU103" s="644"/>
      <c r="KQV103" s="644"/>
      <c r="KQW103" s="644"/>
      <c r="KQX103" s="644"/>
      <c r="KQY103" s="644"/>
      <c r="KQZ103" s="644"/>
      <c r="KRA103" s="644"/>
      <c r="KRB103" s="644"/>
      <c r="KRC103" s="644"/>
      <c r="KRD103" s="644"/>
      <c r="KRE103" s="644"/>
      <c r="KRF103" s="644"/>
      <c r="KRG103" s="644"/>
      <c r="KRH103" s="644"/>
      <c r="KRI103" s="644"/>
      <c r="KRJ103" s="644"/>
      <c r="KRK103" s="644"/>
      <c r="KRL103" s="644"/>
      <c r="KRM103" s="644"/>
      <c r="KRN103" s="644"/>
      <c r="KRO103" s="644"/>
      <c r="KRP103" s="644"/>
      <c r="KRQ103" s="644"/>
      <c r="KRR103" s="644"/>
      <c r="KRS103" s="644"/>
      <c r="KRT103" s="644"/>
      <c r="KRU103" s="644"/>
      <c r="KRV103" s="644"/>
      <c r="KRW103" s="644"/>
      <c r="KRX103" s="644"/>
      <c r="KRY103" s="644"/>
      <c r="KRZ103" s="644"/>
      <c r="KSA103" s="644"/>
      <c r="KSB103" s="644"/>
      <c r="KSC103" s="644"/>
      <c r="KSD103" s="644"/>
      <c r="KSE103" s="644"/>
      <c r="KSF103" s="644"/>
      <c r="KSG103" s="644"/>
      <c r="KSH103" s="644"/>
      <c r="KSI103" s="644"/>
      <c r="KSJ103" s="644"/>
      <c r="KSK103" s="644"/>
      <c r="KSL103" s="644"/>
      <c r="KSM103" s="644"/>
      <c r="KSN103" s="644"/>
      <c r="KSO103" s="644"/>
      <c r="KSP103" s="644"/>
      <c r="KSQ103" s="644"/>
      <c r="KSR103" s="644"/>
      <c r="KSS103" s="644"/>
      <c r="KST103" s="644"/>
      <c r="KSU103" s="644"/>
      <c r="KSV103" s="644"/>
      <c r="KSW103" s="644"/>
      <c r="KSX103" s="644"/>
      <c r="KSY103" s="644"/>
      <c r="KSZ103" s="644"/>
      <c r="KTA103" s="644"/>
      <c r="KTB103" s="644"/>
      <c r="KTC103" s="644"/>
      <c r="KTD103" s="644"/>
      <c r="KTE103" s="644"/>
      <c r="KTF103" s="644"/>
      <c r="KTG103" s="644"/>
      <c r="KTH103" s="644"/>
      <c r="KTI103" s="644"/>
      <c r="KTJ103" s="644"/>
      <c r="KTK103" s="644"/>
      <c r="KTL103" s="644"/>
      <c r="KTM103" s="644"/>
      <c r="KTN103" s="644"/>
      <c r="KTO103" s="644"/>
      <c r="KTP103" s="644"/>
      <c r="KTQ103" s="644"/>
      <c r="KTR103" s="644"/>
      <c r="KTS103" s="644"/>
      <c r="KTT103" s="644"/>
      <c r="KTU103" s="644"/>
      <c r="KTV103" s="644"/>
      <c r="KTW103" s="644"/>
      <c r="KTX103" s="644"/>
      <c r="KTY103" s="644"/>
      <c r="KTZ103" s="644"/>
      <c r="KUA103" s="644"/>
      <c r="KUB103" s="644"/>
      <c r="KUC103" s="644"/>
      <c r="KUD103" s="644"/>
      <c r="KUE103" s="644"/>
      <c r="KUF103" s="644"/>
      <c r="KUG103" s="644"/>
      <c r="KUH103" s="644"/>
      <c r="KUI103" s="644"/>
      <c r="KUJ103" s="644"/>
      <c r="KUK103" s="644"/>
      <c r="KUL103" s="644"/>
      <c r="KUM103" s="644"/>
      <c r="KUN103" s="644"/>
      <c r="KUO103" s="644"/>
      <c r="KUP103" s="644"/>
      <c r="KUQ103" s="644"/>
      <c r="KUR103" s="644"/>
      <c r="KUS103" s="644"/>
      <c r="KUT103" s="644"/>
      <c r="KUU103" s="644"/>
      <c r="KUV103" s="644"/>
      <c r="KUW103" s="644"/>
      <c r="KUX103" s="644"/>
      <c r="KUY103" s="644"/>
      <c r="KUZ103" s="644"/>
      <c r="KVA103" s="644"/>
      <c r="KVB103" s="644"/>
      <c r="KVC103" s="644"/>
      <c r="KVD103" s="644"/>
      <c r="KVE103" s="644"/>
      <c r="KVF103" s="644"/>
      <c r="KVG103" s="644"/>
      <c r="KVH103" s="644"/>
      <c r="KVI103" s="644"/>
      <c r="KVJ103" s="644"/>
      <c r="KVK103" s="644"/>
      <c r="KVL103" s="644"/>
      <c r="KVM103" s="644"/>
      <c r="KVN103" s="644"/>
      <c r="KVO103" s="644"/>
      <c r="KVP103" s="644"/>
      <c r="KVQ103" s="644"/>
      <c r="KVR103" s="644"/>
      <c r="KVS103" s="644"/>
      <c r="KVT103" s="644"/>
      <c r="KVU103" s="644"/>
      <c r="KVV103" s="644"/>
      <c r="KVW103" s="644"/>
      <c r="KVX103" s="644"/>
      <c r="KVY103" s="644"/>
      <c r="KVZ103" s="644"/>
      <c r="KWA103" s="644"/>
      <c r="KWB103" s="644"/>
      <c r="KWC103" s="644"/>
      <c r="KWD103" s="644"/>
      <c r="KWE103" s="644"/>
      <c r="KWF103" s="644"/>
      <c r="KWG103" s="644"/>
      <c r="KWH103" s="644"/>
      <c r="KWI103" s="644"/>
      <c r="KWJ103" s="644"/>
      <c r="KWK103" s="644"/>
      <c r="KWL103" s="644"/>
      <c r="KWM103" s="644"/>
      <c r="KWN103" s="644"/>
      <c r="KWO103" s="644"/>
      <c r="KWP103" s="644"/>
      <c r="KWQ103" s="644"/>
      <c r="KWR103" s="644"/>
      <c r="KWS103" s="644"/>
      <c r="KWT103" s="644"/>
      <c r="KWU103" s="644"/>
      <c r="KWV103" s="644"/>
      <c r="KWW103" s="644"/>
      <c r="KWX103" s="644"/>
      <c r="KWY103" s="644"/>
      <c r="KWZ103" s="644"/>
      <c r="KXA103" s="644"/>
      <c r="KXB103" s="644"/>
      <c r="KXC103" s="644"/>
      <c r="KXD103" s="644"/>
      <c r="KXE103" s="644"/>
      <c r="KXF103" s="644"/>
      <c r="KXG103" s="644"/>
      <c r="KXH103" s="644"/>
      <c r="KXI103" s="644"/>
      <c r="KXJ103" s="644"/>
      <c r="KXK103" s="644"/>
      <c r="KXL103" s="644"/>
      <c r="KXM103" s="644"/>
      <c r="KXN103" s="644"/>
      <c r="KXO103" s="644"/>
      <c r="KXP103" s="644"/>
      <c r="KXQ103" s="644"/>
      <c r="KXR103" s="644"/>
      <c r="KXS103" s="644"/>
      <c r="KXT103" s="644"/>
      <c r="KXU103" s="644"/>
      <c r="KXV103" s="644"/>
      <c r="KXW103" s="644"/>
      <c r="KXX103" s="644"/>
      <c r="KXY103" s="644"/>
      <c r="KXZ103" s="644"/>
      <c r="KYA103" s="644"/>
      <c r="KYB103" s="644"/>
      <c r="KYC103" s="644"/>
      <c r="KYD103" s="644"/>
      <c r="KYE103" s="644"/>
      <c r="KYF103" s="644"/>
      <c r="KYG103" s="644"/>
      <c r="KYH103" s="644"/>
      <c r="KYI103" s="644"/>
      <c r="KYJ103" s="644"/>
      <c r="KYK103" s="644"/>
      <c r="KYL103" s="644"/>
      <c r="KYM103" s="644"/>
      <c r="KYN103" s="644"/>
      <c r="KYO103" s="644"/>
      <c r="KYP103" s="644"/>
      <c r="KYQ103" s="644"/>
      <c r="KYR103" s="644"/>
      <c r="KYS103" s="644"/>
      <c r="KYT103" s="644"/>
      <c r="KYU103" s="644"/>
      <c r="KYV103" s="644"/>
      <c r="KYW103" s="644"/>
      <c r="KYX103" s="644"/>
      <c r="KYY103" s="644"/>
      <c r="KYZ103" s="644"/>
      <c r="KZA103" s="644"/>
      <c r="KZB103" s="644"/>
      <c r="KZC103" s="644"/>
      <c r="KZD103" s="644"/>
      <c r="KZE103" s="644"/>
      <c r="KZF103" s="644"/>
      <c r="KZG103" s="644"/>
      <c r="KZH103" s="644"/>
      <c r="KZI103" s="644"/>
      <c r="KZJ103" s="644"/>
      <c r="KZK103" s="644"/>
      <c r="KZL103" s="644"/>
      <c r="KZM103" s="644"/>
      <c r="KZN103" s="644"/>
      <c r="KZO103" s="644"/>
      <c r="KZP103" s="644"/>
      <c r="KZQ103" s="644"/>
      <c r="KZR103" s="644"/>
      <c r="KZS103" s="644"/>
      <c r="KZT103" s="644"/>
      <c r="KZU103" s="644"/>
      <c r="KZV103" s="644"/>
      <c r="KZW103" s="644"/>
      <c r="KZX103" s="644"/>
      <c r="KZY103" s="644"/>
      <c r="KZZ103" s="644"/>
      <c r="LAA103" s="644"/>
      <c r="LAB103" s="644"/>
      <c r="LAC103" s="644"/>
      <c r="LAD103" s="644"/>
      <c r="LAE103" s="644"/>
      <c r="LAF103" s="644"/>
      <c r="LAG103" s="644"/>
      <c r="LAH103" s="644"/>
      <c r="LAI103" s="644"/>
      <c r="LAJ103" s="644"/>
      <c r="LAK103" s="644"/>
      <c r="LAL103" s="644"/>
      <c r="LAM103" s="644"/>
      <c r="LAN103" s="644"/>
      <c r="LAO103" s="644"/>
      <c r="LAP103" s="644"/>
      <c r="LAQ103" s="644"/>
      <c r="LAR103" s="644"/>
      <c r="LAS103" s="644"/>
      <c r="LAT103" s="644"/>
      <c r="LAU103" s="644"/>
      <c r="LAV103" s="644"/>
      <c r="LAW103" s="644"/>
      <c r="LAX103" s="644"/>
      <c r="LAY103" s="644"/>
      <c r="LAZ103" s="644"/>
      <c r="LBA103" s="644"/>
      <c r="LBB103" s="644"/>
      <c r="LBC103" s="644"/>
      <c r="LBD103" s="644"/>
      <c r="LBE103" s="644"/>
      <c r="LBF103" s="644"/>
      <c r="LBG103" s="644"/>
      <c r="LBH103" s="644"/>
      <c r="LBI103" s="644"/>
      <c r="LBJ103" s="644"/>
      <c r="LBK103" s="644"/>
      <c r="LBL103" s="644"/>
      <c r="LBM103" s="644"/>
      <c r="LBN103" s="644"/>
      <c r="LBO103" s="644"/>
      <c r="LBP103" s="644"/>
      <c r="LBQ103" s="644"/>
      <c r="LBR103" s="644"/>
      <c r="LBS103" s="644"/>
      <c r="LBT103" s="644"/>
      <c r="LBU103" s="644"/>
      <c r="LBV103" s="644"/>
      <c r="LBW103" s="644"/>
      <c r="LBX103" s="644"/>
      <c r="LBY103" s="644"/>
      <c r="LBZ103" s="644"/>
      <c r="LCA103" s="644"/>
      <c r="LCB103" s="644"/>
      <c r="LCC103" s="644"/>
      <c r="LCD103" s="644"/>
      <c r="LCE103" s="644"/>
      <c r="LCF103" s="644"/>
      <c r="LCG103" s="644"/>
      <c r="LCH103" s="644"/>
      <c r="LCI103" s="644"/>
      <c r="LCJ103" s="644"/>
      <c r="LCK103" s="644"/>
      <c r="LCL103" s="644"/>
      <c r="LCM103" s="644"/>
      <c r="LCN103" s="644"/>
      <c r="LCO103" s="644"/>
      <c r="LCP103" s="644"/>
      <c r="LCQ103" s="644"/>
      <c r="LCR103" s="644"/>
      <c r="LCS103" s="644"/>
      <c r="LCT103" s="644"/>
      <c r="LCU103" s="644"/>
      <c r="LCV103" s="644"/>
      <c r="LCW103" s="644"/>
      <c r="LCX103" s="644"/>
      <c r="LCY103" s="644"/>
      <c r="LCZ103" s="644"/>
      <c r="LDA103" s="644"/>
      <c r="LDB103" s="644"/>
      <c r="LDC103" s="644"/>
      <c r="LDD103" s="644"/>
      <c r="LDE103" s="644"/>
      <c r="LDF103" s="644"/>
      <c r="LDG103" s="644"/>
      <c r="LDH103" s="644"/>
      <c r="LDI103" s="644"/>
      <c r="LDJ103" s="644"/>
      <c r="LDK103" s="644"/>
      <c r="LDL103" s="644"/>
      <c r="LDM103" s="644"/>
      <c r="LDN103" s="644"/>
      <c r="LDO103" s="644"/>
      <c r="LDP103" s="644"/>
      <c r="LDQ103" s="644"/>
      <c r="LDR103" s="644"/>
      <c r="LDS103" s="644"/>
      <c r="LDT103" s="644"/>
      <c r="LDU103" s="644"/>
      <c r="LDV103" s="644"/>
      <c r="LDW103" s="644"/>
      <c r="LDX103" s="644"/>
      <c r="LDY103" s="644"/>
      <c r="LDZ103" s="644"/>
      <c r="LEA103" s="644"/>
      <c r="LEB103" s="644"/>
      <c r="LEC103" s="644"/>
      <c r="LED103" s="644"/>
      <c r="LEE103" s="644"/>
      <c r="LEF103" s="644"/>
      <c r="LEG103" s="644"/>
      <c r="LEH103" s="644"/>
      <c r="LEI103" s="644"/>
      <c r="LEJ103" s="644"/>
      <c r="LEK103" s="644"/>
      <c r="LEL103" s="644"/>
      <c r="LEM103" s="644"/>
      <c r="LEN103" s="644"/>
      <c r="LEO103" s="644"/>
      <c r="LEP103" s="644"/>
      <c r="LEQ103" s="644"/>
      <c r="LER103" s="644"/>
      <c r="LES103" s="644"/>
      <c r="LET103" s="644"/>
      <c r="LEU103" s="644"/>
      <c r="LEV103" s="644"/>
      <c r="LEW103" s="644"/>
      <c r="LEX103" s="644"/>
      <c r="LEY103" s="644"/>
      <c r="LEZ103" s="644"/>
      <c r="LFA103" s="644"/>
      <c r="LFB103" s="644"/>
      <c r="LFC103" s="644"/>
      <c r="LFD103" s="644"/>
      <c r="LFE103" s="644"/>
      <c r="LFF103" s="644"/>
      <c r="LFG103" s="644"/>
      <c r="LFH103" s="644"/>
      <c r="LFI103" s="644"/>
      <c r="LFJ103" s="644"/>
      <c r="LFK103" s="644"/>
      <c r="LFL103" s="644"/>
      <c r="LFM103" s="644"/>
      <c r="LFN103" s="644"/>
      <c r="LFO103" s="644"/>
      <c r="LFP103" s="644"/>
      <c r="LFQ103" s="644"/>
      <c r="LFR103" s="644"/>
      <c r="LFS103" s="644"/>
      <c r="LFT103" s="644"/>
      <c r="LFU103" s="644"/>
      <c r="LFV103" s="644"/>
      <c r="LFW103" s="644"/>
      <c r="LFX103" s="644"/>
      <c r="LFY103" s="644"/>
      <c r="LFZ103" s="644"/>
      <c r="LGA103" s="644"/>
      <c r="LGB103" s="644"/>
      <c r="LGC103" s="644"/>
      <c r="LGD103" s="644"/>
      <c r="LGE103" s="644"/>
      <c r="LGF103" s="644"/>
      <c r="LGG103" s="644"/>
      <c r="LGH103" s="644"/>
      <c r="LGI103" s="644"/>
      <c r="LGJ103" s="644"/>
      <c r="LGK103" s="644"/>
      <c r="LGL103" s="644"/>
      <c r="LGM103" s="644"/>
      <c r="LGN103" s="644"/>
      <c r="LGO103" s="644"/>
      <c r="LGP103" s="644"/>
      <c r="LGQ103" s="644"/>
      <c r="LGR103" s="644"/>
      <c r="LGS103" s="644"/>
      <c r="LGT103" s="644"/>
      <c r="LGU103" s="644"/>
      <c r="LGV103" s="644"/>
      <c r="LGW103" s="644"/>
      <c r="LGX103" s="644"/>
      <c r="LGY103" s="644"/>
      <c r="LGZ103" s="644"/>
      <c r="LHA103" s="644"/>
      <c r="LHB103" s="644"/>
      <c r="LHC103" s="644"/>
      <c r="LHD103" s="644"/>
      <c r="LHE103" s="644"/>
      <c r="LHF103" s="644"/>
      <c r="LHG103" s="644"/>
      <c r="LHH103" s="644"/>
      <c r="LHI103" s="644"/>
      <c r="LHJ103" s="644"/>
      <c r="LHK103" s="644"/>
      <c r="LHL103" s="644"/>
      <c r="LHM103" s="644"/>
      <c r="LHN103" s="644"/>
      <c r="LHO103" s="644"/>
      <c r="LHP103" s="644"/>
      <c r="LHQ103" s="644"/>
      <c r="LHR103" s="644"/>
      <c r="LHS103" s="644"/>
      <c r="LHT103" s="644"/>
      <c r="LHU103" s="644"/>
      <c r="LHV103" s="644"/>
      <c r="LHW103" s="644"/>
      <c r="LHX103" s="644"/>
      <c r="LHY103" s="644"/>
      <c r="LHZ103" s="644"/>
      <c r="LIA103" s="644"/>
      <c r="LIB103" s="644"/>
      <c r="LIC103" s="644"/>
      <c r="LID103" s="644"/>
      <c r="LIE103" s="644"/>
      <c r="LIF103" s="644"/>
      <c r="LIG103" s="644"/>
      <c r="LIH103" s="644"/>
      <c r="LII103" s="644"/>
      <c r="LIJ103" s="644"/>
      <c r="LIK103" s="644"/>
      <c r="LIL103" s="644"/>
      <c r="LIM103" s="644"/>
      <c r="LIN103" s="644"/>
      <c r="LIO103" s="644"/>
      <c r="LIP103" s="644"/>
      <c r="LIQ103" s="644"/>
      <c r="LIR103" s="644"/>
      <c r="LIS103" s="644"/>
      <c r="LIT103" s="644"/>
      <c r="LIU103" s="644"/>
      <c r="LIV103" s="644"/>
      <c r="LIW103" s="644"/>
      <c r="LIX103" s="644"/>
      <c r="LIY103" s="644"/>
      <c r="LIZ103" s="644"/>
      <c r="LJA103" s="644"/>
      <c r="LJB103" s="644"/>
      <c r="LJC103" s="644"/>
      <c r="LJD103" s="644"/>
      <c r="LJE103" s="644"/>
      <c r="LJF103" s="644"/>
      <c r="LJG103" s="644"/>
      <c r="LJH103" s="644"/>
      <c r="LJI103" s="644"/>
      <c r="LJJ103" s="644"/>
      <c r="LJK103" s="644"/>
      <c r="LJL103" s="644"/>
      <c r="LJM103" s="644"/>
      <c r="LJN103" s="644"/>
      <c r="LJO103" s="644"/>
      <c r="LJP103" s="644"/>
      <c r="LJQ103" s="644"/>
      <c r="LJR103" s="644"/>
      <c r="LJS103" s="644"/>
      <c r="LJT103" s="644"/>
      <c r="LJU103" s="644"/>
      <c r="LJV103" s="644"/>
      <c r="LJW103" s="644"/>
      <c r="LJX103" s="644"/>
      <c r="LJY103" s="644"/>
      <c r="LJZ103" s="644"/>
      <c r="LKA103" s="644"/>
      <c r="LKB103" s="644"/>
      <c r="LKC103" s="644"/>
      <c r="LKD103" s="644"/>
      <c r="LKE103" s="644"/>
      <c r="LKF103" s="644"/>
      <c r="LKG103" s="644"/>
      <c r="LKH103" s="644"/>
      <c r="LKI103" s="644"/>
      <c r="LKJ103" s="644"/>
      <c r="LKK103" s="644"/>
      <c r="LKL103" s="644"/>
      <c r="LKM103" s="644"/>
      <c r="LKN103" s="644"/>
      <c r="LKO103" s="644"/>
      <c r="LKP103" s="644"/>
      <c r="LKQ103" s="644"/>
      <c r="LKR103" s="644"/>
      <c r="LKS103" s="644"/>
      <c r="LKT103" s="644"/>
      <c r="LKU103" s="644"/>
      <c r="LKV103" s="644"/>
      <c r="LKW103" s="644"/>
      <c r="LKX103" s="644"/>
      <c r="LKY103" s="644"/>
      <c r="LKZ103" s="644"/>
      <c r="LLA103" s="644"/>
      <c r="LLB103" s="644"/>
      <c r="LLC103" s="644"/>
      <c r="LLD103" s="644"/>
      <c r="LLE103" s="644"/>
      <c r="LLF103" s="644"/>
      <c r="LLG103" s="644"/>
      <c r="LLH103" s="644"/>
      <c r="LLI103" s="644"/>
      <c r="LLJ103" s="644"/>
      <c r="LLK103" s="644"/>
      <c r="LLL103" s="644"/>
      <c r="LLM103" s="644"/>
      <c r="LLN103" s="644"/>
      <c r="LLO103" s="644"/>
      <c r="LLP103" s="644"/>
      <c r="LLQ103" s="644"/>
      <c r="LLR103" s="644"/>
      <c r="LLS103" s="644"/>
      <c r="LLT103" s="644"/>
      <c r="LLU103" s="644"/>
      <c r="LLV103" s="644"/>
      <c r="LLW103" s="644"/>
      <c r="LLX103" s="644"/>
      <c r="LLY103" s="644"/>
      <c r="LLZ103" s="644"/>
      <c r="LMA103" s="644"/>
      <c r="LMB103" s="644"/>
      <c r="LMC103" s="644"/>
      <c r="LMD103" s="644"/>
      <c r="LME103" s="644"/>
      <c r="LMF103" s="644"/>
      <c r="LMG103" s="644"/>
      <c r="LMH103" s="644"/>
      <c r="LMI103" s="644"/>
      <c r="LMJ103" s="644"/>
      <c r="LMK103" s="644"/>
      <c r="LML103" s="644"/>
      <c r="LMM103" s="644"/>
      <c r="LMN103" s="644"/>
      <c r="LMO103" s="644"/>
      <c r="LMP103" s="644"/>
      <c r="LMQ103" s="644"/>
      <c r="LMR103" s="644"/>
      <c r="LMS103" s="644"/>
      <c r="LMT103" s="644"/>
      <c r="LMU103" s="644"/>
      <c r="LMV103" s="644"/>
      <c r="LMW103" s="644"/>
      <c r="LMX103" s="644"/>
      <c r="LMY103" s="644"/>
      <c r="LMZ103" s="644"/>
      <c r="LNA103" s="644"/>
      <c r="LNB103" s="644"/>
      <c r="LNC103" s="644"/>
      <c r="LND103" s="644"/>
      <c r="LNE103" s="644"/>
      <c r="LNF103" s="644"/>
      <c r="LNG103" s="644"/>
      <c r="LNH103" s="644"/>
      <c r="LNI103" s="644"/>
      <c r="LNJ103" s="644"/>
      <c r="LNK103" s="644"/>
      <c r="LNL103" s="644"/>
      <c r="LNM103" s="644"/>
      <c r="LNN103" s="644"/>
      <c r="LNO103" s="644"/>
      <c r="LNP103" s="644"/>
      <c r="LNQ103" s="644"/>
      <c r="LNR103" s="644"/>
      <c r="LNS103" s="644"/>
      <c r="LNT103" s="644"/>
      <c r="LNU103" s="644"/>
      <c r="LNV103" s="644"/>
      <c r="LNW103" s="644"/>
      <c r="LNX103" s="644"/>
      <c r="LNY103" s="644"/>
      <c r="LNZ103" s="644"/>
      <c r="LOA103" s="644"/>
      <c r="LOB103" s="644"/>
      <c r="LOC103" s="644"/>
      <c r="LOD103" s="644"/>
      <c r="LOE103" s="644"/>
      <c r="LOF103" s="644"/>
      <c r="LOG103" s="644"/>
      <c r="LOH103" s="644"/>
      <c r="LOI103" s="644"/>
      <c r="LOJ103" s="644"/>
      <c r="LOK103" s="644"/>
      <c r="LOL103" s="644"/>
      <c r="LOM103" s="644"/>
      <c r="LON103" s="644"/>
      <c r="LOO103" s="644"/>
      <c r="LOP103" s="644"/>
      <c r="LOQ103" s="644"/>
      <c r="LOR103" s="644"/>
      <c r="LOS103" s="644"/>
      <c r="LOT103" s="644"/>
      <c r="LOU103" s="644"/>
      <c r="LOV103" s="644"/>
      <c r="LOW103" s="644"/>
      <c r="LOX103" s="644"/>
      <c r="LOY103" s="644"/>
      <c r="LOZ103" s="644"/>
      <c r="LPA103" s="644"/>
      <c r="LPB103" s="644"/>
      <c r="LPC103" s="644"/>
      <c r="LPD103" s="644"/>
      <c r="LPE103" s="644"/>
      <c r="LPF103" s="644"/>
      <c r="LPG103" s="644"/>
      <c r="LPH103" s="644"/>
      <c r="LPI103" s="644"/>
      <c r="LPJ103" s="644"/>
      <c r="LPK103" s="644"/>
      <c r="LPL103" s="644"/>
      <c r="LPM103" s="644"/>
      <c r="LPN103" s="644"/>
      <c r="LPO103" s="644"/>
      <c r="LPP103" s="644"/>
      <c r="LPQ103" s="644"/>
      <c r="LPR103" s="644"/>
      <c r="LPS103" s="644"/>
      <c r="LPT103" s="644"/>
      <c r="LPU103" s="644"/>
      <c r="LPV103" s="644"/>
      <c r="LPW103" s="644"/>
      <c r="LPX103" s="644"/>
      <c r="LPY103" s="644"/>
      <c r="LPZ103" s="644"/>
      <c r="LQA103" s="644"/>
      <c r="LQB103" s="644"/>
      <c r="LQC103" s="644"/>
      <c r="LQD103" s="644"/>
      <c r="LQE103" s="644"/>
      <c r="LQF103" s="644"/>
      <c r="LQG103" s="644"/>
      <c r="LQH103" s="644"/>
      <c r="LQI103" s="644"/>
      <c r="LQJ103" s="644"/>
      <c r="LQK103" s="644"/>
      <c r="LQL103" s="644"/>
      <c r="LQM103" s="644"/>
      <c r="LQN103" s="644"/>
      <c r="LQO103" s="644"/>
      <c r="LQP103" s="644"/>
      <c r="LQQ103" s="644"/>
      <c r="LQR103" s="644"/>
      <c r="LQS103" s="644"/>
      <c r="LQT103" s="644"/>
      <c r="LQU103" s="644"/>
      <c r="LQV103" s="644"/>
      <c r="LQW103" s="644"/>
      <c r="LQX103" s="644"/>
      <c r="LQY103" s="644"/>
      <c r="LQZ103" s="644"/>
      <c r="LRA103" s="644"/>
      <c r="LRB103" s="644"/>
      <c r="LRC103" s="644"/>
      <c r="LRD103" s="644"/>
      <c r="LRE103" s="644"/>
      <c r="LRF103" s="644"/>
      <c r="LRG103" s="644"/>
      <c r="LRH103" s="644"/>
      <c r="LRI103" s="644"/>
      <c r="LRJ103" s="644"/>
      <c r="LRK103" s="644"/>
      <c r="LRL103" s="644"/>
      <c r="LRM103" s="644"/>
      <c r="LRN103" s="644"/>
      <c r="LRO103" s="644"/>
      <c r="LRP103" s="644"/>
      <c r="LRQ103" s="644"/>
      <c r="LRR103" s="644"/>
      <c r="LRS103" s="644"/>
      <c r="LRT103" s="644"/>
      <c r="LRU103" s="644"/>
      <c r="LRV103" s="644"/>
      <c r="LRW103" s="644"/>
      <c r="LRX103" s="644"/>
      <c r="LRY103" s="644"/>
      <c r="LRZ103" s="644"/>
      <c r="LSA103" s="644"/>
      <c r="LSB103" s="644"/>
      <c r="LSC103" s="644"/>
      <c r="LSD103" s="644"/>
      <c r="LSE103" s="644"/>
      <c r="LSF103" s="644"/>
      <c r="LSG103" s="644"/>
      <c r="LSH103" s="644"/>
      <c r="LSI103" s="644"/>
      <c r="LSJ103" s="644"/>
      <c r="LSK103" s="644"/>
      <c r="LSL103" s="644"/>
      <c r="LSM103" s="644"/>
      <c r="LSN103" s="644"/>
      <c r="LSO103" s="644"/>
      <c r="LSP103" s="644"/>
      <c r="LSQ103" s="644"/>
      <c r="LSR103" s="644"/>
      <c r="LSS103" s="644"/>
      <c r="LST103" s="644"/>
      <c r="LSU103" s="644"/>
      <c r="LSV103" s="644"/>
      <c r="LSW103" s="644"/>
      <c r="LSX103" s="644"/>
      <c r="LSY103" s="644"/>
      <c r="LSZ103" s="644"/>
      <c r="LTA103" s="644"/>
      <c r="LTB103" s="644"/>
      <c r="LTC103" s="644"/>
      <c r="LTD103" s="644"/>
      <c r="LTE103" s="644"/>
      <c r="LTF103" s="644"/>
      <c r="LTG103" s="644"/>
      <c r="LTH103" s="644"/>
      <c r="LTI103" s="644"/>
      <c r="LTJ103" s="644"/>
      <c r="LTK103" s="644"/>
      <c r="LTL103" s="644"/>
      <c r="LTM103" s="644"/>
      <c r="LTN103" s="644"/>
      <c r="LTO103" s="644"/>
      <c r="LTP103" s="644"/>
      <c r="LTQ103" s="644"/>
      <c r="LTR103" s="644"/>
      <c r="LTS103" s="644"/>
      <c r="LTT103" s="644"/>
      <c r="LTU103" s="644"/>
      <c r="LTV103" s="644"/>
      <c r="LTW103" s="644"/>
      <c r="LTX103" s="644"/>
      <c r="LTY103" s="644"/>
      <c r="LTZ103" s="644"/>
      <c r="LUA103" s="644"/>
      <c r="LUB103" s="644"/>
      <c r="LUC103" s="644"/>
      <c r="LUD103" s="644"/>
      <c r="LUE103" s="644"/>
      <c r="LUF103" s="644"/>
      <c r="LUG103" s="644"/>
      <c r="LUH103" s="644"/>
      <c r="LUI103" s="644"/>
      <c r="LUJ103" s="644"/>
      <c r="LUK103" s="644"/>
      <c r="LUL103" s="644"/>
      <c r="LUM103" s="644"/>
      <c r="LUN103" s="644"/>
      <c r="LUO103" s="644"/>
      <c r="LUP103" s="644"/>
      <c r="LUQ103" s="644"/>
      <c r="LUR103" s="644"/>
      <c r="LUS103" s="644"/>
      <c r="LUT103" s="644"/>
      <c r="LUU103" s="644"/>
      <c r="LUV103" s="644"/>
      <c r="LUW103" s="644"/>
      <c r="LUX103" s="644"/>
      <c r="LUY103" s="644"/>
      <c r="LUZ103" s="644"/>
      <c r="LVA103" s="644"/>
      <c r="LVB103" s="644"/>
      <c r="LVC103" s="644"/>
      <c r="LVD103" s="644"/>
      <c r="LVE103" s="644"/>
      <c r="LVF103" s="644"/>
      <c r="LVG103" s="644"/>
      <c r="LVH103" s="644"/>
      <c r="LVI103" s="644"/>
      <c r="LVJ103" s="644"/>
      <c r="LVK103" s="644"/>
      <c r="LVL103" s="644"/>
      <c r="LVM103" s="644"/>
      <c r="LVN103" s="644"/>
      <c r="LVO103" s="644"/>
      <c r="LVP103" s="644"/>
      <c r="LVQ103" s="644"/>
      <c r="LVR103" s="644"/>
      <c r="LVS103" s="644"/>
      <c r="LVT103" s="644"/>
      <c r="LVU103" s="644"/>
      <c r="LVV103" s="644"/>
      <c r="LVW103" s="644"/>
      <c r="LVX103" s="644"/>
      <c r="LVY103" s="644"/>
      <c r="LVZ103" s="644"/>
      <c r="LWA103" s="644"/>
      <c r="LWB103" s="644"/>
      <c r="LWC103" s="644"/>
      <c r="LWD103" s="644"/>
      <c r="LWE103" s="644"/>
      <c r="LWF103" s="644"/>
      <c r="LWG103" s="644"/>
      <c r="LWH103" s="644"/>
      <c r="LWI103" s="644"/>
      <c r="LWJ103" s="644"/>
      <c r="LWK103" s="644"/>
      <c r="LWL103" s="644"/>
      <c r="LWM103" s="644"/>
      <c r="LWN103" s="644"/>
      <c r="LWO103" s="644"/>
      <c r="LWP103" s="644"/>
      <c r="LWQ103" s="644"/>
      <c r="LWR103" s="644"/>
      <c r="LWS103" s="644"/>
      <c r="LWT103" s="644"/>
      <c r="LWU103" s="644"/>
      <c r="LWV103" s="644"/>
      <c r="LWW103" s="644"/>
      <c r="LWX103" s="644"/>
      <c r="LWY103" s="644"/>
      <c r="LWZ103" s="644"/>
      <c r="LXA103" s="644"/>
      <c r="LXB103" s="644"/>
      <c r="LXC103" s="644"/>
      <c r="LXD103" s="644"/>
      <c r="LXE103" s="644"/>
      <c r="LXF103" s="644"/>
      <c r="LXG103" s="644"/>
      <c r="LXH103" s="644"/>
      <c r="LXI103" s="644"/>
      <c r="LXJ103" s="644"/>
      <c r="LXK103" s="644"/>
      <c r="LXL103" s="644"/>
      <c r="LXM103" s="644"/>
      <c r="LXN103" s="644"/>
      <c r="LXO103" s="644"/>
      <c r="LXP103" s="644"/>
      <c r="LXQ103" s="644"/>
      <c r="LXR103" s="644"/>
      <c r="LXS103" s="644"/>
      <c r="LXT103" s="644"/>
      <c r="LXU103" s="644"/>
      <c r="LXV103" s="644"/>
      <c r="LXW103" s="644"/>
      <c r="LXX103" s="644"/>
      <c r="LXY103" s="644"/>
      <c r="LXZ103" s="644"/>
      <c r="LYA103" s="644"/>
      <c r="LYB103" s="644"/>
      <c r="LYC103" s="644"/>
      <c r="LYD103" s="644"/>
      <c r="LYE103" s="644"/>
      <c r="LYF103" s="644"/>
      <c r="LYG103" s="644"/>
      <c r="LYH103" s="644"/>
      <c r="LYI103" s="644"/>
      <c r="LYJ103" s="644"/>
      <c r="LYK103" s="644"/>
      <c r="LYL103" s="644"/>
      <c r="LYM103" s="644"/>
      <c r="LYN103" s="644"/>
      <c r="LYO103" s="644"/>
      <c r="LYP103" s="644"/>
      <c r="LYQ103" s="644"/>
      <c r="LYR103" s="644"/>
      <c r="LYS103" s="644"/>
      <c r="LYT103" s="644"/>
      <c r="LYU103" s="644"/>
      <c r="LYV103" s="644"/>
      <c r="LYW103" s="644"/>
      <c r="LYX103" s="644"/>
      <c r="LYY103" s="644"/>
      <c r="LYZ103" s="644"/>
      <c r="LZA103" s="644"/>
      <c r="LZB103" s="644"/>
      <c r="LZC103" s="644"/>
      <c r="LZD103" s="644"/>
      <c r="LZE103" s="644"/>
      <c r="LZF103" s="644"/>
      <c r="LZG103" s="644"/>
      <c r="LZH103" s="644"/>
      <c r="LZI103" s="644"/>
      <c r="LZJ103" s="644"/>
      <c r="LZK103" s="644"/>
      <c r="LZL103" s="644"/>
      <c r="LZM103" s="644"/>
      <c r="LZN103" s="644"/>
      <c r="LZO103" s="644"/>
      <c r="LZP103" s="644"/>
      <c r="LZQ103" s="644"/>
      <c r="LZR103" s="644"/>
      <c r="LZS103" s="644"/>
      <c r="LZT103" s="644"/>
      <c r="LZU103" s="644"/>
      <c r="LZV103" s="644"/>
      <c r="LZW103" s="644"/>
      <c r="LZX103" s="644"/>
      <c r="LZY103" s="644"/>
      <c r="LZZ103" s="644"/>
      <c r="MAA103" s="644"/>
      <c r="MAB103" s="644"/>
      <c r="MAC103" s="644"/>
      <c r="MAD103" s="644"/>
      <c r="MAE103" s="644"/>
      <c r="MAF103" s="644"/>
      <c r="MAG103" s="644"/>
      <c r="MAH103" s="644"/>
      <c r="MAI103" s="644"/>
      <c r="MAJ103" s="644"/>
      <c r="MAK103" s="644"/>
      <c r="MAL103" s="644"/>
      <c r="MAM103" s="644"/>
      <c r="MAN103" s="644"/>
      <c r="MAO103" s="644"/>
      <c r="MAP103" s="644"/>
      <c r="MAQ103" s="644"/>
      <c r="MAR103" s="644"/>
      <c r="MAS103" s="644"/>
      <c r="MAT103" s="644"/>
      <c r="MAU103" s="644"/>
      <c r="MAV103" s="644"/>
      <c r="MAW103" s="644"/>
      <c r="MAX103" s="644"/>
      <c r="MAY103" s="644"/>
      <c r="MAZ103" s="644"/>
      <c r="MBA103" s="644"/>
      <c r="MBB103" s="644"/>
      <c r="MBC103" s="644"/>
      <c r="MBD103" s="644"/>
      <c r="MBE103" s="644"/>
      <c r="MBF103" s="644"/>
      <c r="MBG103" s="644"/>
      <c r="MBH103" s="644"/>
      <c r="MBI103" s="644"/>
      <c r="MBJ103" s="644"/>
      <c r="MBK103" s="644"/>
      <c r="MBL103" s="644"/>
      <c r="MBM103" s="644"/>
      <c r="MBN103" s="644"/>
      <c r="MBO103" s="644"/>
      <c r="MBP103" s="644"/>
      <c r="MBQ103" s="644"/>
      <c r="MBR103" s="644"/>
      <c r="MBS103" s="644"/>
      <c r="MBT103" s="644"/>
      <c r="MBU103" s="644"/>
      <c r="MBV103" s="644"/>
      <c r="MBW103" s="644"/>
      <c r="MBX103" s="644"/>
      <c r="MBY103" s="644"/>
      <c r="MBZ103" s="644"/>
      <c r="MCA103" s="644"/>
      <c r="MCB103" s="644"/>
      <c r="MCC103" s="644"/>
      <c r="MCD103" s="644"/>
      <c r="MCE103" s="644"/>
      <c r="MCF103" s="644"/>
      <c r="MCG103" s="644"/>
      <c r="MCH103" s="644"/>
      <c r="MCI103" s="644"/>
      <c r="MCJ103" s="644"/>
      <c r="MCK103" s="644"/>
      <c r="MCL103" s="644"/>
      <c r="MCM103" s="644"/>
      <c r="MCN103" s="644"/>
      <c r="MCO103" s="644"/>
      <c r="MCP103" s="644"/>
      <c r="MCQ103" s="644"/>
      <c r="MCR103" s="644"/>
      <c r="MCS103" s="644"/>
      <c r="MCT103" s="644"/>
      <c r="MCU103" s="644"/>
      <c r="MCV103" s="644"/>
      <c r="MCW103" s="644"/>
      <c r="MCX103" s="644"/>
      <c r="MCY103" s="644"/>
      <c r="MCZ103" s="644"/>
      <c r="MDA103" s="644"/>
      <c r="MDB103" s="644"/>
      <c r="MDC103" s="644"/>
      <c r="MDD103" s="644"/>
      <c r="MDE103" s="644"/>
      <c r="MDF103" s="644"/>
      <c r="MDG103" s="644"/>
      <c r="MDH103" s="644"/>
      <c r="MDI103" s="644"/>
      <c r="MDJ103" s="644"/>
      <c r="MDK103" s="644"/>
      <c r="MDL103" s="644"/>
      <c r="MDM103" s="644"/>
      <c r="MDN103" s="644"/>
      <c r="MDO103" s="644"/>
      <c r="MDP103" s="644"/>
      <c r="MDQ103" s="644"/>
      <c r="MDR103" s="644"/>
      <c r="MDS103" s="644"/>
      <c r="MDT103" s="644"/>
      <c r="MDU103" s="644"/>
      <c r="MDV103" s="644"/>
      <c r="MDW103" s="644"/>
      <c r="MDX103" s="644"/>
      <c r="MDY103" s="644"/>
      <c r="MDZ103" s="644"/>
      <c r="MEA103" s="644"/>
      <c r="MEB103" s="644"/>
      <c r="MEC103" s="644"/>
      <c r="MED103" s="644"/>
      <c r="MEE103" s="644"/>
      <c r="MEF103" s="644"/>
      <c r="MEG103" s="644"/>
      <c r="MEH103" s="644"/>
      <c r="MEI103" s="644"/>
      <c r="MEJ103" s="644"/>
      <c r="MEK103" s="644"/>
      <c r="MEL103" s="644"/>
      <c r="MEM103" s="644"/>
      <c r="MEN103" s="644"/>
      <c r="MEO103" s="644"/>
      <c r="MEP103" s="644"/>
      <c r="MEQ103" s="644"/>
      <c r="MER103" s="644"/>
      <c r="MES103" s="644"/>
      <c r="MET103" s="644"/>
      <c r="MEU103" s="644"/>
      <c r="MEV103" s="644"/>
      <c r="MEW103" s="644"/>
      <c r="MEX103" s="644"/>
      <c r="MEY103" s="644"/>
      <c r="MEZ103" s="644"/>
      <c r="MFA103" s="644"/>
      <c r="MFB103" s="644"/>
      <c r="MFC103" s="644"/>
      <c r="MFD103" s="644"/>
      <c r="MFE103" s="644"/>
      <c r="MFF103" s="644"/>
      <c r="MFG103" s="644"/>
      <c r="MFH103" s="644"/>
      <c r="MFI103" s="644"/>
      <c r="MFJ103" s="644"/>
      <c r="MFK103" s="644"/>
      <c r="MFL103" s="644"/>
      <c r="MFM103" s="644"/>
      <c r="MFN103" s="644"/>
      <c r="MFO103" s="644"/>
      <c r="MFP103" s="644"/>
      <c r="MFQ103" s="644"/>
      <c r="MFR103" s="644"/>
      <c r="MFS103" s="644"/>
      <c r="MFT103" s="644"/>
      <c r="MFU103" s="644"/>
      <c r="MFV103" s="644"/>
      <c r="MFW103" s="644"/>
      <c r="MFX103" s="644"/>
      <c r="MFY103" s="644"/>
      <c r="MFZ103" s="644"/>
      <c r="MGA103" s="644"/>
      <c r="MGB103" s="644"/>
      <c r="MGC103" s="644"/>
      <c r="MGD103" s="644"/>
      <c r="MGE103" s="644"/>
      <c r="MGF103" s="644"/>
      <c r="MGG103" s="644"/>
      <c r="MGH103" s="644"/>
      <c r="MGI103" s="644"/>
      <c r="MGJ103" s="644"/>
      <c r="MGK103" s="644"/>
      <c r="MGL103" s="644"/>
      <c r="MGM103" s="644"/>
      <c r="MGN103" s="644"/>
      <c r="MGO103" s="644"/>
      <c r="MGP103" s="644"/>
      <c r="MGQ103" s="644"/>
      <c r="MGR103" s="644"/>
      <c r="MGS103" s="644"/>
      <c r="MGT103" s="644"/>
      <c r="MGU103" s="644"/>
      <c r="MGV103" s="644"/>
      <c r="MGW103" s="644"/>
      <c r="MGX103" s="644"/>
      <c r="MGY103" s="644"/>
      <c r="MGZ103" s="644"/>
      <c r="MHA103" s="644"/>
      <c r="MHB103" s="644"/>
      <c r="MHC103" s="644"/>
      <c r="MHD103" s="644"/>
      <c r="MHE103" s="644"/>
      <c r="MHF103" s="644"/>
      <c r="MHG103" s="644"/>
      <c r="MHH103" s="644"/>
      <c r="MHI103" s="644"/>
      <c r="MHJ103" s="644"/>
      <c r="MHK103" s="644"/>
      <c r="MHL103" s="644"/>
      <c r="MHM103" s="644"/>
      <c r="MHN103" s="644"/>
      <c r="MHO103" s="644"/>
      <c r="MHP103" s="644"/>
      <c r="MHQ103" s="644"/>
      <c r="MHR103" s="644"/>
      <c r="MHS103" s="644"/>
      <c r="MHT103" s="644"/>
      <c r="MHU103" s="644"/>
      <c r="MHV103" s="644"/>
      <c r="MHW103" s="644"/>
      <c r="MHX103" s="644"/>
      <c r="MHY103" s="644"/>
      <c r="MHZ103" s="644"/>
      <c r="MIA103" s="644"/>
      <c r="MIB103" s="644"/>
      <c r="MIC103" s="644"/>
      <c r="MID103" s="644"/>
      <c r="MIE103" s="644"/>
      <c r="MIF103" s="644"/>
      <c r="MIG103" s="644"/>
      <c r="MIH103" s="644"/>
      <c r="MII103" s="644"/>
      <c r="MIJ103" s="644"/>
      <c r="MIK103" s="644"/>
      <c r="MIL103" s="644"/>
      <c r="MIM103" s="644"/>
      <c r="MIN103" s="644"/>
      <c r="MIO103" s="644"/>
      <c r="MIP103" s="644"/>
      <c r="MIQ103" s="644"/>
      <c r="MIR103" s="644"/>
      <c r="MIS103" s="644"/>
      <c r="MIT103" s="644"/>
      <c r="MIU103" s="644"/>
      <c r="MIV103" s="644"/>
      <c r="MIW103" s="644"/>
      <c r="MIX103" s="644"/>
      <c r="MIY103" s="644"/>
      <c r="MIZ103" s="644"/>
      <c r="MJA103" s="644"/>
      <c r="MJB103" s="644"/>
      <c r="MJC103" s="644"/>
      <c r="MJD103" s="644"/>
      <c r="MJE103" s="644"/>
      <c r="MJF103" s="644"/>
      <c r="MJG103" s="644"/>
      <c r="MJH103" s="644"/>
      <c r="MJI103" s="644"/>
      <c r="MJJ103" s="644"/>
      <c r="MJK103" s="644"/>
      <c r="MJL103" s="644"/>
      <c r="MJM103" s="644"/>
      <c r="MJN103" s="644"/>
      <c r="MJO103" s="644"/>
      <c r="MJP103" s="644"/>
      <c r="MJQ103" s="644"/>
      <c r="MJR103" s="644"/>
      <c r="MJS103" s="644"/>
      <c r="MJT103" s="644"/>
      <c r="MJU103" s="644"/>
      <c r="MJV103" s="644"/>
      <c r="MJW103" s="644"/>
      <c r="MJX103" s="644"/>
      <c r="MJY103" s="644"/>
      <c r="MJZ103" s="644"/>
      <c r="MKA103" s="644"/>
      <c r="MKB103" s="644"/>
      <c r="MKC103" s="644"/>
      <c r="MKD103" s="644"/>
      <c r="MKE103" s="644"/>
      <c r="MKF103" s="644"/>
      <c r="MKG103" s="644"/>
      <c r="MKH103" s="644"/>
      <c r="MKI103" s="644"/>
      <c r="MKJ103" s="644"/>
      <c r="MKK103" s="644"/>
      <c r="MKL103" s="644"/>
      <c r="MKM103" s="644"/>
      <c r="MKN103" s="644"/>
      <c r="MKO103" s="644"/>
      <c r="MKP103" s="644"/>
      <c r="MKQ103" s="644"/>
      <c r="MKR103" s="644"/>
      <c r="MKS103" s="644"/>
      <c r="MKT103" s="644"/>
      <c r="MKU103" s="644"/>
      <c r="MKV103" s="644"/>
      <c r="MKW103" s="644"/>
      <c r="MKX103" s="644"/>
      <c r="MKY103" s="644"/>
      <c r="MKZ103" s="644"/>
      <c r="MLA103" s="644"/>
      <c r="MLB103" s="644"/>
      <c r="MLC103" s="644"/>
      <c r="MLD103" s="644"/>
      <c r="MLE103" s="644"/>
      <c r="MLF103" s="644"/>
      <c r="MLG103" s="644"/>
      <c r="MLH103" s="644"/>
      <c r="MLI103" s="644"/>
      <c r="MLJ103" s="644"/>
      <c r="MLK103" s="644"/>
      <c r="MLL103" s="644"/>
      <c r="MLM103" s="644"/>
      <c r="MLN103" s="644"/>
      <c r="MLO103" s="644"/>
      <c r="MLP103" s="644"/>
      <c r="MLQ103" s="644"/>
      <c r="MLR103" s="644"/>
      <c r="MLS103" s="644"/>
      <c r="MLT103" s="644"/>
      <c r="MLU103" s="644"/>
      <c r="MLV103" s="644"/>
      <c r="MLW103" s="644"/>
      <c r="MLX103" s="644"/>
      <c r="MLY103" s="644"/>
      <c r="MLZ103" s="644"/>
      <c r="MMA103" s="644"/>
      <c r="MMB103" s="644"/>
      <c r="MMC103" s="644"/>
      <c r="MMD103" s="644"/>
      <c r="MME103" s="644"/>
      <c r="MMF103" s="644"/>
      <c r="MMG103" s="644"/>
      <c r="MMH103" s="644"/>
      <c r="MMI103" s="644"/>
      <c r="MMJ103" s="644"/>
      <c r="MMK103" s="644"/>
      <c r="MML103" s="644"/>
      <c r="MMM103" s="644"/>
      <c r="MMN103" s="644"/>
      <c r="MMO103" s="644"/>
      <c r="MMP103" s="644"/>
      <c r="MMQ103" s="644"/>
      <c r="MMR103" s="644"/>
      <c r="MMS103" s="644"/>
      <c r="MMT103" s="644"/>
      <c r="MMU103" s="644"/>
      <c r="MMV103" s="644"/>
      <c r="MMW103" s="644"/>
      <c r="MMX103" s="644"/>
      <c r="MMY103" s="644"/>
      <c r="MMZ103" s="644"/>
      <c r="MNA103" s="644"/>
      <c r="MNB103" s="644"/>
      <c r="MNC103" s="644"/>
      <c r="MND103" s="644"/>
      <c r="MNE103" s="644"/>
      <c r="MNF103" s="644"/>
      <c r="MNG103" s="644"/>
      <c r="MNH103" s="644"/>
      <c r="MNI103" s="644"/>
      <c r="MNJ103" s="644"/>
      <c r="MNK103" s="644"/>
      <c r="MNL103" s="644"/>
      <c r="MNM103" s="644"/>
      <c r="MNN103" s="644"/>
      <c r="MNO103" s="644"/>
      <c r="MNP103" s="644"/>
      <c r="MNQ103" s="644"/>
      <c r="MNR103" s="644"/>
      <c r="MNS103" s="644"/>
      <c r="MNT103" s="644"/>
      <c r="MNU103" s="644"/>
      <c r="MNV103" s="644"/>
      <c r="MNW103" s="644"/>
      <c r="MNX103" s="644"/>
      <c r="MNY103" s="644"/>
      <c r="MNZ103" s="644"/>
      <c r="MOA103" s="644"/>
      <c r="MOB103" s="644"/>
      <c r="MOC103" s="644"/>
      <c r="MOD103" s="644"/>
      <c r="MOE103" s="644"/>
      <c r="MOF103" s="644"/>
      <c r="MOG103" s="644"/>
      <c r="MOH103" s="644"/>
      <c r="MOI103" s="644"/>
      <c r="MOJ103" s="644"/>
      <c r="MOK103" s="644"/>
      <c r="MOL103" s="644"/>
      <c r="MOM103" s="644"/>
      <c r="MON103" s="644"/>
      <c r="MOO103" s="644"/>
      <c r="MOP103" s="644"/>
      <c r="MOQ103" s="644"/>
      <c r="MOR103" s="644"/>
      <c r="MOS103" s="644"/>
      <c r="MOT103" s="644"/>
      <c r="MOU103" s="644"/>
      <c r="MOV103" s="644"/>
      <c r="MOW103" s="644"/>
      <c r="MOX103" s="644"/>
      <c r="MOY103" s="644"/>
      <c r="MOZ103" s="644"/>
      <c r="MPA103" s="644"/>
      <c r="MPB103" s="644"/>
      <c r="MPC103" s="644"/>
      <c r="MPD103" s="644"/>
      <c r="MPE103" s="644"/>
      <c r="MPF103" s="644"/>
      <c r="MPG103" s="644"/>
      <c r="MPH103" s="644"/>
      <c r="MPI103" s="644"/>
      <c r="MPJ103" s="644"/>
      <c r="MPK103" s="644"/>
      <c r="MPL103" s="644"/>
      <c r="MPM103" s="644"/>
      <c r="MPN103" s="644"/>
      <c r="MPO103" s="644"/>
      <c r="MPP103" s="644"/>
      <c r="MPQ103" s="644"/>
      <c r="MPR103" s="644"/>
      <c r="MPS103" s="644"/>
      <c r="MPT103" s="644"/>
      <c r="MPU103" s="644"/>
      <c r="MPV103" s="644"/>
      <c r="MPW103" s="644"/>
      <c r="MPX103" s="644"/>
      <c r="MPY103" s="644"/>
      <c r="MPZ103" s="644"/>
      <c r="MQA103" s="644"/>
      <c r="MQB103" s="644"/>
      <c r="MQC103" s="644"/>
      <c r="MQD103" s="644"/>
      <c r="MQE103" s="644"/>
      <c r="MQF103" s="644"/>
      <c r="MQG103" s="644"/>
      <c r="MQH103" s="644"/>
      <c r="MQI103" s="644"/>
      <c r="MQJ103" s="644"/>
      <c r="MQK103" s="644"/>
      <c r="MQL103" s="644"/>
      <c r="MQM103" s="644"/>
      <c r="MQN103" s="644"/>
      <c r="MQO103" s="644"/>
      <c r="MQP103" s="644"/>
      <c r="MQQ103" s="644"/>
      <c r="MQR103" s="644"/>
      <c r="MQS103" s="644"/>
      <c r="MQT103" s="644"/>
      <c r="MQU103" s="644"/>
      <c r="MQV103" s="644"/>
      <c r="MQW103" s="644"/>
      <c r="MQX103" s="644"/>
      <c r="MQY103" s="644"/>
      <c r="MQZ103" s="644"/>
      <c r="MRA103" s="644"/>
      <c r="MRB103" s="644"/>
      <c r="MRC103" s="644"/>
      <c r="MRD103" s="644"/>
      <c r="MRE103" s="644"/>
      <c r="MRF103" s="644"/>
      <c r="MRG103" s="644"/>
      <c r="MRH103" s="644"/>
      <c r="MRI103" s="644"/>
      <c r="MRJ103" s="644"/>
      <c r="MRK103" s="644"/>
      <c r="MRL103" s="644"/>
      <c r="MRM103" s="644"/>
      <c r="MRN103" s="644"/>
      <c r="MRO103" s="644"/>
      <c r="MRP103" s="644"/>
      <c r="MRQ103" s="644"/>
      <c r="MRR103" s="644"/>
      <c r="MRS103" s="644"/>
      <c r="MRT103" s="644"/>
      <c r="MRU103" s="644"/>
      <c r="MRV103" s="644"/>
      <c r="MRW103" s="644"/>
      <c r="MRX103" s="644"/>
      <c r="MRY103" s="644"/>
      <c r="MRZ103" s="644"/>
      <c r="MSA103" s="644"/>
      <c r="MSB103" s="644"/>
      <c r="MSC103" s="644"/>
      <c r="MSD103" s="644"/>
      <c r="MSE103" s="644"/>
      <c r="MSF103" s="644"/>
      <c r="MSG103" s="644"/>
      <c r="MSH103" s="644"/>
      <c r="MSI103" s="644"/>
      <c r="MSJ103" s="644"/>
      <c r="MSK103" s="644"/>
      <c r="MSL103" s="644"/>
      <c r="MSM103" s="644"/>
      <c r="MSN103" s="644"/>
      <c r="MSO103" s="644"/>
      <c r="MSP103" s="644"/>
      <c r="MSQ103" s="644"/>
      <c r="MSR103" s="644"/>
      <c r="MSS103" s="644"/>
      <c r="MST103" s="644"/>
      <c r="MSU103" s="644"/>
      <c r="MSV103" s="644"/>
      <c r="MSW103" s="644"/>
      <c r="MSX103" s="644"/>
      <c r="MSY103" s="644"/>
      <c r="MSZ103" s="644"/>
      <c r="MTA103" s="644"/>
      <c r="MTB103" s="644"/>
      <c r="MTC103" s="644"/>
      <c r="MTD103" s="644"/>
      <c r="MTE103" s="644"/>
      <c r="MTF103" s="644"/>
      <c r="MTG103" s="644"/>
      <c r="MTH103" s="644"/>
      <c r="MTI103" s="644"/>
      <c r="MTJ103" s="644"/>
      <c r="MTK103" s="644"/>
      <c r="MTL103" s="644"/>
      <c r="MTM103" s="644"/>
      <c r="MTN103" s="644"/>
      <c r="MTO103" s="644"/>
      <c r="MTP103" s="644"/>
      <c r="MTQ103" s="644"/>
      <c r="MTR103" s="644"/>
      <c r="MTS103" s="644"/>
      <c r="MTT103" s="644"/>
      <c r="MTU103" s="644"/>
      <c r="MTV103" s="644"/>
      <c r="MTW103" s="644"/>
      <c r="MTX103" s="644"/>
      <c r="MTY103" s="644"/>
      <c r="MTZ103" s="644"/>
      <c r="MUA103" s="644"/>
      <c r="MUB103" s="644"/>
      <c r="MUC103" s="644"/>
      <c r="MUD103" s="644"/>
      <c r="MUE103" s="644"/>
      <c r="MUF103" s="644"/>
      <c r="MUG103" s="644"/>
      <c r="MUH103" s="644"/>
      <c r="MUI103" s="644"/>
      <c r="MUJ103" s="644"/>
      <c r="MUK103" s="644"/>
      <c r="MUL103" s="644"/>
      <c r="MUM103" s="644"/>
      <c r="MUN103" s="644"/>
      <c r="MUO103" s="644"/>
      <c r="MUP103" s="644"/>
      <c r="MUQ103" s="644"/>
      <c r="MUR103" s="644"/>
      <c r="MUS103" s="644"/>
      <c r="MUT103" s="644"/>
      <c r="MUU103" s="644"/>
      <c r="MUV103" s="644"/>
      <c r="MUW103" s="644"/>
      <c r="MUX103" s="644"/>
      <c r="MUY103" s="644"/>
      <c r="MUZ103" s="644"/>
      <c r="MVA103" s="644"/>
      <c r="MVB103" s="644"/>
      <c r="MVC103" s="644"/>
      <c r="MVD103" s="644"/>
      <c r="MVE103" s="644"/>
      <c r="MVF103" s="644"/>
      <c r="MVG103" s="644"/>
      <c r="MVH103" s="644"/>
      <c r="MVI103" s="644"/>
      <c r="MVJ103" s="644"/>
      <c r="MVK103" s="644"/>
      <c r="MVL103" s="644"/>
      <c r="MVM103" s="644"/>
      <c r="MVN103" s="644"/>
      <c r="MVO103" s="644"/>
      <c r="MVP103" s="644"/>
      <c r="MVQ103" s="644"/>
      <c r="MVR103" s="644"/>
      <c r="MVS103" s="644"/>
      <c r="MVT103" s="644"/>
      <c r="MVU103" s="644"/>
      <c r="MVV103" s="644"/>
      <c r="MVW103" s="644"/>
      <c r="MVX103" s="644"/>
      <c r="MVY103" s="644"/>
      <c r="MVZ103" s="644"/>
      <c r="MWA103" s="644"/>
      <c r="MWB103" s="644"/>
      <c r="MWC103" s="644"/>
      <c r="MWD103" s="644"/>
      <c r="MWE103" s="644"/>
      <c r="MWF103" s="644"/>
      <c r="MWG103" s="644"/>
      <c r="MWH103" s="644"/>
      <c r="MWI103" s="644"/>
      <c r="MWJ103" s="644"/>
      <c r="MWK103" s="644"/>
      <c r="MWL103" s="644"/>
      <c r="MWM103" s="644"/>
      <c r="MWN103" s="644"/>
      <c r="MWO103" s="644"/>
      <c r="MWP103" s="644"/>
      <c r="MWQ103" s="644"/>
      <c r="MWR103" s="644"/>
      <c r="MWS103" s="644"/>
      <c r="MWT103" s="644"/>
      <c r="MWU103" s="644"/>
      <c r="MWV103" s="644"/>
      <c r="MWW103" s="644"/>
      <c r="MWX103" s="644"/>
      <c r="MWY103" s="644"/>
      <c r="MWZ103" s="644"/>
      <c r="MXA103" s="644"/>
      <c r="MXB103" s="644"/>
      <c r="MXC103" s="644"/>
      <c r="MXD103" s="644"/>
      <c r="MXE103" s="644"/>
      <c r="MXF103" s="644"/>
      <c r="MXG103" s="644"/>
      <c r="MXH103" s="644"/>
      <c r="MXI103" s="644"/>
      <c r="MXJ103" s="644"/>
      <c r="MXK103" s="644"/>
      <c r="MXL103" s="644"/>
      <c r="MXM103" s="644"/>
      <c r="MXN103" s="644"/>
      <c r="MXO103" s="644"/>
      <c r="MXP103" s="644"/>
      <c r="MXQ103" s="644"/>
      <c r="MXR103" s="644"/>
      <c r="MXS103" s="644"/>
      <c r="MXT103" s="644"/>
      <c r="MXU103" s="644"/>
      <c r="MXV103" s="644"/>
      <c r="MXW103" s="644"/>
      <c r="MXX103" s="644"/>
      <c r="MXY103" s="644"/>
      <c r="MXZ103" s="644"/>
      <c r="MYA103" s="644"/>
      <c r="MYB103" s="644"/>
      <c r="MYC103" s="644"/>
      <c r="MYD103" s="644"/>
      <c r="MYE103" s="644"/>
      <c r="MYF103" s="644"/>
      <c r="MYG103" s="644"/>
      <c r="MYH103" s="644"/>
      <c r="MYI103" s="644"/>
      <c r="MYJ103" s="644"/>
      <c r="MYK103" s="644"/>
      <c r="MYL103" s="644"/>
      <c r="MYM103" s="644"/>
      <c r="MYN103" s="644"/>
      <c r="MYO103" s="644"/>
      <c r="MYP103" s="644"/>
      <c r="MYQ103" s="644"/>
      <c r="MYR103" s="644"/>
      <c r="MYS103" s="644"/>
      <c r="MYT103" s="644"/>
      <c r="MYU103" s="644"/>
      <c r="MYV103" s="644"/>
      <c r="MYW103" s="644"/>
      <c r="MYX103" s="644"/>
      <c r="MYY103" s="644"/>
      <c r="MYZ103" s="644"/>
      <c r="MZA103" s="644"/>
      <c r="MZB103" s="644"/>
      <c r="MZC103" s="644"/>
      <c r="MZD103" s="644"/>
      <c r="MZE103" s="644"/>
      <c r="MZF103" s="644"/>
      <c r="MZG103" s="644"/>
      <c r="MZH103" s="644"/>
      <c r="MZI103" s="644"/>
      <c r="MZJ103" s="644"/>
      <c r="MZK103" s="644"/>
      <c r="MZL103" s="644"/>
      <c r="MZM103" s="644"/>
      <c r="MZN103" s="644"/>
      <c r="MZO103" s="644"/>
      <c r="MZP103" s="644"/>
      <c r="MZQ103" s="644"/>
      <c r="MZR103" s="644"/>
      <c r="MZS103" s="644"/>
      <c r="MZT103" s="644"/>
      <c r="MZU103" s="644"/>
      <c r="MZV103" s="644"/>
      <c r="MZW103" s="644"/>
      <c r="MZX103" s="644"/>
      <c r="MZY103" s="644"/>
      <c r="MZZ103" s="644"/>
      <c r="NAA103" s="644"/>
      <c r="NAB103" s="644"/>
      <c r="NAC103" s="644"/>
      <c r="NAD103" s="644"/>
      <c r="NAE103" s="644"/>
      <c r="NAF103" s="644"/>
      <c r="NAG103" s="644"/>
      <c r="NAH103" s="644"/>
      <c r="NAI103" s="644"/>
      <c r="NAJ103" s="644"/>
      <c r="NAK103" s="644"/>
      <c r="NAL103" s="644"/>
      <c r="NAM103" s="644"/>
      <c r="NAN103" s="644"/>
      <c r="NAO103" s="644"/>
      <c r="NAP103" s="644"/>
      <c r="NAQ103" s="644"/>
      <c r="NAR103" s="644"/>
      <c r="NAS103" s="644"/>
      <c r="NAT103" s="644"/>
      <c r="NAU103" s="644"/>
      <c r="NAV103" s="644"/>
      <c r="NAW103" s="644"/>
      <c r="NAX103" s="644"/>
      <c r="NAY103" s="644"/>
      <c r="NAZ103" s="644"/>
      <c r="NBA103" s="644"/>
      <c r="NBB103" s="644"/>
      <c r="NBC103" s="644"/>
      <c r="NBD103" s="644"/>
      <c r="NBE103" s="644"/>
      <c r="NBF103" s="644"/>
      <c r="NBG103" s="644"/>
      <c r="NBH103" s="644"/>
      <c r="NBI103" s="644"/>
      <c r="NBJ103" s="644"/>
      <c r="NBK103" s="644"/>
      <c r="NBL103" s="644"/>
      <c r="NBM103" s="644"/>
      <c r="NBN103" s="644"/>
      <c r="NBO103" s="644"/>
      <c r="NBP103" s="644"/>
      <c r="NBQ103" s="644"/>
      <c r="NBR103" s="644"/>
      <c r="NBS103" s="644"/>
      <c r="NBT103" s="644"/>
      <c r="NBU103" s="644"/>
      <c r="NBV103" s="644"/>
      <c r="NBW103" s="644"/>
      <c r="NBX103" s="644"/>
      <c r="NBY103" s="644"/>
      <c r="NBZ103" s="644"/>
      <c r="NCA103" s="644"/>
      <c r="NCB103" s="644"/>
      <c r="NCC103" s="644"/>
      <c r="NCD103" s="644"/>
      <c r="NCE103" s="644"/>
      <c r="NCF103" s="644"/>
      <c r="NCG103" s="644"/>
      <c r="NCH103" s="644"/>
      <c r="NCI103" s="644"/>
      <c r="NCJ103" s="644"/>
      <c r="NCK103" s="644"/>
      <c r="NCL103" s="644"/>
      <c r="NCM103" s="644"/>
      <c r="NCN103" s="644"/>
      <c r="NCO103" s="644"/>
      <c r="NCP103" s="644"/>
      <c r="NCQ103" s="644"/>
      <c r="NCR103" s="644"/>
      <c r="NCS103" s="644"/>
      <c r="NCT103" s="644"/>
      <c r="NCU103" s="644"/>
      <c r="NCV103" s="644"/>
      <c r="NCW103" s="644"/>
      <c r="NCX103" s="644"/>
      <c r="NCY103" s="644"/>
      <c r="NCZ103" s="644"/>
      <c r="NDA103" s="644"/>
      <c r="NDB103" s="644"/>
      <c r="NDC103" s="644"/>
      <c r="NDD103" s="644"/>
      <c r="NDE103" s="644"/>
      <c r="NDF103" s="644"/>
      <c r="NDG103" s="644"/>
      <c r="NDH103" s="644"/>
      <c r="NDI103" s="644"/>
      <c r="NDJ103" s="644"/>
      <c r="NDK103" s="644"/>
      <c r="NDL103" s="644"/>
      <c r="NDM103" s="644"/>
      <c r="NDN103" s="644"/>
      <c r="NDO103" s="644"/>
      <c r="NDP103" s="644"/>
      <c r="NDQ103" s="644"/>
      <c r="NDR103" s="644"/>
      <c r="NDS103" s="644"/>
      <c r="NDT103" s="644"/>
      <c r="NDU103" s="644"/>
      <c r="NDV103" s="644"/>
      <c r="NDW103" s="644"/>
      <c r="NDX103" s="644"/>
      <c r="NDY103" s="644"/>
      <c r="NDZ103" s="644"/>
      <c r="NEA103" s="644"/>
      <c r="NEB103" s="644"/>
      <c r="NEC103" s="644"/>
      <c r="NED103" s="644"/>
      <c r="NEE103" s="644"/>
      <c r="NEF103" s="644"/>
      <c r="NEG103" s="644"/>
      <c r="NEH103" s="644"/>
      <c r="NEI103" s="644"/>
      <c r="NEJ103" s="644"/>
      <c r="NEK103" s="644"/>
      <c r="NEL103" s="644"/>
      <c r="NEM103" s="644"/>
      <c r="NEN103" s="644"/>
      <c r="NEO103" s="644"/>
      <c r="NEP103" s="644"/>
      <c r="NEQ103" s="644"/>
      <c r="NER103" s="644"/>
      <c r="NES103" s="644"/>
      <c r="NET103" s="644"/>
      <c r="NEU103" s="644"/>
      <c r="NEV103" s="644"/>
      <c r="NEW103" s="644"/>
      <c r="NEX103" s="644"/>
      <c r="NEY103" s="644"/>
      <c r="NEZ103" s="644"/>
      <c r="NFA103" s="644"/>
      <c r="NFB103" s="644"/>
      <c r="NFC103" s="644"/>
      <c r="NFD103" s="644"/>
      <c r="NFE103" s="644"/>
      <c r="NFF103" s="644"/>
      <c r="NFG103" s="644"/>
      <c r="NFH103" s="644"/>
      <c r="NFI103" s="644"/>
      <c r="NFJ103" s="644"/>
      <c r="NFK103" s="644"/>
      <c r="NFL103" s="644"/>
      <c r="NFM103" s="644"/>
      <c r="NFN103" s="644"/>
      <c r="NFO103" s="644"/>
      <c r="NFP103" s="644"/>
      <c r="NFQ103" s="644"/>
      <c r="NFR103" s="644"/>
      <c r="NFS103" s="644"/>
      <c r="NFT103" s="644"/>
      <c r="NFU103" s="644"/>
      <c r="NFV103" s="644"/>
      <c r="NFW103" s="644"/>
      <c r="NFX103" s="644"/>
      <c r="NFY103" s="644"/>
      <c r="NFZ103" s="644"/>
      <c r="NGA103" s="644"/>
      <c r="NGB103" s="644"/>
      <c r="NGC103" s="644"/>
      <c r="NGD103" s="644"/>
      <c r="NGE103" s="644"/>
      <c r="NGF103" s="644"/>
      <c r="NGG103" s="644"/>
      <c r="NGH103" s="644"/>
      <c r="NGI103" s="644"/>
      <c r="NGJ103" s="644"/>
      <c r="NGK103" s="644"/>
      <c r="NGL103" s="644"/>
      <c r="NGM103" s="644"/>
      <c r="NGN103" s="644"/>
      <c r="NGO103" s="644"/>
      <c r="NGP103" s="644"/>
      <c r="NGQ103" s="644"/>
      <c r="NGR103" s="644"/>
      <c r="NGS103" s="644"/>
      <c r="NGT103" s="644"/>
      <c r="NGU103" s="644"/>
      <c r="NGV103" s="644"/>
      <c r="NGW103" s="644"/>
      <c r="NGX103" s="644"/>
      <c r="NGY103" s="644"/>
      <c r="NGZ103" s="644"/>
      <c r="NHA103" s="644"/>
      <c r="NHB103" s="644"/>
      <c r="NHC103" s="644"/>
      <c r="NHD103" s="644"/>
      <c r="NHE103" s="644"/>
      <c r="NHF103" s="644"/>
      <c r="NHG103" s="644"/>
      <c r="NHH103" s="644"/>
      <c r="NHI103" s="644"/>
      <c r="NHJ103" s="644"/>
      <c r="NHK103" s="644"/>
      <c r="NHL103" s="644"/>
      <c r="NHM103" s="644"/>
      <c r="NHN103" s="644"/>
      <c r="NHO103" s="644"/>
      <c r="NHP103" s="644"/>
      <c r="NHQ103" s="644"/>
      <c r="NHR103" s="644"/>
      <c r="NHS103" s="644"/>
      <c r="NHT103" s="644"/>
      <c r="NHU103" s="644"/>
      <c r="NHV103" s="644"/>
      <c r="NHW103" s="644"/>
      <c r="NHX103" s="644"/>
      <c r="NHY103" s="644"/>
      <c r="NHZ103" s="644"/>
      <c r="NIA103" s="644"/>
      <c r="NIB103" s="644"/>
      <c r="NIC103" s="644"/>
      <c r="NID103" s="644"/>
      <c r="NIE103" s="644"/>
      <c r="NIF103" s="644"/>
      <c r="NIG103" s="644"/>
      <c r="NIH103" s="644"/>
      <c r="NII103" s="644"/>
      <c r="NIJ103" s="644"/>
      <c r="NIK103" s="644"/>
      <c r="NIL103" s="644"/>
      <c r="NIM103" s="644"/>
      <c r="NIN103" s="644"/>
      <c r="NIO103" s="644"/>
      <c r="NIP103" s="644"/>
      <c r="NIQ103" s="644"/>
      <c r="NIR103" s="644"/>
      <c r="NIS103" s="644"/>
      <c r="NIT103" s="644"/>
      <c r="NIU103" s="644"/>
      <c r="NIV103" s="644"/>
      <c r="NIW103" s="644"/>
      <c r="NIX103" s="644"/>
      <c r="NIY103" s="644"/>
      <c r="NIZ103" s="644"/>
      <c r="NJA103" s="644"/>
      <c r="NJB103" s="644"/>
      <c r="NJC103" s="644"/>
      <c r="NJD103" s="644"/>
      <c r="NJE103" s="644"/>
      <c r="NJF103" s="644"/>
      <c r="NJG103" s="644"/>
      <c r="NJH103" s="644"/>
      <c r="NJI103" s="644"/>
      <c r="NJJ103" s="644"/>
      <c r="NJK103" s="644"/>
      <c r="NJL103" s="644"/>
      <c r="NJM103" s="644"/>
      <c r="NJN103" s="644"/>
      <c r="NJO103" s="644"/>
      <c r="NJP103" s="644"/>
      <c r="NJQ103" s="644"/>
      <c r="NJR103" s="644"/>
      <c r="NJS103" s="644"/>
      <c r="NJT103" s="644"/>
      <c r="NJU103" s="644"/>
      <c r="NJV103" s="644"/>
      <c r="NJW103" s="644"/>
      <c r="NJX103" s="644"/>
      <c r="NJY103" s="644"/>
      <c r="NJZ103" s="644"/>
      <c r="NKA103" s="644"/>
      <c r="NKB103" s="644"/>
      <c r="NKC103" s="644"/>
      <c r="NKD103" s="644"/>
      <c r="NKE103" s="644"/>
      <c r="NKF103" s="644"/>
      <c r="NKG103" s="644"/>
      <c r="NKH103" s="644"/>
      <c r="NKI103" s="644"/>
      <c r="NKJ103" s="644"/>
      <c r="NKK103" s="644"/>
      <c r="NKL103" s="644"/>
      <c r="NKM103" s="644"/>
      <c r="NKN103" s="644"/>
      <c r="NKO103" s="644"/>
      <c r="NKP103" s="644"/>
      <c r="NKQ103" s="644"/>
      <c r="NKR103" s="644"/>
      <c r="NKS103" s="644"/>
      <c r="NKT103" s="644"/>
      <c r="NKU103" s="644"/>
      <c r="NKV103" s="644"/>
      <c r="NKW103" s="644"/>
      <c r="NKX103" s="644"/>
      <c r="NKY103" s="644"/>
      <c r="NKZ103" s="644"/>
      <c r="NLA103" s="644"/>
      <c r="NLB103" s="644"/>
      <c r="NLC103" s="644"/>
      <c r="NLD103" s="644"/>
      <c r="NLE103" s="644"/>
      <c r="NLF103" s="644"/>
      <c r="NLG103" s="644"/>
      <c r="NLH103" s="644"/>
      <c r="NLI103" s="644"/>
      <c r="NLJ103" s="644"/>
      <c r="NLK103" s="644"/>
      <c r="NLL103" s="644"/>
      <c r="NLM103" s="644"/>
      <c r="NLN103" s="644"/>
      <c r="NLO103" s="644"/>
      <c r="NLP103" s="644"/>
      <c r="NLQ103" s="644"/>
      <c r="NLR103" s="644"/>
      <c r="NLS103" s="644"/>
      <c r="NLT103" s="644"/>
      <c r="NLU103" s="644"/>
      <c r="NLV103" s="644"/>
      <c r="NLW103" s="644"/>
      <c r="NLX103" s="644"/>
      <c r="NLY103" s="644"/>
      <c r="NLZ103" s="644"/>
      <c r="NMA103" s="644"/>
      <c r="NMB103" s="644"/>
      <c r="NMC103" s="644"/>
      <c r="NMD103" s="644"/>
      <c r="NME103" s="644"/>
      <c r="NMF103" s="644"/>
      <c r="NMG103" s="644"/>
      <c r="NMH103" s="644"/>
      <c r="NMI103" s="644"/>
      <c r="NMJ103" s="644"/>
      <c r="NMK103" s="644"/>
      <c r="NML103" s="644"/>
      <c r="NMM103" s="644"/>
      <c r="NMN103" s="644"/>
      <c r="NMO103" s="644"/>
      <c r="NMP103" s="644"/>
      <c r="NMQ103" s="644"/>
      <c r="NMR103" s="644"/>
      <c r="NMS103" s="644"/>
      <c r="NMT103" s="644"/>
      <c r="NMU103" s="644"/>
      <c r="NMV103" s="644"/>
      <c r="NMW103" s="644"/>
      <c r="NMX103" s="644"/>
      <c r="NMY103" s="644"/>
      <c r="NMZ103" s="644"/>
      <c r="NNA103" s="644"/>
      <c r="NNB103" s="644"/>
      <c r="NNC103" s="644"/>
      <c r="NND103" s="644"/>
      <c r="NNE103" s="644"/>
      <c r="NNF103" s="644"/>
      <c r="NNG103" s="644"/>
      <c r="NNH103" s="644"/>
      <c r="NNI103" s="644"/>
      <c r="NNJ103" s="644"/>
      <c r="NNK103" s="644"/>
      <c r="NNL103" s="644"/>
      <c r="NNM103" s="644"/>
      <c r="NNN103" s="644"/>
      <c r="NNO103" s="644"/>
      <c r="NNP103" s="644"/>
      <c r="NNQ103" s="644"/>
      <c r="NNR103" s="644"/>
      <c r="NNS103" s="644"/>
      <c r="NNT103" s="644"/>
      <c r="NNU103" s="644"/>
      <c r="NNV103" s="644"/>
      <c r="NNW103" s="644"/>
      <c r="NNX103" s="644"/>
      <c r="NNY103" s="644"/>
      <c r="NNZ103" s="644"/>
      <c r="NOA103" s="644"/>
      <c r="NOB103" s="644"/>
      <c r="NOC103" s="644"/>
      <c r="NOD103" s="644"/>
      <c r="NOE103" s="644"/>
      <c r="NOF103" s="644"/>
      <c r="NOG103" s="644"/>
      <c r="NOH103" s="644"/>
      <c r="NOI103" s="644"/>
      <c r="NOJ103" s="644"/>
      <c r="NOK103" s="644"/>
      <c r="NOL103" s="644"/>
      <c r="NOM103" s="644"/>
      <c r="NON103" s="644"/>
      <c r="NOO103" s="644"/>
      <c r="NOP103" s="644"/>
      <c r="NOQ103" s="644"/>
      <c r="NOR103" s="644"/>
      <c r="NOS103" s="644"/>
      <c r="NOT103" s="644"/>
      <c r="NOU103" s="644"/>
      <c r="NOV103" s="644"/>
      <c r="NOW103" s="644"/>
      <c r="NOX103" s="644"/>
      <c r="NOY103" s="644"/>
      <c r="NOZ103" s="644"/>
      <c r="NPA103" s="644"/>
      <c r="NPB103" s="644"/>
      <c r="NPC103" s="644"/>
      <c r="NPD103" s="644"/>
      <c r="NPE103" s="644"/>
      <c r="NPF103" s="644"/>
      <c r="NPG103" s="644"/>
      <c r="NPH103" s="644"/>
      <c r="NPI103" s="644"/>
      <c r="NPJ103" s="644"/>
      <c r="NPK103" s="644"/>
      <c r="NPL103" s="644"/>
      <c r="NPM103" s="644"/>
      <c r="NPN103" s="644"/>
      <c r="NPO103" s="644"/>
      <c r="NPP103" s="644"/>
      <c r="NPQ103" s="644"/>
      <c r="NPR103" s="644"/>
      <c r="NPS103" s="644"/>
      <c r="NPT103" s="644"/>
      <c r="NPU103" s="644"/>
      <c r="NPV103" s="644"/>
      <c r="NPW103" s="644"/>
      <c r="NPX103" s="644"/>
      <c r="NPY103" s="644"/>
      <c r="NPZ103" s="644"/>
      <c r="NQA103" s="644"/>
      <c r="NQB103" s="644"/>
      <c r="NQC103" s="644"/>
      <c r="NQD103" s="644"/>
      <c r="NQE103" s="644"/>
      <c r="NQF103" s="644"/>
      <c r="NQG103" s="644"/>
      <c r="NQH103" s="644"/>
      <c r="NQI103" s="644"/>
      <c r="NQJ103" s="644"/>
      <c r="NQK103" s="644"/>
      <c r="NQL103" s="644"/>
      <c r="NQM103" s="644"/>
      <c r="NQN103" s="644"/>
      <c r="NQO103" s="644"/>
      <c r="NQP103" s="644"/>
      <c r="NQQ103" s="644"/>
      <c r="NQR103" s="644"/>
      <c r="NQS103" s="644"/>
      <c r="NQT103" s="644"/>
      <c r="NQU103" s="644"/>
      <c r="NQV103" s="644"/>
      <c r="NQW103" s="644"/>
      <c r="NQX103" s="644"/>
      <c r="NQY103" s="644"/>
      <c r="NQZ103" s="644"/>
      <c r="NRA103" s="644"/>
      <c r="NRB103" s="644"/>
      <c r="NRC103" s="644"/>
      <c r="NRD103" s="644"/>
      <c r="NRE103" s="644"/>
      <c r="NRF103" s="644"/>
      <c r="NRG103" s="644"/>
      <c r="NRH103" s="644"/>
      <c r="NRI103" s="644"/>
      <c r="NRJ103" s="644"/>
      <c r="NRK103" s="644"/>
      <c r="NRL103" s="644"/>
      <c r="NRM103" s="644"/>
      <c r="NRN103" s="644"/>
      <c r="NRO103" s="644"/>
      <c r="NRP103" s="644"/>
      <c r="NRQ103" s="644"/>
      <c r="NRR103" s="644"/>
      <c r="NRS103" s="644"/>
      <c r="NRT103" s="644"/>
      <c r="NRU103" s="644"/>
      <c r="NRV103" s="644"/>
      <c r="NRW103" s="644"/>
      <c r="NRX103" s="644"/>
      <c r="NRY103" s="644"/>
      <c r="NRZ103" s="644"/>
      <c r="NSA103" s="644"/>
      <c r="NSB103" s="644"/>
      <c r="NSC103" s="644"/>
      <c r="NSD103" s="644"/>
      <c r="NSE103" s="644"/>
      <c r="NSF103" s="644"/>
      <c r="NSG103" s="644"/>
      <c r="NSH103" s="644"/>
      <c r="NSI103" s="644"/>
      <c r="NSJ103" s="644"/>
      <c r="NSK103" s="644"/>
      <c r="NSL103" s="644"/>
      <c r="NSM103" s="644"/>
      <c r="NSN103" s="644"/>
      <c r="NSO103" s="644"/>
      <c r="NSP103" s="644"/>
      <c r="NSQ103" s="644"/>
      <c r="NSR103" s="644"/>
      <c r="NSS103" s="644"/>
      <c r="NST103" s="644"/>
      <c r="NSU103" s="644"/>
      <c r="NSV103" s="644"/>
      <c r="NSW103" s="644"/>
      <c r="NSX103" s="644"/>
      <c r="NSY103" s="644"/>
      <c r="NSZ103" s="644"/>
      <c r="NTA103" s="644"/>
      <c r="NTB103" s="644"/>
      <c r="NTC103" s="644"/>
      <c r="NTD103" s="644"/>
      <c r="NTE103" s="644"/>
      <c r="NTF103" s="644"/>
      <c r="NTG103" s="644"/>
      <c r="NTH103" s="644"/>
      <c r="NTI103" s="644"/>
      <c r="NTJ103" s="644"/>
      <c r="NTK103" s="644"/>
      <c r="NTL103" s="644"/>
      <c r="NTM103" s="644"/>
      <c r="NTN103" s="644"/>
      <c r="NTO103" s="644"/>
      <c r="NTP103" s="644"/>
      <c r="NTQ103" s="644"/>
      <c r="NTR103" s="644"/>
      <c r="NTS103" s="644"/>
      <c r="NTT103" s="644"/>
      <c r="NTU103" s="644"/>
      <c r="NTV103" s="644"/>
      <c r="NTW103" s="644"/>
      <c r="NTX103" s="644"/>
      <c r="NTY103" s="644"/>
      <c r="NTZ103" s="644"/>
      <c r="NUA103" s="644"/>
      <c r="NUB103" s="644"/>
      <c r="NUC103" s="644"/>
      <c r="NUD103" s="644"/>
      <c r="NUE103" s="644"/>
      <c r="NUF103" s="644"/>
      <c r="NUG103" s="644"/>
      <c r="NUH103" s="644"/>
      <c r="NUI103" s="644"/>
      <c r="NUJ103" s="644"/>
      <c r="NUK103" s="644"/>
      <c r="NUL103" s="644"/>
      <c r="NUM103" s="644"/>
      <c r="NUN103" s="644"/>
      <c r="NUO103" s="644"/>
      <c r="NUP103" s="644"/>
      <c r="NUQ103" s="644"/>
      <c r="NUR103" s="644"/>
      <c r="NUS103" s="644"/>
      <c r="NUT103" s="644"/>
      <c r="NUU103" s="644"/>
      <c r="NUV103" s="644"/>
      <c r="NUW103" s="644"/>
      <c r="NUX103" s="644"/>
      <c r="NUY103" s="644"/>
      <c r="NUZ103" s="644"/>
      <c r="NVA103" s="644"/>
      <c r="NVB103" s="644"/>
      <c r="NVC103" s="644"/>
      <c r="NVD103" s="644"/>
      <c r="NVE103" s="644"/>
      <c r="NVF103" s="644"/>
      <c r="NVG103" s="644"/>
      <c r="NVH103" s="644"/>
      <c r="NVI103" s="644"/>
      <c r="NVJ103" s="644"/>
      <c r="NVK103" s="644"/>
      <c r="NVL103" s="644"/>
      <c r="NVM103" s="644"/>
      <c r="NVN103" s="644"/>
      <c r="NVO103" s="644"/>
      <c r="NVP103" s="644"/>
      <c r="NVQ103" s="644"/>
      <c r="NVR103" s="644"/>
      <c r="NVS103" s="644"/>
      <c r="NVT103" s="644"/>
      <c r="NVU103" s="644"/>
      <c r="NVV103" s="644"/>
      <c r="NVW103" s="644"/>
      <c r="NVX103" s="644"/>
      <c r="NVY103" s="644"/>
      <c r="NVZ103" s="644"/>
      <c r="NWA103" s="644"/>
      <c r="NWB103" s="644"/>
      <c r="NWC103" s="644"/>
      <c r="NWD103" s="644"/>
      <c r="NWE103" s="644"/>
      <c r="NWF103" s="644"/>
      <c r="NWG103" s="644"/>
      <c r="NWH103" s="644"/>
      <c r="NWI103" s="644"/>
      <c r="NWJ103" s="644"/>
      <c r="NWK103" s="644"/>
      <c r="NWL103" s="644"/>
      <c r="NWM103" s="644"/>
      <c r="NWN103" s="644"/>
      <c r="NWO103" s="644"/>
      <c r="NWP103" s="644"/>
      <c r="NWQ103" s="644"/>
      <c r="NWR103" s="644"/>
      <c r="NWS103" s="644"/>
      <c r="NWT103" s="644"/>
      <c r="NWU103" s="644"/>
      <c r="NWV103" s="644"/>
      <c r="NWW103" s="644"/>
      <c r="NWX103" s="644"/>
      <c r="NWY103" s="644"/>
      <c r="NWZ103" s="644"/>
      <c r="NXA103" s="644"/>
      <c r="NXB103" s="644"/>
      <c r="NXC103" s="644"/>
      <c r="NXD103" s="644"/>
      <c r="NXE103" s="644"/>
      <c r="NXF103" s="644"/>
      <c r="NXG103" s="644"/>
      <c r="NXH103" s="644"/>
      <c r="NXI103" s="644"/>
      <c r="NXJ103" s="644"/>
      <c r="NXK103" s="644"/>
      <c r="NXL103" s="644"/>
      <c r="NXM103" s="644"/>
      <c r="NXN103" s="644"/>
      <c r="NXO103" s="644"/>
      <c r="NXP103" s="644"/>
      <c r="NXQ103" s="644"/>
      <c r="NXR103" s="644"/>
      <c r="NXS103" s="644"/>
      <c r="NXT103" s="644"/>
      <c r="NXU103" s="644"/>
      <c r="NXV103" s="644"/>
      <c r="NXW103" s="644"/>
      <c r="NXX103" s="644"/>
      <c r="NXY103" s="644"/>
      <c r="NXZ103" s="644"/>
      <c r="NYA103" s="644"/>
      <c r="NYB103" s="644"/>
      <c r="NYC103" s="644"/>
      <c r="NYD103" s="644"/>
      <c r="NYE103" s="644"/>
      <c r="NYF103" s="644"/>
      <c r="NYG103" s="644"/>
      <c r="NYH103" s="644"/>
      <c r="NYI103" s="644"/>
      <c r="NYJ103" s="644"/>
      <c r="NYK103" s="644"/>
      <c r="NYL103" s="644"/>
      <c r="NYM103" s="644"/>
      <c r="NYN103" s="644"/>
      <c r="NYO103" s="644"/>
      <c r="NYP103" s="644"/>
      <c r="NYQ103" s="644"/>
      <c r="NYR103" s="644"/>
      <c r="NYS103" s="644"/>
      <c r="NYT103" s="644"/>
      <c r="NYU103" s="644"/>
      <c r="NYV103" s="644"/>
      <c r="NYW103" s="644"/>
      <c r="NYX103" s="644"/>
      <c r="NYY103" s="644"/>
      <c r="NYZ103" s="644"/>
      <c r="NZA103" s="644"/>
      <c r="NZB103" s="644"/>
      <c r="NZC103" s="644"/>
      <c r="NZD103" s="644"/>
      <c r="NZE103" s="644"/>
      <c r="NZF103" s="644"/>
      <c r="NZG103" s="644"/>
      <c r="NZH103" s="644"/>
      <c r="NZI103" s="644"/>
      <c r="NZJ103" s="644"/>
      <c r="NZK103" s="644"/>
      <c r="NZL103" s="644"/>
      <c r="NZM103" s="644"/>
      <c r="NZN103" s="644"/>
      <c r="NZO103" s="644"/>
      <c r="NZP103" s="644"/>
      <c r="NZQ103" s="644"/>
      <c r="NZR103" s="644"/>
      <c r="NZS103" s="644"/>
      <c r="NZT103" s="644"/>
      <c r="NZU103" s="644"/>
      <c r="NZV103" s="644"/>
      <c r="NZW103" s="644"/>
      <c r="NZX103" s="644"/>
      <c r="NZY103" s="644"/>
      <c r="NZZ103" s="644"/>
      <c r="OAA103" s="644"/>
      <c r="OAB103" s="644"/>
      <c r="OAC103" s="644"/>
      <c r="OAD103" s="644"/>
      <c r="OAE103" s="644"/>
      <c r="OAF103" s="644"/>
      <c r="OAG103" s="644"/>
      <c r="OAH103" s="644"/>
      <c r="OAI103" s="644"/>
      <c r="OAJ103" s="644"/>
      <c r="OAK103" s="644"/>
      <c r="OAL103" s="644"/>
      <c r="OAM103" s="644"/>
      <c r="OAN103" s="644"/>
      <c r="OAO103" s="644"/>
      <c r="OAP103" s="644"/>
      <c r="OAQ103" s="644"/>
      <c r="OAR103" s="644"/>
      <c r="OAS103" s="644"/>
      <c r="OAT103" s="644"/>
      <c r="OAU103" s="644"/>
      <c r="OAV103" s="644"/>
      <c r="OAW103" s="644"/>
      <c r="OAX103" s="644"/>
      <c r="OAY103" s="644"/>
      <c r="OAZ103" s="644"/>
      <c r="OBA103" s="644"/>
      <c r="OBB103" s="644"/>
      <c r="OBC103" s="644"/>
      <c r="OBD103" s="644"/>
      <c r="OBE103" s="644"/>
      <c r="OBF103" s="644"/>
      <c r="OBG103" s="644"/>
      <c r="OBH103" s="644"/>
      <c r="OBI103" s="644"/>
      <c r="OBJ103" s="644"/>
      <c r="OBK103" s="644"/>
      <c r="OBL103" s="644"/>
      <c r="OBM103" s="644"/>
      <c r="OBN103" s="644"/>
      <c r="OBO103" s="644"/>
      <c r="OBP103" s="644"/>
      <c r="OBQ103" s="644"/>
      <c r="OBR103" s="644"/>
      <c r="OBS103" s="644"/>
      <c r="OBT103" s="644"/>
      <c r="OBU103" s="644"/>
      <c r="OBV103" s="644"/>
      <c r="OBW103" s="644"/>
      <c r="OBX103" s="644"/>
      <c r="OBY103" s="644"/>
      <c r="OBZ103" s="644"/>
      <c r="OCA103" s="644"/>
      <c r="OCB103" s="644"/>
      <c r="OCC103" s="644"/>
      <c r="OCD103" s="644"/>
      <c r="OCE103" s="644"/>
      <c r="OCF103" s="644"/>
      <c r="OCG103" s="644"/>
      <c r="OCH103" s="644"/>
      <c r="OCI103" s="644"/>
      <c r="OCJ103" s="644"/>
      <c r="OCK103" s="644"/>
      <c r="OCL103" s="644"/>
      <c r="OCM103" s="644"/>
      <c r="OCN103" s="644"/>
      <c r="OCO103" s="644"/>
      <c r="OCP103" s="644"/>
      <c r="OCQ103" s="644"/>
      <c r="OCR103" s="644"/>
      <c r="OCS103" s="644"/>
      <c r="OCT103" s="644"/>
      <c r="OCU103" s="644"/>
      <c r="OCV103" s="644"/>
      <c r="OCW103" s="644"/>
      <c r="OCX103" s="644"/>
      <c r="OCY103" s="644"/>
      <c r="OCZ103" s="644"/>
      <c r="ODA103" s="644"/>
      <c r="ODB103" s="644"/>
      <c r="ODC103" s="644"/>
      <c r="ODD103" s="644"/>
      <c r="ODE103" s="644"/>
      <c r="ODF103" s="644"/>
      <c r="ODG103" s="644"/>
      <c r="ODH103" s="644"/>
      <c r="ODI103" s="644"/>
      <c r="ODJ103" s="644"/>
      <c r="ODK103" s="644"/>
      <c r="ODL103" s="644"/>
      <c r="ODM103" s="644"/>
      <c r="ODN103" s="644"/>
      <c r="ODO103" s="644"/>
      <c r="ODP103" s="644"/>
      <c r="ODQ103" s="644"/>
      <c r="ODR103" s="644"/>
      <c r="ODS103" s="644"/>
      <c r="ODT103" s="644"/>
      <c r="ODU103" s="644"/>
      <c r="ODV103" s="644"/>
      <c r="ODW103" s="644"/>
      <c r="ODX103" s="644"/>
      <c r="ODY103" s="644"/>
      <c r="ODZ103" s="644"/>
      <c r="OEA103" s="644"/>
      <c r="OEB103" s="644"/>
      <c r="OEC103" s="644"/>
      <c r="OED103" s="644"/>
      <c r="OEE103" s="644"/>
      <c r="OEF103" s="644"/>
      <c r="OEG103" s="644"/>
      <c r="OEH103" s="644"/>
      <c r="OEI103" s="644"/>
      <c r="OEJ103" s="644"/>
      <c r="OEK103" s="644"/>
      <c r="OEL103" s="644"/>
      <c r="OEM103" s="644"/>
      <c r="OEN103" s="644"/>
      <c r="OEO103" s="644"/>
      <c r="OEP103" s="644"/>
      <c r="OEQ103" s="644"/>
      <c r="OER103" s="644"/>
      <c r="OES103" s="644"/>
      <c r="OET103" s="644"/>
      <c r="OEU103" s="644"/>
      <c r="OEV103" s="644"/>
      <c r="OEW103" s="644"/>
      <c r="OEX103" s="644"/>
      <c r="OEY103" s="644"/>
      <c r="OEZ103" s="644"/>
      <c r="OFA103" s="644"/>
      <c r="OFB103" s="644"/>
      <c r="OFC103" s="644"/>
      <c r="OFD103" s="644"/>
      <c r="OFE103" s="644"/>
      <c r="OFF103" s="644"/>
      <c r="OFG103" s="644"/>
      <c r="OFH103" s="644"/>
      <c r="OFI103" s="644"/>
      <c r="OFJ103" s="644"/>
      <c r="OFK103" s="644"/>
      <c r="OFL103" s="644"/>
      <c r="OFM103" s="644"/>
      <c r="OFN103" s="644"/>
      <c r="OFO103" s="644"/>
      <c r="OFP103" s="644"/>
      <c r="OFQ103" s="644"/>
      <c r="OFR103" s="644"/>
      <c r="OFS103" s="644"/>
      <c r="OFT103" s="644"/>
      <c r="OFU103" s="644"/>
      <c r="OFV103" s="644"/>
      <c r="OFW103" s="644"/>
      <c r="OFX103" s="644"/>
      <c r="OFY103" s="644"/>
      <c r="OFZ103" s="644"/>
      <c r="OGA103" s="644"/>
      <c r="OGB103" s="644"/>
      <c r="OGC103" s="644"/>
      <c r="OGD103" s="644"/>
      <c r="OGE103" s="644"/>
      <c r="OGF103" s="644"/>
      <c r="OGG103" s="644"/>
      <c r="OGH103" s="644"/>
      <c r="OGI103" s="644"/>
      <c r="OGJ103" s="644"/>
      <c r="OGK103" s="644"/>
      <c r="OGL103" s="644"/>
      <c r="OGM103" s="644"/>
      <c r="OGN103" s="644"/>
      <c r="OGO103" s="644"/>
      <c r="OGP103" s="644"/>
      <c r="OGQ103" s="644"/>
      <c r="OGR103" s="644"/>
      <c r="OGS103" s="644"/>
      <c r="OGT103" s="644"/>
      <c r="OGU103" s="644"/>
      <c r="OGV103" s="644"/>
      <c r="OGW103" s="644"/>
      <c r="OGX103" s="644"/>
      <c r="OGY103" s="644"/>
      <c r="OGZ103" s="644"/>
      <c r="OHA103" s="644"/>
      <c r="OHB103" s="644"/>
      <c r="OHC103" s="644"/>
      <c r="OHD103" s="644"/>
      <c r="OHE103" s="644"/>
      <c r="OHF103" s="644"/>
      <c r="OHG103" s="644"/>
      <c r="OHH103" s="644"/>
      <c r="OHI103" s="644"/>
      <c r="OHJ103" s="644"/>
      <c r="OHK103" s="644"/>
      <c r="OHL103" s="644"/>
      <c r="OHM103" s="644"/>
      <c r="OHN103" s="644"/>
      <c r="OHO103" s="644"/>
      <c r="OHP103" s="644"/>
      <c r="OHQ103" s="644"/>
      <c r="OHR103" s="644"/>
      <c r="OHS103" s="644"/>
      <c r="OHT103" s="644"/>
      <c r="OHU103" s="644"/>
      <c r="OHV103" s="644"/>
      <c r="OHW103" s="644"/>
      <c r="OHX103" s="644"/>
      <c r="OHY103" s="644"/>
      <c r="OHZ103" s="644"/>
      <c r="OIA103" s="644"/>
      <c r="OIB103" s="644"/>
      <c r="OIC103" s="644"/>
      <c r="OID103" s="644"/>
      <c r="OIE103" s="644"/>
      <c r="OIF103" s="644"/>
      <c r="OIG103" s="644"/>
      <c r="OIH103" s="644"/>
      <c r="OII103" s="644"/>
      <c r="OIJ103" s="644"/>
      <c r="OIK103" s="644"/>
      <c r="OIL103" s="644"/>
      <c r="OIM103" s="644"/>
      <c r="OIN103" s="644"/>
      <c r="OIO103" s="644"/>
      <c r="OIP103" s="644"/>
      <c r="OIQ103" s="644"/>
      <c r="OIR103" s="644"/>
      <c r="OIS103" s="644"/>
      <c r="OIT103" s="644"/>
      <c r="OIU103" s="644"/>
      <c r="OIV103" s="644"/>
      <c r="OIW103" s="644"/>
      <c r="OIX103" s="644"/>
      <c r="OIY103" s="644"/>
      <c r="OIZ103" s="644"/>
      <c r="OJA103" s="644"/>
      <c r="OJB103" s="644"/>
      <c r="OJC103" s="644"/>
      <c r="OJD103" s="644"/>
      <c r="OJE103" s="644"/>
      <c r="OJF103" s="644"/>
      <c r="OJG103" s="644"/>
      <c r="OJH103" s="644"/>
      <c r="OJI103" s="644"/>
      <c r="OJJ103" s="644"/>
      <c r="OJK103" s="644"/>
      <c r="OJL103" s="644"/>
      <c r="OJM103" s="644"/>
      <c r="OJN103" s="644"/>
      <c r="OJO103" s="644"/>
      <c r="OJP103" s="644"/>
      <c r="OJQ103" s="644"/>
      <c r="OJR103" s="644"/>
      <c r="OJS103" s="644"/>
      <c r="OJT103" s="644"/>
      <c r="OJU103" s="644"/>
      <c r="OJV103" s="644"/>
      <c r="OJW103" s="644"/>
      <c r="OJX103" s="644"/>
      <c r="OJY103" s="644"/>
      <c r="OJZ103" s="644"/>
      <c r="OKA103" s="644"/>
      <c r="OKB103" s="644"/>
      <c r="OKC103" s="644"/>
      <c r="OKD103" s="644"/>
      <c r="OKE103" s="644"/>
      <c r="OKF103" s="644"/>
      <c r="OKG103" s="644"/>
      <c r="OKH103" s="644"/>
      <c r="OKI103" s="644"/>
      <c r="OKJ103" s="644"/>
      <c r="OKK103" s="644"/>
      <c r="OKL103" s="644"/>
      <c r="OKM103" s="644"/>
      <c r="OKN103" s="644"/>
      <c r="OKO103" s="644"/>
      <c r="OKP103" s="644"/>
      <c r="OKQ103" s="644"/>
      <c r="OKR103" s="644"/>
      <c r="OKS103" s="644"/>
      <c r="OKT103" s="644"/>
      <c r="OKU103" s="644"/>
      <c r="OKV103" s="644"/>
      <c r="OKW103" s="644"/>
      <c r="OKX103" s="644"/>
      <c r="OKY103" s="644"/>
      <c r="OKZ103" s="644"/>
      <c r="OLA103" s="644"/>
      <c r="OLB103" s="644"/>
      <c r="OLC103" s="644"/>
      <c r="OLD103" s="644"/>
      <c r="OLE103" s="644"/>
      <c r="OLF103" s="644"/>
      <c r="OLG103" s="644"/>
      <c r="OLH103" s="644"/>
      <c r="OLI103" s="644"/>
      <c r="OLJ103" s="644"/>
      <c r="OLK103" s="644"/>
      <c r="OLL103" s="644"/>
      <c r="OLM103" s="644"/>
      <c r="OLN103" s="644"/>
      <c r="OLO103" s="644"/>
      <c r="OLP103" s="644"/>
      <c r="OLQ103" s="644"/>
      <c r="OLR103" s="644"/>
      <c r="OLS103" s="644"/>
      <c r="OLT103" s="644"/>
      <c r="OLU103" s="644"/>
      <c r="OLV103" s="644"/>
      <c r="OLW103" s="644"/>
      <c r="OLX103" s="644"/>
      <c r="OLY103" s="644"/>
      <c r="OLZ103" s="644"/>
      <c r="OMA103" s="644"/>
      <c r="OMB103" s="644"/>
      <c r="OMC103" s="644"/>
      <c r="OMD103" s="644"/>
      <c r="OME103" s="644"/>
      <c r="OMF103" s="644"/>
      <c r="OMG103" s="644"/>
      <c r="OMH103" s="644"/>
      <c r="OMI103" s="644"/>
      <c r="OMJ103" s="644"/>
      <c r="OMK103" s="644"/>
      <c r="OML103" s="644"/>
      <c r="OMM103" s="644"/>
      <c r="OMN103" s="644"/>
      <c r="OMO103" s="644"/>
      <c r="OMP103" s="644"/>
      <c r="OMQ103" s="644"/>
      <c r="OMR103" s="644"/>
      <c r="OMS103" s="644"/>
      <c r="OMT103" s="644"/>
      <c r="OMU103" s="644"/>
      <c r="OMV103" s="644"/>
      <c r="OMW103" s="644"/>
      <c r="OMX103" s="644"/>
      <c r="OMY103" s="644"/>
      <c r="OMZ103" s="644"/>
      <c r="ONA103" s="644"/>
      <c r="ONB103" s="644"/>
      <c r="ONC103" s="644"/>
      <c r="OND103" s="644"/>
      <c r="ONE103" s="644"/>
      <c r="ONF103" s="644"/>
      <c r="ONG103" s="644"/>
      <c r="ONH103" s="644"/>
      <c r="ONI103" s="644"/>
      <c r="ONJ103" s="644"/>
      <c r="ONK103" s="644"/>
      <c r="ONL103" s="644"/>
      <c r="ONM103" s="644"/>
      <c r="ONN103" s="644"/>
      <c r="ONO103" s="644"/>
      <c r="ONP103" s="644"/>
      <c r="ONQ103" s="644"/>
      <c r="ONR103" s="644"/>
      <c r="ONS103" s="644"/>
      <c r="ONT103" s="644"/>
      <c r="ONU103" s="644"/>
      <c r="ONV103" s="644"/>
      <c r="ONW103" s="644"/>
      <c r="ONX103" s="644"/>
      <c r="ONY103" s="644"/>
      <c r="ONZ103" s="644"/>
      <c r="OOA103" s="644"/>
      <c r="OOB103" s="644"/>
      <c r="OOC103" s="644"/>
      <c r="OOD103" s="644"/>
      <c r="OOE103" s="644"/>
      <c r="OOF103" s="644"/>
      <c r="OOG103" s="644"/>
      <c r="OOH103" s="644"/>
      <c r="OOI103" s="644"/>
      <c r="OOJ103" s="644"/>
      <c r="OOK103" s="644"/>
      <c r="OOL103" s="644"/>
      <c r="OOM103" s="644"/>
      <c r="OON103" s="644"/>
      <c r="OOO103" s="644"/>
      <c r="OOP103" s="644"/>
      <c r="OOQ103" s="644"/>
      <c r="OOR103" s="644"/>
      <c r="OOS103" s="644"/>
      <c r="OOT103" s="644"/>
      <c r="OOU103" s="644"/>
      <c r="OOV103" s="644"/>
      <c r="OOW103" s="644"/>
      <c r="OOX103" s="644"/>
      <c r="OOY103" s="644"/>
      <c r="OOZ103" s="644"/>
      <c r="OPA103" s="644"/>
      <c r="OPB103" s="644"/>
      <c r="OPC103" s="644"/>
      <c r="OPD103" s="644"/>
      <c r="OPE103" s="644"/>
      <c r="OPF103" s="644"/>
      <c r="OPG103" s="644"/>
      <c r="OPH103" s="644"/>
      <c r="OPI103" s="644"/>
      <c r="OPJ103" s="644"/>
      <c r="OPK103" s="644"/>
      <c r="OPL103" s="644"/>
      <c r="OPM103" s="644"/>
      <c r="OPN103" s="644"/>
      <c r="OPO103" s="644"/>
      <c r="OPP103" s="644"/>
      <c r="OPQ103" s="644"/>
      <c r="OPR103" s="644"/>
      <c r="OPS103" s="644"/>
      <c r="OPT103" s="644"/>
      <c r="OPU103" s="644"/>
      <c r="OPV103" s="644"/>
      <c r="OPW103" s="644"/>
      <c r="OPX103" s="644"/>
      <c r="OPY103" s="644"/>
      <c r="OPZ103" s="644"/>
      <c r="OQA103" s="644"/>
      <c r="OQB103" s="644"/>
      <c r="OQC103" s="644"/>
      <c r="OQD103" s="644"/>
      <c r="OQE103" s="644"/>
      <c r="OQF103" s="644"/>
      <c r="OQG103" s="644"/>
      <c r="OQH103" s="644"/>
      <c r="OQI103" s="644"/>
      <c r="OQJ103" s="644"/>
      <c r="OQK103" s="644"/>
      <c r="OQL103" s="644"/>
      <c r="OQM103" s="644"/>
      <c r="OQN103" s="644"/>
      <c r="OQO103" s="644"/>
      <c r="OQP103" s="644"/>
      <c r="OQQ103" s="644"/>
      <c r="OQR103" s="644"/>
      <c r="OQS103" s="644"/>
      <c r="OQT103" s="644"/>
      <c r="OQU103" s="644"/>
      <c r="OQV103" s="644"/>
      <c r="OQW103" s="644"/>
      <c r="OQX103" s="644"/>
      <c r="OQY103" s="644"/>
      <c r="OQZ103" s="644"/>
      <c r="ORA103" s="644"/>
      <c r="ORB103" s="644"/>
      <c r="ORC103" s="644"/>
      <c r="ORD103" s="644"/>
      <c r="ORE103" s="644"/>
      <c r="ORF103" s="644"/>
      <c r="ORG103" s="644"/>
      <c r="ORH103" s="644"/>
      <c r="ORI103" s="644"/>
      <c r="ORJ103" s="644"/>
      <c r="ORK103" s="644"/>
      <c r="ORL103" s="644"/>
      <c r="ORM103" s="644"/>
      <c r="ORN103" s="644"/>
      <c r="ORO103" s="644"/>
      <c r="ORP103" s="644"/>
      <c r="ORQ103" s="644"/>
      <c r="ORR103" s="644"/>
      <c r="ORS103" s="644"/>
      <c r="ORT103" s="644"/>
      <c r="ORU103" s="644"/>
      <c r="ORV103" s="644"/>
      <c r="ORW103" s="644"/>
      <c r="ORX103" s="644"/>
      <c r="ORY103" s="644"/>
      <c r="ORZ103" s="644"/>
      <c r="OSA103" s="644"/>
      <c r="OSB103" s="644"/>
      <c r="OSC103" s="644"/>
      <c r="OSD103" s="644"/>
      <c r="OSE103" s="644"/>
      <c r="OSF103" s="644"/>
      <c r="OSG103" s="644"/>
      <c r="OSH103" s="644"/>
      <c r="OSI103" s="644"/>
      <c r="OSJ103" s="644"/>
      <c r="OSK103" s="644"/>
      <c r="OSL103" s="644"/>
      <c r="OSM103" s="644"/>
      <c r="OSN103" s="644"/>
      <c r="OSO103" s="644"/>
      <c r="OSP103" s="644"/>
      <c r="OSQ103" s="644"/>
      <c r="OSR103" s="644"/>
      <c r="OSS103" s="644"/>
      <c r="OST103" s="644"/>
      <c r="OSU103" s="644"/>
      <c r="OSV103" s="644"/>
      <c r="OSW103" s="644"/>
      <c r="OSX103" s="644"/>
      <c r="OSY103" s="644"/>
      <c r="OSZ103" s="644"/>
      <c r="OTA103" s="644"/>
      <c r="OTB103" s="644"/>
      <c r="OTC103" s="644"/>
      <c r="OTD103" s="644"/>
      <c r="OTE103" s="644"/>
      <c r="OTF103" s="644"/>
      <c r="OTG103" s="644"/>
      <c r="OTH103" s="644"/>
      <c r="OTI103" s="644"/>
      <c r="OTJ103" s="644"/>
      <c r="OTK103" s="644"/>
      <c r="OTL103" s="644"/>
      <c r="OTM103" s="644"/>
      <c r="OTN103" s="644"/>
      <c r="OTO103" s="644"/>
      <c r="OTP103" s="644"/>
      <c r="OTQ103" s="644"/>
      <c r="OTR103" s="644"/>
      <c r="OTS103" s="644"/>
      <c r="OTT103" s="644"/>
      <c r="OTU103" s="644"/>
      <c r="OTV103" s="644"/>
      <c r="OTW103" s="644"/>
      <c r="OTX103" s="644"/>
      <c r="OTY103" s="644"/>
      <c r="OTZ103" s="644"/>
      <c r="OUA103" s="644"/>
      <c r="OUB103" s="644"/>
      <c r="OUC103" s="644"/>
      <c r="OUD103" s="644"/>
      <c r="OUE103" s="644"/>
      <c r="OUF103" s="644"/>
      <c r="OUG103" s="644"/>
      <c r="OUH103" s="644"/>
      <c r="OUI103" s="644"/>
      <c r="OUJ103" s="644"/>
      <c r="OUK103" s="644"/>
      <c r="OUL103" s="644"/>
      <c r="OUM103" s="644"/>
      <c r="OUN103" s="644"/>
      <c r="OUO103" s="644"/>
      <c r="OUP103" s="644"/>
      <c r="OUQ103" s="644"/>
      <c r="OUR103" s="644"/>
      <c r="OUS103" s="644"/>
      <c r="OUT103" s="644"/>
      <c r="OUU103" s="644"/>
      <c r="OUV103" s="644"/>
      <c r="OUW103" s="644"/>
      <c r="OUX103" s="644"/>
      <c r="OUY103" s="644"/>
      <c r="OUZ103" s="644"/>
      <c r="OVA103" s="644"/>
      <c r="OVB103" s="644"/>
      <c r="OVC103" s="644"/>
      <c r="OVD103" s="644"/>
      <c r="OVE103" s="644"/>
      <c r="OVF103" s="644"/>
      <c r="OVG103" s="644"/>
      <c r="OVH103" s="644"/>
      <c r="OVI103" s="644"/>
      <c r="OVJ103" s="644"/>
      <c r="OVK103" s="644"/>
      <c r="OVL103" s="644"/>
      <c r="OVM103" s="644"/>
      <c r="OVN103" s="644"/>
      <c r="OVO103" s="644"/>
      <c r="OVP103" s="644"/>
      <c r="OVQ103" s="644"/>
      <c r="OVR103" s="644"/>
      <c r="OVS103" s="644"/>
      <c r="OVT103" s="644"/>
      <c r="OVU103" s="644"/>
      <c r="OVV103" s="644"/>
      <c r="OVW103" s="644"/>
      <c r="OVX103" s="644"/>
      <c r="OVY103" s="644"/>
      <c r="OVZ103" s="644"/>
      <c r="OWA103" s="644"/>
      <c r="OWB103" s="644"/>
      <c r="OWC103" s="644"/>
      <c r="OWD103" s="644"/>
      <c r="OWE103" s="644"/>
      <c r="OWF103" s="644"/>
      <c r="OWG103" s="644"/>
      <c r="OWH103" s="644"/>
      <c r="OWI103" s="644"/>
      <c r="OWJ103" s="644"/>
      <c r="OWK103" s="644"/>
      <c r="OWL103" s="644"/>
      <c r="OWM103" s="644"/>
      <c r="OWN103" s="644"/>
      <c r="OWO103" s="644"/>
      <c r="OWP103" s="644"/>
      <c r="OWQ103" s="644"/>
      <c r="OWR103" s="644"/>
      <c r="OWS103" s="644"/>
      <c r="OWT103" s="644"/>
      <c r="OWU103" s="644"/>
      <c r="OWV103" s="644"/>
      <c r="OWW103" s="644"/>
      <c r="OWX103" s="644"/>
      <c r="OWY103" s="644"/>
      <c r="OWZ103" s="644"/>
      <c r="OXA103" s="644"/>
      <c r="OXB103" s="644"/>
      <c r="OXC103" s="644"/>
      <c r="OXD103" s="644"/>
      <c r="OXE103" s="644"/>
      <c r="OXF103" s="644"/>
      <c r="OXG103" s="644"/>
      <c r="OXH103" s="644"/>
      <c r="OXI103" s="644"/>
      <c r="OXJ103" s="644"/>
      <c r="OXK103" s="644"/>
      <c r="OXL103" s="644"/>
      <c r="OXM103" s="644"/>
      <c r="OXN103" s="644"/>
      <c r="OXO103" s="644"/>
      <c r="OXP103" s="644"/>
      <c r="OXQ103" s="644"/>
      <c r="OXR103" s="644"/>
      <c r="OXS103" s="644"/>
      <c r="OXT103" s="644"/>
      <c r="OXU103" s="644"/>
      <c r="OXV103" s="644"/>
      <c r="OXW103" s="644"/>
      <c r="OXX103" s="644"/>
      <c r="OXY103" s="644"/>
      <c r="OXZ103" s="644"/>
      <c r="OYA103" s="644"/>
      <c r="OYB103" s="644"/>
      <c r="OYC103" s="644"/>
      <c r="OYD103" s="644"/>
      <c r="OYE103" s="644"/>
      <c r="OYF103" s="644"/>
      <c r="OYG103" s="644"/>
      <c r="OYH103" s="644"/>
      <c r="OYI103" s="644"/>
      <c r="OYJ103" s="644"/>
      <c r="OYK103" s="644"/>
      <c r="OYL103" s="644"/>
      <c r="OYM103" s="644"/>
      <c r="OYN103" s="644"/>
      <c r="OYO103" s="644"/>
      <c r="OYP103" s="644"/>
      <c r="OYQ103" s="644"/>
      <c r="OYR103" s="644"/>
      <c r="OYS103" s="644"/>
      <c r="OYT103" s="644"/>
      <c r="OYU103" s="644"/>
      <c r="OYV103" s="644"/>
      <c r="OYW103" s="644"/>
      <c r="OYX103" s="644"/>
      <c r="OYY103" s="644"/>
      <c r="OYZ103" s="644"/>
      <c r="OZA103" s="644"/>
      <c r="OZB103" s="644"/>
      <c r="OZC103" s="644"/>
      <c r="OZD103" s="644"/>
      <c r="OZE103" s="644"/>
      <c r="OZF103" s="644"/>
      <c r="OZG103" s="644"/>
      <c r="OZH103" s="644"/>
      <c r="OZI103" s="644"/>
      <c r="OZJ103" s="644"/>
      <c r="OZK103" s="644"/>
      <c r="OZL103" s="644"/>
      <c r="OZM103" s="644"/>
      <c r="OZN103" s="644"/>
      <c r="OZO103" s="644"/>
      <c r="OZP103" s="644"/>
      <c r="OZQ103" s="644"/>
      <c r="OZR103" s="644"/>
      <c r="OZS103" s="644"/>
      <c r="OZT103" s="644"/>
      <c r="OZU103" s="644"/>
      <c r="OZV103" s="644"/>
      <c r="OZW103" s="644"/>
      <c r="OZX103" s="644"/>
      <c r="OZY103" s="644"/>
      <c r="OZZ103" s="644"/>
      <c r="PAA103" s="644"/>
      <c r="PAB103" s="644"/>
      <c r="PAC103" s="644"/>
      <c r="PAD103" s="644"/>
      <c r="PAE103" s="644"/>
      <c r="PAF103" s="644"/>
      <c r="PAG103" s="644"/>
      <c r="PAH103" s="644"/>
      <c r="PAI103" s="644"/>
      <c r="PAJ103" s="644"/>
      <c r="PAK103" s="644"/>
      <c r="PAL103" s="644"/>
      <c r="PAM103" s="644"/>
      <c r="PAN103" s="644"/>
      <c r="PAO103" s="644"/>
      <c r="PAP103" s="644"/>
      <c r="PAQ103" s="644"/>
      <c r="PAR103" s="644"/>
      <c r="PAS103" s="644"/>
      <c r="PAT103" s="644"/>
      <c r="PAU103" s="644"/>
      <c r="PAV103" s="644"/>
      <c r="PAW103" s="644"/>
      <c r="PAX103" s="644"/>
      <c r="PAY103" s="644"/>
      <c r="PAZ103" s="644"/>
      <c r="PBA103" s="644"/>
      <c r="PBB103" s="644"/>
      <c r="PBC103" s="644"/>
      <c r="PBD103" s="644"/>
      <c r="PBE103" s="644"/>
      <c r="PBF103" s="644"/>
      <c r="PBG103" s="644"/>
      <c r="PBH103" s="644"/>
      <c r="PBI103" s="644"/>
      <c r="PBJ103" s="644"/>
      <c r="PBK103" s="644"/>
      <c r="PBL103" s="644"/>
      <c r="PBM103" s="644"/>
      <c r="PBN103" s="644"/>
      <c r="PBO103" s="644"/>
      <c r="PBP103" s="644"/>
      <c r="PBQ103" s="644"/>
      <c r="PBR103" s="644"/>
      <c r="PBS103" s="644"/>
      <c r="PBT103" s="644"/>
      <c r="PBU103" s="644"/>
      <c r="PBV103" s="644"/>
      <c r="PBW103" s="644"/>
      <c r="PBX103" s="644"/>
      <c r="PBY103" s="644"/>
      <c r="PBZ103" s="644"/>
      <c r="PCA103" s="644"/>
      <c r="PCB103" s="644"/>
      <c r="PCC103" s="644"/>
      <c r="PCD103" s="644"/>
      <c r="PCE103" s="644"/>
      <c r="PCF103" s="644"/>
      <c r="PCG103" s="644"/>
      <c r="PCH103" s="644"/>
      <c r="PCI103" s="644"/>
      <c r="PCJ103" s="644"/>
      <c r="PCK103" s="644"/>
      <c r="PCL103" s="644"/>
      <c r="PCM103" s="644"/>
      <c r="PCN103" s="644"/>
      <c r="PCO103" s="644"/>
      <c r="PCP103" s="644"/>
      <c r="PCQ103" s="644"/>
      <c r="PCR103" s="644"/>
      <c r="PCS103" s="644"/>
      <c r="PCT103" s="644"/>
      <c r="PCU103" s="644"/>
      <c r="PCV103" s="644"/>
      <c r="PCW103" s="644"/>
      <c r="PCX103" s="644"/>
      <c r="PCY103" s="644"/>
      <c r="PCZ103" s="644"/>
      <c r="PDA103" s="644"/>
      <c r="PDB103" s="644"/>
      <c r="PDC103" s="644"/>
      <c r="PDD103" s="644"/>
      <c r="PDE103" s="644"/>
      <c r="PDF103" s="644"/>
      <c r="PDG103" s="644"/>
      <c r="PDH103" s="644"/>
      <c r="PDI103" s="644"/>
      <c r="PDJ103" s="644"/>
      <c r="PDK103" s="644"/>
      <c r="PDL103" s="644"/>
      <c r="PDM103" s="644"/>
      <c r="PDN103" s="644"/>
      <c r="PDO103" s="644"/>
      <c r="PDP103" s="644"/>
      <c r="PDQ103" s="644"/>
      <c r="PDR103" s="644"/>
      <c r="PDS103" s="644"/>
      <c r="PDT103" s="644"/>
      <c r="PDU103" s="644"/>
      <c r="PDV103" s="644"/>
      <c r="PDW103" s="644"/>
      <c r="PDX103" s="644"/>
      <c r="PDY103" s="644"/>
      <c r="PDZ103" s="644"/>
      <c r="PEA103" s="644"/>
      <c r="PEB103" s="644"/>
      <c r="PEC103" s="644"/>
      <c r="PED103" s="644"/>
      <c r="PEE103" s="644"/>
      <c r="PEF103" s="644"/>
      <c r="PEG103" s="644"/>
      <c r="PEH103" s="644"/>
      <c r="PEI103" s="644"/>
      <c r="PEJ103" s="644"/>
      <c r="PEK103" s="644"/>
      <c r="PEL103" s="644"/>
      <c r="PEM103" s="644"/>
      <c r="PEN103" s="644"/>
      <c r="PEO103" s="644"/>
      <c r="PEP103" s="644"/>
      <c r="PEQ103" s="644"/>
      <c r="PER103" s="644"/>
      <c r="PES103" s="644"/>
      <c r="PET103" s="644"/>
      <c r="PEU103" s="644"/>
      <c r="PEV103" s="644"/>
      <c r="PEW103" s="644"/>
      <c r="PEX103" s="644"/>
      <c r="PEY103" s="644"/>
      <c r="PEZ103" s="644"/>
      <c r="PFA103" s="644"/>
      <c r="PFB103" s="644"/>
      <c r="PFC103" s="644"/>
      <c r="PFD103" s="644"/>
      <c r="PFE103" s="644"/>
      <c r="PFF103" s="644"/>
      <c r="PFG103" s="644"/>
      <c r="PFH103" s="644"/>
      <c r="PFI103" s="644"/>
      <c r="PFJ103" s="644"/>
      <c r="PFK103" s="644"/>
      <c r="PFL103" s="644"/>
      <c r="PFM103" s="644"/>
      <c r="PFN103" s="644"/>
      <c r="PFO103" s="644"/>
      <c r="PFP103" s="644"/>
      <c r="PFQ103" s="644"/>
      <c r="PFR103" s="644"/>
      <c r="PFS103" s="644"/>
      <c r="PFT103" s="644"/>
      <c r="PFU103" s="644"/>
      <c r="PFV103" s="644"/>
      <c r="PFW103" s="644"/>
      <c r="PFX103" s="644"/>
      <c r="PFY103" s="644"/>
      <c r="PFZ103" s="644"/>
      <c r="PGA103" s="644"/>
      <c r="PGB103" s="644"/>
      <c r="PGC103" s="644"/>
      <c r="PGD103" s="644"/>
      <c r="PGE103" s="644"/>
      <c r="PGF103" s="644"/>
      <c r="PGG103" s="644"/>
      <c r="PGH103" s="644"/>
      <c r="PGI103" s="644"/>
      <c r="PGJ103" s="644"/>
      <c r="PGK103" s="644"/>
      <c r="PGL103" s="644"/>
      <c r="PGM103" s="644"/>
      <c r="PGN103" s="644"/>
      <c r="PGO103" s="644"/>
      <c r="PGP103" s="644"/>
      <c r="PGQ103" s="644"/>
      <c r="PGR103" s="644"/>
      <c r="PGS103" s="644"/>
      <c r="PGT103" s="644"/>
      <c r="PGU103" s="644"/>
      <c r="PGV103" s="644"/>
      <c r="PGW103" s="644"/>
      <c r="PGX103" s="644"/>
      <c r="PGY103" s="644"/>
      <c r="PGZ103" s="644"/>
      <c r="PHA103" s="644"/>
      <c r="PHB103" s="644"/>
      <c r="PHC103" s="644"/>
      <c r="PHD103" s="644"/>
      <c r="PHE103" s="644"/>
      <c r="PHF103" s="644"/>
      <c r="PHG103" s="644"/>
      <c r="PHH103" s="644"/>
      <c r="PHI103" s="644"/>
      <c r="PHJ103" s="644"/>
      <c r="PHK103" s="644"/>
      <c r="PHL103" s="644"/>
      <c r="PHM103" s="644"/>
      <c r="PHN103" s="644"/>
      <c r="PHO103" s="644"/>
      <c r="PHP103" s="644"/>
      <c r="PHQ103" s="644"/>
      <c r="PHR103" s="644"/>
      <c r="PHS103" s="644"/>
      <c r="PHT103" s="644"/>
      <c r="PHU103" s="644"/>
      <c r="PHV103" s="644"/>
      <c r="PHW103" s="644"/>
      <c r="PHX103" s="644"/>
      <c r="PHY103" s="644"/>
      <c r="PHZ103" s="644"/>
      <c r="PIA103" s="644"/>
      <c r="PIB103" s="644"/>
      <c r="PIC103" s="644"/>
      <c r="PID103" s="644"/>
      <c r="PIE103" s="644"/>
      <c r="PIF103" s="644"/>
      <c r="PIG103" s="644"/>
      <c r="PIH103" s="644"/>
      <c r="PII103" s="644"/>
      <c r="PIJ103" s="644"/>
      <c r="PIK103" s="644"/>
      <c r="PIL103" s="644"/>
      <c r="PIM103" s="644"/>
      <c r="PIN103" s="644"/>
      <c r="PIO103" s="644"/>
      <c r="PIP103" s="644"/>
      <c r="PIQ103" s="644"/>
      <c r="PIR103" s="644"/>
      <c r="PIS103" s="644"/>
      <c r="PIT103" s="644"/>
      <c r="PIU103" s="644"/>
      <c r="PIV103" s="644"/>
      <c r="PIW103" s="644"/>
      <c r="PIX103" s="644"/>
      <c r="PIY103" s="644"/>
      <c r="PIZ103" s="644"/>
      <c r="PJA103" s="644"/>
      <c r="PJB103" s="644"/>
      <c r="PJC103" s="644"/>
      <c r="PJD103" s="644"/>
      <c r="PJE103" s="644"/>
      <c r="PJF103" s="644"/>
      <c r="PJG103" s="644"/>
      <c r="PJH103" s="644"/>
      <c r="PJI103" s="644"/>
      <c r="PJJ103" s="644"/>
      <c r="PJK103" s="644"/>
      <c r="PJL103" s="644"/>
      <c r="PJM103" s="644"/>
      <c r="PJN103" s="644"/>
      <c r="PJO103" s="644"/>
      <c r="PJP103" s="644"/>
      <c r="PJQ103" s="644"/>
      <c r="PJR103" s="644"/>
      <c r="PJS103" s="644"/>
      <c r="PJT103" s="644"/>
      <c r="PJU103" s="644"/>
      <c r="PJV103" s="644"/>
      <c r="PJW103" s="644"/>
      <c r="PJX103" s="644"/>
      <c r="PJY103" s="644"/>
      <c r="PJZ103" s="644"/>
      <c r="PKA103" s="644"/>
      <c r="PKB103" s="644"/>
      <c r="PKC103" s="644"/>
      <c r="PKD103" s="644"/>
      <c r="PKE103" s="644"/>
      <c r="PKF103" s="644"/>
      <c r="PKG103" s="644"/>
      <c r="PKH103" s="644"/>
      <c r="PKI103" s="644"/>
      <c r="PKJ103" s="644"/>
      <c r="PKK103" s="644"/>
      <c r="PKL103" s="644"/>
      <c r="PKM103" s="644"/>
      <c r="PKN103" s="644"/>
      <c r="PKO103" s="644"/>
      <c r="PKP103" s="644"/>
      <c r="PKQ103" s="644"/>
      <c r="PKR103" s="644"/>
      <c r="PKS103" s="644"/>
      <c r="PKT103" s="644"/>
      <c r="PKU103" s="644"/>
      <c r="PKV103" s="644"/>
      <c r="PKW103" s="644"/>
      <c r="PKX103" s="644"/>
      <c r="PKY103" s="644"/>
      <c r="PKZ103" s="644"/>
      <c r="PLA103" s="644"/>
      <c r="PLB103" s="644"/>
      <c r="PLC103" s="644"/>
      <c r="PLD103" s="644"/>
      <c r="PLE103" s="644"/>
      <c r="PLF103" s="644"/>
      <c r="PLG103" s="644"/>
      <c r="PLH103" s="644"/>
      <c r="PLI103" s="644"/>
      <c r="PLJ103" s="644"/>
      <c r="PLK103" s="644"/>
      <c r="PLL103" s="644"/>
      <c r="PLM103" s="644"/>
      <c r="PLN103" s="644"/>
      <c r="PLO103" s="644"/>
      <c r="PLP103" s="644"/>
      <c r="PLQ103" s="644"/>
      <c r="PLR103" s="644"/>
      <c r="PLS103" s="644"/>
      <c r="PLT103" s="644"/>
      <c r="PLU103" s="644"/>
      <c r="PLV103" s="644"/>
      <c r="PLW103" s="644"/>
      <c r="PLX103" s="644"/>
      <c r="PLY103" s="644"/>
      <c r="PLZ103" s="644"/>
      <c r="PMA103" s="644"/>
      <c r="PMB103" s="644"/>
      <c r="PMC103" s="644"/>
      <c r="PMD103" s="644"/>
      <c r="PME103" s="644"/>
      <c r="PMF103" s="644"/>
      <c r="PMG103" s="644"/>
      <c r="PMH103" s="644"/>
      <c r="PMI103" s="644"/>
      <c r="PMJ103" s="644"/>
      <c r="PMK103" s="644"/>
      <c r="PML103" s="644"/>
      <c r="PMM103" s="644"/>
      <c r="PMN103" s="644"/>
      <c r="PMO103" s="644"/>
      <c r="PMP103" s="644"/>
      <c r="PMQ103" s="644"/>
      <c r="PMR103" s="644"/>
      <c r="PMS103" s="644"/>
      <c r="PMT103" s="644"/>
      <c r="PMU103" s="644"/>
      <c r="PMV103" s="644"/>
      <c r="PMW103" s="644"/>
      <c r="PMX103" s="644"/>
      <c r="PMY103" s="644"/>
      <c r="PMZ103" s="644"/>
      <c r="PNA103" s="644"/>
      <c r="PNB103" s="644"/>
      <c r="PNC103" s="644"/>
      <c r="PND103" s="644"/>
      <c r="PNE103" s="644"/>
      <c r="PNF103" s="644"/>
      <c r="PNG103" s="644"/>
      <c r="PNH103" s="644"/>
      <c r="PNI103" s="644"/>
      <c r="PNJ103" s="644"/>
      <c r="PNK103" s="644"/>
      <c r="PNL103" s="644"/>
      <c r="PNM103" s="644"/>
      <c r="PNN103" s="644"/>
      <c r="PNO103" s="644"/>
      <c r="PNP103" s="644"/>
      <c r="PNQ103" s="644"/>
      <c r="PNR103" s="644"/>
      <c r="PNS103" s="644"/>
      <c r="PNT103" s="644"/>
      <c r="PNU103" s="644"/>
      <c r="PNV103" s="644"/>
      <c r="PNW103" s="644"/>
      <c r="PNX103" s="644"/>
      <c r="PNY103" s="644"/>
      <c r="PNZ103" s="644"/>
      <c r="POA103" s="644"/>
      <c r="POB103" s="644"/>
      <c r="POC103" s="644"/>
      <c r="POD103" s="644"/>
      <c r="POE103" s="644"/>
      <c r="POF103" s="644"/>
      <c r="POG103" s="644"/>
      <c r="POH103" s="644"/>
      <c r="POI103" s="644"/>
      <c r="POJ103" s="644"/>
      <c r="POK103" s="644"/>
      <c r="POL103" s="644"/>
      <c r="POM103" s="644"/>
      <c r="PON103" s="644"/>
      <c r="POO103" s="644"/>
      <c r="POP103" s="644"/>
      <c r="POQ103" s="644"/>
      <c r="POR103" s="644"/>
      <c r="POS103" s="644"/>
      <c r="POT103" s="644"/>
      <c r="POU103" s="644"/>
      <c r="POV103" s="644"/>
      <c r="POW103" s="644"/>
      <c r="POX103" s="644"/>
      <c r="POY103" s="644"/>
      <c r="POZ103" s="644"/>
      <c r="PPA103" s="644"/>
      <c r="PPB103" s="644"/>
      <c r="PPC103" s="644"/>
      <c r="PPD103" s="644"/>
      <c r="PPE103" s="644"/>
      <c r="PPF103" s="644"/>
      <c r="PPG103" s="644"/>
      <c r="PPH103" s="644"/>
      <c r="PPI103" s="644"/>
      <c r="PPJ103" s="644"/>
      <c r="PPK103" s="644"/>
      <c r="PPL103" s="644"/>
      <c r="PPM103" s="644"/>
      <c r="PPN103" s="644"/>
      <c r="PPO103" s="644"/>
      <c r="PPP103" s="644"/>
      <c r="PPQ103" s="644"/>
      <c r="PPR103" s="644"/>
      <c r="PPS103" s="644"/>
      <c r="PPT103" s="644"/>
      <c r="PPU103" s="644"/>
      <c r="PPV103" s="644"/>
      <c r="PPW103" s="644"/>
      <c r="PPX103" s="644"/>
      <c r="PPY103" s="644"/>
      <c r="PPZ103" s="644"/>
      <c r="PQA103" s="644"/>
      <c r="PQB103" s="644"/>
      <c r="PQC103" s="644"/>
      <c r="PQD103" s="644"/>
      <c r="PQE103" s="644"/>
      <c r="PQF103" s="644"/>
      <c r="PQG103" s="644"/>
      <c r="PQH103" s="644"/>
      <c r="PQI103" s="644"/>
      <c r="PQJ103" s="644"/>
      <c r="PQK103" s="644"/>
      <c r="PQL103" s="644"/>
      <c r="PQM103" s="644"/>
      <c r="PQN103" s="644"/>
      <c r="PQO103" s="644"/>
      <c r="PQP103" s="644"/>
      <c r="PQQ103" s="644"/>
      <c r="PQR103" s="644"/>
      <c r="PQS103" s="644"/>
      <c r="PQT103" s="644"/>
      <c r="PQU103" s="644"/>
      <c r="PQV103" s="644"/>
      <c r="PQW103" s="644"/>
      <c r="PQX103" s="644"/>
      <c r="PQY103" s="644"/>
      <c r="PQZ103" s="644"/>
      <c r="PRA103" s="644"/>
      <c r="PRB103" s="644"/>
      <c r="PRC103" s="644"/>
      <c r="PRD103" s="644"/>
      <c r="PRE103" s="644"/>
      <c r="PRF103" s="644"/>
      <c r="PRG103" s="644"/>
      <c r="PRH103" s="644"/>
      <c r="PRI103" s="644"/>
      <c r="PRJ103" s="644"/>
      <c r="PRK103" s="644"/>
      <c r="PRL103" s="644"/>
      <c r="PRM103" s="644"/>
      <c r="PRN103" s="644"/>
      <c r="PRO103" s="644"/>
      <c r="PRP103" s="644"/>
      <c r="PRQ103" s="644"/>
      <c r="PRR103" s="644"/>
      <c r="PRS103" s="644"/>
      <c r="PRT103" s="644"/>
      <c r="PRU103" s="644"/>
      <c r="PRV103" s="644"/>
      <c r="PRW103" s="644"/>
      <c r="PRX103" s="644"/>
      <c r="PRY103" s="644"/>
      <c r="PRZ103" s="644"/>
      <c r="PSA103" s="644"/>
      <c r="PSB103" s="644"/>
      <c r="PSC103" s="644"/>
      <c r="PSD103" s="644"/>
      <c r="PSE103" s="644"/>
      <c r="PSF103" s="644"/>
      <c r="PSG103" s="644"/>
      <c r="PSH103" s="644"/>
      <c r="PSI103" s="644"/>
      <c r="PSJ103" s="644"/>
      <c r="PSK103" s="644"/>
      <c r="PSL103" s="644"/>
      <c r="PSM103" s="644"/>
      <c r="PSN103" s="644"/>
      <c r="PSO103" s="644"/>
      <c r="PSP103" s="644"/>
      <c r="PSQ103" s="644"/>
      <c r="PSR103" s="644"/>
      <c r="PSS103" s="644"/>
      <c r="PST103" s="644"/>
      <c r="PSU103" s="644"/>
      <c r="PSV103" s="644"/>
      <c r="PSW103" s="644"/>
      <c r="PSX103" s="644"/>
      <c r="PSY103" s="644"/>
      <c r="PSZ103" s="644"/>
      <c r="PTA103" s="644"/>
      <c r="PTB103" s="644"/>
      <c r="PTC103" s="644"/>
      <c r="PTD103" s="644"/>
      <c r="PTE103" s="644"/>
      <c r="PTF103" s="644"/>
      <c r="PTG103" s="644"/>
      <c r="PTH103" s="644"/>
      <c r="PTI103" s="644"/>
      <c r="PTJ103" s="644"/>
      <c r="PTK103" s="644"/>
      <c r="PTL103" s="644"/>
      <c r="PTM103" s="644"/>
      <c r="PTN103" s="644"/>
      <c r="PTO103" s="644"/>
      <c r="PTP103" s="644"/>
      <c r="PTQ103" s="644"/>
      <c r="PTR103" s="644"/>
      <c r="PTS103" s="644"/>
      <c r="PTT103" s="644"/>
      <c r="PTU103" s="644"/>
      <c r="PTV103" s="644"/>
      <c r="PTW103" s="644"/>
      <c r="PTX103" s="644"/>
      <c r="PTY103" s="644"/>
      <c r="PTZ103" s="644"/>
      <c r="PUA103" s="644"/>
      <c r="PUB103" s="644"/>
      <c r="PUC103" s="644"/>
      <c r="PUD103" s="644"/>
      <c r="PUE103" s="644"/>
      <c r="PUF103" s="644"/>
      <c r="PUG103" s="644"/>
      <c r="PUH103" s="644"/>
      <c r="PUI103" s="644"/>
      <c r="PUJ103" s="644"/>
      <c r="PUK103" s="644"/>
      <c r="PUL103" s="644"/>
      <c r="PUM103" s="644"/>
      <c r="PUN103" s="644"/>
      <c r="PUO103" s="644"/>
      <c r="PUP103" s="644"/>
      <c r="PUQ103" s="644"/>
      <c r="PUR103" s="644"/>
      <c r="PUS103" s="644"/>
      <c r="PUT103" s="644"/>
      <c r="PUU103" s="644"/>
      <c r="PUV103" s="644"/>
      <c r="PUW103" s="644"/>
      <c r="PUX103" s="644"/>
      <c r="PUY103" s="644"/>
      <c r="PUZ103" s="644"/>
      <c r="PVA103" s="644"/>
      <c r="PVB103" s="644"/>
      <c r="PVC103" s="644"/>
      <c r="PVD103" s="644"/>
      <c r="PVE103" s="644"/>
      <c r="PVF103" s="644"/>
      <c r="PVG103" s="644"/>
      <c r="PVH103" s="644"/>
      <c r="PVI103" s="644"/>
      <c r="PVJ103" s="644"/>
      <c r="PVK103" s="644"/>
      <c r="PVL103" s="644"/>
      <c r="PVM103" s="644"/>
      <c r="PVN103" s="644"/>
      <c r="PVO103" s="644"/>
      <c r="PVP103" s="644"/>
      <c r="PVQ103" s="644"/>
      <c r="PVR103" s="644"/>
      <c r="PVS103" s="644"/>
      <c r="PVT103" s="644"/>
      <c r="PVU103" s="644"/>
      <c r="PVV103" s="644"/>
      <c r="PVW103" s="644"/>
      <c r="PVX103" s="644"/>
      <c r="PVY103" s="644"/>
      <c r="PVZ103" s="644"/>
      <c r="PWA103" s="644"/>
      <c r="PWB103" s="644"/>
      <c r="PWC103" s="644"/>
      <c r="PWD103" s="644"/>
      <c r="PWE103" s="644"/>
      <c r="PWF103" s="644"/>
      <c r="PWG103" s="644"/>
      <c r="PWH103" s="644"/>
      <c r="PWI103" s="644"/>
      <c r="PWJ103" s="644"/>
      <c r="PWK103" s="644"/>
      <c r="PWL103" s="644"/>
      <c r="PWM103" s="644"/>
      <c r="PWN103" s="644"/>
      <c r="PWO103" s="644"/>
      <c r="PWP103" s="644"/>
      <c r="PWQ103" s="644"/>
      <c r="PWR103" s="644"/>
      <c r="PWS103" s="644"/>
      <c r="PWT103" s="644"/>
      <c r="PWU103" s="644"/>
      <c r="PWV103" s="644"/>
      <c r="PWW103" s="644"/>
      <c r="PWX103" s="644"/>
      <c r="PWY103" s="644"/>
      <c r="PWZ103" s="644"/>
      <c r="PXA103" s="644"/>
      <c r="PXB103" s="644"/>
      <c r="PXC103" s="644"/>
      <c r="PXD103" s="644"/>
      <c r="PXE103" s="644"/>
      <c r="PXF103" s="644"/>
      <c r="PXG103" s="644"/>
      <c r="PXH103" s="644"/>
      <c r="PXI103" s="644"/>
      <c r="PXJ103" s="644"/>
      <c r="PXK103" s="644"/>
      <c r="PXL103" s="644"/>
      <c r="PXM103" s="644"/>
      <c r="PXN103" s="644"/>
      <c r="PXO103" s="644"/>
      <c r="PXP103" s="644"/>
      <c r="PXQ103" s="644"/>
      <c r="PXR103" s="644"/>
      <c r="PXS103" s="644"/>
      <c r="PXT103" s="644"/>
      <c r="PXU103" s="644"/>
      <c r="PXV103" s="644"/>
      <c r="PXW103" s="644"/>
      <c r="PXX103" s="644"/>
      <c r="PXY103" s="644"/>
      <c r="PXZ103" s="644"/>
      <c r="PYA103" s="644"/>
      <c r="PYB103" s="644"/>
      <c r="PYC103" s="644"/>
      <c r="PYD103" s="644"/>
      <c r="PYE103" s="644"/>
      <c r="PYF103" s="644"/>
      <c r="PYG103" s="644"/>
      <c r="PYH103" s="644"/>
      <c r="PYI103" s="644"/>
      <c r="PYJ103" s="644"/>
      <c r="PYK103" s="644"/>
      <c r="PYL103" s="644"/>
      <c r="PYM103" s="644"/>
      <c r="PYN103" s="644"/>
      <c r="PYO103" s="644"/>
      <c r="PYP103" s="644"/>
      <c r="PYQ103" s="644"/>
      <c r="PYR103" s="644"/>
      <c r="PYS103" s="644"/>
      <c r="PYT103" s="644"/>
      <c r="PYU103" s="644"/>
      <c r="PYV103" s="644"/>
      <c r="PYW103" s="644"/>
      <c r="PYX103" s="644"/>
      <c r="PYY103" s="644"/>
      <c r="PYZ103" s="644"/>
      <c r="PZA103" s="644"/>
      <c r="PZB103" s="644"/>
      <c r="PZC103" s="644"/>
      <c r="PZD103" s="644"/>
      <c r="PZE103" s="644"/>
      <c r="PZF103" s="644"/>
      <c r="PZG103" s="644"/>
      <c r="PZH103" s="644"/>
      <c r="PZI103" s="644"/>
      <c r="PZJ103" s="644"/>
      <c r="PZK103" s="644"/>
      <c r="PZL103" s="644"/>
      <c r="PZM103" s="644"/>
      <c r="PZN103" s="644"/>
      <c r="PZO103" s="644"/>
      <c r="PZP103" s="644"/>
      <c r="PZQ103" s="644"/>
      <c r="PZR103" s="644"/>
      <c r="PZS103" s="644"/>
      <c r="PZT103" s="644"/>
      <c r="PZU103" s="644"/>
      <c r="PZV103" s="644"/>
      <c r="PZW103" s="644"/>
      <c r="PZX103" s="644"/>
      <c r="PZY103" s="644"/>
      <c r="PZZ103" s="644"/>
      <c r="QAA103" s="644"/>
      <c r="QAB103" s="644"/>
      <c r="QAC103" s="644"/>
      <c r="QAD103" s="644"/>
      <c r="QAE103" s="644"/>
      <c r="QAF103" s="644"/>
      <c r="QAG103" s="644"/>
      <c r="QAH103" s="644"/>
      <c r="QAI103" s="644"/>
      <c r="QAJ103" s="644"/>
      <c r="QAK103" s="644"/>
      <c r="QAL103" s="644"/>
      <c r="QAM103" s="644"/>
      <c r="QAN103" s="644"/>
      <c r="QAO103" s="644"/>
      <c r="QAP103" s="644"/>
      <c r="QAQ103" s="644"/>
      <c r="QAR103" s="644"/>
      <c r="QAS103" s="644"/>
      <c r="QAT103" s="644"/>
      <c r="QAU103" s="644"/>
      <c r="QAV103" s="644"/>
      <c r="QAW103" s="644"/>
      <c r="QAX103" s="644"/>
      <c r="QAY103" s="644"/>
      <c r="QAZ103" s="644"/>
      <c r="QBA103" s="644"/>
      <c r="QBB103" s="644"/>
      <c r="QBC103" s="644"/>
      <c r="QBD103" s="644"/>
      <c r="QBE103" s="644"/>
      <c r="QBF103" s="644"/>
      <c r="QBG103" s="644"/>
      <c r="QBH103" s="644"/>
      <c r="QBI103" s="644"/>
      <c r="QBJ103" s="644"/>
      <c r="QBK103" s="644"/>
      <c r="QBL103" s="644"/>
      <c r="QBM103" s="644"/>
      <c r="QBN103" s="644"/>
      <c r="QBO103" s="644"/>
      <c r="QBP103" s="644"/>
      <c r="QBQ103" s="644"/>
      <c r="QBR103" s="644"/>
      <c r="QBS103" s="644"/>
      <c r="QBT103" s="644"/>
      <c r="QBU103" s="644"/>
      <c r="QBV103" s="644"/>
      <c r="QBW103" s="644"/>
      <c r="QBX103" s="644"/>
      <c r="QBY103" s="644"/>
      <c r="QBZ103" s="644"/>
      <c r="QCA103" s="644"/>
      <c r="QCB103" s="644"/>
      <c r="QCC103" s="644"/>
      <c r="QCD103" s="644"/>
      <c r="QCE103" s="644"/>
      <c r="QCF103" s="644"/>
      <c r="QCG103" s="644"/>
      <c r="QCH103" s="644"/>
      <c r="QCI103" s="644"/>
      <c r="QCJ103" s="644"/>
      <c r="QCK103" s="644"/>
      <c r="QCL103" s="644"/>
      <c r="QCM103" s="644"/>
      <c r="QCN103" s="644"/>
      <c r="QCO103" s="644"/>
      <c r="QCP103" s="644"/>
      <c r="QCQ103" s="644"/>
      <c r="QCR103" s="644"/>
      <c r="QCS103" s="644"/>
      <c r="QCT103" s="644"/>
      <c r="QCU103" s="644"/>
      <c r="QCV103" s="644"/>
      <c r="QCW103" s="644"/>
      <c r="QCX103" s="644"/>
      <c r="QCY103" s="644"/>
      <c r="QCZ103" s="644"/>
      <c r="QDA103" s="644"/>
      <c r="QDB103" s="644"/>
      <c r="QDC103" s="644"/>
      <c r="QDD103" s="644"/>
      <c r="QDE103" s="644"/>
      <c r="QDF103" s="644"/>
      <c r="QDG103" s="644"/>
      <c r="QDH103" s="644"/>
      <c r="QDI103" s="644"/>
      <c r="QDJ103" s="644"/>
      <c r="QDK103" s="644"/>
      <c r="QDL103" s="644"/>
      <c r="QDM103" s="644"/>
      <c r="QDN103" s="644"/>
      <c r="QDO103" s="644"/>
      <c r="QDP103" s="644"/>
      <c r="QDQ103" s="644"/>
      <c r="QDR103" s="644"/>
      <c r="QDS103" s="644"/>
      <c r="QDT103" s="644"/>
      <c r="QDU103" s="644"/>
      <c r="QDV103" s="644"/>
      <c r="QDW103" s="644"/>
      <c r="QDX103" s="644"/>
      <c r="QDY103" s="644"/>
      <c r="QDZ103" s="644"/>
      <c r="QEA103" s="644"/>
      <c r="QEB103" s="644"/>
      <c r="QEC103" s="644"/>
      <c r="QED103" s="644"/>
      <c r="QEE103" s="644"/>
      <c r="QEF103" s="644"/>
      <c r="QEG103" s="644"/>
      <c r="QEH103" s="644"/>
      <c r="QEI103" s="644"/>
      <c r="QEJ103" s="644"/>
      <c r="QEK103" s="644"/>
      <c r="QEL103" s="644"/>
      <c r="QEM103" s="644"/>
      <c r="QEN103" s="644"/>
      <c r="QEO103" s="644"/>
      <c r="QEP103" s="644"/>
      <c r="QEQ103" s="644"/>
      <c r="QER103" s="644"/>
      <c r="QES103" s="644"/>
      <c r="QET103" s="644"/>
      <c r="QEU103" s="644"/>
      <c r="QEV103" s="644"/>
      <c r="QEW103" s="644"/>
      <c r="QEX103" s="644"/>
      <c r="QEY103" s="644"/>
      <c r="QEZ103" s="644"/>
      <c r="QFA103" s="644"/>
      <c r="QFB103" s="644"/>
      <c r="QFC103" s="644"/>
      <c r="QFD103" s="644"/>
      <c r="QFE103" s="644"/>
      <c r="QFF103" s="644"/>
      <c r="QFG103" s="644"/>
      <c r="QFH103" s="644"/>
      <c r="QFI103" s="644"/>
      <c r="QFJ103" s="644"/>
      <c r="QFK103" s="644"/>
      <c r="QFL103" s="644"/>
      <c r="QFM103" s="644"/>
      <c r="QFN103" s="644"/>
      <c r="QFO103" s="644"/>
      <c r="QFP103" s="644"/>
      <c r="QFQ103" s="644"/>
      <c r="QFR103" s="644"/>
      <c r="QFS103" s="644"/>
      <c r="QFT103" s="644"/>
      <c r="QFU103" s="644"/>
      <c r="QFV103" s="644"/>
      <c r="QFW103" s="644"/>
      <c r="QFX103" s="644"/>
      <c r="QFY103" s="644"/>
      <c r="QFZ103" s="644"/>
      <c r="QGA103" s="644"/>
      <c r="QGB103" s="644"/>
      <c r="QGC103" s="644"/>
      <c r="QGD103" s="644"/>
      <c r="QGE103" s="644"/>
      <c r="QGF103" s="644"/>
      <c r="QGG103" s="644"/>
      <c r="QGH103" s="644"/>
      <c r="QGI103" s="644"/>
      <c r="QGJ103" s="644"/>
      <c r="QGK103" s="644"/>
      <c r="QGL103" s="644"/>
      <c r="QGM103" s="644"/>
      <c r="QGN103" s="644"/>
      <c r="QGO103" s="644"/>
      <c r="QGP103" s="644"/>
      <c r="QGQ103" s="644"/>
      <c r="QGR103" s="644"/>
      <c r="QGS103" s="644"/>
      <c r="QGT103" s="644"/>
      <c r="QGU103" s="644"/>
      <c r="QGV103" s="644"/>
      <c r="QGW103" s="644"/>
      <c r="QGX103" s="644"/>
      <c r="QGY103" s="644"/>
      <c r="QGZ103" s="644"/>
      <c r="QHA103" s="644"/>
      <c r="QHB103" s="644"/>
      <c r="QHC103" s="644"/>
      <c r="QHD103" s="644"/>
      <c r="QHE103" s="644"/>
      <c r="QHF103" s="644"/>
      <c r="QHG103" s="644"/>
      <c r="QHH103" s="644"/>
      <c r="QHI103" s="644"/>
      <c r="QHJ103" s="644"/>
      <c r="QHK103" s="644"/>
      <c r="QHL103" s="644"/>
      <c r="QHM103" s="644"/>
      <c r="QHN103" s="644"/>
      <c r="QHO103" s="644"/>
      <c r="QHP103" s="644"/>
      <c r="QHQ103" s="644"/>
      <c r="QHR103" s="644"/>
      <c r="QHS103" s="644"/>
      <c r="QHT103" s="644"/>
      <c r="QHU103" s="644"/>
      <c r="QHV103" s="644"/>
      <c r="QHW103" s="644"/>
      <c r="QHX103" s="644"/>
      <c r="QHY103" s="644"/>
      <c r="QHZ103" s="644"/>
      <c r="QIA103" s="644"/>
      <c r="QIB103" s="644"/>
      <c r="QIC103" s="644"/>
      <c r="QID103" s="644"/>
      <c r="QIE103" s="644"/>
      <c r="QIF103" s="644"/>
      <c r="QIG103" s="644"/>
      <c r="QIH103" s="644"/>
      <c r="QII103" s="644"/>
      <c r="QIJ103" s="644"/>
      <c r="QIK103" s="644"/>
      <c r="QIL103" s="644"/>
      <c r="QIM103" s="644"/>
      <c r="QIN103" s="644"/>
      <c r="QIO103" s="644"/>
      <c r="QIP103" s="644"/>
      <c r="QIQ103" s="644"/>
      <c r="QIR103" s="644"/>
      <c r="QIS103" s="644"/>
      <c r="QIT103" s="644"/>
      <c r="QIU103" s="644"/>
      <c r="QIV103" s="644"/>
      <c r="QIW103" s="644"/>
      <c r="QIX103" s="644"/>
      <c r="QIY103" s="644"/>
      <c r="QIZ103" s="644"/>
      <c r="QJA103" s="644"/>
      <c r="QJB103" s="644"/>
      <c r="QJC103" s="644"/>
      <c r="QJD103" s="644"/>
      <c r="QJE103" s="644"/>
      <c r="QJF103" s="644"/>
      <c r="QJG103" s="644"/>
      <c r="QJH103" s="644"/>
      <c r="QJI103" s="644"/>
      <c r="QJJ103" s="644"/>
      <c r="QJK103" s="644"/>
      <c r="QJL103" s="644"/>
      <c r="QJM103" s="644"/>
      <c r="QJN103" s="644"/>
      <c r="QJO103" s="644"/>
      <c r="QJP103" s="644"/>
      <c r="QJQ103" s="644"/>
      <c r="QJR103" s="644"/>
      <c r="QJS103" s="644"/>
      <c r="QJT103" s="644"/>
      <c r="QJU103" s="644"/>
      <c r="QJV103" s="644"/>
      <c r="QJW103" s="644"/>
      <c r="QJX103" s="644"/>
      <c r="QJY103" s="644"/>
      <c r="QJZ103" s="644"/>
      <c r="QKA103" s="644"/>
      <c r="QKB103" s="644"/>
      <c r="QKC103" s="644"/>
      <c r="QKD103" s="644"/>
      <c r="QKE103" s="644"/>
      <c r="QKF103" s="644"/>
      <c r="QKG103" s="644"/>
      <c r="QKH103" s="644"/>
      <c r="QKI103" s="644"/>
      <c r="QKJ103" s="644"/>
      <c r="QKK103" s="644"/>
      <c r="QKL103" s="644"/>
      <c r="QKM103" s="644"/>
      <c r="QKN103" s="644"/>
      <c r="QKO103" s="644"/>
      <c r="QKP103" s="644"/>
      <c r="QKQ103" s="644"/>
      <c r="QKR103" s="644"/>
      <c r="QKS103" s="644"/>
      <c r="QKT103" s="644"/>
      <c r="QKU103" s="644"/>
      <c r="QKV103" s="644"/>
      <c r="QKW103" s="644"/>
      <c r="QKX103" s="644"/>
      <c r="QKY103" s="644"/>
      <c r="QKZ103" s="644"/>
      <c r="QLA103" s="644"/>
      <c r="QLB103" s="644"/>
      <c r="QLC103" s="644"/>
      <c r="QLD103" s="644"/>
      <c r="QLE103" s="644"/>
      <c r="QLF103" s="644"/>
      <c r="QLG103" s="644"/>
      <c r="QLH103" s="644"/>
      <c r="QLI103" s="644"/>
      <c r="QLJ103" s="644"/>
      <c r="QLK103" s="644"/>
      <c r="QLL103" s="644"/>
      <c r="QLM103" s="644"/>
      <c r="QLN103" s="644"/>
      <c r="QLO103" s="644"/>
      <c r="QLP103" s="644"/>
      <c r="QLQ103" s="644"/>
      <c r="QLR103" s="644"/>
      <c r="QLS103" s="644"/>
      <c r="QLT103" s="644"/>
      <c r="QLU103" s="644"/>
      <c r="QLV103" s="644"/>
      <c r="QLW103" s="644"/>
      <c r="QLX103" s="644"/>
      <c r="QLY103" s="644"/>
      <c r="QLZ103" s="644"/>
      <c r="QMA103" s="644"/>
      <c r="QMB103" s="644"/>
      <c r="QMC103" s="644"/>
      <c r="QMD103" s="644"/>
      <c r="QME103" s="644"/>
      <c r="QMF103" s="644"/>
      <c r="QMG103" s="644"/>
      <c r="QMH103" s="644"/>
      <c r="QMI103" s="644"/>
      <c r="QMJ103" s="644"/>
      <c r="QMK103" s="644"/>
      <c r="QML103" s="644"/>
      <c r="QMM103" s="644"/>
      <c r="QMN103" s="644"/>
      <c r="QMO103" s="644"/>
      <c r="QMP103" s="644"/>
      <c r="QMQ103" s="644"/>
      <c r="QMR103" s="644"/>
      <c r="QMS103" s="644"/>
      <c r="QMT103" s="644"/>
      <c r="QMU103" s="644"/>
      <c r="QMV103" s="644"/>
      <c r="QMW103" s="644"/>
      <c r="QMX103" s="644"/>
      <c r="QMY103" s="644"/>
      <c r="QMZ103" s="644"/>
      <c r="QNA103" s="644"/>
      <c r="QNB103" s="644"/>
      <c r="QNC103" s="644"/>
      <c r="QND103" s="644"/>
      <c r="QNE103" s="644"/>
      <c r="QNF103" s="644"/>
      <c r="QNG103" s="644"/>
      <c r="QNH103" s="644"/>
      <c r="QNI103" s="644"/>
      <c r="QNJ103" s="644"/>
      <c r="QNK103" s="644"/>
      <c r="QNL103" s="644"/>
      <c r="QNM103" s="644"/>
      <c r="QNN103" s="644"/>
      <c r="QNO103" s="644"/>
      <c r="QNP103" s="644"/>
      <c r="QNQ103" s="644"/>
      <c r="QNR103" s="644"/>
      <c r="QNS103" s="644"/>
      <c r="QNT103" s="644"/>
      <c r="QNU103" s="644"/>
      <c r="QNV103" s="644"/>
      <c r="QNW103" s="644"/>
      <c r="QNX103" s="644"/>
      <c r="QNY103" s="644"/>
      <c r="QNZ103" s="644"/>
      <c r="QOA103" s="644"/>
      <c r="QOB103" s="644"/>
      <c r="QOC103" s="644"/>
      <c r="QOD103" s="644"/>
      <c r="QOE103" s="644"/>
      <c r="QOF103" s="644"/>
      <c r="QOG103" s="644"/>
      <c r="QOH103" s="644"/>
      <c r="QOI103" s="644"/>
      <c r="QOJ103" s="644"/>
      <c r="QOK103" s="644"/>
      <c r="QOL103" s="644"/>
      <c r="QOM103" s="644"/>
      <c r="QON103" s="644"/>
      <c r="QOO103" s="644"/>
      <c r="QOP103" s="644"/>
      <c r="QOQ103" s="644"/>
      <c r="QOR103" s="644"/>
      <c r="QOS103" s="644"/>
      <c r="QOT103" s="644"/>
      <c r="QOU103" s="644"/>
      <c r="QOV103" s="644"/>
      <c r="QOW103" s="644"/>
      <c r="QOX103" s="644"/>
      <c r="QOY103" s="644"/>
      <c r="QOZ103" s="644"/>
      <c r="QPA103" s="644"/>
      <c r="QPB103" s="644"/>
      <c r="QPC103" s="644"/>
      <c r="QPD103" s="644"/>
      <c r="QPE103" s="644"/>
      <c r="QPF103" s="644"/>
      <c r="QPG103" s="644"/>
      <c r="QPH103" s="644"/>
      <c r="QPI103" s="644"/>
      <c r="QPJ103" s="644"/>
      <c r="QPK103" s="644"/>
      <c r="QPL103" s="644"/>
      <c r="QPM103" s="644"/>
      <c r="QPN103" s="644"/>
      <c r="QPO103" s="644"/>
      <c r="QPP103" s="644"/>
      <c r="QPQ103" s="644"/>
      <c r="QPR103" s="644"/>
      <c r="QPS103" s="644"/>
      <c r="QPT103" s="644"/>
      <c r="QPU103" s="644"/>
      <c r="QPV103" s="644"/>
      <c r="QPW103" s="644"/>
      <c r="QPX103" s="644"/>
      <c r="QPY103" s="644"/>
      <c r="QPZ103" s="644"/>
      <c r="QQA103" s="644"/>
      <c r="QQB103" s="644"/>
      <c r="QQC103" s="644"/>
      <c r="QQD103" s="644"/>
      <c r="QQE103" s="644"/>
      <c r="QQF103" s="644"/>
      <c r="QQG103" s="644"/>
      <c r="QQH103" s="644"/>
      <c r="QQI103" s="644"/>
      <c r="QQJ103" s="644"/>
      <c r="QQK103" s="644"/>
      <c r="QQL103" s="644"/>
      <c r="QQM103" s="644"/>
      <c r="QQN103" s="644"/>
      <c r="QQO103" s="644"/>
      <c r="QQP103" s="644"/>
      <c r="QQQ103" s="644"/>
      <c r="QQR103" s="644"/>
      <c r="QQS103" s="644"/>
      <c r="QQT103" s="644"/>
      <c r="QQU103" s="644"/>
      <c r="QQV103" s="644"/>
      <c r="QQW103" s="644"/>
      <c r="QQX103" s="644"/>
      <c r="QQY103" s="644"/>
      <c r="QQZ103" s="644"/>
      <c r="QRA103" s="644"/>
      <c r="QRB103" s="644"/>
      <c r="QRC103" s="644"/>
      <c r="QRD103" s="644"/>
      <c r="QRE103" s="644"/>
      <c r="QRF103" s="644"/>
      <c r="QRG103" s="644"/>
      <c r="QRH103" s="644"/>
      <c r="QRI103" s="644"/>
      <c r="QRJ103" s="644"/>
      <c r="QRK103" s="644"/>
      <c r="QRL103" s="644"/>
      <c r="QRM103" s="644"/>
      <c r="QRN103" s="644"/>
      <c r="QRO103" s="644"/>
      <c r="QRP103" s="644"/>
      <c r="QRQ103" s="644"/>
      <c r="QRR103" s="644"/>
      <c r="QRS103" s="644"/>
      <c r="QRT103" s="644"/>
      <c r="QRU103" s="644"/>
      <c r="QRV103" s="644"/>
      <c r="QRW103" s="644"/>
      <c r="QRX103" s="644"/>
      <c r="QRY103" s="644"/>
      <c r="QRZ103" s="644"/>
      <c r="QSA103" s="644"/>
      <c r="QSB103" s="644"/>
      <c r="QSC103" s="644"/>
      <c r="QSD103" s="644"/>
      <c r="QSE103" s="644"/>
      <c r="QSF103" s="644"/>
      <c r="QSG103" s="644"/>
      <c r="QSH103" s="644"/>
      <c r="QSI103" s="644"/>
      <c r="QSJ103" s="644"/>
      <c r="QSK103" s="644"/>
      <c r="QSL103" s="644"/>
      <c r="QSM103" s="644"/>
      <c r="QSN103" s="644"/>
      <c r="QSO103" s="644"/>
      <c r="QSP103" s="644"/>
      <c r="QSQ103" s="644"/>
      <c r="QSR103" s="644"/>
      <c r="QSS103" s="644"/>
      <c r="QST103" s="644"/>
      <c r="QSU103" s="644"/>
      <c r="QSV103" s="644"/>
      <c r="QSW103" s="644"/>
      <c r="QSX103" s="644"/>
      <c r="QSY103" s="644"/>
      <c r="QSZ103" s="644"/>
      <c r="QTA103" s="644"/>
      <c r="QTB103" s="644"/>
      <c r="QTC103" s="644"/>
      <c r="QTD103" s="644"/>
      <c r="QTE103" s="644"/>
      <c r="QTF103" s="644"/>
      <c r="QTG103" s="644"/>
      <c r="QTH103" s="644"/>
      <c r="QTI103" s="644"/>
      <c r="QTJ103" s="644"/>
      <c r="QTK103" s="644"/>
      <c r="QTL103" s="644"/>
      <c r="QTM103" s="644"/>
      <c r="QTN103" s="644"/>
      <c r="QTO103" s="644"/>
      <c r="QTP103" s="644"/>
      <c r="QTQ103" s="644"/>
      <c r="QTR103" s="644"/>
      <c r="QTS103" s="644"/>
      <c r="QTT103" s="644"/>
      <c r="QTU103" s="644"/>
      <c r="QTV103" s="644"/>
      <c r="QTW103" s="644"/>
      <c r="QTX103" s="644"/>
      <c r="QTY103" s="644"/>
      <c r="QTZ103" s="644"/>
      <c r="QUA103" s="644"/>
      <c r="QUB103" s="644"/>
      <c r="QUC103" s="644"/>
      <c r="QUD103" s="644"/>
      <c r="QUE103" s="644"/>
      <c r="QUF103" s="644"/>
      <c r="QUG103" s="644"/>
      <c r="QUH103" s="644"/>
      <c r="QUI103" s="644"/>
      <c r="QUJ103" s="644"/>
      <c r="QUK103" s="644"/>
      <c r="QUL103" s="644"/>
      <c r="QUM103" s="644"/>
      <c r="QUN103" s="644"/>
      <c r="QUO103" s="644"/>
      <c r="QUP103" s="644"/>
      <c r="QUQ103" s="644"/>
      <c r="QUR103" s="644"/>
      <c r="QUS103" s="644"/>
      <c r="QUT103" s="644"/>
      <c r="QUU103" s="644"/>
      <c r="QUV103" s="644"/>
      <c r="QUW103" s="644"/>
      <c r="QUX103" s="644"/>
      <c r="QUY103" s="644"/>
      <c r="QUZ103" s="644"/>
      <c r="QVA103" s="644"/>
      <c r="QVB103" s="644"/>
      <c r="QVC103" s="644"/>
      <c r="QVD103" s="644"/>
      <c r="QVE103" s="644"/>
      <c r="QVF103" s="644"/>
      <c r="QVG103" s="644"/>
      <c r="QVH103" s="644"/>
      <c r="QVI103" s="644"/>
      <c r="QVJ103" s="644"/>
      <c r="QVK103" s="644"/>
      <c r="QVL103" s="644"/>
      <c r="QVM103" s="644"/>
      <c r="QVN103" s="644"/>
      <c r="QVO103" s="644"/>
      <c r="QVP103" s="644"/>
      <c r="QVQ103" s="644"/>
      <c r="QVR103" s="644"/>
      <c r="QVS103" s="644"/>
      <c r="QVT103" s="644"/>
      <c r="QVU103" s="644"/>
      <c r="QVV103" s="644"/>
      <c r="QVW103" s="644"/>
      <c r="QVX103" s="644"/>
      <c r="QVY103" s="644"/>
      <c r="QVZ103" s="644"/>
      <c r="QWA103" s="644"/>
      <c r="QWB103" s="644"/>
      <c r="QWC103" s="644"/>
      <c r="QWD103" s="644"/>
      <c r="QWE103" s="644"/>
      <c r="QWF103" s="644"/>
      <c r="QWG103" s="644"/>
      <c r="QWH103" s="644"/>
      <c r="QWI103" s="644"/>
      <c r="QWJ103" s="644"/>
      <c r="QWK103" s="644"/>
      <c r="QWL103" s="644"/>
      <c r="QWM103" s="644"/>
      <c r="QWN103" s="644"/>
      <c r="QWO103" s="644"/>
      <c r="QWP103" s="644"/>
      <c r="QWQ103" s="644"/>
      <c r="QWR103" s="644"/>
      <c r="QWS103" s="644"/>
      <c r="QWT103" s="644"/>
      <c r="QWU103" s="644"/>
      <c r="QWV103" s="644"/>
      <c r="QWW103" s="644"/>
      <c r="QWX103" s="644"/>
      <c r="QWY103" s="644"/>
      <c r="QWZ103" s="644"/>
      <c r="QXA103" s="644"/>
      <c r="QXB103" s="644"/>
      <c r="QXC103" s="644"/>
      <c r="QXD103" s="644"/>
      <c r="QXE103" s="644"/>
      <c r="QXF103" s="644"/>
      <c r="QXG103" s="644"/>
      <c r="QXH103" s="644"/>
      <c r="QXI103" s="644"/>
      <c r="QXJ103" s="644"/>
      <c r="QXK103" s="644"/>
      <c r="QXL103" s="644"/>
      <c r="QXM103" s="644"/>
      <c r="QXN103" s="644"/>
      <c r="QXO103" s="644"/>
      <c r="QXP103" s="644"/>
      <c r="QXQ103" s="644"/>
      <c r="QXR103" s="644"/>
      <c r="QXS103" s="644"/>
      <c r="QXT103" s="644"/>
      <c r="QXU103" s="644"/>
      <c r="QXV103" s="644"/>
      <c r="QXW103" s="644"/>
      <c r="QXX103" s="644"/>
      <c r="QXY103" s="644"/>
      <c r="QXZ103" s="644"/>
      <c r="QYA103" s="644"/>
      <c r="QYB103" s="644"/>
      <c r="QYC103" s="644"/>
      <c r="QYD103" s="644"/>
      <c r="QYE103" s="644"/>
      <c r="QYF103" s="644"/>
      <c r="QYG103" s="644"/>
      <c r="QYH103" s="644"/>
      <c r="QYI103" s="644"/>
      <c r="QYJ103" s="644"/>
      <c r="QYK103" s="644"/>
      <c r="QYL103" s="644"/>
      <c r="QYM103" s="644"/>
      <c r="QYN103" s="644"/>
      <c r="QYO103" s="644"/>
      <c r="QYP103" s="644"/>
      <c r="QYQ103" s="644"/>
      <c r="QYR103" s="644"/>
      <c r="QYS103" s="644"/>
      <c r="QYT103" s="644"/>
      <c r="QYU103" s="644"/>
      <c r="QYV103" s="644"/>
      <c r="QYW103" s="644"/>
      <c r="QYX103" s="644"/>
      <c r="QYY103" s="644"/>
      <c r="QYZ103" s="644"/>
      <c r="QZA103" s="644"/>
      <c r="QZB103" s="644"/>
      <c r="QZC103" s="644"/>
      <c r="QZD103" s="644"/>
      <c r="QZE103" s="644"/>
      <c r="QZF103" s="644"/>
      <c r="QZG103" s="644"/>
      <c r="QZH103" s="644"/>
      <c r="QZI103" s="644"/>
      <c r="QZJ103" s="644"/>
      <c r="QZK103" s="644"/>
      <c r="QZL103" s="644"/>
      <c r="QZM103" s="644"/>
      <c r="QZN103" s="644"/>
      <c r="QZO103" s="644"/>
      <c r="QZP103" s="644"/>
      <c r="QZQ103" s="644"/>
      <c r="QZR103" s="644"/>
      <c r="QZS103" s="644"/>
      <c r="QZT103" s="644"/>
      <c r="QZU103" s="644"/>
      <c r="QZV103" s="644"/>
      <c r="QZW103" s="644"/>
      <c r="QZX103" s="644"/>
      <c r="QZY103" s="644"/>
      <c r="QZZ103" s="644"/>
      <c r="RAA103" s="644"/>
      <c r="RAB103" s="644"/>
      <c r="RAC103" s="644"/>
      <c r="RAD103" s="644"/>
      <c r="RAE103" s="644"/>
      <c r="RAF103" s="644"/>
      <c r="RAG103" s="644"/>
      <c r="RAH103" s="644"/>
      <c r="RAI103" s="644"/>
      <c r="RAJ103" s="644"/>
      <c r="RAK103" s="644"/>
      <c r="RAL103" s="644"/>
      <c r="RAM103" s="644"/>
      <c r="RAN103" s="644"/>
      <c r="RAO103" s="644"/>
      <c r="RAP103" s="644"/>
      <c r="RAQ103" s="644"/>
      <c r="RAR103" s="644"/>
      <c r="RAS103" s="644"/>
      <c r="RAT103" s="644"/>
      <c r="RAU103" s="644"/>
      <c r="RAV103" s="644"/>
      <c r="RAW103" s="644"/>
      <c r="RAX103" s="644"/>
      <c r="RAY103" s="644"/>
      <c r="RAZ103" s="644"/>
      <c r="RBA103" s="644"/>
      <c r="RBB103" s="644"/>
      <c r="RBC103" s="644"/>
      <c r="RBD103" s="644"/>
      <c r="RBE103" s="644"/>
      <c r="RBF103" s="644"/>
      <c r="RBG103" s="644"/>
      <c r="RBH103" s="644"/>
      <c r="RBI103" s="644"/>
      <c r="RBJ103" s="644"/>
      <c r="RBK103" s="644"/>
      <c r="RBL103" s="644"/>
      <c r="RBM103" s="644"/>
      <c r="RBN103" s="644"/>
      <c r="RBO103" s="644"/>
      <c r="RBP103" s="644"/>
      <c r="RBQ103" s="644"/>
      <c r="RBR103" s="644"/>
      <c r="RBS103" s="644"/>
      <c r="RBT103" s="644"/>
      <c r="RBU103" s="644"/>
      <c r="RBV103" s="644"/>
      <c r="RBW103" s="644"/>
      <c r="RBX103" s="644"/>
      <c r="RBY103" s="644"/>
      <c r="RBZ103" s="644"/>
      <c r="RCA103" s="644"/>
      <c r="RCB103" s="644"/>
      <c r="RCC103" s="644"/>
      <c r="RCD103" s="644"/>
      <c r="RCE103" s="644"/>
      <c r="RCF103" s="644"/>
      <c r="RCG103" s="644"/>
      <c r="RCH103" s="644"/>
      <c r="RCI103" s="644"/>
      <c r="RCJ103" s="644"/>
      <c r="RCK103" s="644"/>
      <c r="RCL103" s="644"/>
      <c r="RCM103" s="644"/>
      <c r="RCN103" s="644"/>
      <c r="RCO103" s="644"/>
      <c r="RCP103" s="644"/>
      <c r="RCQ103" s="644"/>
      <c r="RCR103" s="644"/>
      <c r="RCS103" s="644"/>
      <c r="RCT103" s="644"/>
      <c r="RCU103" s="644"/>
      <c r="RCV103" s="644"/>
      <c r="RCW103" s="644"/>
      <c r="RCX103" s="644"/>
      <c r="RCY103" s="644"/>
      <c r="RCZ103" s="644"/>
      <c r="RDA103" s="644"/>
      <c r="RDB103" s="644"/>
      <c r="RDC103" s="644"/>
      <c r="RDD103" s="644"/>
      <c r="RDE103" s="644"/>
      <c r="RDF103" s="644"/>
      <c r="RDG103" s="644"/>
      <c r="RDH103" s="644"/>
      <c r="RDI103" s="644"/>
      <c r="RDJ103" s="644"/>
      <c r="RDK103" s="644"/>
      <c r="RDL103" s="644"/>
      <c r="RDM103" s="644"/>
      <c r="RDN103" s="644"/>
      <c r="RDO103" s="644"/>
      <c r="RDP103" s="644"/>
      <c r="RDQ103" s="644"/>
      <c r="RDR103" s="644"/>
      <c r="RDS103" s="644"/>
      <c r="RDT103" s="644"/>
      <c r="RDU103" s="644"/>
      <c r="RDV103" s="644"/>
      <c r="RDW103" s="644"/>
      <c r="RDX103" s="644"/>
      <c r="RDY103" s="644"/>
      <c r="RDZ103" s="644"/>
      <c r="REA103" s="644"/>
      <c r="REB103" s="644"/>
      <c r="REC103" s="644"/>
      <c r="RED103" s="644"/>
      <c r="REE103" s="644"/>
      <c r="REF103" s="644"/>
      <c r="REG103" s="644"/>
      <c r="REH103" s="644"/>
      <c r="REI103" s="644"/>
      <c r="REJ103" s="644"/>
      <c r="REK103" s="644"/>
      <c r="REL103" s="644"/>
      <c r="REM103" s="644"/>
      <c r="REN103" s="644"/>
      <c r="REO103" s="644"/>
      <c r="REP103" s="644"/>
      <c r="REQ103" s="644"/>
      <c r="RER103" s="644"/>
      <c r="RES103" s="644"/>
      <c r="RET103" s="644"/>
      <c r="REU103" s="644"/>
      <c r="REV103" s="644"/>
      <c r="REW103" s="644"/>
      <c r="REX103" s="644"/>
      <c r="REY103" s="644"/>
      <c r="REZ103" s="644"/>
      <c r="RFA103" s="644"/>
      <c r="RFB103" s="644"/>
      <c r="RFC103" s="644"/>
      <c r="RFD103" s="644"/>
      <c r="RFE103" s="644"/>
      <c r="RFF103" s="644"/>
      <c r="RFG103" s="644"/>
      <c r="RFH103" s="644"/>
      <c r="RFI103" s="644"/>
      <c r="RFJ103" s="644"/>
      <c r="RFK103" s="644"/>
      <c r="RFL103" s="644"/>
      <c r="RFM103" s="644"/>
      <c r="RFN103" s="644"/>
      <c r="RFO103" s="644"/>
      <c r="RFP103" s="644"/>
      <c r="RFQ103" s="644"/>
      <c r="RFR103" s="644"/>
      <c r="RFS103" s="644"/>
      <c r="RFT103" s="644"/>
      <c r="RFU103" s="644"/>
      <c r="RFV103" s="644"/>
      <c r="RFW103" s="644"/>
      <c r="RFX103" s="644"/>
      <c r="RFY103" s="644"/>
      <c r="RFZ103" s="644"/>
      <c r="RGA103" s="644"/>
      <c r="RGB103" s="644"/>
      <c r="RGC103" s="644"/>
      <c r="RGD103" s="644"/>
      <c r="RGE103" s="644"/>
      <c r="RGF103" s="644"/>
      <c r="RGG103" s="644"/>
      <c r="RGH103" s="644"/>
      <c r="RGI103" s="644"/>
      <c r="RGJ103" s="644"/>
      <c r="RGK103" s="644"/>
      <c r="RGL103" s="644"/>
      <c r="RGM103" s="644"/>
      <c r="RGN103" s="644"/>
      <c r="RGO103" s="644"/>
      <c r="RGP103" s="644"/>
      <c r="RGQ103" s="644"/>
      <c r="RGR103" s="644"/>
      <c r="RGS103" s="644"/>
      <c r="RGT103" s="644"/>
      <c r="RGU103" s="644"/>
      <c r="RGV103" s="644"/>
      <c r="RGW103" s="644"/>
      <c r="RGX103" s="644"/>
      <c r="RGY103" s="644"/>
      <c r="RGZ103" s="644"/>
      <c r="RHA103" s="644"/>
      <c r="RHB103" s="644"/>
      <c r="RHC103" s="644"/>
      <c r="RHD103" s="644"/>
      <c r="RHE103" s="644"/>
      <c r="RHF103" s="644"/>
      <c r="RHG103" s="644"/>
      <c r="RHH103" s="644"/>
      <c r="RHI103" s="644"/>
      <c r="RHJ103" s="644"/>
      <c r="RHK103" s="644"/>
      <c r="RHL103" s="644"/>
      <c r="RHM103" s="644"/>
      <c r="RHN103" s="644"/>
      <c r="RHO103" s="644"/>
      <c r="RHP103" s="644"/>
      <c r="RHQ103" s="644"/>
      <c r="RHR103" s="644"/>
      <c r="RHS103" s="644"/>
      <c r="RHT103" s="644"/>
      <c r="RHU103" s="644"/>
      <c r="RHV103" s="644"/>
      <c r="RHW103" s="644"/>
      <c r="RHX103" s="644"/>
      <c r="RHY103" s="644"/>
      <c r="RHZ103" s="644"/>
      <c r="RIA103" s="644"/>
      <c r="RIB103" s="644"/>
      <c r="RIC103" s="644"/>
      <c r="RID103" s="644"/>
      <c r="RIE103" s="644"/>
      <c r="RIF103" s="644"/>
      <c r="RIG103" s="644"/>
      <c r="RIH103" s="644"/>
      <c r="RII103" s="644"/>
      <c r="RIJ103" s="644"/>
      <c r="RIK103" s="644"/>
      <c r="RIL103" s="644"/>
      <c r="RIM103" s="644"/>
      <c r="RIN103" s="644"/>
      <c r="RIO103" s="644"/>
      <c r="RIP103" s="644"/>
      <c r="RIQ103" s="644"/>
      <c r="RIR103" s="644"/>
      <c r="RIS103" s="644"/>
      <c r="RIT103" s="644"/>
      <c r="RIU103" s="644"/>
      <c r="RIV103" s="644"/>
      <c r="RIW103" s="644"/>
      <c r="RIX103" s="644"/>
      <c r="RIY103" s="644"/>
      <c r="RIZ103" s="644"/>
      <c r="RJA103" s="644"/>
      <c r="RJB103" s="644"/>
      <c r="RJC103" s="644"/>
      <c r="RJD103" s="644"/>
      <c r="RJE103" s="644"/>
      <c r="RJF103" s="644"/>
      <c r="RJG103" s="644"/>
      <c r="RJH103" s="644"/>
      <c r="RJI103" s="644"/>
      <c r="RJJ103" s="644"/>
      <c r="RJK103" s="644"/>
      <c r="RJL103" s="644"/>
      <c r="RJM103" s="644"/>
      <c r="RJN103" s="644"/>
      <c r="RJO103" s="644"/>
      <c r="RJP103" s="644"/>
      <c r="RJQ103" s="644"/>
      <c r="RJR103" s="644"/>
      <c r="RJS103" s="644"/>
      <c r="RJT103" s="644"/>
      <c r="RJU103" s="644"/>
      <c r="RJV103" s="644"/>
      <c r="RJW103" s="644"/>
      <c r="RJX103" s="644"/>
      <c r="RJY103" s="644"/>
      <c r="RJZ103" s="644"/>
      <c r="RKA103" s="644"/>
      <c r="RKB103" s="644"/>
      <c r="RKC103" s="644"/>
      <c r="RKD103" s="644"/>
      <c r="RKE103" s="644"/>
      <c r="RKF103" s="644"/>
      <c r="RKG103" s="644"/>
      <c r="RKH103" s="644"/>
      <c r="RKI103" s="644"/>
      <c r="RKJ103" s="644"/>
      <c r="RKK103" s="644"/>
      <c r="RKL103" s="644"/>
      <c r="RKM103" s="644"/>
      <c r="RKN103" s="644"/>
      <c r="RKO103" s="644"/>
      <c r="RKP103" s="644"/>
      <c r="RKQ103" s="644"/>
      <c r="RKR103" s="644"/>
      <c r="RKS103" s="644"/>
      <c r="RKT103" s="644"/>
      <c r="RKU103" s="644"/>
      <c r="RKV103" s="644"/>
      <c r="RKW103" s="644"/>
      <c r="RKX103" s="644"/>
      <c r="RKY103" s="644"/>
      <c r="RKZ103" s="644"/>
      <c r="RLA103" s="644"/>
      <c r="RLB103" s="644"/>
      <c r="RLC103" s="644"/>
      <c r="RLD103" s="644"/>
      <c r="RLE103" s="644"/>
      <c r="RLF103" s="644"/>
      <c r="RLG103" s="644"/>
      <c r="RLH103" s="644"/>
      <c r="RLI103" s="644"/>
      <c r="RLJ103" s="644"/>
      <c r="RLK103" s="644"/>
      <c r="RLL103" s="644"/>
      <c r="RLM103" s="644"/>
      <c r="RLN103" s="644"/>
      <c r="RLO103" s="644"/>
      <c r="RLP103" s="644"/>
      <c r="RLQ103" s="644"/>
      <c r="RLR103" s="644"/>
      <c r="RLS103" s="644"/>
      <c r="RLT103" s="644"/>
      <c r="RLU103" s="644"/>
      <c r="RLV103" s="644"/>
      <c r="RLW103" s="644"/>
      <c r="RLX103" s="644"/>
      <c r="RLY103" s="644"/>
      <c r="RLZ103" s="644"/>
      <c r="RMA103" s="644"/>
      <c r="RMB103" s="644"/>
      <c r="RMC103" s="644"/>
      <c r="RMD103" s="644"/>
      <c r="RME103" s="644"/>
      <c r="RMF103" s="644"/>
      <c r="RMG103" s="644"/>
      <c r="RMH103" s="644"/>
      <c r="RMI103" s="644"/>
      <c r="RMJ103" s="644"/>
      <c r="RMK103" s="644"/>
      <c r="RML103" s="644"/>
      <c r="RMM103" s="644"/>
      <c r="RMN103" s="644"/>
      <c r="RMO103" s="644"/>
      <c r="RMP103" s="644"/>
      <c r="RMQ103" s="644"/>
      <c r="RMR103" s="644"/>
      <c r="RMS103" s="644"/>
      <c r="RMT103" s="644"/>
      <c r="RMU103" s="644"/>
      <c r="RMV103" s="644"/>
      <c r="RMW103" s="644"/>
      <c r="RMX103" s="644"/>
      <c r="RMY103" s="644"/>
      <c r="RMZ103" s="644"/>
      <c r="RNA103" s="644"/>
      <c r="RNB103" s="644"/>
      <c r="RNC103" s="644"/>
      <c r="RND103" s="644"/>
      <c r="RNE103" s="644"/>
      <c r="RNF103" s="644"/>
      <c r="RNG103" s="644"/>
      <c r="RNH103" s="644"/>
      <c r="RNI103" s="644"/>
      <c r="RNJ103" s="644"/>
      <c r="RNK103" s="644"/>
      <c r="RNL103" s="644"/>
      <c r="RNM103" s="644"/>
      <c r="RNN103" s="644"/>
      <c r="RNO103" s="644"/>
      <c r="RNP103" s="644"/>
      <c r="RNQ103" s="644"/>
      <c r="RNR103" s="644"/>
      <c r="RNS103" s="644"/>
      <c r="RNT103" s="644"/>
      <c r="RNU103" s="644"/>
      <c r="RNV103" s="644"/>
      <c r="RNW103" s="644"/>
      <c r="RNX103" s="644"/>
      <c r="RNY103" s="644"/>
      <c r="RNZ103" s="644"/>
      <c r="ROA103" s="644"/>
      <c r="ROB103" s="644"/>
      <c r="ROC103" s="644"/>
      <c r="ROD103" s="644"/>
      <c r="ROE103" s="644"/>
      <c r="ROF103" s="644"/>
      <c r="ROG103" s="644"/>
      <c r="ROH103" s="644"/>
      <c r="ROI103" s="644"/>
      <c r="ROJ103" s="644"/>
      <c r="ROK103" s="644"/>
      <c r="ROL103" s="644"/>
      <c r="ROM103" s="644"/>
      <c r="RON103" s="644"/>
      <c r="ROO103" s="644"/>
      <c r="ROP103" s="644"/>
      <c r="ROQ103" s="644"/>
      <c r="ROR103" s="644"/>
      <c r="ROS103" s="644"/>
      <c r="ROT103" s="644"/>
      <c r="ROU103" s="644"/>
      <c r="ROV103" s="644"/>
      <c r="ROW103" s="644"/>
      <c r="ROX103" s="644"/>
      <c r="ROY103" s="644"/>
      <c r="ROZ103" s="644"/>
      <c r="RPA103" s="644"/>
      <c r="RPB103" s="644"/>
      <c r="RPC103" s="644"/>
      <c r="RPD103" s="644"/>
      <c r="RPE103" s="644"/>
      <c r="RPF103" s="644"/>
      <c r="RPG103" s="644"/>
      <c r="RPH103" s="644"/>
      <c r="RPI103" s="644"/>
      <c r="RPJ103" s="644"/>
      <c r="RPK103" s="644"/>
      <c r="RPL103" s="644"/>
      <c r="RPM103" s="644"/>
      <c r="RPN103" s="644"/>
      <c r="RPO103" s="644"/>
      <c r="RPP103" s="644"/>
      <c r="RPQ103" s="644"/>
      <c r="RPR103" s="644"/>
      <c r="RPS103" s="644"/>
      <c r="RPT103" s="644"/>
      <c r="RPU103" s="644"/>
      <c r="RPV103" s="644"/>
      <c r="RPW103" s="644"/>
      <c r="RPX103" s="644"/>
      <c r="RPY103" s="644"/>
      <c r="RPZ103" s="644"/>
      <c r="RQA103" s="644"/>
      <c r="RQB103" s="644"/>
      <c r="RQC103" s="644"/>
      <c r="RQD103" s="644"/>
      <c r="RQE103" s="644"/>
      <c r="RQF103" s="644"/>
      <c r="RQG103" s="644"/>
      <c r="RQH103" s="644"/>
      <c r="RQI103" s="644"/>
      <c r="RQJ103" s="644"/>
      <c r="RQK103" s="644"/>
      <c r="RQL103" s="644"/>
      <c r="RQM103" s="644"/>
      <c r="RQN103" s="644"/>
      <c r="RQO103" s="644"/>
      <c r="RQP103" s="644"/>
      <c r="RQQ103" s="644"/>
      <c r="RQR103" s="644"/>
      <c r="RQS103" s="644"/>
      <c r="RQT103" s="644"/>
      <c r="RQU103" s="644"/>
      <c r="RQV103" s="644"/>
      <c r="RQW103" s="644"/>
      <c r="RQX103" s="644"/>
      <c r="RQY103" s="644"/>
      <c r="RQZ103" s="644"/>
      <c r="RRA103" s="644"/>
      <c r="RRB103" s="644"/>
      <c r="RRC103" s="644"/>
      <c r="RRD103" s="644"/>
      <c r="RRE103" s="644"/>
      <c r="RRF103" s="644"/>
      <c r="RRG103" s="644"/>
      <c r="RRH103" s="644"/>
      <c r="RRI103" s="644"/>
      <c r="RRJ103" s="644"/>
      <c r="RRK103" s="644"/>
      <c r="RRL103" s="644"/>
      <c r="RRM103" s="644"/>
      <c r="RRN103" s="644"/>
      <c r="RRO103" s="644"/>
      <c r="RRP103" s="644"/>
      <c r="RRQ103" s="644"/>
      <c r="RRR103" s="644"/>
      <c r="RRS103" s="644"/>
      <c r="RRT103" s="644"/>
      <c r="RRU103" s="644"/>
      <c r="RRV103" s="644"/>
      <c r="RRW103" s="644"/>
      <c r="RRX103" s="644"/>
      <c r="RRY103" s="644"/>
      <c r="RRZ103" s="644"/>
      <c r="RSA103" s="644"/>
      <c r="RSB103" s="644"/>
      <c r="RSC103" s="644"/>
      <c r="RSD103" s="644"/>
      <c r="RSE103" s="644"/>
      <c r="RSF103" s="644"/>
      <c r="RSG103" s="644"/>
      <c r="RSH103" s="644"/>
      <c r="RSI103" s="644"/>
      <c r="RSJ103" s="644"/>
      <c r="RSK103" s="644"/>
      <c r="RSL103" s="644"/>
      <c r="RSM103" s="644"/>
      <c r="RSN103" s="644"/>
      <c r="RSO103" s="644"/>
      <c r="RSP103" s="644"/>
      <c r="RSQ103" s="644"/>
      <c r="RSR103" s="644"/>
      <c r="RSS103" s="644"/>
      <c r="RST103" s="644"/>
      <c r="RSU103" s="644"/>
      <c r="RSV103" s="644"/>
      <c r="RSW103" s="644"/>
      <c r="RSX103" s="644"/>
      <c r="RSY103" s="644"/>
      <c r="RSZ103" s="644"/>
      <c r="RTA103" s="644"/>
      <c r="RTB103" s="644"/>
      <c r="RTC103" s="644"/>
      <c r="RTD103" s="644"/>
      <c r="RTE103" s="644"/>
      <c r="RTF103" s="644"/>
      <c r="RTG103" s="644"/>
      <c r="RTH103" s="644"/>
      <c r="RTI103" s="644"/>
      <c r="RTJ103" s="644"/>
      <c r="RTK103" s="644"/>
      <c r="RTL103" s="644"/>
      <c r="RTM103" s="644"/>
      <c r="RTN103" s="644"/>
      <c r="RTO103" s="644"/>
      <c r="RTP103" s="644"/>
      <c r="RTQ103" s="644"/>
      <c r="RTR103" s="644"/>
      <c r="RTS103" s="644"/>
      <c r="RTT103" s="644"/>
      <c r="RTU103" s="644"/>
      <c r="RTV103" s="644"/>
      <c r="RTW103" s="644"/>
      <c r="RTX103" s="644"/>
      <c r="RTY103" s="644"/>
      <c r="RTZ103" s="644"/>
      <c r="RUA103" s="644"/>
      <c r="RUB103" s="644"/>
      <c r="RUC103" s="644"/>
      <c r="RUD103" s="644"/>
      <c r="RUE103" s="644"/>
      <c r="RUF103" s="644"/>
      <c r="RUG103" s="644"/>
      <c r="RUH103" s="644"/>
      <c r="RUI103" s="644"/>
      <c r="RUJ103" s="644"/>
      <c r="RUK103" s="644"/>
      <c r="RUL103" s="644"/>
      <c r="RUM103" s="644"/>
      <c r="RUN103" s="644"/>
      <c r="RUO103" s="644"/>
      <c r="RUP103" s="644"/>
      <c r="RUQ103" s="644"/>
      <c r="RUR103" s="644"/>
      <c r="RUS103" s="644"/>
      <c r="RUT103" s="644"/>
      <c r="RUU103" s="644"/>
      <c r="RUV103" s="644"/>
      <c r="RUW103" s="644"/>
      <c r="RUX103" s="644"/>
      <c r="RUY103" s="644"/>
      <c r="RUZ103" s="644"/>
      <c r="RVA103" s="644"/>
      <c r="RVB103" s="644"/>
      <c r="RVC103" s="644"/>
      <c r="RVD103" s="644"/>
      <c r="RVE103" s="644"/>
      <c r="RVF103" s="644"/>
      <c r="RVG103" s="644"/>
      <c r="RVH103" s="644"/>
      <c r="RVI103" s="644"/>
      <c r="RVJ103" s="644"/>
      <c r="RVK103" s="644"/>
      <c r="RVL103" s="644"/>
      <c r="RVM103" s="644"/>
      <c r="RVN103" s="644"/>
      <c r="RVO103" s="644"/>
      <c r="RVP103" s="644"/>
      <c r="RVQ103" s="644"/>
      <c r="RVR103" s="644"/>
      <c r="RVS103" s="644"/>
      <c r="RVT103" s="644"/>
      <c r="RVU103" s="644"/>
      <c r="RVV103" s="644"/>
      <c r="RVW103" s="644"/>
      <c r="RVX103" s="644"/>
      <c r="RVY103" s="644"/>
      <c r="RVZ103" s="644"/>
      <c r="RWA103" s="644"/>
      <c r="RWB103" s="644"/>
      <c r="RWC103" s="644"/>
      <c r="RWD103" s="644"/>
      <c r="RWE103" s="644"/>
      <c r="RWF103" s="644"/>
      <c r="RWG103" s="644"/>
      <c r="RWH103" s="644"/>
      <c r="RWI103" s="644"/>
      <c r="RWJ103" s="644"/>
      <c r="RWK103" s="644"/>
      <c r="RWL103" s="644"/>
      <c r="RWM103" s="644"/>
      <c r="RWN103" s="644"/>
      <c r="RWO103" s="644"/>
      <c r="RWP103" s="644"/>
      <c r="RWQ103" s="644"/>
      <c r="RWR103" s="644"/>
      <c r="RWS103" s="644"/>
      <c r="RWT103" s="644"/>
      <c r="RWU103" s="644"/>
      <c r="RWV103" s="644"/>
      <c r="RWW103" s="644"/>
      <c r="RWX103" s="644"/>
      <c r="RWY103" s="644"/>
      <c r="RWZ103" s="644"/>
      <c r="RXA103" s="644"/>
      <c r="RXB103" s="644"/>
      <c r="RXC103" s="644"/>
      <c r="RXD103" s="644"/>
      <c r="RXE103" s="644"/>
      <c r="RXF103" s="644"/>
      <c r="RXG103" s="644"/>
      <c r="RXH103" s="644"/>
      <c r="RXI103" s="644"/>
      <c r="RXJ103" s="644"/>
      <c r="RXK103" s="644"/>
      <c r="RXL103" s="644"/>
      <c r="RXM103" s="644"/>
      <c r="RXN103" s="644"/>
      <c r="RXO103" s="644"/>
      <c r="RXP103" s="644"/>
      <c r="RXQ103" s="644"/>
      <c r="RXR103" s="644"/>
      <c r="RXS103" s="644"/>
      <c r="RXT103" s="644"/>
      <c r="RXU103" s="644"/>
      <c r="RXV103" s="644"/>
      <c r="RXW103" s="644"/>
      <c r="RXX103" s="644"/>
      <c r="RXY103" s="644"/>
      <c r="RXZ103" s="644"/>
      <c r="RYA103" s="644"/>
      <c r="RYB103" s="644"/>
      <c r="RYC103" s="644"/>
      <c r="RYD103" s="644"/>
      <c r="RYE103" s="644"/>
      <c r="RYF103" s="644"/>
      <c r="RYG103" s="644"/>
      <c r="RYH103" s="644"/>
      <c r="RYI103" s="644"/>
      <c r="RYJ103" s="644"/>
      <c r="RYK103" s="644"/>
      <c r="RYL103" s="644"/>
      <c r="RYM103" s="644"/>
      <c r="RYN103" s="644"/>
      <c r="RYO103" s="644"/>
      <c r="RYP103" s="644"/>
      <c r="RYQ103" s="644"/>
      <c r="RYR103" s="644"/>
      <c r="RYS103" s="644"/>
      <c r="RYT103" s="644"/>
      <c r="RYU103" s="644"/>
      <c r="RYV103" s="644"/>
      <c r="RYW103" s="644"/>
      <c r="RYX103" s="644"/>
      <c r="RYY103" s="644"/>
      <c r="RYZ103" s="644"/>
      <c r="RZA103" s="644"/>
      <c r="RZB103" s="644"/>
      <c r="RZC103" s="644"/>
      <c r="RZD103" s="644"/>
      <c r="RZE103" s="644"/>
      <c r="RZF103" s="644"/>
      <c r="RZG103" s="644"/>
      <c r="RZH103" s="644"/>
      <c r="RZI103" s="644"/>
      <c r="RZJ103" s="644"/>
      <c r="RZK103" s="644"/>
      <c r="RZL103" s="644"/>
      <c r="RZM103" s="644"/>
      <c r="RZN103" s="644"/>
      <c r="RZO103" s="644"/>
      <c r="RZP103" s="644"/>
      <c r="RZQ103" s="644"/>
      <c r="RZR103" s="644"/>
      <c r="RZS103" s="644"/>
      <c r="RZT103" s="644"/>
      <c r="RZU103" s="644"/>
      <c r="RZV103" s="644"/>
      <c r="RZW103" s="644"/>
      <c r="RZX103" s="644"/>
      <c r="RZY103" s="644"/>
      <c r="RZZ103" s="644"/>
      <c r="SAA103" s="644"/>
      <c r="SAB103" s="644"/>
      <c r="SAC103" s="644"/>
      <c r="SAD103" s="644"/>
      <c r="SAE103" s="644"/>
      <c r="SAF103" s="644"/>
      <c r="SAG103" s="644"/>
      <c r="SAH103" s="644"/>
      <c r="SAI103" s="644"/>
      <c r="SAJ103" s="644"/>
      <c r="SAK103" s="644"/>
      <c r="SAL103" s="644"/>
      <c r="SAM103" s="644"/>
      <c r="SAN103" s="644"/>
      <c r="SAO103" s="644"/>
      <c r="SAP103" s="644"/>
      <c r="SAQ103" s="644"/>
      <c r="SAR103" s="644"/>
      <c r="SAS103" s="644"/>
      <c r="SAT103" s="644"/>
      <c r="SAU103" s="644"/>
      <c r="SAV103" s="644"/>
      <c r="SAW103" s="644"/>
      <c r="SAX103" s="644"/>
      <c r="SAY103" s="644"/>
      <c r="SAZ103" s="644"/>
      <c r="SBA103" s="644"/>
      <c r="SBB103" s="644"/>
      <c r="SBC103" s="644"/>
      <c r="SBD103" s="644"/>
      <c r="SBE103" s="644"/>
      <c r="SBF103" s="644"/>
      <c r="SBG103" s="644"/>
      <c r="SBH103" s="644"/>
      <c r="SBI103" s="644"/>
      <c r="SBJ103" s="644"/>
      <c r="SBK103" s="644"/>
      <c r="SBL103" s="644"/>
      <c r="SBM103" s="644"/>
      <c r="SBN103" s="644"/>
      <c r="SBO103" s="644"/>
      <c r="SBP103" s="644"/>
      <c r="SBQ103" s="644"/>
      <c r="SBR103" s="644"/>
      <c r="SBS103" s="644"/>
      <c r="SBT103" s="644"/>
      <c r="SBU103" s="644"/>
      <c r="SBV103" s="644"/>
      <c r="SBW103" s="644"/>
      <c r="SBX103" s="644"/>
      <c r="SBY103" s="644"/>
      <c r="SBZ103" s="644"/>
      <c r="SCA103" s="644"/>
      <c r="SCB103" s="644"/>
      <c r="SCC103" s="644"/>
      <c r="SCD103" s="644"/>
      <c r="SCE103" s="644"/>
      <c r="SCF103" s="644"/>
      <c r="SCG103" s="644"/>
      <c r="SCH103" s="644"/>
      <c r="SCI103" s="644"/>
      <c r="SCJ103" s="644"/>
      <c r="SCK103" s="644"/>
      <c r="SCL103" s="644"/>
      <c r="SCM103" s="644"/>
      <c r="SCN103" s="644"/>
      <c r="SCO103" s="644"/>
      <c r="SCP103" s="644"/>
      <c r="SCQ103" s="644"/>
      <c r="SCR103" s="644"/>
      <c r="SCS103" s="644"/>
      <c r="SCT103" s="644"/>
      <c r="SCU103" s="644"/>
      <c r="SCV103" s="644"/>
      <c r="SCW103" s="644"/>
      <c r="SCX103" s="644"/>
      <c r="SCY103" s="644"/>
      <c r="SCZ103" s="644"/>
      <c r="SDA103" s="644"/>
      <c r="SDB103" s="644"/>
      <c r="SDC103" s="644"/>
      <c r="SDD103" s="644"/>
      <c r="SDE103" s="644"/>
      <c r="SDF103" s="644"/>
      <c r="SDG103" s="644"/>
      <c r="SDH103" s="644"/>
      <c r="SDI103" s="644"/>
      <c r="SDJ103" s="644"/>
      <c r="SDK103" s="644"/>
      <c r="SDL103" s="644"/>
      <c r="SDM103" s="644"/>
      <c r="SDN103" s="644"/>
      <c r="SDO103" s="644"/>
      <c r="SDP103" s="644"/>
      <c r="SDQ103" s="644"/>
      <c r="SDR103" s="644"/>
      <c r="SDS103" s="644"/>
      <c r="SDT103" s="644"/>
      <c r="SDU103" s="644"/>
      <c r="SDV103" s="644"/>
      <c r="SDW103" s="644"/>
      <c r="SDX103" s="644"/>
      <c r="SDY103" s="644"/>
      <c r="SDZ103" s="644"/>
      <c r="SEA103" s="644"/>
      <c r="SEB103" s="644"/>
      <c r="SEC103" s="644"/>
      <c r="SED103" s="644"/>
      <c r="SEE103" s="644"/>
      <c r="SEF103" s="644"/>
      <c r="SEG103" s="644"/>
      <c r="SEH103" s="644"/>
      <c r="SEI103" s="644"/>
      <c r="SEJ103" s="644"/>
      <c r="SEK103" s="644"/>
      <c r="SEL103" s="644"/>
      <c r="SEM103" s="644"/>
      <c r="SEN103" s="644"/>
      <c r="SEO103" s="644"/>
      <c r="SEP103" s="644"/>
      <c r="SEQ103" s="644"/>
      <c r="SER103" s="644"/>
      <c r="SES103" s="644"/>
      <c r="SET103" s="644"/>
      <c r="SEU103" s="644"/>
      <c r="SEV103" s="644"/>
      <c r="SEW103" s="644"/>
      <c r="SEX103" s="644"/>
      <c r="SEY103" s="644"/>
      <c r="SEZ103" s="644"/>
      <c r="SFA103" s="644"/>
      <c r="SFB103" s="644"/>
      <c r="SFC103" s="644"/>
      <c r="SFD103" s="644"/>
      <c r="SFE103" s="644"/>
      <c r="SFF103" s="644"/>
      <c r="SFG103" s="644"/>
      <c r="SFH103" s="644"/>
      <c r="SFI103" s="644"/>
      <c r="SFJ103" s="644"/>
      <c r="SFK103" s="644"/>
      <c r="SFL103" s="644"/>
      <c r="SFM103" s="644"/>
      <c r="SFN103" s="644"/>
      <c r="SFO103" s="644"/>
      <c r="SFP103" s="644"/>
      <c r="SFQ103" s="644"/>
      <c r="SFR103" s="644"/>
      <c r="SFS103" s="644"/>
      <c r="SFT103" s="644"/>
      <c r="SFU103" s="644"/>
      <c r="SFV103" s="644"/>
      <c r="SFW103" s="644"/>
      <c r="SFX103" s="644"/>
      <c r="SFY103" s="644"/>
      <c r="SFZ103" s="644"/>
      <c r="SGA103" s="644"/>
      <c r="SGB103" s="644"/>
      <c r="SGC103" s="644"/>
      <c r="SGD103" s="644"/>
      <c r="SGE103" s="644"/>
      <c r="SGF103" s="644"/>
      <c r="SGG103" s="644"/>
      <c r="SGH103" s="644"/>
      <c r="SGI103" s="644"/>
      <c r="SGJ103" s="644"/>
      <c r="SGK103" s="644"/>
      <c r="SGL103" s="644"/>
      <c r="SGM103" s="644"/>
      <c r="SGN103" s="644"/>
      <c r="SGO103" s="644"/>
      <c r="SGP103" s="644"/>
      <c r="SGQ103" s="644"/>
      <c r="SGR103" s="644"/>
      <c r="SGS103" s="644"/>
      <c r="SGT103" s="644"/>
      <c r="SGU103" s="644"/>
      <c r="SGV103" s="644"/>
      <c r="SGW103" s="644"/>
      <c r="SGX103" s="644"/>
      <c r="SGY103" s="644"/>
      <c r="SGZ103" s="644"/>
      <c r="SHA103" s="644"/>
      <c r="SHB103" s="644"/>
      <c r="SHC103" s="644"/>
      <c r="SHD103" s="644"/>
      <c r="SHE103" s="644"/>
      <c r="SHF103" s="644"/>
      <c r="SHG103" s="644"/>
      <c r="SHH103" s="644"/>
      <c r="SHI103" s="644"/>
      <c r="SHJ103" s="644"/>
      <c r="SHK103" s="644"/>
      <c r="SHL103" s="644"/>
      <c r="SHM103" s="644"/>
      <c r="SHN103" s="644"/>
      <c r="SHO103" s="644"/>
      <c r="SHP103" s="644"/>
      <c r="SHQ103" s="644"/>
      <c r="SHR103" s="644"/>
      <c r="SHS103" s="644"/>
      <c r="SHT103" s="644"/>
      <c r="SHU103" s="644"/>
      <c r="SHV103" s="644"/>
      <c r="SHW103" s="644"/>
      <c r="SHX103" s="644"/>
      <c r="SHY103" s="644"/>
      <c r="SHZ103" s="644"/>
      <c r="SIA103" s="644"/>
      <c r="SIB103" s="644"/>
      <c r="SIC103" s="644"/>
      <c r="SID103" s="644"/>
      <c r="SIE103" s="644"/>
      <c r="SIF103" s="644"/>
      <c r="SIG103" s="644"/>
      <c r="SIH103" s="644"/>
      <c r="SII103" s="644"/>
      <c r="SIJ103" s="644"/>
      <c r="SIK103" s="644"/>
      <c r="SIL103" s="644"/>
      <c r="SIM103" s="644"/>
      <c r="SIN103" s="644"/>
      <c r="SIO103" s="644"/>
      <c r="SIP103" s="644"/>
      <c r="SIQ103" s="644"/>
      <c r="SIR103" s="644"/>
      <c r="SIS103" s="644"/>
      <c r="SIT103" s="644"/>
      <c r="SIU103" s="644"/>
      <c r="SIV103" s="644"/>
      <c r="SIW103" s="644"/>
      <c r="SIX103" s="644"/>
      <c r="SIY103" s="644"/>
      <c r="SIZ103" s="644"/>
      <c r="SJA103" s="644"/>
      <c r="SJB103" s="644"/>
      <c r="SJC103" s="644"/>
      <c r="SJD103" s="644"/>
      <c r="SJE103" s="644"/>
      <c r="SJF103" s="644"/>
      <c r="SJG103" s="644"/>
      <c r="SJH103" s="644"/>
      <c r="SJI103" s="644"/>
      <c r="SJJ103" s="644"/>
      <c r="SJK103" s="644"/>
      <c r="SJL103" s="644"/>
      <c r="SJM103" s="644"/>
      <c r="SJN103" s="644"/>
      <c r="SJO103" s="644"/>
      <c r="SJP103" s="644"/>
      <c r="SJQ103" s="644"/>
      <c r="SJR103" s="644"/>
      <c r="SJS103" s="644"/>
      <c r="SJT103" s="644"/>
      <c r="SJU103" s="644"/>
      <c r="SJV103" s="644"/>
      <c r="SJW103" s="644"/>
      <c r="SJX103" s="644"/>
      <c r="SJY103" s="644"/>
      <c r="SJZ103" s="644"/>
      <c r="SKA103" s="644"/>
      <c r="SKB103" s="644"/>
      <c r="SKC103" s="644"/>
      <c r="SKD103" s="644"/>
      <c r="SKE103" s="644"/>
      <c r="SKF103" s="644"/>
      <c r="SKG103" s="644"/>
      <c r="SKH103" s="644"/>
      <c r="SKI103" s="644"/>
      <c r="SKJ103" s="644"/>
      <c r="SKK103" s="644"/>
      <c r="SKL103" s="644"/>
      <c r="SKM103" s="644"/>
      <c r="SKN103" s="644"/>
      <c r="SKO103" s="644"/>
      <c r="SKP103" s="644"/>
      <c r="SKQ103" s="644"/>
      <c r="SKR103" s="644"/>
      <c r="SKS103" s="644"/>
      <c r="SKT103" s="644"/>
      <c r="SKU103" s="644"/>
      <c r="SKV103" s="644"/>
      <c r="SKW103" s="644"/>
      <c r="SKX103" s="644"/>
      <c r="SKY103" s="644"/>
      <c r="SKZ103" s="644"/>
      <c r="SLA103" s="644"/>
      <c r="SLB103" s="644"/>
      <c r="SLC103" s="644"/>
      <c r="SLD103" s="644"/>
      <c r="SLE103" s="644"/>
      <c r="SLF103" s="644"/>
      <c r="SLG103" s="644"/>
      <c r="SLH103" s="644"/>
      <c r="SLI103" s="644"/>
      <c r="SLJ103" s="644"/>
      <c r="SLK103" s="644"/>
      <c r="SLL103" s="644"/>
      <c r="SLM103" s="644"/>
      <c r="SLN103" s="644"/>
      <c r="SLO103" s="644"/>
      <c r="SLP103" s="644"/>
      <c r="SLQ103" s="644"/>
      <c r="SLR103" s="644"/>
      <c r="SLS103" s="644"/>
      <c r="SLT103" s="644"/>
      <c r="SLU103" s="644"/>
      <c r="SLV103" s="644"/>
      <c r="SLW103" s="644"/>
      <c r="SLX103" s="644"/>
      <c r="SLY103" s="644"/>
      <c r="SLZ103" s="644"/>
      <c r="SMA103" s="644"/>
      <c r="SMB103" s="644"/>
      <c r="SMC103" s="644"/>
      <c r="SMD103" s="644"/>
      <c r="SME103" s="644"/>
      <c r="SMF103" s="644"/>
      <c r="SMG103" s="644"/>
      <c r="SMH103" s="644"/>
      <c r="SMI103" s="644"/>
      <c r="SMJ103" s="644"/>
      <c r="SMK103" s="644"/>
      <c r="SML103" s="644"/>
      <c r="SMM103" s="644"/>
      <c r="SMN103" s="644"/>
      <c r="SMO103" s="644"/>
      <c r="SMP103" s="644"/>
      <c r="SMQ103" s="644"/>
      <c r="SMR103" s="644"/>
      <c r="SMS103" s="644"/>
      <c r="SMT103" s="644"/>
      <c r="SMU103" s="644"/>
      <c r="SMV103" s="644"/>
      <c r="SMW103" s="644"/>
      <c r="SMX103" s="644"/>
      <c r="SMY103" s="644"/>
      <c r="SMZ103" s="644"/>
      <c r="SNA103" s="644"/>
      <c r="SNB103" s="644"/>
      <c r="SNC103" s="644"/>
      <c r="SND103" s="644"/>
      <c r="SNE103" s="644"/>
      <c r="SNF103" s="644"/>
      <c r="SNG103" s="644"/>
      <c r="SNH103" s="644"/>
      <c r="SNI103" s="644"/>
      <c r="SNJ103" s="644"/>
      <c r="SNK103" s="644"/>
      <c r="SNL103" s="644"/>
      <c r="SNM103" s="644"/>
      <c r="SNN103" s="644"/>
      <c r="SNO103" s="644"/>
      <c r="SNP103" s="644"/>
      <c r="SNQ103" s="644"/>
      <c r="SNR103" s="644"/>
      <c r="SNS103" s="644"/>
      <c r="SNT103" s="644"/>
      <c r="SNU103" s="644"/>
      <c r="SNV103" s="644"/>
      <c r="SNW103" s="644"/>
      <c r="SNX103" s="644"/>
      <c r="SNY103" s="644"/>
      <c r="SNZ103" s="644"/>
      <c r="SOA103" s="644"/>
      <c r="SOB103" s="644"/>
      <c r="SOC103" s="644"/>
      <c r="SOD103" s="644"/>
      <c r="SOE103" s="644"/>
      <c r="SOF103" s="644"/>
      <c r="SOG103" s="644"/>
      <c r="SOH103" s="644"/>
      <c r="SOI103" s="644"/>
      <c r="SOJ103" s="644"/>
      <c r="SOK103" s="644"/>
      <c r="SOL103" s="644"/>
      <c r="SOM103" s="644"/>
      <c r="SON103" s="644"/>
      <c r="SOO103" s="644"/>
      <c r="SOP103" s="644"/>
      <c r="SOQ103" s="644"/>
      <c r="SOR103" s="644"/>
      <c r="SOS103" s="644"/>
      <c r="SOT103" s="644"/>
      <c r="SOU103" s="644"/>
      <c r="SOV103" s="644"/>
      <c r="SOW103" s="644"/>
      <c r="SOX103" s="644"/>
      <c r="SOY103" s="644"/>
      <c r="SOZ103" s="644"/>
      <c r="SPA103" s="644"/>
      <c r="SPB103" s="644"/>
      <c r="SPC103" s="644"/>
      <c r="SPD103" s="644"/>
      <c r="SPE103" s="644"/>
      <c r="SPF103" s="644"/>
      <c r="SPG103" s="644"/>
      <c r="SPH103" s="644"/>
      <c r="SPI103" s="644"/>
      <c r="SPJ103" s="644"/>
      <c r="SPK103" s="644"/>
      <c r="SPL103" s="644"/>
      <c r="SPM103" s="644"/>
      <c r="SPN103" s="644"/>
      <c r="SPO103" s="644"/>
      <c r="SPP103" s="644"/>
      <c r="SPQ103" s="644"/>
      <c r="SPR103" s="644"/>
      <c r="SPS103" s="644"/>
      <c r="SPT103" s="644"/>
      <c r="SPU103" s="644"/>
      <c r="SPV103" s="644"/>
      <c r="SPW103" s="644"/>
      <c r="SPX103" s="644"/>
      <c r="SPY103" s="644"/>
      <c r="SPZ103" s="644"/>
      <c r="SQA103" s="644"/>
      <c r="SQB103" s="644"/>
      <c r="SQC103" s="644"/>
      <c r="SQD103" s="644"/>
      <c r="SQE103" s="644"/>
      <c r="SQF103" s="644"/>
      <c r="SQG103" s="644"/>
      <c r="SQH103" s="644"/>
      <c r="SQI103" s="644"/>
      <c r="SQJ103" s="644"/>
      <c r="SQK103" s="644"/>
      <c r="SQL103" s="644"/>
      <c r="SQM103" s="644"/>
      <c r="SQN103" s="644"/>
      <c r="SQO103" s="644"/>
      <c r="SQP103" s="644"/>
      <c r="SQQ103" s="644"/>
      <c r="SQR103" s="644"/>
      <c r="SQS103" s="644"/>
      <c r="SQT103" s="644"/>
      <c r="SQU103" s="644"/>
      <c r="SQV103" s="644"/>
      <c r="SQW103" s="644"/>
      <c r="SQX103" s="644"/>
      <c r="SQY103" s="644"/>
      <c r="SQZ103" s="644"/>
      <c r="SRA103" s="644"/>
      <c r="SRB103" s="644"/>
      <c r="SRC103" s="644"/>
      <c r="SRD103" s="644"/>
      <c r="SRE103" s="644"/>
      <c r="SRF103" s="644"/>
      <c r="SRG103" s="644"/>
      <c r="SRH103" s="644"/>
      <c r="SRI103" s="644"/>
      <c r="SRJ103" s="644"/>
      <c r="SRK103" s="644"/>
      <c r="SRL103" s="644"/>
      <c r="SRM103" s="644"/>
      <c r="SRN103" s="644"/>
      <c r="SRO103" s="644"/>
      <c r="SRP103" s="644"/>
      <c r="SRQ103" s="644"/>
      <c r="SRR103" s="644"/>
      <c r="SRS103" s="644"/>
      <c r="SRT103" s="644"/>
      <c r="SRU103" s="644"/>
      <c r="SRV103" s="644"/>
      <c r="SRW103" s="644"/>
      <c r="SRX103" s="644"/>
      <c r="SRY103" s="644"/>
      <c r="SRZ103" s="644"/>
      <c r="SSA103" s="644"/>
      <c r="SSB103" s="644"/>
      <c r="SSC103" s="644"/>
      <c r="SSD103" s="644"/>
      <c r="SSE103" s="644"/>
      <c r="SSF103" s="644"/>
      <c r="SSG103" s="644"/>
      <c r="SSH103" s="644"/>
      <c r="SSI103" s="644"/>
      <c r="SSJ103" s="644"/>
      <c r="SSK103" s="644"/>
      <c r="SSL103" s="644"/>
      <c r="SSM103" s="644"/>
      <c r="SSN103" s="644"/>
      <c r="SSO103" s="644"/>
      <c r="SSP103" s="644"/>
      <c r="SSQ103" s="644"/>
      <c r="SSR103" s="644"/>
      <c r="SSS103" s="644"/>
      <c r="SST103" s="644"/>
      <c r="SSU103" s="644"/>
      <c r="SSV103" s="644"/>
      <c r="SSW103" s="644"/>
      <c r="SSX103" s="644"/>
      <c r="SSY103" s="644"/>
      <c r="SSZ103" s="644"/>
      <c r="STA103" s="644"/>
      <c r="STB103" s="644"/>
      <c r="STC103" s="644"/>
      <c r="STD103" s="644"/>
      <c r="STE103" s="644"/>
      <c r="STF103" s="644"/>
      <c r="STG103" s="644"/>
      <c r="STH103" s="644"/>
      <c r="STI103" s="644"/>
      <c r="STJ103" s="644"/>
      <c r="STK103" s="644"/>
      <c r="STL103" s="644"/>
      <c r="STM103" s="644"/>
      <c r="STN103" s="644"/>
      <c r="STO103" s="644"/>
      <c r="STP103" s="644"/>
      <c r="STQ103" s="644"/>
      <c r="STR103" s="644"/>
      <c r="STS103" s="644"/>
      <c r="STT103" s="644"/>
      <c r="STU103" s="644"/>
      <c r="STV103" s="644"/>
      <c r="STW103" s="644"/>
      <c r="STX103" s="644"/>
      <c r="STY103" s="644"/>
      <c r="STZ103" s="644"/>
      <c r="SUA103" s="644"/>
      <c r="SUB103" s="644"/>
      <c r="SUC103" s="644"/>
      <c r="SUD103" s="644"/>
      <c r="SUE103" s="644"/>
      <c r="SUF103" s="644"/>
      <c r="SUG103" s="644"/>
      <c r="SUH103" s="644"/>
      <c r="SUI103" s="644"/>
      <c r="SUJ103" s="644"/>
      <c r="SUK103" s="644"/>
      <c r="SUL103" s="644"/>
      <c r="SUM103" s="644"/>
      <c r="SUN103" s="644"/>
      <c r="SUO103" s="644"/>
      <c r="SUP103" s="644"/>
      <c r="SUQ103" s="644"/>
      <c r="SUR103" s="644"/>
      <c r="SUS103" s="644"/>
      <c r="SUT103" s="644"/>
      <c r="SUU103" s="644"/>
      <c r="SUV103" s="644"/>
      <c r="SUW103" s="644"/>
      <c r="SUX103" s="644"/>
      <c r="SUY103" s="644"/>
      <c r="SUZ103" s="644"/>
      <c r="SVA103" s="644"/>
      <c r="SVB103" s="644"/>
      <c r="SVC103" s="644"/>
      <c r="SVD103" s="644"/>
      <c r="SVE103" s="644"/>
      <c r="SVF103" s="644"/>
      <c r="SVG103" s="644"/>
      <c r="SVH103" s="644"/>
      <c r="SVI103" s="644"/>
      <c r="SVJ103" s="644"/>
      <c r="SVK103" s="644"/>
      <c r="SVL103" s="644"/>
      <c r="SVM103" s="644"/>
      <c r="SVN103" s="644"/>
      <c r="SVO103" s="644"/>
      <c r="SVP103" s="644"/>
      <c r="SVQ103" s="644"/>
      <c r="SVR103" s="644"/>
      <c r="SVS103" s="644"/>
      <c r="SVT103" s="644"/>
      <c r="SVU103" s="644"/>
      <c r="SVV103" s="644"/>
      <c r="SVW103" s="644"/>
      <c r="SVX103" s="644"/>
      <c r="SVY103" s="644"/>
      <c r="SVZ103" s="644"/>
      <c r="SWA103" s="644"/>
      <c r="SWB103" s="644"/>
      <c r="SWC103" s="644"/>
      <c r="SWD103" s="644"/>
      <c r="SWE103" s="644"/>
      <c r="SWF103" s="644"/>
      <c r="SWG103" s="644"/>
      <c r="SWH103" s="644"/>
      <c r="SWI103" s="644"/>
      <c r="SWJ103" s="644"/>
      <c r="SWK103" s="644"/>
      <c r="SWL103" s="644"/>
      <c r="SWM103" s="644"/>
      <c r="SWN103" s="644"/>
      <c r="SWO103" s="644"/>
      <c r="SWP103" s="644"/>
      <c r="SWQ103" s="644"/>
      <c r="SWR103" s="644"/>
      <c r="SWS103" s="644"/>
      <c r="SWT103" s="644"/>
      <c r="SWU103" s="644"/>
      <c r="SWV103" s="644"/>
      <c r="SWW103" s="644"/>
      <c r="SWX103" s="644"/>
      <c r="SWY103" s="644"/>
      <c r="SWZ103" s="644"/>
      <c r="SXA103" s="644"/>
      <c r="SXB103" s="644"/>
      <c r="SXC103" s="644"/>
      <c r="SXD103" s="644"/>
      <c r="SXE103" s="644"/>
      <c r="SXF103" s="644"/>
      <c r="SXG103" s="644"/>
      <c r="SXH103" s="644"/>
      <c r="SXI103" s="644"/>
      <c r="SXJ103" s="644"/>
      <c r="SXK103" s="644"/>
      <c r="SXL103" s="644"/>
      <c r="SXM103" s="644"/>
      <c r="SXN103" s="644"/>
      <c r="SXO103" s="644"/>
      <c r="SXP103" s="644"/>
      <c r="SXQ103" s="644"/>
      <c r="SXR103" s="644"/>
      <c r="SXS103" s="644"/>
      <c r="SXT103" s="644"/>
      <c r="SXU103" s="644"/>
      <c r="SXV103" s="644"/>
      <c r="SXW103" s="644"/>
      <c r="SXX103" s="644"/>
      <c r="SXY103" s="644"/>
      <c r="SXZ103" s="644"/>
      <c r="SYA103" s="644"/>
      <c r="SYB103" s="644"/>
      <c r="SYC103" s="644"/>
      <c r="SYD103" s="644"/>
      <c r="SYE103" s="644"/>
      <c r="SYF103" s="644"/>
      <c r="SYG103" s="644"/>
      <c r="SYH103" s="644"/>
      <c r="SYI103" s="644"/>
      <c r="SYJ103" s="644"/>
      <c r="SYK103" s="644"/>
      <c r="SYL103" s="644"/>
      <c r="SYM103" s="644"/>
      <c r="SYN103" s="644"/>
      <c r="SYO103" s="644"/>
      <c r="SYP103" s="644"/>
      <c r="SYQ103" s="644"/>
      <c r="SYR103" s="644"/>
      <c r="SYS103" s="644"/>
      <c r="SYT103" s="644"/>
      <c r="SYU103" s="644"/>
      <c r="SYV103" s="644"/>
      <c r="SYW103" s="644"/>
      <c r="SYX103" s="644"/>
      <c r="SYY103" s="644"/>
      <c r="SYZ103" s="644"/>
      <c r="SZA103" s="644"/>
      <c r="SZB103" s="644"/>
      <c r="SZC103" s="644"/>
      <c r="SZD103" s="644"/>
      <c r="SZE103" s="644"/>
      <c r="SZF103" s="644"/>
      <c r="SZG103" s="644"/>
      <c r="SZH103" s="644"/>
      <c r="SZI103" s="644"/>
      <c r="SZJ103" s="644"/>
      <c r="SZK103" s="644"/>
      <c r="SZL103" s="644"/>
      <c r="SZM103" s="644"/>
      <c r="SZN103" s="644"/>
      <c r="SZO103" s="644"/>
      <c r="SZP103" s="644"/>
      <c r="SZQ103" s="644"/>
      <c r="SZR103" s="644"/>
      <c r="SZS103" s="644"/>
      <c r="SZT103" s="644"/>
      <c r="SZU103" s="644"/>
      <c r="SZV103" s="644"/>
      <c r="SZW103" s="644"/>
      <c r="SZX103" s="644"/>
      <c r="SZY103" s="644"/>
      <c r="SZZ103" s="644"/>
      <c r="TAA103" s="644"/>
      <c r="TAB103" s="644"/>
      <c r="TAC103" s="644"/>
      <c r="TAD103" s="644"/>
      <c r="TAE103" s="644"/>
      <c r="TAF103" s="644"/>
      <c r="TAG103" s="644"/>
      <c r="TAH103" s="644"/>
      <c r="TAI103" s="644"/>
      <c r="TAJ103" s="644"/>
      <c r="TAK103" s="644"/>
      <c r="TAL103" s="644"/>
      <c r="TAM103" s="644"/>
      <c r="TAN103" s="644"/>
      <c r="TAO103" s="644"/>
      <c r="TAP103" s="644"/>
      <c r="TAQ103" s="644"/>
      <c r="TAR103" s="644"/>
      <c r="TAS103" s="644"/>
      <c r="TAT103" s="644"/>
      <c r="TAU103" s="644"/>
      <c r="TAV103" s="644"/>
      <c r="TAW103" s="644"/>
      <c r="TAX103" s="644"/>
      <c r="TAY103" s="644"/>
      <c r="TAZ103" s="644"/>
      <c r="TBA103" s="644"/>
      <c r="TBB103" s="644"/>
      <c r="TBC103" s="644"/>
      <c r="TBD103" s="644"/>
      <c r="TBE103" s="644"/>
      <c r="TBF103" s="644"/>
      <c r="TBG103" s="644"/>
      <c r="TBH103" s="644"/>
      <c r="TBI103" s="644"/>
      <c r="TBJ103" s="644"/>
      <c r="TBK103" s="644"/>
      <c r="TBL103" s="644"/>
      <c r="TBM103" s="644"/>
      <c r="TBN103" s="644"/>
      <c r="TBO103" s="644"/>
      <c r="TBP103" s="644"/>
      <c r="TBQ103" s="644"/>
      <c r="TBR103" s="644"/>
      <c r="TBS103" s="644"/>
      <c r="TBT103" s="644"/>
      <c r="TBU103" s="644"/>
      <c r="TBV103" s="644"/>
      <c r="TBW103" s="644"/>
      <c r="TBX103" s="644"/>
      <c r="TBY103" s="644"/>
      <c r="TBZ103" s="644"/>
      <c r="TCA103" s="644"/>
      <c r="TCB103" s="644"/>
      <c r="TCC103" s="644"/>
      <c r="TCD103" s="644"/>
      <c r="TCE103" s="644"/>
      <c r="TCF103" s="644"/>
      <c r="TCG103" s="644"/>
      <c r="TCH103" s="644"/>
      <c r="TCI103" s="644"/>
      <c r="TCJ103" s="644"/>
      <c r="TCK103" s="644"/>
      <c r="TCL103" s="644"/>
      <c r="TCM103" s="644"/>
      <c r="TCN103" s="644"/>
      <c r="TCO103" s="644"/>
      <c r="TCP103" s="644"/>
      <c r="TCQ103" s="644"/>
      <c r="TCR103" s="644"/>
      <c r="TCS103" s="644"/>
      <c r="TCT103" s="644"/>
      <c r="TCU103" s="644"/>
      <c r="TCV103" s="644"/>
      <c r="TCW103" s="644"/>
      <c r="TCX103" s="644"/>
      <c r="TCY103" s="644"/>
      <c r="TCZ103" s="644"/>
      <c r="TDA103" s="644"/>
      <c r="TDB103" s="644"/>
      <c r="TDC103" s="644"/>
      <c r="TDD103" s="644"/>
      <c r="TDE103" s="644"/>
      <c r="TDF103" s="644"/>
      <c r="TDG103" s="644"/>
      <c r="TDH103" s="644"/>
      <c r="TDI103" s="644"/>
      <c r="TDJ103" s="644"/>
      <c r="TDK103" s="644"/>
      <c r="TDL103" s="644"/>
      <c r="TDM103" s="644"/>
      <c r="TDN103" s="644"/>
      <c r="TDO103" s="644"/>
      <c r="TDP103" s="644"/>
      <c r="TDQ103" s="644"/>
      <c r="TDR103" s="644"/>
      <c r="TDS103" s="644"/>
      <c r="TDT103" s="644"/>
      <c r="TDU103" s="644"/>
      <c r="TDV103" s="644"/>
      <c r="TDW103" s="644"/>
      <c r="TDX103" s="644"/>
      <c r="TDY103" s="644"/>
      <c r="TDZ103" s="644"/>
      <c r="TEA103" s="644"/>
      <c r="TEB103" s="644"/>
      <c r="TEC103" s="644"/>
      <c r="TED103" s="644"/>
      <c r="TEE103" s="644"/>
      <c r="TEF103" s="644"/>
      <c r="TEG103" s="644"/>
      <c r="TEH103" s="644"/>
      <c r="TEI103" s="644"/>
      <c r="TEJ103" s="644"/>
      <c r="TEK103" s="644"/>
      <c r="TEL103" s="644"/>
      <c r="TEM103" s="644"/>
      <c r="TEN103" s="644"/>
      <c r="TEO103" s="644"/>
      <c r="TEP103" s="644"/>
      <c r="TEQ103" s="644"/>
      <c r="TER103" s="644"/>
      <c r="TES103" s="644"/>
      <c r="TET103" s="644"/>
      <c r="TEU103" s="644"/>
      <c r="TEV103" s="644"/>
      <c r="TEW103" s="644"/>
      <c r="TEX103" s="644"/>
      <c r="TEY103" s="644"/>
      <c r="TEZ103" s="644"/>
      <c r="TFA103" s="644"/>
      <c r="TFB103" s="644"/>
      <c r="TFC103" s="644"/>
      <c r="TFD103" s="644"/>
      <c r="TFE103" s="644"/>
      <c r="TFF103" s="644"/>
      <c r="TFG103" s="644"/>
      <c r="TFH103" s="644"/>
      <c r="TFI103" s="644"/>
      <c r="TFJ103" s="644"/>
      <c r="TFK103" s="644"/>
      <c r="TFL103" s="644"/>
      <c r="TFM103" s="644"/>
      <c r="TFN103" s="644"/>
      <c r="TFO103" s="644"/>
      <c r="TFP103" s="644"/>
      <c r="TFQ103" s="644"/>
      <c r="TFR103" s="644"/>
      <c r="TFS103" s="644"/>
      <c r="TFT103" s="644"/>
      <c r="TFU103" s="644"/>
      <c r="TFV103" s="644"/>
      <c r="TFW103" s="644"/>
      <c r="TFX103" s="644"/>
      <c r="TFY103" s="644"/>
      <c r="TFZ103" s="644"/>
      <c r="TGA103" s="644"/>
      <c r="TGB103" s="644"/>
      <c r="TGC103" s="644"/>
      <c r="TGD103" s="644"/>
      <c r="TGE103" s="644"/>
      <c r="TGF103" s="644"/>
      <c r="TGG103" s="644"/>
      <c r="TGH103" s="644"/>
      <c r="TGI103" s="644"/>
      <c r="TGJ103" s="644"/>
      <c r="TGK103" s="644"/>
      <c r="TGL103" s="644"/>
      <c r="TGM103" s="644"/>
      <c r="TGN103" s="644"/>
      <c r="TGO103" s="644"/>
      <c r="TGP103" s="644"/>
      <c r="TGQ103" s="644"/>
      <c r="TGR103" s="644"/>
      <c r="TGS103" s="644"/>
      <c r="TGT103" s="644"/>
      <c r="TGU103" s="644"/>
      <c r="TGV103" s="644"/>
      <c r="TGW103" s="644"/>
      <c r="TGX103" s="644"/>
      <c r="TGY103" s="644"/>
      <c r="TGZ103" s="644"/>
      <c r="THA103" s="644"/>
      <c r="THB103" s="644"/>
      <c r="THC103" s="644"/>
      <c r="THD103" s="644"/>
      <c r="THE103" s="644"/>
      <c r="THF103" s="644"/>
      <c r="THG103" s="644"/>
      <c r="THH103" s="644"/>
      <c r="THI103" s="644"/>
      <c r="THJ103" s="644"/>
      <c r="THK103" s="644"/>
      <c r="THL103" s="644"/>
      <c r="THM103" s="644"/>
      <c r="THN103" s="644"/>
      <c r="THO103" s="644"/>
      <c r="THP103" s="644"/>
      <c r="THQ103" s="644"/>
      <c r="THR103" s="644"/>
      <c r="THS103" s="644"/>
      <c r="THT103" s="644"/>
      <c r="THU103" s="644"/>
      <c r="THV103" s="644"/>
      <c r="THW103" s="644"/>
      <c r="THX103" s="644"/>
      <c r="THY103" s="644"/>
      <c r="THZ103" s="644"/>
      <c r="TIA103" s="644"/>
      <c r="TIB103" s="644"/>
      <c r="TIC103" s="644"/>
      <c r="TID103" s="644"/>
      <c r="TIE103" s="644"/>
      <c r="TIF103" s="644"/>
      <c r="TIG103" s="644"/>
      <c r="TIH103" s="644"/>
      <c r="TII103" s="644"/>
      <c r="TIJ103" s="644"/>
      <c r="TIK103" s="644"/>
      <c r="TIL103" s="644"/>
      <c r="TIM103" s="644"/>
      <c r="TIN103" s="644"/>
      <c r="TIO103" s="644"/>
      <c r="TIP103" s="644"/>
      <c r="TIQ103" s="644"/>
      <c r="TIR103" s="644"/>
      <c r="TIS103" s="644"/>
      <c r="TIT103" s="644"/>
      <c r="TIU103" s="644"/>
      <c r="TIV103" s="644"/>
      <c r="TIW103" s="644"/>
      <c r="TIX103" s="644"/>
      <c r="TIY103" s="644"/>
      <c r="TIZ103" s="644"/>
      <c r="TJA103" s="644"/>
      <c r="TJB103" s="644"/>
      <c r="TJC103" s="644"/>
      <c r="TJD103" s="644"/>
      <c r="TJE103" s="644"/>
      <c r="TJF103" s="644"/>
      <c r="TJG103" s="644"/>
      <c r="TJH103" s="644"/>
      <c r="TJI103" s="644"/>
      <c r="TJJ103" s="644"/>
      <c r="TJK103" s="644"/>
      <c r="TJL103" s="644"/>
      <c r="TJM103" s="644"/>
      <c r="TJN103" s="644"/>
      <c r="TJO103" s="644"/>
      <c r="TJP103" s="644"/>
      <c r="TJQ103" s="644"/>
      <c r="TJR103" s="644"/>
      <c r="TJS103" s="644"/>
      <c r="TJT103" s="644"/>
      <c r="TJU103" s="644"/>
      <c r="TJV103" s="644"/>
      <c r="TJW103" s="644"/>
      <c r="TJX103" s="644"/>
      <c r="TJY103" s="644"/>
      <c r="TJZ103" s="644"/>
      <c r="TKA103" s="644"/>
      <c r="TKB103" s="644"/>
      <c r="TKC103" s="644"/>
      <c r="TKD103" s="644"/>
      <c r="TKE103" s="644"/>
      <c r="TKF103" s="644"/>
      <c r="TKG103" s="644"/>
      <c r="TKH103" s="644"/>
      <c r="TKI103" s="644"/>
      <c r="TKJ103" s="644"/>
      <c r="TKK103" s="644"/>
      <c r="TKL103" s="644"/>
      <c r="TKM103" s="644"/>
      <c r="TKN103" s="644"/>
      <c r="TKO103" s="644"/>
      <c r="TKP103" s="644"/>
      <c r="TKQ103" s="644"/>
      <c r="TKR103" s="644"/>
      <c r="TKS103" s="644"/>
      <c r="TKT103" s="644"/>
      <c r="TKU103" s="644"/>
      <c r="TKV103" s="644"/>
      <c r="TKW103" s="644"/>
      <c r="TKX103" s="644"/>
      <c r="TKY103" s="644"/>
      <c r="TKZ103" s="644"/>
      <c r="TLA103" s="644"/>
      <c r="TLB103" s="644"/>
      <c r="TLC103" s="644"/>
      <c r="TLD103" s="644"/>
      <c r="TLE103" s="644"/>
      <c r="TLF103" s="644"/>
      <c r="TLG103" s="644"/>
      <c r="TLH103" s="644"/>
      <c r="TLI103" s="644"/>
      <c r="TLJ103" s="644"/>
      <c r="TLK103" s="644"/>
      <c r="TLL103" s="644"/>
      <c r="TLM103" s="644"/>
      <c r="TLN103" s="644"/>
      <c r="TLO103" s="644"/>
      <c r="TLP103" s="644"/>
      <c r="TLQ103" s="644"/>
      <c r="TLR103" s="644"/>
      <c r="TLS103" s="644"/>
      <c r="TLT103" s="644"/>
      <c r="TLU103" s="644"/>
      <c r="TLV103" s="644"/>
      <c r="TLW103" s="644"/>
      <c r="TLX103" s="644"/>
      <c r="TLY103" s="644"/>
      <c r="TLZ103" s="644"/>
      <c r="TMA103" s="644"/>
      <c r="TMB103" s="644"/>
      <c r="TMC103" s="644"/>
      <c r="TMD103" s="644"/>
      <c r="TME103" s="644"/>
      <c r="TMF103" s="644"/>
      <c r="TMG103" s="644"/>
      <c r="TMH103" s="644"/>
      <c r="TMI103" s="644"/>
      <c r="TMJ103" s="644"/>
      <c r="TMK103" s="644"/>
      <c r="TML103" s="644"/>
      <c r="TMM103" s="644"/>
      <c r="TMN103" s="644"/>
      <c r="TMO103" s="644"/>
      <c r="TMP103" s="644"/>
      <c r="TMQ103" s="644"/>
      <c r="TMR103" s="644"/>
      <c r="TMS103" s="644"/>
      <c r="TMT103" s="644"/>
      <c r="TMU103" s="644"/>
      <c r="TMV103" s="644"/>
      <c r="TMW103" s="644"/>
      <c r="TMX103" s="644"/>
      <c r="TMY103" s="644"/>
      <c r="TMZ103" s="644"/>
      <c r="TNA103" s="644"/>
      <c r="TNB103" s="644"/>
      <c r="TNC103" s="644"/>
      <c r="TND103" s="644"/>
      <c r="TNE103" s="644"/>
      <c r="TNF103" s="644"/>
      <c r="TNG103" s="644"/>
      <c r="TNH103" s="644"/>
      <c r="TNI103" s="644"/>
      <c r="TNJ103" s="644"/>
      <c r="TNK103" s="644"/>
      <c r="TNL103" s="644"/>
      <c r="TNM103" s="644"/>
      <c r="TNN103" s="644"/>
      <c r="TNO103" s="644"/>
      <c r="TNP103" s="644"/>
      <c r="TNQ103" s="644"/>
      <c r="TNR103" s="644"/>
      <c r="TNS103" s="644"/>
      <c r="TNT103" s="644"/>
      <c r="TNU103" s="644"/>
      <c r="TNV103" s="644"/>
      <c r="TNW103" s="644"/>
      <c r="TNX103" s="644"/>
      <c r="TNY103" s="644"/>
      <c r="TNZ103" s="644"/>
      <c r="TOA103" s="644"/>
      <c r="TOB103" s="644"/>
      <c r="TOC103" s="644"/>
      <c r="TOD103" s="644"/>
      <c r="TOE103" s="644"/>
      <c r="TOF103" s="644"/>
      <c r="TOG103" s="644"/>
      <c r="TOH103" s="644"/>
      <c r="TOI103" s="644"/>
      <c r="TOJ103" s="644"/>
      <c r="TOK103" s="644"/>
      <c r="TOL103" s="644"/>
      <c r="TOM103" s="644"/>
      <c r="TON103" s="644"/>
      <c r="TOO103" s="644"/>
      <c r="TOP103" s="644"/>
      <c r="TOQ103" s="644"/>
      <c r="TOR103" s="644"/>
      <c r="TOS103" s="644"/>
      <c r="TOT103" s="644"/>
      <c r="TOU103" s="644"/>
      <c r="TOV103" s="644"/>
      <c r="TOW103" s="644"/>
      <c r="TOX103" s="644"/>
      <c r="TOY103" s="644"/>
      <c r="TOZ103" s="644"/>
      <c r="TPA103" s="644"/>
      <c r="TPB103" s="644"/>
      <c r="TPC103" s="644"/>
      <c r="TPD103" s="644"/>
      <c r="TPE103" s="644"/>
      <c r="TPF103" s="644"/>
      <c r="TPG103" s="644"/>
      <c r="TPH103" s="644"/>
      <c r="TPI103" s="644"/>
      <c r="TPJ103" s="644"/>
      <c r="TPK103" s="644"/>
      <c r="TPL103" s="644"/>
      <c r="TPM103" s="644"/>
      <c r="TPN103" s="644"/>
      <c r="TPO103" s="644"/>
      <c r="TPP103" s="644"/>
      <c r="TPQ103" s="644"/>
      <c r="TPR103" s="644"/>
      <c r="TPS103" s="644"/>
      <c r="TPT103" s="644"/>
      <c r="TPU103" s="644"/>
      <c r="TPV103" s="644"/>
      <c r="TPW103" s="644"/>
      <c r="TPX103" s="644"/>
      <c r="TPY103" s="644"/>
      <c r="TPZ103" s="644"/>
      <c r="TQA103" s="644"/>
      <c r="TQB103" s="644"/>
      <c r="TQC103" s="644"/>
      <c r="TQD103" s="644"/>
      <c r="TQE103" s="644"/>
      <c r="TQF103" s="644"/>
      <c r="TQG103" s="644"/>
      <c r="TQH103" s="644"/>
      <c r="TQI103" s="644"/>
      <c r="TQJ103" s="644"/>
      <c r="TQK103" s="644"/>
      <c r="TQL103" s="644"/>
      <c r="TQM103" s="644"/>
      <c r="TQN103" s="644"/>
      <c r="TQO103" s="644"/>
      <c r="TQP103" s="644"/>
      <c r="TQQ103" s="644"/>
      <c r="TQR103" s="644"/>
      <c r="TQS103" s="644"/>
      <c r="TQT103" s="644"/>
      <c r="TQU103" s="644"/>
      <c r="TQV103" s="644"/>
      <c r="TQW103" s="644"/>
      <c r="TQX103" s="644"/>
      <c r="TQY103" s="644"/>
      <c r="TQZ103" s="644"/>
      <c r="TRA103" s="644"/>
      <c r="TRB103" s="644"/>
      <c r="TRC103" s="644"/>
      <c r="TRD103" s="644"/>
      <c r="TRE103" s="644"/>
      <c r="TRF103" s="644"/>
      <c r="TRG103" s="644"/>
      <c r="TRH103" s="644"/>
      <c r="TRI103" s="644"/>
      <c r="TRJ103" s="644"/>
      <c r="TRK103" s="644"/>
      <c r="TRL103" s="644"/>
      <c r="TRM103" s="644"/>
      <c r="TRN103" s="644"/>
      <c r="TRO103" s="644"/>
      <c r="TRP103" s="644"/>
      <c r="TRQ103" s="644"/>
      <c r="TRR103" s="644"/>
      <c r="TRS103" s="644"/>
      <c r="TRT103" s="644"/>
      <c r="TRU103" s="644"/>
      <c r="TRV103" s="644"/>
      <c r="TRW103" s="644"/>
      <c r="TRX103" s="644"/>
      <c r="TRY103" s="644"/>
      <c r="TRZ103" s="644"/>
      <c r="TSA103" s="644"/>
      <c r="TSB103" s="644"/>
      <c r="TSC103" s="644"/>
      <c r="TSD103" s="644"/>
      <c r="TSE103" s="644"/>
      <c r="TSF103" s="644"/>
      <c r="TSG103" s="644"/>
      <c r="TSH103" s="644"/>
      <c r="TSI103" s="644"/>
      <c r="TSJ103" s="644"/>
      <c r="TSK103" s="644"/>
      <c r="TSL103" s="644"/>
      <c r="TSM103" s="644"/>
      <c r="TSN103" s="644"/>
      <c r="TSO103" s="644"/>
      <c r="TSP103" s="644"/>
      <c r="TSQ103" s="644"/>
      <c r="TSR103" s="644"/>
      <c r="TSS103" s="644"/>
      <c r="TST103" s="644"/>
      <c r="TSU103" s="644"/>
      <c r="TSV103" s="644"/>
      <c r="TSW103" s="644"/>
      <c r="TSX103" s="644"/>
      <c r="TSY103" s="644"/>
      <c r="TSZ103" s="644"/>
      <c r="TTA103" s="644"/>
      <c r="TTB103" s="644"/>
      <c r="TTC103" s="644"/>
      <c r="TTD103" s="644"/>
      <c r="TTE103" s="644"/>
      <c r="TTF103" s="644"/>
      <c r="TTG103" s="644"/>
      <c r="TTH103" s="644"/>
      <c r="TTI103" s="644"/>
      <c r="TTJ103" s="644"/>
      <c r="TTK103" s="644"/>
      <c r="TTL103" s="644"/>
      <c r="TTM103" s="644"/>
      <c r="TTN103" s="644"/>
      <c r="TTO103" s="644"/>
      <c r="TTP103" s="644"/>
      <c r="TTQ103" s="644"/>
      <c r="TTR103" s="644"/>
      <c r="TTS103" s="644"/>
      <c r="TTT103" s="644"/>
      <c r="TTU103" s="644"/>
      <c r="TTV103" s="644"/>
      <c r="TTW103" s="644"/>
      <c r="TTX103" s="644"/>
      <c r="TTY103" s="644"/>
      <c r="TTZ103" s="644"/>
      <c r="TUA103" s="644"/>
      <c r="TUB103" s="644"/>
      <c r="TUC103" s="644"/>
      <c r="TUD103" s="644"/>
      <c r="TUE103" s="644"/>
      <c r="TUF103" s="644"/>
      <c r="TUG103" s="644"/>
      <c r="TUH103" s="644"/>
      <c r="TUI103" s="644"/>
      <c r="TUJ103" s="644"/>
      <c r="TUK103" s="644"/>
      <c r="TUL103" s="644"/>
      <c r="TUM103" s="644"/>
      <c r="TUN103" s="644"/>
      <c r="TUO103" s="644"/>
      <c r="TUP103" s="644"/>
      <c r="TUQ103" s="644"/>
      <c r="TUR103" s="644"/>
      <c r="TUS103" s="644"/>
      <c r="TUT103" s="644"/>
      <c r="TUU103" s="644"/>
      <c r="TUV103" s="644"/>
      <c r="TUW103" s="644"/>
      <c r="TUX103" s="644"/>
      <c r="TUY103" s="644"/>
      <c r="TUZ103" s="644"/>
      <c r="TVA103" s="644"/>
      <c r="TVB103" s="644"/>
      <c r="TVC103" s="644"/>
      <c r="TVD103" s="644"/>
      <c r="TVE103" s="644"/>
      <c r="TVF103" s="644"/>
      <c r="TVG103" s="644"/>
      <c r="TVH103" s="644"/>
      <c r="TVI103" s="644"/>
      <c r="TVJ103" s="644"/>
      <c r="TVK103" s="644"/>
      <c r="TVL103" s="644"/>
      <c r="TVM103" s="644"/>
      <c r="TVN103" s="644"/>
      <c r="TVO103" s="644"/>
      <c r="TVP103" s="644"/>
      <c r="TVQ103" s="644"/>
      <c r="TVR103" s="644"/>
      <c r="TVS103" s="644"/>
      <c r="TVT103" s="644"/>
      <c r="TVU103" s="644"/>
      <c r="TVV103" s="644"/>
      <c r="TVW103" s="644"/>
      <c r="TVX103" s="644"/>
      <c r="TVY103" s="644"/>
      <c r="TVZ103" s="644"/>
      <c r="TWA103" s="644"/>
      <c r="TWB103" s="644"/>
      <c r="TWC103" s="644"/>
      <c r="TWD103" s="644"/>
      <c r="TWE103" s="644"/>
      <c r="TWF103" s="644"/>
      <c r="TWG103" s="644"/>
      <c r="TWH103" s="644"/>
      <c r="TWI103" s="644"/>
      <c r="TWJ103" s="644"/>
      <c r="TWK103" s="644"/>
      <c r="TWL103" s="644"/>
      <c r="TWM103" s="644"/>
      <c r="TWN103" s="644"/>
      <c r="TWO103" s="644"/>
      <c r="TWP103" s="644"/>
      <c r="TWQ103" s="644"/>
      <c r="TWR103" s="644"/>
      <c r="TWS103" s="644"/>
      <c r="TWT103" s="644"/>
      <c r="TWU103" s="644"/>
      <c r="TWV103" s="644"/>
      <c r="TWW103" s="644"/>
      <c r="TWX103" s="644"/>
      <c r="TWY103" s="644"/>
      <c r="TWZ103" s="644"/>
      <c r="TXA103" s="644"/>
      <c r="TXB103" s="644"/>
      <c r="TXC103" s="644"/>
      <c r="TXD103" s="644"/>
      <c r="TXE103" s="644"/>
      <c r="TXF103" s="644"/>
      <c r="TXG103" s="644"/>
      <c r="TXH103" s="644"/>
      <c r="TXI103" s="644"/>
      <c r="TXJ103" s="644"/>
      <c r="TXK103" s="644"/>
      <c r="TXL103" s="644"/>
      <c r="TXM103" s="644"/>
      <c r="TXN103" s="644"/>
      <c r="TXO103" s="644"/>
      <c r="TXP103" s="644"/>
      <c r="TXQ103" s="644"/>
      <c r="TXR103" s="644"/>
      <c r="TXS103" s="644"/>
      <c r="TXT103" s="644"/>
      <c r="TXU103" s="644"/>
      <c r="TXV103" s="644"/>
      <c r="TXW103" s="644"/>
      <c r="TXX103" s="644"/>
      <c r="TXY103" s="644"/>
      <c r="TXZ103" s="644"/>
      <c r="TYA103" s="644"/>
      <c r="TYB103" s="644"/>
      <c r="TYC103" s="644"/>
      <c r="TYD103" s="644"/>
      <c r="TYE103" s="644"/>
      <c r="TYF103" s="644"/>
      <c r="TYG103" s="644"/>
      <c r="TYH103" s="644"/>
      <c r="TYI103" s="644"/>
      <c r="TYJ103" s="644"/>
      <c r="TYK103" s="644"/>
      <c r="TYL103" s="644"/>
      <c r="TYM103" s="644"/>
      <c r="TYN103" s="644"/>
      <c r="TYO103" s="644"/>
      <c r="TYP103" s="644"/>
      <c r="TYQ103" s="644"/>
      <c r="TYR103" s="644"/>
      <c r="TYS103" s="644"/>
      <c r="TYT103" s="644"/>
      <c r="TYU103" s="644"/>
      <c r="TYV103" s="644"/>
      <c r="TYW103" s="644"/>
      <c r="TYX103" s="644"/>
      <c r="TYY103" s="644"/>
      <c r="TYZ103" s="644"/>
      <c r="TZA103" s="644"/>
      <c r="TZB103" s="644"/>
      <c r="TZC103" s="644"/>
      <c r="TZD103" s="644"/>
      <c r="TZE103" s="644"/>
      <c r="TZF103" s="644"/>
      <c r="TZG103" s="644"/>
      <c r="TZH103" s="644"/>
      <c r="TZI103" s="644"/>
      <c r="TZJ103" s="644"/>
      <c r="TZK103" s="644"/>
      <c r="TZL103" s="644"/>
      <c r="TZM103" s="644"/>
      <c r="TZN103" s="644"/>
      <c r="TZO103" s="644"/>
      <c r="TZP103" s="644"/>
      <c r="TZQ103" s="644"/>
      <c r="TZR103" s="644"/>
      <c r="TZS103" s="644"/>
      <c r="TZT103" s="644"/>
      <c r="TZU103" s="644"/>
      <c r="TZV103" s="644"/>
      <c r="TZW103" s="644"/>
      <c r="TZX103" s="644"/>
      <c r="TZY103" s="644"/>
      <c r="TZZ103" s="644"/>
      <c r="UAA103" s="644"/>
      <c r="UAB103" s="644"/>
      <c r="UAC103" s="644"/>
      <c r="UAD103" s="644"/>
      <c r="UAE103" s="644"/>
      <c r="UAF103" s="644"/>
      <c r="UAG103" s="644"/>
      <c r="UAH103" s="644"/>
      <c r="UAI103" s="644"/>
      <c r="UAJ103" s="644"/>
      <c r="UAK103" s="644"/>
      <c r="UAL103" s="644"/>
      <c r="UAM103" s="644"/>
      <c r="UAN103" s="644"/>
      <c r="UAO103" s="644"/>
      <c r="UAP103" s="644"/>
      <c r="UAQ103" s="644"/>
      <c r="UAR103" s="644"/>
      <c r="UAS103" s="644"/>
      <c r="UAT103" s="644"/>
      <c r="UAU103" s="644"/>
      <c r="UAV103" s="644"/>
      <c r="UAW103" s="644"/>
      <c r="UAX103" s="644"/>
      <c r="UAY103" s="644"/>
      <c r="UAZ103" s="644"/>
      <c r="UBA103" s="644"/>
      <c r="UBB103" s="644"/>
      <c r="UBC103" s="644"/>
      <c r="UBD103" s="644"/>
      <c r="UBE103" s="644"/>
      <c r="UBF103" s="644"/>
      <c r="UBG103" s="644"/>
      <c r="UBH103" s="644"/>
      <c r="UBI103" s="644"/>
      <c r="UBJ103" s="644"/>
      <c r="UBK103" s="644"/>
      <c r="UBL103" s="644"/>
      <c r="UBM103" s="644"/>
      <c r="UBN103" s="644"/>
      <c r="UBO103" s="644"/>
      <c r="UBP103" s="644"/>
      <c r="UBQ103" s="644"/>
      <c r="UBR103" s="644"/>
      <c r="UBS103" s="644"/>
      <c r="UBT103" s="644"/>
      <c r="UBU103" s="644"/>
      <c r="UBV103" s="644"/>
      <c r="UBW103" s="644"/>
      <c r="UBX103" s="644"/>
      <c r="UBY103" s="644"/>
      <c r="UBZ103" s="644"/>
      <c r="UCA103" s="644"/>
      <c r="UCB103" s="644"/>
      <c r="UCC103" s="644"/>
      <c r="UCD103" s="644"/>
      <c r="UCE103" s="644"/>
      <c r="UCF103" s="644"/>
      <c r="UCG103" s="644"/>
      <c r="UCH103" s="644"/>
      <c r="UCI103" s="644"/>
      <c r="UCJ103" s="644"/>
      <c r="UCK103" s="644"/>
      <c r="UCL103" s="644"/>
      <c r="UCM103" s="644"/>
      <c r="UCN103" s="644"/>
      <c r="UCO103" s="644"/>
      <c r="UCP103" s="644"/>
      <c r="UCQ103" s="644"/>
      <c r="UCR103" s="644"/>
      <c r="UCS103" s="644"/>
      <c r="UCT103" s="644"/>
      <c r="UCU103" s="644"/>
      <c r="UCV103" s="644"/>
      <c r="UCW103" s="644"/>
      <c r="UCX103" s="644"/>
      <c r="UCY103" s="644"/>
      <c r="UCZ103" s="644"/>
      <c r="UDA103" s="644"/>
      <c r="UDB103" s="644"/>
      <c r="UDC103" s="644"/>
      <c r="UDD103" s="644"/>
      <c r="UDE103" s="644"/>
      <c r="UDF103" s="644"/>
      <c r="UDG103" s="644"/>
      <c r="UDH103" s="644"/>
      <c r="UDI103" s="644"/>
      <c r="UDJ103" s="644"/>
      <c r="UDK103" s="644"/>
      <c r="UDL103" s="644"/>
      <c r="UDM103" s="644"/>
      <c r="UDN103" s="644"/>
      <c r="UDO103" s="644"/>
      <c r="UDP103" s="644"/>
      <c r="UDQ103" s="644"/>
      <c r="UDR103" s="644"/>
      <c r="UDS103" s="644"/>
      <c r="UDT103" s="644"/>
      <c r="UDU103" s="644"/>
      <c r="UDV103" s="644"/>
      <c r="UDW103" s="644"/>
      <c r="UDX103" s="644"/>
      <c r="UDY103" s="644"/>
      <c r="UDZ103" s="644"/>
      <c r="UEA103" s="644"/>
      <c r="UEB103" s="644"/>
      <c r="UEC103" s="644"/>
      <c r="UED103" s="644"/>
      <c r="UEE103" s="644"/>
      <c r="UEF103" s="644"/>
      <c r="UEG103" s="644"/>
      <c r="UEH103" s="644"/>
      <c r="UEI103" s="644"/>
      <c r="UEJ103" s="644"/>
      <c r="UEK103" s="644"/>
      <c r="UEL103" s="644"/>
      <c r="UEM103" s="644"/>
      <c r="UEN103" s="644"/>
      <c r="UEO103" s="644"/>
      <c r="UEP103" s="644"/>
      <c r="UEQ103" s="644"/>
      <c r="UER103" s="644"/>
      <c r="UES103" s="644"/>
      <c r="UET103" s="644"/>
      <c r="UEU103" s="644"/>
      <c r="UEV103" s="644"/>
      <c r="UEW103" s="644"/>
      <c r="UEX103" s="644"/>
      <c r="UEY103" s="644"/>
      <c r="UEZ103" s="644"/>
      <c r="UFA103" s="644"/>
      <c r="UFB103" s="644"/>
      <c r="UFC103" s="644"/>
      <c r="UFD103" s="644"/>
      <c r="UFE103" s="644"/>
      <c r="UFF103" s="644"/>
      <c r="UFG103" s="644"/>
      <c r="UFH103" s="644"/>
      <c r="UFI103" s="644"/>
      <c r="UFJ103" s="644"/>
      <c r="UFK103" s="644"/>
      <c r="UFL103" s="644"/>
      <c r="UFM103" s="644"/>
      <c r="UFN103" s="644"/>
      <c r="UFO103" s="644"/>
      <c r="UFP103" s="644"/>
      <c r="UFQ103" s="644"/>
      <c r="UFR103" s="644"/>
      <c r="UFS103" s="644"/>
      <c r="UFT103" s="644"/>
      <c r="UFU103" s="644"/>
      <c r="UFV103" s="644"/>
      <c r="UFW103" s="644"/>
      <c r="UFX103" s="644"/>
      <c r="UFY103" s="644"/>
      <c r="UFZ103" s="644"/>
      <c r="UGA103" s="644"/>
      <c r="UGB103" s="644"/>
      <c r="UGC103" s="644"/>
      <c r="UGD103" s="644"/>
      <c r="UGE103" s="644"/>
      <c r="UGF103" s="644"/>
      <c r="UGG103" s="644"/>
      <c r="UGH103" s="644"/>
      <c r="UGI103" s="644"/>
      <c r="UGJ103" s="644"/>
      <c r="UGK103" s="644"/>
      <c r="UGL103" s="644"/>
      <c r="UGM103" s="644"/>
      <c r="UGN103" s="644"/>
      <c r="UGO103" s="644"/>
      <c r="UGP103" s="644"/>
      <c r="UGQ103" s="644"/>
      <c r="UGR103" s="644"/>
      <c r="UGS103" s="644"/>
      <c r="UGT103" s="644"/>
      <c r="UGU103" s="644"/>
      <c r="UGV103" s="644"/>
      <c r="UGW103" s="644"/>
      <c r="UGX103" s="644"/>
      <c r="UGY103" s="644"/>
      <c r="UGZ103" s="644"/>
      <c r="UHA103" s="644"/>
      <c r="UHB103" s="644"/>
      <c r="UHC103" s="644"/>
      <c r="UHD103" s="644"/>
      <c r="UHE103" s="644"/>
      <c r="UHF103" s="644"/>
      <c r="UHG103" s="644"/>
      <c r="UHH103" s="644"/>
      <c r="UHI103" s="644"/>
      <c r="UHJ103" s="644"/>
      <c r="UHK103" s="644"/>
      <c r="UHL103" s="644"/>
      <c r="UHM103" s="644"/>
      <c r="UHN103" s="644"/>
      <c r="UHO103" s="644"/>
      <c r="UHP103" s="644"/>
      <c r="UHQ103" s="644"/>
      <c r="UHR103" s="644"/>
      <c r="UHS103" s="644"/>
      <c r="UHT103" s="644"/>
      <c r="UHU103" s="644"/>
      <c r="UHV103" s="644"/>
      <c r="UHW103" s="644"/>
      <c r="UHX103" s="644"/>
      <c r="UHY103" s="644"/>
      <c r="UHZ103" s="644"/>
      <c r="UIA103" s="644"/>
      <c r="UIB103" s="644"/>
      <c r="UIC103" s="644"/>
      <c r="UID103" s="644"/>
      <c r="UIE103" s="644"/>
      <c r="UIF103" s="644"/>
      <c r="UIG103" s="644"/>
      <c r="UIH103" s="644"/>
      <c r="UII103" s="644"/>
      <c r="UIJ103" s="644"/>
      <c r="UIK103" s="644"/>
      <c r="UIL103" s="644"/>
      <c r="UIM103" s="644"/>
      <c r="UIN103" s="644"/>
      <c r="UIO103" s="644"/>
      <c r="UIP103" s="644"/>
      <c r="UIQ103" s="644"/>
      <c r="UIR103" s="644"/>
      <c r="UIS103" s="644"/>
      <c r="UIT103" s="644"/>
      <c r="UIU103" s="644"/>
      <c r="UIV103" s="644"/>
      <c r="UIW103" s="644"/>
      <c r="UIX103" s="644"/>
      <c r="UIY103" s="644"/>
      <c r="UIZ103" s="644"/>
      <c r="UJA103" s="644"/>
      <c r="UJB103" s="644"/>
      <c r="UJC103" s="644"/>
      <c r="UJD103" s="644"/>
      <c r="UJE103" s="644"/>
      <c r="UJF103" s="644"/>
      <c r="UJG103" s="644"/>
      <c r="UJH103" s="644"/>
      <c r="UJI103" s="644"/>
      <c r="UJJ103" s="644"/>
      <c r="UJK103" s="644"/>
      <c r="UJL103" s="644"/>
      <c r="UJM103" s="644"/>
      <c r="UJN103" s="644"/>
      <c r="UJO103" s="644"/>
      <c r="UJP103" s="644"/>
      <c r="UJQ103" s="644"/>
      <c r="UJR103" s="644"/>
      <c r="UJS103" s="644"/>
      <c r="UJT103" s="644"/>
      <c r="UJU103" s="644"/>
      <c r="UJV103" s="644"/>
      <c r="UJW103" s="644"/>
      <c r="UJX103" s="644"/>
      <c r="UJY103" s="644"/>
      <c r="UJZ103" s="644"/>
      <c r="UKA103" s="644"/>
      <c r="UKB103" s="644"/>
      <c r="UKC103" s="644"/>
      <c r="UKD103" s="644"/>
      <c r="UKE103" s="644"/>
      <c r="UKF103" s="644"/>
      <c r="UKG103" s="644"/>
      <c r="UKH103" s="644"/>
      <c r="UKI103" s="644"/>
      <c r="UKJ103" s="644"/>
      <c r="UKK103" s="644"/>
      <c r="UKL103" s="644"/>
      <c r="UKM103" s="644"/>
      <c r="UKN103" s="644"/>
      <c r="UKO103" s="644"/>
      <c r="UKP103" s="644"/>
      <c r="UKQ103" s="644"/>
      <c r="UKR103" s="644"/>
      <c r="UKS103" s="644"/>
      <c r="UKT103" s="644"/>
      <c r="UKU103" s="644"/>
      <c r="UKV103" s="644"/>
      <c r="UKW103" s="644"/>
      <c r="UKX103" s="644"/>
      <c r="UKY103" s="644"/>
      <c r="UKZ103" s="644"/>
      <c r="ULA103" s="644"/>
      <c r="ULB103" s="644"/>
      <c r="ULC103" s="644"/>
      <c r="ULD103" s="644"/>
      <c r="ULE103" s="644"/>
      <c r="ULF103" s="644"/>
      <c r="ULG103" s="644"/>
      <c r="ULH103" s="644"/>
      <c r="ULI103" s="644"/>
      <c r="ULJ103" s="644"/>
      <c r="ULK103" s="644"/>
      <c r="ULL103" s="644"/>
      <c r="ULM103" s="644"/>
      <c r="ULN103" s="644"/>
      <c r="ULO103" s="644"/>
      <c r="ULP103" s="644"/>
      <c r="ULQ103" s="644"/>
      <c r="ULR103" s="644"/>
      <c r="ULS103" s="644"/>
      <c r="ULT103" s="644"/>
      <c r="ULU103" s="644"/>
      <c r="ULV103" s="644"/>
      <c r="ULW103" s="644"/>
      <c r="ULX103" s="644"/>
      <c r="ULY103" s="644"/>
      <c r="ULZ103" s="644"/>
      <c r="UMA103" s="644"/>
      <c r="UMB103" s="644"/>
      <c r="UMC103" s="644"/>
      <c r="UMD103" s="644"/>
      <c r="UME103" s="644"/>
      <c r="UMF103" s="644"/>
      <c r="UMG103" s="644"/>
      <c r="UMH103" s="644"/>
      <c r="UMI103" s="644"/>
      <c r="UMJ103" s="644"/>
      <c r="UMK103" s="644"/>
      <c r="UML103" s="644"/>
      <c r="UMM103" s="644"/>
      <c r="UMN103" s="644"/>
      <c r="UMO103" s="644"/>
      <c r="UMP103" s="644"/>
      <c r="UMQ103" s="644"/>
      <c r="UMR103" s="644"/>
      <c r="UMS103" s="644"/>
      <c r="UMT103" s="644"/>
      <c r="UMU103" s="644"/>
      <c r="UMV103" s="644"/>
      <c r="UMW103" s="644"/>
      <c r="UMX103" s="644"/>
      <c r="UMY103" s="644"/>
      <c r="UMZ103" s="644"/>
      <c r="UNA103" s="644"/>
      <c r="UNB103" s="644"/>
      <c r="UNC103" s="644"/>
      <c r="UND103" s="644"/>
      <c r="UNE103" s="644"/>
      <c r="UNF103" s="644"/>
      <c r="UNG103" s="644"/>
      <c r="UNH103" s="644"/>
      <c r="UNI103" s="644"/>
      <c r="UNJ103" s="644"/>
      <c r="UNK103" s="644"/>
      <c r="UNL103" s="644"/>
      <c r="UNM103" s="644"/>
      <c r="UNN103" s="644"/>
      <c r="UNO103" s="644"/>
      <c r="UNP103" s="644"/>
      <c r="UNQ103" s="644"/>
      <c r="UNR103" s="644"/>
      <c r="UNS103" s="644"/>
      <c r="UNT103" s="644"/>
      <c r="UNU103" s="644"/>
      <c r="UNV103" s="644"/>
      <c r="UNW103" s="644"/>
      <c r="UNX103" s="644"/>
      <c r="UNY103" s="644"/>
      <c r="UNZ103" s="644"/>
      <c r="UOA103" s="644"/>
      <c r="UOB103" s="644"/>
      <c r="UOC103" s="644"/>
      <c r="UOD103" s="644"/>
      <c r="UOE103" s="644"/>
      <c r="UOF103" s="644"/>
      <c r="UOG103" s="644"/>
      <c r="UOH103" s="644"/>
      <c r="UOI103" s="644"/>
      <c r="UOJ103" s="644"/>
      <c r="UOK103" s="644"/>
      <c r="UOL103" s="644"/>
      <c r="UOM103" s="644"/>
      <c r="UON103" s="644"/>
      <c r="UOO103" s="644"/>
      <c r="UOP103" s="644"/>
      <c r="UOQ103" s="644"/>
      <c r="UOR103" s="644"/>
      <c r="UOS103" s="644"/>
      <c r="UOT103" s="644"/>
      <c r="UOU103" s="644"/>
      <c r="UOV103" s="644"/>
      <c r="UOW103" s="644"/>
      <c r="UOX103" s="644"/>
      <c r="UOY103" s="644"/>
      <c r="UOZ103" s="644"/>
      <c r="UPA103" s="644"/>
      <c r="UPB103" s="644"/>
      <c r="UPC103" s="644"/>
      <c r="UPD103" s="644"/>
      <c r="UPE103" s="644"/>
      <c r="UPF103" s="644"/>
      <c r="UPG103" s="644"/>
      <c r="UPH103" s="644"/>
      <c r="UPI103" s="644"/>
      <c r="UPJ103" s="644"/>
      <c r="UPK103" s="644"/>
      <c r="UPL103" s="644"/>
      <c r="UPM103" s="644"/>
      <c r="UPN103" s="644"/>
      <c r="UPO103" s="644"/>
      <c r="UPP103" s="644"/>
      <c r="UPQ103" s="644"/>
      <c r="UPR103" s="644"/>
      <c r="UPS103" s="644"/>
      <c r="UPT103" s="644"/>
      <c r="UPU103" s="644"/>
      <c r="UPV103" s="644"/>
      <c r="UPW103" s="644"/>
      <c r="UPX103" s="644"/>
      <c r="UPY103" s="644"/>
      <c r="UPZ103" s="644"/>
      <c r="UQA103" s="644"/>
      <c r="UQB103" s="644"/>
      <c r="UQC103" s="644"/>
      <c r="UQD103" s="644"/>
      <c r="UQE103" s="644"/>
      <c r="UQF103" s="644"/>
      <c r="UQG103" s="644"/>
      <c r="UQH103" s="644"/>
      <c r="UQI103" s="644"/>
      <c r="UQJ103" s="644"/>
      <c r="UQK103" s="644"/>
      <c r="UQL103" s="644"/>
      <c r="UQM103" s="644"/>
      <c r="UQN103" s="644"/>
      <c r="UQO103" s="644"/>
      <c r="UQP103" s="644"/>
      <c r="UQQ103" s="644"/>
      <c r="UQR103" s="644"/>
      <c r="UQS103" s="644"/>
      <c r="UQT103" s="644"/>
      <c r="UQU103" s="644"/>
      <c r="UQV103" s="644"/>
      <c r="UQW103" s="644"/>
      <c r="UQX103" s="644"/>
      <c r="UQY103" s="644"/>
      <c r="UQZ103" s="644"/>
      <c r="URA103" s="644"/>
      <c r="URB103" s="644"/>
      <c r="URC103" s="644"/>
      <c r="URD103" s="644"/>
      <c r="URE103" s="644"/>
      <c r="URF103" s="644"/>
      <c r="URG103" s="644"/>
      <c r="URH103" s="644"/>
      <c r="URI103" s="644"/>
      <c r="URJ103" s="644"/>
      <c r="URK103" s="644"/>
      <c r="URL103" s="644"/>
      <c r="URM103" s="644"/>
      <c r="URN103" s="644"/>
      <c r="URO103" s="644"/>
      <c r="URP103" s="644"/>
      <c r="URQ103" s="644"/>
      <c r="URR103" s="644"/>
      <c r="URS103" s="644"/>
      <c r="URT103" s="644"/>
      <c r="URU103" s="644"/>
      <c r="URV103" s="644"/>
      <c r="URW103" s="644"/>
      <c r="URX103" s="644"/>
      <c r="URY103" s="644"/>
      <c r="URZ103" s="644"/>
      <c r="USA103" s="644"/>
      <c r="USB103" s="644"/>
      <c r="USC103" s="644"/>
      <c r="USD103" s="644"/>
      <c r="USE103" s="644"/>
      <c r="USF103" s="644"/>
      <c r="USG103" s="644"/>
      <c r="USH103" s="644"/>
      <c r="USI103" s="644"/>
      <c r="USJ103" s="644"/>
      <c r="USK103" s="644"/>
      <c r="USL103" s="644"/>
      <c r="USM103" s="644"/>
      <c r="USN103" s="644"/>
      <c r="USO103" s="644"/>
      <c r="USP103" s="644"/>
      <c r="USQ103" s="644"/>
      <c r="USR103" s="644"/>
      <c r="USS103" s="644"/>
      <c r="UST103" s="644"/>
      <c r="USU103" s="644"/>
      <c r="USV103" s="644"/>
      <c r="USW103" s="644"/>
      <c r="USX103" s="644"/>
      <c r="USY103" s="644"/>
      <c r="USZ103" s="644"/>
      <c r="UTA103" s="644"/>
      <c r="UTB103" s="644"/>
      <c r="UTC103" s="644"/>
      <c r="UTD103" s="644"/>
      <c r="UTE103" s="644"/>
      <c r="UTF103" s="644"/>
      <c r="UTG103" s="644"/>
      <c r="UTH103" s="644"/>
      <c r="UTI103" s="644"/>
      <c r="UTJ103" s="644"/>
      <c r="UTK103" s="644"/>
      <c r="UTL103" s="644"/>
      <c r="UTM103" s="644"/>
      <c r="UTN103" s="644"/>
      <c r="UTO103" s="644"/>
      <c r="UTP103" s="644"/>
      <c r="UTQ103" s="644"/>
      <c r="UTR103" s="644"/>
      <c r="UTS103" s="644"/>
      <c r="UTT103" s="644"/>
      <c r="UTU103" s="644"/>
      <c r="UTV103" s="644"/>
      <c r="UTW103" s="644"/>
      <c r="UTX103" s="644"/>
      <c r="UTY103" s="644"/>
      <c r="UTZ103" s="644"/>
      <c r="UUA103" s="644"/>
      <c r="UUB103" s="644"/>
      <c r="UUC103" s="644"/>
      <c r="UUD103" s="644"/>
      <c r="UUE103" s="644"/>
      <c r="UUF103" s="644"/>
      <c r="UUG103" s="644"/>
      <c r="UUH103" s="644"/>
      <c r="UUI103" s="644"/>
      <c r="UUJ103" s="644"/>
      <c r="UUK103" s="644"/>
      <c r="UUL103" s="644"/>
      <c r="UUM103" s="644"/>
      <c r="UUN103" s="644"/>
      <c r="UUO103" s="644"/>
      <c r="UUP103" s="644"/>
      <c r="UUQ103" s="644"/>
      <c r="UUR103" s="644"/>
      <c r="UUS103" s="644"/>
      <c r="UUT103" s="644"/>
      <c r="UUU103" s="644"/>
      <c r="UUV103" s="644"/>
      <c r="UUW103" s="644"/>
      <c r="UUX103" s="644"/>
      <c r="UUY103" s="644"/>
      <c r="UUZ103" s="644"/>
      <c r="UVA103" s="644"/>
      <c r="UVB103" s="644"/>
      <c r="UVC103" s="644"/>
      <c r="UVD103" s="644"/>
      <c r="UVE103" s="644"/>
      <c r="UVF103" s="644"/>
      <c r="UVG103" s="644"/>
      <c r="UVH103" s="644"/>
      <c r="UVI103" s="644"/>
      <c r="UVJ103" s="644"/>
      <c r="UVK103" s="644"/>
      <c r="UVL103" s="644"/>
      <c r="UVM103" s="644"/>
      <c r="UVN103" s="644"/>
      <c r="UVO103" s="644"/>
      <c r="UVP103" s="644"/>
      <c r="UVQ103" s="644"/>
      <c r="UVR103" s="644"/>
      <c r="UVS103" s="644"/>
      <c r="UVT103" s="644"/>
      <c r="UVU103" s="644"/>
      <c r="UVV103" s="644"/>
      <c r="UVW103" s="644"/>
      <c r="UVX103" s="644"/>
      <c r="UVY103" s="644"/>
      <c r="UVZ103" s="644"/>
      <c r="UWA103" s="644"/>
      <c r="UWB103" s="644"/>
      <c r="UWC103" s="644"/>
      <c r="UWD103" s="644"/>
      <c r="UWE103" s="644"/>
      <c r="UWF103" s="644"/>
      <c r="UWG103" s="644"/>
      <c r="UWH103" s="644"/>
      <c r="UWI103" s="644"/>
      <c r="UWJ103" s="644"/>
      <c r="UWK103" s="644"/>
      <c r="UWL103" s="644"/>
      <c r="UWM103" s="644"/>
      <c r="UWN103" s="644"/>
      <c r="UWO103" s="644"/>
      <c r="UWP103" s="644"/>
      <c r="UWQ103" s="644"/>
      <c r="UWR103" s="644"/>
      <c r="UWS103" s="644"/>
      <c r="UWT103" s="644"/>
      <c r="UWU103" s="644"/>
      <c r="UWV103" s="644"/>
      <c r="UWW103" s="644"/>
      <c r="UWX103" s="644"/>
      <c r="UWY103" s="644"/>
      <c r="UWZ103" s="644"/>
      <c r="UXA103" s="644"/>
      <c r="UXB103" s="644"/>
      <c r="UXC103" s="644"/>
      <c r="UXD103" s="644"/>
      <c r="UXE103" s="644"/>
      <c r="UXF103" s="644"/>
      <c r="UXG103" s="644"/>
      <c r="UXH103" s="644"/>
      <c r="UXI103" s="644"/>
      <c r="UXJ103" s="644"/>
      <c r="UXK103" s="644"/>
      <c r="UXL103" s="644"/>
      <c r="UXM103" s="644"/>
      <c r="UXN103" s="644"/>
      <c r="UXO103" s="644"/>
      <c r="UXP103" s="644"/>
      <c r="UXQ103" s="644"/>
      <c r="UXR103" s="644"/>
      <c r="UXS103" s="644"/>
      <c r="UXT103" s="644"/>
      <c r="UXU103" s="644"/>
      <c r="UXV103" s="644"/>
      <c r="UXW103" s="644"/>
      <c r="UXX103" s="644"/>
      <c r="UXY103" s="644"/>
      <c r="UXZ103" s="644"/>
      <c r="UYA103" s="644"/>
      <c r="UYB103" s="644"/>
      <c r="UYC103" s="644"/>
      <c r="UYD103" s="644"/>
      <c r="UYE103" s="644"/>
      <c r="UYF103" s="644"/>
      <c r="UYG103" s="644"/>
      <c r="UYH103" s="644"/>
      <c r="UYI103" s="644"/>
      <c r="UYJ103" s="644"/>
      <c r="UYK103" s="644"/>
      <c r="UYL103" s="644"/>
      <c r="UYM103" s="644"/>
      <c r="UYN103" s="644"/>
      <c r="UYO103" s="644"/>
      <c r="UYP103" s="644"/>
      <c r="UYQ103" s="644"/>
      <c r="UYR103" s="644"/>
      <c r="UYS103" s="644"/>
      <c r="UYT103" s="644"/>
      <c r="UYU103" s="644"/>
      <c r="UYV103" s="644"/>
      <c r="UYW103" s="644"/>
      <c r="UYX103" s="644"/>
      <c r="UYY103" s="644"/>
      <c r="UYZ103" s="644"/>
      <c r="UZA103" s="644"/>
      <c r="UZB103" s="644"/>
      <c r="UZC103" s="644"/>
      <c r="UZD103" s="644"/>
      <c r="UZE103" s="644"/>
      <c r="UZF103" s="644"/>
      <c r="UZG103" s="644"/>
      <c r="UZH103" s="644"/>
      <c r="UZI103" s="644"/>
      <c r="UZJ103" s="644"/>
      <c r="UZK103" s="644"/>
      <c r="UZL103" s="644"/>
      <c r="UZM103" s="644"/>
      <c r="UZN103" s="644"/>
      <c r="UZO103" s="644"/>
      <c r="UZP103" s="644"/>
      <c r="UZQ103" s="644"/>
      <c r="UZR103" s="644"/>
      <c r="UZS103" s="644"/>
      <c r="UZT103" s="644"/>
      <c r="UZU103" s="644"/>
      <c r="UZV103" s="644"/>
      <c r="UZW103" s="644"/>
      <c r="UZX103" s="644"/>
      <c r="UZY103" s="644"/>
      <c r="UZZ103" s="644"/>
      <c r="VAA103" s="644"/>
      <c r="VAB103" s="644"/>
      <c r="VAC103" s="644"/>
      <c r="VAD103" s="644"/>
      <c r="VAE103" s="644"/>
      <c r="VAF103" s="644"/>
      <c r="VAG103" s="644"/>
      <c r="VAH103" s="644"/>
      <c r="VAI103" s="644"/>
      <c r="VAJ103" s="644"/>
      <c r="VAK103" s="644"/>
      <c r="VAL103" s="644"/>
      <c r="VAM103" s="644"/>
      <c r="VAN103" s="644"/>
      <c r="VAO103" s="644"/>
      <c r="VAP103" s="644"/>
      <c r="VAQ103" s="644"/>
      <c r="VAR103" s="644"/>
      <c r="VAS103" s="644"/>
      <c r="VAT103" s="644"/>
      <c r="VAU103" s="644"/>
      <c r="VAV103" s="644"/>
      <c r="VAW103" s="644"/>
      <c r="VAX103" s="644"/>
      <c r="VAY103" s="644"/>
      <c r="VAZ103" s="644"/>
      <c r="VBA103" s="644"/>
      <c r="VBB103" s="644"/>
      <c r="VBC103" s="644"/>
      <c r="VBD103" s="644"/>
      <c r="VBE103" s="644"/>
      <c r="VBF103" s="644"/>
      <c r="VBG103" s="644"/>
      <c r="VBH103" s="644"/>
      <c r="VBI103" s="644"/>
      <c r="VBJ103" s="644"/>
      <c r="VBK103" s="644"/>
      <c r="VBL103" s="644"/>
      <c r="VBM103" s="644"/>
      <c r="VBN103" s="644"/>
      <c r="VBO103" s="644"/>
      <c r="VBP103" s="644"/>
      <c r="VBQ103" s="644"/>
      <c r="VBR103" s="644"/>
      <c r="VBS103" s="644"/>
      <c r="VBT103" s="644"/>
      <c r="VBU103" s="644"/>
      <c r="VBV103" s="644"/>
      <c r="VBW103" s="644"/>
      <c r="VBX103" s="644"/>
      <c r="VBY103" s="644"/>
      <c r="VBZ103" s="644"/>
      <c r="VCA103" s="644"/>
      <c r="VCB103" s="644"/>
      <c r="VCC103" s="644"/>
      <c r="VCD103" s="644"/>
      <c r="VCE103" s="644"/>
      <c r="VCF103" s="644"/>
      <c r="VCG103" s="644"/>
      <c r="VCH103" s="644"/>
      <c r="VCI103" s="644"/>
      <c r="VCJ103" s="644"/>
      <c r="VCK103" s="644"/>
      <c r="VCL103" s="644"/>
      <c r="VCM103" s="644"/>
      <c r="VCN103" s="644"/>
      <c r="VCO103" s="644"/>
      <c r="VCP103" s="644"/>
      <c r="VCQ103" s="644"/>
      <c r="VCR103" s="644"/>
      <c r="VCS103" s="644"/>
      <c r="VCT103" s="644"/>
      <c r="VCU103" s="644"/>
      <c r="VCV103" s="644"/>
      <c r="VCW103" s="644"/>
      <c r="VCX103" s="644"/>
      <c r="VCY103" s="644"/>
      <c r="VCZ103" s="644"/>
      <c r="VDA103" s="644"/>
      <c r="VDB103" s="644"/>
      <c r="VDC103" s="644"/>
      <c r="VDD103" s="644"/>
      <c r="VDE103" s="644"/>
      <c r="VDF103" s="644"/>
      <c r="VDG103" s="644"/>
      <c r="VDH103" s="644"/>
      <c r="VDI103" s="644"/>
      <c r="VDJ103" s="644"/>
      <c r="VDK103" s="644"/>
      <c r="VDL103" s="644"/>
      <c r="VDM103" s="644"/>
      <c r="VDN103" s="644"/>
      <c r="VDO103" s="644"/>
      <c r="VDP103" s="644"/>
      <c r="VDQ103" s="644"/>
      <c r="VDR103" s="644"/>
      <c r="VDS103" s="644"/>
      <c r="VDT103" s="644"/>
      <c r="VDU103" s="644"/>
      <c r="VDV103" s="644"/>
      <c r="VDW103" s="644"/>
      <c r="VDX103" s="644"/>
      <c r="VDY103" s="644"/>
      <c r="VDZ103" s="644"/>
      <c r="VEA103" s="644"/>
      <c r="VEB103" s="644"/>
      <c r="VEC103" s="644"/>
      <c r="VED103" s="644"/>
      <c r="VEE103" s="644"/>
      <c r="VEF103" s="644"/>
      <c r="VEG103" s="644"/>
      <c r="VEH103" s="644"/>
      <c r="VEI103" s="644"/>
      <c r="VEJ103" s="644"/>
      <c r="VEK103" s="644"/>
      <c r="VEL103" s="644"/>
      <c r="VEM103" s="644"/>
      <c r="VEN103" s="644"/>
      <c r="VEO103" s="644"/>
      <c r="VEP103" s="644"/>
      <c r="VEQ103" s="644"/>
      <c r="VER103" s="644"/>
      <c r="VES103" s="644"/>
      <c r="VET103" s="644"/>
      <c r="VEU103" s="644"/>
      <c r="VEV103" s="644"/>
      <c r="VEW103" s="644"/>
      <c r="VEX103" s="644"/>
      <c r="VEY103" s="644"/>
      <c r="VEZ103" s="644"/>
      <c r="VFA103" s="644"/>
      <c r="VFB103" s="644"/>
      <c r="VFC103" s="644"/>
      <c r="VFD103" s="644"/>
      <c r="VFE103" s="644"/>
      <c r="VFF103" s="644"/>
      <c r="VFG103" s="644"/>
      <c r="VFH103" s="644"/>
      <c r="VFI103" s="644"/>
      <c r="VFJ103" s="644"/>
      <c r="VFK103" s="644"/>
      <c r="VFL103" s="644"/>
      <c r="VFM103" s="644"/>
      <c r="VFN103" s="644"/>
      <c r="VFO103" s="644"/>
      <c r="VFP103" s="644"/>
      <c r="VFQ103" s="644"/>
      <c r="VFR103" s="644"/>
      <c r="VFS103" s="644"/>
      <c r="VFT103" s="644"/>
      <c r="VFU103" s="644"/>
      <c r="VFV103" s="644"/>
      <c r="VFW103" s="644"/>
      <c r="VFX103" s="644"/>
      <c r="VFY103" s="644"/>
      <c r="VFZ103" s="644"/>
      <c r="VGA103" s="644"/>
      <c r="VGB103" s="644"/>
      <c r="VGC103" s="644"/>
      <c r="VGD103" s="644"/>
      <c r="VGE103" s="644"/>
      <c r="VGF103" s="644"/>
      <c r="VGG103" s="644"/>
      <c r="VGH103" s="644"/>
      <c r="VGI103" s="644"/>
      <c r="VGJ103" s="644"/>
      <c r="VGK103" s="644"/>
      <c r="VGL103" s="644"/>
      <c r="VGM103" s="644"/>
      <c r="VGN103" s="644"/>
      <c r="VGO103" s="644"/>
      <c r="VGP103" s="644"/>
      <c r="VGQ103" s="644"/>
      <c r="VGR103" s="644"/>
      <c r="VGS103" s="644"/>
      <c r="VGT103" s="644"/>
      <c r="VGU103" s="644"/>
      <c r="VGV103" s="644"/>
      <c r="VGW103" s="644"/>
      <c r="VGX103" s="644"/>
      <c r="VGY103" s="644"/>
      <c r="VGZ103" s="644"/>
      <c r="VHA103" s="644"/>
      <c r="VHB103" s="644"/>
      <c r="VHC103" s="644"/>
      <c r="VHD103" s="644"/>
      <c r="VHE103" s="644"/>
      <c r="VHF103" s="644"/>
      <c r="VHG103" s="644"/>
      <c r="VHH103" s="644"/>
      <c r="VHI103" s="644"/>
      <c r="VHJ103" s="644"/>
      <c r="VHK103" s="644"/>
      <c r="VHL103" s="644"/>
      <c r="VHM103" s="644"/>
      <c r="VHN103" s="644"/>
      <c r="VHO103" s="644"/>
      <c r="VHP103" s="644"/>
      <c r="VHQ103" s="644"/>
      <c r="VHR103" s="644"/>
      <c r="VHS103" s="644"/>
      <c r="VHT103" s="644"/>
      <c r="VHU103" s="644"/>
      <c r="VHV103" s="644"/>
      <c r="VHW103" s="644"/>
      <c r="VHX103" s="644"/>
      <c r="VHY103" s="644"/>
      <c r="VHZ103" s="644"/>
      <c r="VIA103" s="644"/>
      <c r="VIB103" s="644"/>
      <c r="VIC103" s="644"/>
      <c r="VID103" s="644"/>
      <c r="VIE103" s="644"/>
      <c r="VIF103" s="644"/>
      <c r="VIG103" s="644"/>
      <c r="VIH103" s="644"/>
      <c r="VII103" s="644"/>
      <c r="VIJ103" s="644"/>
      <c r="VIK103" s="644"/>
      <c r="VIL103" s="644"/>
      <c r="VIM103" s="644"/>
      <c r="VIN103" s="644"/>
      <c r="VIO103" s="644"/>
      <c r="VIP103" s="644"/>
      <c r="VIQ103" s="644"/>
      <c r="VIR103" s="644"/>
      <c r="VIS103" s="644"/>
      <c r="VIT103" s="644"/>
      <c r="VIU103" s="644"/>
      <c r="VIV103" s="644"/>
      <c r="VIW103" s="644"/>
      <c r="VIX103" s="644"/>
      <c r="VIY103" s="644"/>
      <c r="VIZ103" s="644"/>
      <c r="VJA103" s="644"/>
      <c r="VJB103" s="644"/>
      <c r="VJC103" s="644"/>
      <c r="VJD103" s="644"/>
      <c r="VJE103" s="644"/>
      <c r="VJF103" s="644"/>
      <c r="VJG103" s="644"/>
      <c r="VJH103" s="644"/>
      <c r="VJI103" s="644"/>
      <c r="VJJ103" s="644"/>
      <c r="VJK103" s="644"/>
      <c r="VJL103" s="644"/>
      <c r="VJM103" s="644"/>
      <c r="VJN103" s="644"/>
      <c r="VJO103" s="644"/>
      <c r="VJP103" s="644"/>
      <c r="VJQ103" s="644"/>
      <c r="VJR103" s="644"/>
      <c r="VJS103" s="644"/>
      <c r="VJT103" s="644"/>
      <c r="VJU103" s="644"/>
      <c r="VJV103" s="644"/>
      <c r="VJW103" s="644"/>
      <c r="VJX103" s="644"/>
      <c r="VJY103" s="644"/>
      <c r="VJZ103" s="644"/>
      <c r="VKA103" s="644"/>
      <c r="VKB103" s="644"/>
      <c r="VKC103" s="644"/>
      <c r="VKD103" s="644"/>
      <c r="VKE103" s="644"/>
      <c r="VKF103" s="644"/>
      <c r="VKG103" s="644"/>
      <c r="VKH103" s="644"/>
      <c r="VKI103" s="644"/>
      <c r="VKJ103" s="644"/>
      <c r="VKK103" s="644"/>
      <c r="VKL103" s="644"/>
      <c r="VKM103" s="644"/>
      <c r="VKN103" s="644"/>
      <c r="VKO103" s="644"/>
      <c r="VKP103" s="644"/>
      <c r="VKQ103" s="644"/>
      <c r="VKR103" s="644"/>
      <c r="VKS103" s="644"/>
      <c r="VKT103" s="644"/>
      <c r="VKU103" s="644"/>
      <c r="VKV103" s="644"/>
      <c r="VKW103" s="644"/>
      <c r="VKX103" s="644"/>
      <c r="VKY103" s="644"/>
      <c r="VKZ103" s="644"/>
      <c r="VLA103" s="644"/>
      <c r="VLB103" s="644"/>
      <c r="VLC103" s="644"/>
      <c r="VLD103" s="644"/>
      <c r="VLE103" s="644"/>
      <c r="VLF103" s="644"/>
      <c r="VLG103" s="644"/>
      <c r="VLH103" s="644"/>
      <c r="VLI103" s="644"/>
      <c r="VLJ103" s="644"/>
      <c r="VLK103" s="644"/>
      <c r="VLL103" s="644"/>
      <c r="VLM103" s="644"/>
      <c r="VLN103" s="644"/>
      <c r="VLO103" s="644"/>
      <c r="VLP103" s="644"/>
      <c r="VLQ103" s="644"/>
      <c r="VLR103" s="644"/>
      <c r="VLS103" s="644"/>
      <c r="VLT103" s="644"/>
      <c r="VLU103" s="644"/>
      <c r="VLV103" s="644"/>
      <c r="VLW103" s="644"/>
      <c r="VLX103" s="644"/>
      <c r="VLY103" s="644"/>
      <c r="VLZ103" s="644"/>
      <c r="VMA103" s="644"/>
      <c r="VMB103" s="644"/>
      <c r="VMC103" s="644"/>
      <c r="VMD103" s="644"/>
      <c r="VME103" s="644"/>
      <c r="VMF103" s="644"/>
      <c r="VMG103" s="644"/>
      <c r="VMH103" s="644"/>
      <c r="VMI103" s="644"/>
      <c r="VMJ103" s="644"/>
      <c r="VMK103" s="644"/>
      <c r="VML103" s="644"/>
      <c r="VMM103" s="644"/>
      <c r="VMN103" s="644"/>
      <c r="VMO103" s="644"/>
      <c r="VMP103" s="644"/>
      <c r="VMQ103" s="644"/>
      <c r="VMR103" s="644"/>
      <c r="VMS103" s="644"/>
      <c r="VMT103" s="644"/>
      <c r="VMU103" s="644"/>
      <c r="VMV103" s="644"/>
      <c r="VMW103" s="644"/>
      <c r="VMX103" s="644"/>
      <c r="VMY103" s="644"/>
      <c r="VMZ103" s="644"/>
      <c r="VNA103" s="644"/>
      <c r="VNB103" s="644"/>
      <c r="VNC103" s="644"/>
      <c r="VND103" s="644"/>
      <c r="VNE103" s="644"/>
      <c r="VNF103" s="644"/>
      <c r="VNG103" s="644"/>
      <c r="VNH103" s="644"/>
      <c r="VNI103" s="644"/>
      <c r="VNJ103" s="644"/>
      <c r="VNK103" s="644"/>
      <c r="VNL103" s="644"/>
      <c r="VNM103" s="644"/>
      <c r="VNN103" s="644"/>
      <c r="VNO103" s="644"/>
      <c r="VNP103" s="644"/>
      <c r="VNQ103" s="644"/>
      <c r="VNR103" s="644"/>
      <c r="VNS103" s="644"/>
      <c r="VNT103" s="644"/>
      <c r="VNU103" s="644"/>
      <c r="VNV103" s="644"/>
      <c r="VNW103" s="644"/>
      <c r="VNX103" s="644"/>
      <c r="VNY103" s="644"/>
      <c r="VNZ103" s="644"/>
      <c r="VOA103" s="644"/>
      <c r="VOB103" s="644"/>
      <c r="VOC103" s="644"/>
      <c r="VOD103" s="644"/>
      <c r="VOE103" s="644"/>
      <c r="VOF103" s="644"/>
      <c r="VOG103" s="644"/>
      <c r="VOH103" s="644"/>
      <c r="VOI103" s="644"/>
      <c r="VOJ103" s="644"/>
      <c r="VOK103" s="644"/>
      <c r="VOL103" s="644"/>
      <c r="VOM103" s="644"/>
      <c r="VON103" s="644"/>
      <c r="VOO103" s="644"/>
      <c r="VOP103" s="644"/>
      <c r="VOQ103" s="644"/>
      <c r="VOR103" s="644"/>
      <c r="VOS103" s="644"/>
      <c r="VOT103" s="644"/>
      <c r="VOU103" s="644"/>
      <c r="VOV103" s="644"/>
      <c r="VOW103" s="644"/>
      <c r="VOX103" s="644"/>
      <c r="VOY103" s="644"/>
      <c r="VOZ103" s="644"/>
      <c r="VPA103" s="644"/>
      <c r="VPB103" s="644"/>
      <c r="VPC103" s="644"/>
      <c r="VPD103" s="644"/>
      <c r="VPE103" s="644"/>
      <c r="VPF103" s="644"/>
      <c r="VPG103" s="644"/>
      <c r="VPH103" s="644"/>
      <c r="VPI103" s="644"/>
      <c r="VPJ103" s="644"/>
      <c r="VPK103" s="644"/>
      <c r="VPL103" s="644"/>
      <c r="VPM103" s="644"/>
      <c r="VPN103" s="644"/>
      <c r="VPO103" s="644"/>
      <c r="VPP103" s="644"/>
      <c r="VPQ103" s="644"/>
      <c r="VPR103" s="644"/>
      <c r="VPS103" s="644"/>
      <c r="VPT103" s="644"/>
      <c r="VPU103" s="644"/>
      <c r="VPV103" s="644"/>
      <c r="VPW103" s="644"/>
      <c r="VPX103" s="644"/>
      <c r="VPY103" s="644"/>
      <c r="VPZ103" s="644"/>
      <c r="VQA103" s="644"/>
      <c r="VQB103" s="644"/>
      <c r="VQC103" s="644"/>
      <c r="VQD103" s="644"/>
      <c r="VQE103" s="644"/>
      <c r="VQF103" s="644"/>
      <c r="VQG103" s="644"/>
      <c r="VQH103" s="644"/>
      <c r="VQI103" s="644"/>
      <c r="VQJ103" s="644"/>
      <c r="VQK103" s="644"/>
      <c r="VQL103" s="644"/>
      <c r="VQM103" s="644"/>
      <c r="VQN103" s="644"/>
      <c r="VQO103" s="644"/>
      <c r="VQP103" s="644"/>
      <c r="VQQ103" s="644"/>
      <c r="VQR103" s="644"/>
      <c r="VQS103" s="644"/>
      <c r="VQT103" s="644"/>
      <c r="VQU103" s="644"/>
      <c r="VQV103" s="644"/>
      <c r="VQW103" s="644"/>
      <c r="VQX103" s="644"/>
      <c r="VQY103" s="644"/>
      <c r="VQZ103" s="644"/>
      <c r="VRA103" s="644"/>
      <c r="VRB103" s="644"/>
      <c r="VRC103" s="644"/>
      <c r="VRD103" s="644"/>
      <c r="VRE103" s="644"/>
      <c r="VRF103" s="644"/>
      <c r="VRG103" s="644"/>
      <c r="VRH103" s="644"/>
      <c r="VRI103" s="644"/>
      <c r="VRJ103" s="644"/>
      <c r="VRK103" s="644"/>
      <c r="VRL103" s="644"/>
      <c r="VRM103" s="644"/>
      <c r="VRN103" s="644"/>
      <c r="VRO103" s="644"/>
      <c r="VRP103" s="644"/>
      <c r="VRQ103" s="644"/>
      <c r="VRR103" s="644"/>
      <c r="VRS103" s="644"/>
      <c r="VRT103" s="644"/>
      <c r="VRU103" s="644"/>
      <c r="VRV103" s="644"/>
      <c r="VRW103" s="644"/>
      <c r="VRX103" s="644"/>
      <c r="VRY103" s="644"/>
      <c r="VRZ103" s="644"/>
      <c r="VSA103" s="644"/>
      <c r="VSB103" s="644"/>
      <c r="VSC103" s="644"/>
      <c r="VSD103" s="644"/>
      <c r="VSE103" s="644"/>
      <c r="VSF103" s="644"/>
      <c r="VSG103" s="644"/>
      <c r="VSH103" s="644"/>
      <c r="VSI103" s="644"/>
      <c r="VSJ103" s="644"/>
      <c r="VSK103" s="644"/>
      <c r="VSL103" s="644"/>
      <c r="VSM103" s="644"/>
      <c r="VSN103" s="644"/>
      <c r="VSO103" s="644"/>
      <c r="VSP103" s="644"/>
      <c r="VSQ103" s="644"/>
      <c r="VSR103" s="644"/>
      <c r="VSS103" s="644"/>
      <c r="VST103" s="644"/>
      <c r="VSU103" s="644"/>
      <c r="VSV103" s="644"/>
      <c r="VSW103" s="644"/>
      <c r="VSX103" s="644"/>
      <c r="VSY103" s="644"/>
      <c r="VSZ103" s="644"/>
      <c r="VTA103" s="644"/>
      <c r="VTB103" s="644"/>
      <c r="VTC103" s="644"/>
      <c r="VTD103" s="644"/>
      <c r="VTE103" s="644"/>
      <c r="VTF103" s="644"/>
      <c r="VTG103" s="644"/>
      <c r="VTH103" s="644"/>
      <c r="VTI103" s="644"/>
      <c r="VTJ103" s="644"/>
      <c r="VTK103" s="644"/>
      <c r="VTL103" s="644"/>
      <c r="VTM103" s="644"/>
      <c r="VTN103" s="644"/>
      <c r="VTO103" s="644"/>
      <c r="VTP103" s="644"/>
      <c r="VTQ103" s="644"/>
      <c r="VTR103" s="644"/>
      <c r="VTS103" s="644"/>
      <c r="VTT103" s="644"/>
      <c r="VTU103" s="644"/>
      <c r="VTV103" s="644"/>
      <c r="VTW103" s="644"/>
      <c r="VTX103" s="644"/>
      <c r="VTY103" s="644"/>
      <c r="VTZ103" s="644"/>
      <c r="VUA103" s="644"/>
      <c r="VUB103" s="644"/>
      <c r="VUC103" s="644"/>
      <c r="VUD103" s="644"/>
      <c r="VUE103" s="644"/>
      <c r="VUF103" s="644"/>
      <c r="VUG103" s="644"/>
      <c r="VUH103" s="644"/>
      <c r="VUI103" s="644"/>
      <c r="VUJ103" s="644"/>
      <c r="VUK103" s="644"/>
      <c r="VUL103" s="644"/>
      <c r="VUM103" s="644"/>
      <c r="VUN103" s="644"/>
      <c r="VUO103" s="644"/>
      <c r="VUP103" s="644"/>
      <c r="VUQ103" s="644"/>
      <c r="VUR103" s="644"/>
      <c r="VUS103" s="644"/>
      <c r="VUT103" s="644"/>
      <c r="VUU103" s="644"/>
      <c r="VUV103" s="644"/>
      <c r="VUW103" s="644"/>
      <c r="VUX103" s="644"/>
      <c r="VUY103" s="644"/>
      <c r="VUZ103" s="644"/>
      <c r="VVA103" s="644"/>
      <c r="VVB103" s="644"/>
      <c r="VVC103" s="644"/>
      <c r="VVD103" s="644"/>
      <c r="VVE103" s="644"/>
      <c r="VVF103" s="644"/>
      <c r="VVG103" s="644"/>
      <c r="VVH103" s="644"/>
      <c r="VVI103" s="644"/>
      <c r="VVJ103" s="644"/>
      <c r="VVK103" s="644"/>
      <c r="VVL103" s="644"/>
      <c r="VVM103" s="644"/>
      <c r="VVN103" s="644"/>
      <c r="VVO103" s="644"/>
      <c r="VVP103" s="644"/>
      <c r="VVQ103" s="644"/>
      <c r="VVR103" s="644"/>
      <c r="VVS103" s="644"/>
      <c r="VVT103" s="644"/>
      <c r="VVU103" s="644"/>
      <c r="VVV103" s="644"/>
      <c r="VVW103" s="644"/>
      <c r="VVX103" s="644"/>
      <c r="VVY103" s="644"/>
      <c r="VVZ103" s="644"/>
      <c r="VWA103" s="644"/>
      <c r="VWB103" s="644"/>
      <c r="VWC103" s="644"/>
      <c r="VWD103" s="644"/>
      <c r="VWE103" s="644"/>
      <c r="VWF103" s="644"/>
      <c r="VWG103" s="644"/>
      <c r="VWH103" s="644"/>
      <c r="VWI103" s="644"/>
      <c r="VWJ103" s="644"/>
      <c r="VWK103" s="644"/>
      <c r="VWL103" s="644"/>
      <c r="VWM103" s="644"/>
      <c r="VWN103" s="644"/>
      <c r="VWO103" s="644"/>
      <c r="VWP103" s="644"/>
      <c r="VWQ103" s="644"/>
      <c r="VWR103" s="644"/>
      <c r="VWS103" s="644"/>
      <c r="VWT103" s="644"/>
      <c r="VWU103" s="644"/>
      <c r="VWV103" s="644"/>
      <c r="VWW103" s="644"/>
      <c r="VWX103" s="644"/>
      <c r="VWY103" s="644"/>
      <c r="VWZ103" s="644"/>
      <c r="VXA103" s="644"/>
      <c r="VXB103" s="644"/>
      <c r="VXC103" s="644"/>
      <c r="VXD103" s="644"/>
      <c r="VXE103" s="644"/>
      <c r="VXF103" s="644"/>
      <c r="VXG103" s="644"/>
      <c r="VXH103" s="644"/>
      <c r="VXI103" s="644"/>
      <c r="VXJ103" s="644"/>
      <c r="VXK103" s="644"/>
      <c r="VXL103" s="644"/>
      <c r="VXM103" s="644"/>
      <c r="VXN103" s="644"/>
      <c r="VXO103" s="644"/>
      <c r="VXP103" s="644"/>
      <c r="VXQ103" s="644"/>
      <c r="VXR103" s="644"/>
      <c r="VXS103" s="644"/>
      <c r="VXT103" s="644"/>
      <c r="VXU103" s="644"/>
      <c r="VXV103" s="644"/>
      <c r="VXW103" s="644"/>
      <c r="VXX103" s="644"/>
      <c r="VXY103" s="644"/>
      <c r="VXZ103" s="644"/>
      <c r="VYA103" s="644"/>
      <c r="VYB103" s="644"/>
      <c r="VYC103" s="644"/>
      <c r="VYD103" s="644"/>
      <c r="VYE103" s="644"/>
      <c r="VYF103" s="644"/>
      <c r="VYG103" s="644"/>
      <c r="VYH103" s="644"/>
      <c r="VYI103" s="644"/>
      <c r="VYJ103" s="644"/>
      <c r="VYK103" s="644"/>
      <c r="VYL103" s="644"/>
      <c r="VYM103" s="644"/>
      <c r="VYN103" s="644"/>
      <c r="VYO103" s="644"/>
      <c r="VYP103" s="644"/>
      <c r="VYQ103" s="644"/>
      <c r="VYR103" s="644"/>
      <c r="VYS103" s="644"/>
      <c r="VYT103" s="644"/>
      <c r="VYU103" s="644"/>
      <c r="VYV103" s="644"/>
      <c r="VYW103" s="644"/>
      <c r="VYX103" s="644"/>
      <c r="VYY103" s="644"/>
      <c r="VYZ103" s="644"/>
      <c r="VZA103" s="644"/>
      <c r="VZB103" s="644"/>
      <c r="VZC103" s="644"/>
      <c r="VZD103" s="644"/>
      <c r="VZE103" s="644"/>
      <c r="VZF103" s="644"/>
      <c r="VZG103" s="644"/>
      <c r="VZH103" s="644"/>
      <c r="VZI103" s="644"/>
      <c r="VZJ103" s="644"/>
      <c r="VZK103" s="644"/>
      <c r="VZL103" s="644"/>
      <c r="VZM103" s="644"/>
      <c r="VZN103" s="644"/>
      <c r="VZO103" s="644"/>
      <c r="VZP103" s="644"/>
      <c r="VZQ103" s="644"/>
      <c r="VZR103" s="644"/>
      <c r="VZS103" s="644"/>
      <c r="VZT103" s="644"/>
      <c r="VZU103" s="644"/>
      <c r="VZV103" s="644"/>
      <c r="VZW103" s="644"/>
      <c r="VZX103" s="644"/>
      <c r="VZY103" s="644"/>
      <c r="VZZ103" s="644"/>
      <c r="WAA103" s="644"/>
      <c r="WAB103" s="644"/>
      <c r="WAC103" s="644"/>
      <c r="WAD103" s="644"/>
      <c r="WAE103" s="644"/>
      <c r="WAF103" s="644"/>
      <c r="WAG103" s="644"/>
      <c r="WAH103" s="644"/>
      <c r="WAI103" s="644"/>
      <c r="WAJ103" s="644"/>
      <c r="WAK103" s="644"/>
      <c r="WAL103" s="644"/>
      <c r="WAM103" s="644"/>
      <c r="WAN103" s="644"/>
      <c r="WAO103" s="644"/>
      <c r="WAP103" s="644"/>
      <c r="WAQ103" s="644"/>
      <c r="WAR103" s="644"/>
      <c r="WAS103" s="644"/>
      <c r="WAT103" s="644"/>
      <c r="WAU103" s="644"/>
      <c r="WAV103" s="644"/>
      <c r="WAW103" s="644"/>
      <c r="WAX103" s="644"/>
      <c r="WAY103" s="644"/>
      <c r="WAZ103" s="644"/>
      <c r="WBA103" s="644"/>
      <c r="WBB103" s="644"/>
      <c r="WBC103" s="644"/>
      <c r="WBD103" s="644"/>
      <c r="WBE103" s="644"/>
      <c r="WBF103" s="644"/>
      <c r="WBG103" s="644"/>
      <c r="WBH103" s="644"/>
      <c r="WBI103" s="644"/>
      <c r="WBJ103" s="644"/>
      <c r="WBK103" s="644"/>
      <c r="WBL103" s="644"/>
      <c r="WBM103" s="644"/>
      <c r="WBN103" s="644"/>
      <c r="WBO103" s="644"/>
      <c r="WBP103" s="644"/>
      <c r="WBQ103" s="644"/>
      <c r="WBR103" s="644"/>
      <c r="WBS103" s="644"/>
      <c r="WBT103" s="644"/>
      <c r="WBU103" s="644"/>
      <c r="WBV103" s="644"/>
      <c r="WBW103" s="644"/>
      <c r="WBX103" s="644"/>
      <c r="WBY103" s="644"/>
      <c r="WBZ103" s="644"/>
      <c r="WCA103" s="644"/>
      <c r="WCB103" s="644"/>
      <c r="WCC103" s="644"/>
      <c r="WCD103" s="644"/>
      <c r="WCE103" s="644"/>
      <c r="WCF103" s="644"/>
      <c r="WCG103" s="644"/>
      <c r="WCH103" s="644"/>
      <c r="WCI103" s="644"/>
      <c r="WCJ103" s="644"/>
      <c r="WCK103" s="644"/>
      <c r="WCL103" s="644"/>
      <c r="WCM103" s="644"/>
      <c r="WCN103" s="644"/>
      <c r="WCO103" s="644"/>
      <c r="WCP103" s="644"/>
      <c r="WCQ103" s="644"/>
      <c r="WCR103" s="644"/>
      <c r="WCS103" s="644"/>
      <c r="WCT103" s="644"/>
      <c r="WCU103" s="644"/>
      <c r="WCV103" s="644"/>
      <c r="WCW103" s="644"/>
      <c r="WCX103" s="644"/>
      <c r="WCY103" s="644"/>
      <c r="WCZ103" s="644"/>
      <c r="WDA103" s="644"/>
      <c r="WDB103" s="644"/>
      <c r="WDC103" s="644"/>
      <c r="WDD103" s="644"/>
      <c r="WDE103" s="644"/>
      <c r="WDF103" s="644"/>
      <c r="WDG103" s="644"/>
      <c r="WDH103" s="644"/>
      <c r="WDI103" s="644"/>
      <c r="WDJ103" s="644"/>
      <c r="WDK103" s="644"/>
      <c r="WDL103" s="644"/>
      <c r="WDM103" s="644"/>
      <c r="WDN103" s="644"/>
      <c r="WDO103" s="644"/>
      <c r="WDP103" s="644"/>
      <c r="WDQ103" s="644"/>
      <c r="WDR103" s="644"/>
      <c r="WDS103" s="644"/>
      <c r="WDT103" s="644"/>
      <c r="WDU103" s="644"/>
      <c r="WDV103" s="644"/>
      <c r="WDW103" s="644"/>
      <c r="WDX103" s="644"/>
      <c r="WDY103" s="644"/>
      <c r="WDZ103" s="644"/>
      <c r="WEA103" s="644"/>
      <c r="WEB103" s="644"/>
      <c r="WEC103" s="644"/>
      <c r="WED103" s="644"/>
      <c r="WEE103" s="644"/>
      <c r="WEF103" s="644"/>
      <c r="WEG103" s="644"/>
      <c r="WEH103" s="644"/>
      <c r="WEI103" s="644"/>
      <c r="WEJ103" s="644"/>
      <c r="WEK103" s="644"/>
      <c r="WEL103" s="644"/>
      <c r="WEM103" s="644"/>
      <c r="WEN103" s="644"/>
      <c r="WEO103" s="644"/>
      <c r="WEP103" s="644"/>
      <c r="WEQ103" s="644"/>
      <c r="WER103" s="644"/>
      <c r="WES103" s="644"/>
      <c r="WET103" s="644"/>
      <c r="WEU103" s="644"/>
      <c r="WEV103" s="644"/>
      <c r="WEW103" s="644"/>
      <c r="WEX103" s="644"/>
      <c r="WEY103" s="644"/>
      <c r="WEZ103" s="644"/>
      <c r="WFA103" s="644"/>
      <c r="WFB103" s="644"/>
      <c r="WFC103" s="644"/>
      <c r="WFD103" s="644"/>
      <c r="WFE103" s="644"/>
      <c r="WFF103" s="644"/>
      <c r="WFG103" s="644"/>
      <c r="WFH103" s="644"/>
      <c r="WFI103" s="644"/>
      <c r="WFJ103" s="644"/>
      <c r="WFK103" s="644"/>
      <c r="WFL103" s="644"/>
      <c r="WFM103" s="644"/>
      <c r="WFN103" s="644"/>
      <c r="WFO103" s="644"/>
      <c r="WFP103" s="644"/>
      <c r="WFQ103" s="644"/>
      <c r="WFR103" s="644"/>
      <c r="WFS103" s="644"/>
      <c r="WFT103" s="644"/>
      <c r="WFU103" s="644"/>
      <c r="WFV103" s="644"/>
      <c r="WFW103" s="644"/>
      <c r="WFX103" s="644"/>
      <c r="WFY103" s="644"/>
      <c r="WFZ103" s="644"/>
      <c r="WGA103" s="644"/>
      <c r="WGB103" s="644"/>
      <c r="WGC103" s="644"/>
      <c r="WGD103" s="644"/>
      <c r="WGE103" s="644"/>
      <c r="WGF103" s="644"/>
      <c r="WGG103" s="644"/>
      <c r="WGH103" s="644"/>
      <c r="WGI103" s="644"/>
      <c r="WGJ103" s="644"/>
      <c r="WGK103" s="644"/>
      <c r="WGL103" s="644"/>
      <c r="WGM103" s="644"/>
      <c r="WGN103" s="644"/>
      <c r="WGO103" s="644"/>
      <c r="WGP103" s="644"/>
      <c r="WGQ103" s="644"/>
      <c r="WGR103" s="644"/>
      <c r="WGS103" s="644"/>
      <c r="WGT103" s="644"/>
      <c r="WGU103" s="644"/>
      <c r="WGV103" s="644"/>
      <c r="WGW103" s="644"/>
      <c r="WGX103" s="644"/>
      <c r="WGY103" s="644"/>
      <c r="WGZ103" s="644"/>
      <c r="WHA103" s="644"/>
      <c r="WHB103" s="644"/>
      <c r="WHC103" s="644"/>
      <c r="WHD103" s="644"/>
      <c r="WHE103" s="644"/>
      <c r="WHF103" s="644"/>
      <c r="WHG103" s="644"/>
      <c r="WHH103" s="644"/>
      <c r="WHI103" s="644"/>
      <c r="WHJ103" s="644"/>
      <c r="WHK103" s="644"/>
      <c r="WHL103" s="644"/>
      <c r="WHM103" s="644"/>
      <c r="WHN103" s="644"/>
      <c r="WHO103" s="644"/>
      <c r="WHP103" s="644"/>
      <c r="WHQ103" s="644"/>
      <c r="WHR103" s="644"/>
      <c r="WHS103" s="644"/>
      <c r="WHT103" s="644"/>
      <c r="WHU103" s="644"/>
      <c r="WHV103" s="644"/>
      <c r="WHW103" s="644"/>
      <c r="WHX103" s="644"/>
      <c r="WHY103" s="644"/>
      <c r="WHZ103" s="644"/>
      <c r="WIA103" s="644"/>
      <c r="WIB103" s="644"/>
      <c r="WIC103" s="644"/>
      <c r="WID103" s="644"/>
      <c r="WIE103" s="644"/>
      <c r="WIF103" s="644"/>
      <c r="WIG103" s="644"/>
      <c r="WIH103" s="644"/>
      <c r="WII103" s="644"/>
      <c r="WIJ103" s="644"/>
      <c r="WIK103" s="644"/>
      <c r="WIL103" s="644"/>
      <c r="WIM103" s="644"/>
      <c r="WIN103" s="644"/>
      <c r="WIO103" s="644"/>
      <c r="WIP103" s="644"/>
      <c r="WIQ103" s="644"/>
      <c r="WIR103" s="644"/>
      <c r="WIS103" s="644"/>
      <c r="WIT103" s="644"/>
      <c r="WIU103" s="644"/>
      <c r="WIV103" s="644"/>
      <c r="WIW103" s="644"/>
      <c r="WIX103" s="644"/>
      <c r="WIY103" s="644"/>
      <c r="WIZ103" s="644"/>
      <c r="WJA103" s="644"/>
      <c r="WJB103" s="644"/>
      <c r="WJC103" s="644"/>
      <c r="WJD103" s="644"/>
      <c r="WJE103" s="644"/>
      <c r="WJF103" s="644"/>
      <c r="WJG103" s="644"/>
      <c r="WJH103" s="644"/>
      <c r="WJI103" s="644"/>
      <c r="WJJ103" s="644"/>
      <c r="WJK103" s="644"/>
      <c r="WJL103" s="644"/>
      <c r="WJM103" s="644"/>
      <c r="WJN103" s="644"/>
      <c r="WJO103" s="644"/>
      <c r="WJP103" s="644"/>
      <c r="WJQ103" s="644"/>
      <c r="WJR103" s="644"/>
      <c r="WJS103" s="644"/>
      <c r="WJT103" s="644"/>
      <c r="WJU103" s="644"/>
      <c r="WJV103" s="644"/>
      <c r="WJW103" s="644"/>
      <c r="WJX103" s="644"/>
      <c r="WJY103" s="644"/>
      <c r="WJZ103" s="644"/>
      <c r="WKA103" s="644"/>
      <c r="WKB103" s="644"/>
      <c r="WKC103" s="644"/>
      <c r="WKD103" s="644"/>
      <c r="WKE103" s="644"/>
      <c r="WKF103" s="644"/>
      <c r="WKG103" s="644"/>
      <c r="WKH103" s="644"/>
      <c r="WKI103" s="644"/>
      <c r="WKJ103" s="644"/>
      <c r="WKK103" s="644"/>
      <c r="WKL103" s="644"/>
      <c r="WKM103" s="644"/>
      <c r="WKN103" s="644"/>
      <c r="WKO103" s="644"/>
      <c r="WKP103" s="644"/>
      <c r="WKQ103" s="644"/>
      <c r="WKR103" s="644"/>
      <c r="WKS103" s="644"/>
      <c r="WKT103" s="644"/>
      <c r="WKU103" s="644"/>
      <c r="WKV103" s="644"/>
      <c r="WKW103" s="644"/>
      <c r="WKX103" s="644"/>
      <c r="WKY103" s="644"/>
      <c r="WKZ103" s="644"/>
      <c r="WLA103" s="644"/>
      <c r="WLB103" s="644"/>
      <c r="WLC103" s="644"/>
      <c r="WLD103" s="644"/>
      <c r="WLE103" s="644"/>
      <c r="WLF103" s="644"/>
      <c r="WLG103" s="644"/>
      <c r="WLH103" s="644"/>
      <c r="WLI103" s="644"/>
      <c r="WLJ103" s="644"/>
      <c r="WLK103" s="644"/>
      <c r="WLL103" s="644"/>
      <c r="WLM103" s="644"/>
      <c r="WLN103" s="644"/>
      <c r="WLO103" s="644"/>
      <c r="WLP103" s="644"/>
      <c r="WLQ103" s="644"/>
      <c r="WLR103" s="644"/>
      <c r="WLS103" s="644"/>
      <c r="WLT103" s="644"/>
      <c r="WLU103" s="644"/>
      <c r="WLV103" s="644"/>
      <c r="WLW103" s="644"/>
      <c r="WLX103" s="644"/>
      <c r="WLY103" s="644"/>
      <c r="WLZ103" s="644"/>
      <c r="WMA103" s="644"/>
      <c r="WMB103" s="644"/>
      <c r="WMC103" s="644"/>
      <c r="WMD103" s="644"/>
      <c r="WME103" s="644"/>
      <c r="WMF103" s="644"/>
      <c r="WMG103" s="644"/>
      <c r="WMH103" s="644"/>
      <c r="WMI103" s="644"/>
      <c r="WMJ103" s="644"/>
      <c r="WMK103" s="644"/>
      <c r="WML103" s="644"/>
      <c r="WMM103" s="644"/>
      <c r="WMN103" s="644"/>
      <c r="WMO103" s="644"/>
      <c r="WMP103" s="644"/>
      <c r="WMQ103" s="644"/>
      <c r="WMR103" s="644"/>
      <c r="WMS103" s="644"/>
      <c r="WMT103" s="644"/>
      <c r="WMU103" s="644"/>
      <c r="WMV103" s="644"/>
      <c r="WMW103" s="644"/>
      <c r="WMX103" s="644"/>
      <c r="WMY103" s="644"/>
      <c r="WMZ103" s="644"/>
      <c r="WNA103" s="644"/>
      <c r="WNB103" s="644"/>
      <c r="WNC103" s="644"/>
      <c r="WND103" s="644"/>
      <c r="WNE103" s="644"/>
      <c r="WNF103" s="644"/>
      <c r="WNG103" s="644"/>
      <c r="WNH103" s="644"/>
      <c r="WNI103" s="644"/>
      <c r="WNJ103" s="644"/>
      <c r="WNK103" s="644"/>
      <c r="WNL103" s="644"/>
      <c r="WNM103" s="644"/>
      <c r="WNN103" s="644"/>
      <c r="WNO103" s="644"/>
      <c r="WNP103" s="644"/>
      <c r="WNQ103" s="644"/>
      <c r="WNR103" s="644"/>
      <c r="WNS103" s="644"/>
      <c r="WNT103" s="644"/>
      <c r="WNU103" s="644"/>
      <c r="WNV103" s="644"/>
      <c r="WNW103" s="644"/>
      <c r="WNX103" s="644"/>
      <c r="WNY103" s="644"/>
      <c r="WNZ103" s="644"/>
      <c r="WOA103" s="644"/>
      <c r="WOB103" s="644"/>
      <c r="WOC103" s="644"/>
      <c r="WOD103" s="644"/>
      <c r="WOE103" s="644"/>
      <c r="WOF103" s="644"/>
      <c r="WOG103" s="644"/>
      <c r="WOH103" s="644"/>
      <c r="WOI103" s="644"/>
      <c r="WOJ103" s="644"/>
      <c r="WOK103" s="644"/>
      <c r="WOL103" s="644"/>
      <c r="WOM103" s="644"/>
      <c r="WON103" s="644"/>
      <c r="WOO103" s="644"/>
      <c r="WOP103" s="644"/>
      <c r="WOQ103" s="644"/>
      <c r="WOR103" s="644"/>
      <c r="WOS103" s="644"/>
      <c r="WOT103" s="644"/>
      <c r="WOU103" s="644"/>
      <c r="WOV103" s="644"/>
      <c r="WOW103" s="644"/>
      <c r="WOX103" s="644"/>
      <c r="WOY103" s="644"/>
      <c r="WOZ103" s="644"/>
      <c r="WPA103" s="644"/>
      <c r="WPB103" s="644"/>
      <c r="WPC103" s="644"/>
      <c r="WPD103" s="644"/>
      <c r="WPE103" s="644"/>
      <c r="WPF103" s="644"/>
      <c r="WPG103" s="644"/>
      <c r="WPH103" s="644"/>
      <c r="WPI103" s="644"/>
      <c r="WPJ103" s="644"/>
      <c r="WPK103" s="644"/>
      <c r="WPL103" s="644"/>
      <c r="WPM103" s="644"/>
      <c r="WPN103" s="644"/>
      <c r="WPO103" s="644"/>
      <c r="WPP103" s="644"/>
      <c r="WPQ103" s="644"/>
      <c r="WPR103" s="644"/>
      <c r="WPS103" s="644"/>
      <c r="WPT103" s="644"/>
      <c r="WPU103" s="644"/>
      <c r="WPV103" s="644"/>
      <c r="WPW103" s="644"/>
      <c r="WPX103" s="644"/>
      <c r="WPY103" s="644"/>
      <c r="WPZ103" s="644"/>
      <c r="WQA103" s="644"/>
      <c r="WQB103" s="644"/>
      <c r="WQC103" s="644"/>
      <c r="WQD103" s="644"/>
      <c r="WQE103" s="644"/>
      <c r="WQF103" s="644"/>
      <c r="WQG103" s="644"/>
      <c r="WQH103" s="644"/>
      <c r="WQI103" s="644"/>
      <c r="WQJ103" s="644"/>
      <c r="WQK103" s="644"/>
      <c r="WQL103" s="644"/>
      <c r="WQM103" s="644"/>
      <c r="WQN103" s="644"/>
      <c r="WQO103" s="644"/>
      <c r="WQP103" s="644"/>
      <c r="WQQ103" s="644"/>
      <c r="WQR103" s="644"/>
      <c r="WQS103" s="644"/>
      <c r="WQT103" s="644"/>
      <c r="WQU103" s="644"/>
      <c r="WQV103" s="644"/>
      <c r="WQW103" s="644"/>
      <c r="WQX103" s="644"/>
      <c r="WQY103" s="644"/>
      <c r="WQZ103" s="644"/>
      <c r="WRA103" s="644"/>
      <c r="WRB103" s="644"/>
      <c r="WRC103" s="644"/>
      <c r="WRD103" s="644"/>
      <c r="WRE103" s="644"/>
      <c r="WRF103" s="644"/>
      <c r="WRG103" s="644"/>
      <c r="WRH103" s="644"/>
      <c r="WRI103" s="644"/>
      <c r="WRJ103" s="644"/>
      <c r="WRK103" s="644"/>
      <c r="WRL103" s="644"/>
      <c r="WRM103" s="644"/>
      <c r="WRN103" s="644"/>
      <c r="WRO103" s="644"/>
      <c r="WRP103" s="644"/>
      <c r="WRQ103" s="644"/>
      <c r="WRR103" s="644"/>
      <c r="WRS103" s="644"/>
      <c r="WRT103" s="644"/>
      <c r="WRU103" s="644"/>
      <c r="WRV103" s="644"/>
      <c r="WRW103" s="644"/>
      <c r="WRX103" s="644"/>
      <c r="WRY103" s="644"/>
      <c r="WRZ103" s="644"/>
      <c r="WSA103" s="644"/>
      <c r="WSB103" s="644"/>
      <c r="WSC103" s="644"/>
      <c r="WSD103" s="644"/>
      <c r="WSE103" s="644"/>
      <c r="WSF103" s="644"/>
      <c r="WSG103" s="644"/>
      <c r="WSH103" s="644"/>
      <c r="WSI103" s="644"/>
      <c r="WSJ103" s="644"/>
      <c r="WSK103" s="644"/>
      <c r="WSL103" s="644"/>
      <c r="WSM103" s="644"/>
      <c r="WSN103" s="644"/>
      <c r="WSO103" s="644"/>
      <c r="WSP103" s="644"/>
      <c r="WSQ103" s="644"/>
      <c r="WSR103" s="644"/>
      <c r="WSS103" s="644"/>
      <c r="WST103" s="644"/>
      <c r="WSU103" s="644"/>
      <c r="WSV103" s="644"/>
      <c r="WSW103" s="644"/>
      <c r="WSX103" s="644"/>
      <c r="WSY103" s="644"/>
      <c r="WSZ103" s="644"/>
      <c r="WTA103" s="644"/>
      <c r="WTB103" s="644"/>
      <c r="WTC103" s="644"/>
      <c r="WTD103" s="644"/>
      <c r="WTE103" s="644"/>
      <c r="WTF103" s="644"/>
      <c r="WTG103" s="644"/>
      <c r="WTH103" s="644"/>
      <c r="WTI103" s="644"/>
      <c r="WTJ103" s="644"/>
      <c r="WTK103" s="644"/>
      <c r="WTL103" s="644"/>
      <c r="WTM103" s="644"/>
      <c r="WTN103" s="644"/>
      <c r="WTO103" s="644"/>
      <c r="WTP103" s="644"/>
      <c r="WTQ103" s="644"/>
      <c r="WTR103" s="644"/>
      <c r="WTS103" s="644"/>
      <c r="WTT103" s="644"/>
      <c r="WTU103" s="644"/>
      <c r="WTV103" s="644"/>
      <c r="WTW103" s="644"/>
      <c r="WTX103" s="644"/>
      <c r="WTY103" s="644"/>
      <c r="WTZ103" s="644"/>
      <c r="WUA103" s="644"/>
      <c r="WUB103" s="644"/>
      <c r="WUC103" s="644"/>
      <c r="WUD103" s="644"/>
      <c r="WUE103" s="644"/>
      <c r="WUF103" s="644"/>
      <c r="WUG103" s="644"/>
      <c r="WUH103" s="644"/>
      <c r="WUI103" s="644"/>
      <c r="WUJ103" s="644"/>
      <c r="WUK103" s="644"/>
      <c r="WUL103" s="644"/>
      <c r="WUM103" s="644"/>
      <c r="WUN103" s="644"/>
      <c r="WUO103" s="644"/>
      <c r="WUP103" s="644"/>
      <c r="WUQ103" s="644"/>
      <c r="WUR103" s="644"/>
      <c r="WUS103" s="644"/>
      <c r="WUT103" s="644"/>
      <c r="WUU103" s="644"/>
      <c r="WUV103" s="644"/>
      <c r="WUW103" s="644"/>
      <c r="WUX103" s="644"/>
      <c r="WUY103" s="644"/>
      <c r="WUZ103" s="644"/>
      <c r="WVA103" s="644"/>
      <c r="WVB103" s="644"/>
      <c r="WVC103" s="644"/>
      <c r="WVD103" s="644"/>
      <c r="WVE103" s="644"/>
      <c r="WVF103" s="644"/>
      <c r="WVG103" s="644"/>
      <c r="WVH103" s="644"/>
      <c r="WVI103" s="644"/>
      <c r="WVJ103" s="644"/>
    </row>
    <row r="104" spans="2:16130" ht="9" hidden="1" customHeight="1"/>
  </sheetData>
  <sheetProtection sheet="1" objects="1" scenarios="1"/>
  <hyperlinks>
    <hyperlink ref="A4:B4" location="'7.1'!A1" display="'7.1'!A1"/>
    <hyperlink ref="A5:B5" location="'7.2'!A1" display="'7.2'!A1"/>
    <hyperlink ref="A6:B6" location="'7.3'!A1" display="'7.3'!A1"/>
    <hyperlink ref="A7:B7" location="'7.4'!A1" display="'7.4'!A1"/>
    <hyperlink ref="A8:B8" location="'7.5'!A1" display="'7.5'!A1"/>
    <hyperlink ref="A9:B9" location="'7.6'!A1" display="'7.6'!A1"/>
    <hyperlink ref="A10:B10" location="'7.7'!A1" display="'7.7'!A1"/>
    <hyperlink ref="A11:B11" location="'7.8'!A1" display="'7.8'!A1"/>
    <hyperlink ref="A12:B12" location="'7.9'!A1" display="'7.9'!A1"/>
    <hyperlink ref="A13:B13" location="'7.10'!A1" display="7.10"/>
    <hyperlink ref="A14:B14" location="'7.11'!A1" display="'7.11'!A1"/>
    <hyperlink ref="A15:B15" location="'7.12'!A1" display="'7.12'!A1"/>
    <hyperlink ref="A16:B16" location="'7.13'!A1" display="'7.13'!A1"/>
    <hyperlink ref="A17:B17" location="'7.14'!A1" display="'7.14'!A1"/>
    <hyperlink ref="A18:B18" location="'7.15'!A1" display="'7.15'!A1"/>
    <hyperlink ref="A19:B19" location="'7.16'!A1" display="'7.16'!A1"/>
    <hyperlink ref="A20:B20" location="'7.17'!A1" display="'7.17'!A1"/>
    <hyperlink ref="A21:B21" location="'7.18'!A1" display="'7.18'!A1"/>
    <hyperlink ref="A22:B22" location="'7.19'!A1" display="'7.19'!A1"/>
    <hyperlink ref="A23:B23" location="'7.20'!A1" display="7.20"/>
    <hyperlink ref="A24:B24" location="'7.21'!A1" display="'7.21'!A1"/>
    <hyperlink ref="A25:B25" location="'7.22'!A1" display="'7.22'!A1"/>
    <hyperlink ref="A26:B26" location="'7.23'!A1" display="'7.23'!A1"/>
    <hyperlink ref="A27:B27" location="'7.24'!A1" display="'7.24'!A1"/>
    <hyperlink ref="A28:B28" location="'7.25'!A1" display="'7.25'!A1"/>
    <hyperlink ref="A29:B29" location="'7.26'!A1" display="'7.26'!A1"/>
    <hyperlink ref="A30:B30" location="'7.27'!A1" display="'7.27'!A1"/>
    <hyperlink ref="A31:B31" location="'7.28'!A1" display="'7.28'!A1"/>
    <hyperlink ref="A32:B32" location="'7.29'!A1" display="'7.29'!A1"/>
    <hyperlink ref="A33:B33" location="'7.30'!A1" display="7.30"/>
    <hyperlink ref="A34:B34" location="'7.31'!A1" display="'7.31'!A1"/>
    <hyperlink ref="A35:B35" location="'7.32'!A1" display="'7.32'!A1"/>
    <hyperlink ref="A36:B36" location="'7.33'!A1" display="'7.33'!A1"/>
    <hyperlink ref="A37:B37" location="'7.34'!A1" display="'7.34'!A1"/>
    <hyperlink ref="A38:B38" location="'7.35'!A1" display="'7.35'!A1"/>
    <hyperlink ref="A39:B39" location="'7.36'!A1" display="'7.36'!A1"/>
    <hyperlink ref="A40:B40" location="'7.37'!A1" display="'7.37'!A1"/>
    <hyperlink ref="A41:B41" location="'7.38'!A1" display="'7.38'!A1"/>
    <hyperlink ref="A42:B42" location="'7.39'!A1" display="'7.39'!A1"/>
    <hyperlink ref="A43:B43" location="'7.40'!A1" display="7.40"/>
    <hyperlink ref="A44:B44" location="'7.41'!A1" display="'7.41'!A1"/>
    <hyperlink ref="A45:B45" location="'7.42'!A1" display="'7.42'!A1"/>
    <hyperlink ref="A46:B46" location="'7.43'!A1" display="'7.43'!A1"/>
    <hyperlink ref="A47:B47" location="'7.44'!A1" display="'7.44'!A1"/>
    <hyperlink ref="A2:B2" location="Texto!A1" display="7. Salud y seguridad social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&amp;L&amp;"Arial,Normal"&amp;10&amp;K000080INEGI. Anuario estadístico y geógráfico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6" style="76" customWidth="1"/>
    <col min="3" max="3" width="5.5" style="76" customWidth="1"/>
    <col min="4" max="4" width="1.6640625" style="76" customWidth="1"/>
    <col min="5" max="5" width="4.83203125" style="76" customWidth="1"/>
    <col min="6" max="6" width="9" style="76" customWidth="1"/>
    <col min="7" max="7" width="7.1640625" style="76" customWidth="1"/>
    <col min="8" max="8" width="7.6640625" style="76" customWidth="1"/>
    <col min="9" max="9" width="6.33203125" style="76" customWidth="1"/>
    <col min="10" max="10" width="7" style="76" customWidth="1"/>
    <col min="11" max="12" width="6.33203125" style="76" customWidth="1"/>
    <col min="13" max="13" width="5.6640625" style="76" customWidth="1"/>
    <col min="14" max="15" width="1" style="76" customWidth="1"/>
    <col min="16" max="255" width="0" style="76" hidden="1" customWidth="1"/>
    <col min="256" max="16384" width="13.33203125" style="76" hidden="1"/>
  </cols>
  <sheetData>
    <row r="1" spans="1:255" s="379" customFormat="1" ht="4.7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421"/>
      <c r="N1" s="422"/>
      <c r="O1" s="380"/>
      <c r="P1" s="380"/>
      <c r="Q1" s="380"/>
      <c r="R1" s="380"/>
      <c r="S1" s="380"/>
      <c r="T1" s="380"/>
    </row>
    <row r="2" spans="1:255" s="379" customFormat="1" ht="11.1" customHeight="1">
      <c r="A2" s="381"/>
      <c r="B2" s="382" t="s">
        <v>266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10" t="s">
        <v>282</v>
      </c>
      <c r="N2" s="70"/>
      <c r="O2" s="380"/>
      <c r="P2" s="380"/>
      <c r="Q2" s="380"/>
      <c r="R2" s="380"/>
      <c r="S2" s="380"/>
      <c r="T2" s="380"/>
      <c r="IU2" s="383"/>
    </row>
    <row r="3" spans="1:255" s="389" customFormat="1" ht="11.1" customHeight="1">
      <c r="A3" s="384"/>
      <c r="B3" s="123" t="s">
        <v>230</v>
      </c>
      <c r="C3" s="386"/>
      <c r="D3" s="386"/>
      <c r="E3" s="386"/>
      <c r="F3" s="386"/>
      <c r="G3" s="386"/>
      <c r="H3" s="387"/>
      <c r="I3" s="387"/>
      <c r="J3" s="387"/>
      <c r="K3" s="387"/>
      <c r="L3" s="387"/>
      <c r="M3" s="387"/>
      <c r="N3" s="388"/>
    </row>
    <row r="4" spans="1:255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90"/>
    </row>
    <row r="5" spans="1:255" s="395" customFormat="1" ht="3" customHeight="1">
      <c r="A5" s="391"/>
      <c r="B5" s="392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107"/>
      <c r="N5" s="73"/>
      <c r="O5" s="66"/>
      <c r="P5" s="66"/>
      <c r="Q5" s="66"/>
      <c r="R5" s="66"/>
      <c r="S5" s="66"/>
      <c r="T5" s="66"/>
    </row>
    <row r="6" spans="1:255" s="395" customFormat="1" ht="3" customHeight="1">
      <c r="A6" s="391"/>
      <c r="B6" s="396" t="s">
        <v>36</v>
      </c>
      <c r="C6" s="396"/>
      <c r="D6" s="396"/>
      <c r="E6" s="396"/>
      <c r="F6" s="396"/>
      <c r="G6" s="396"/>
      <c r="H6" s="396"/>
      <c r="I6" s="396"/>
      <c r="J6" s="396"/>
      <c r="K6" s="396"/>
      <c r="L6" s="396"/>
      <c r="M6" s="673"/>
      <c r="N6" s="73"/>
      <c r="O6" s="66"/>
      <c r="P6" s="66"/>
      <c r="Q6" s="66"/>
      <c r="R6" s="66"/>
      <c r="S6" s="66"/>
      <c r="T6" s="66"/>
    </row>
    <row r="7" spans="1:255" s="395" customFormat="1" ht="8.25" customHeight="1">
      <c r="A7" s="391"/>
      <c r="B7" s="718" t="s">
        <v>28</v>
      </c>
      <c r="C7" s="671" t="s">
        <v>46</v>
      </c>
      <c r="D7" s="408"/>
      <c r="E7" s="671" t="s">
        <v>246</v>
      </c>
      <c r="F7" s="721" t="s">
        <v>247</v>
      </c>
      <c r="G7" s="671" t="s">
        <v>232</v>
      </c>
      <c r="H7" s="671" t="s">
        <v>233</v>
      </c>
      <c r="I7" s="671" t="s">
        <v>234</v>
      </c>
      <c r="J7" s="671" t="s">
        <v>235</v>
      </c>
      <c r="K7" s="671" t="s">
        <v>236</v>
      </c>
      <c r="L7" s="716" t="s">
        <v>248</v>
      </c>
      <c r="M7" s="671" t="s">
        <v>249</v>
      </c>
      <c r="N7" s="398"/>
    </row>
    <row r="8" spans="1:255" s="395" customFormat="1" ht="8.25" customHeight="1">
      <c r="A8" s="391"/>
      <c r="B8" s="719"/>
      <c r="C8" s="408"/>
      <c r="D8" s="408"/>
      <c r="E8" s="671"/>
      <c r="F8" s="721"/>
      <c r="G8" s="671"/>
      <c r="H8" s="671"/>
      <c r="I8" s="671"/>
      <c r="J8" s="671"/>
      <c r="K8" s="671"/>
      <c r="L8" s="716"/>
      <c r="M8" s="671"/>
      <c r="N8" s="398"/>
    </row>
    <row r="9" spans="1:255" s="395" customFormat="1" ht="3" customHeight="1">
      <c r="A9" s="391"/>
      <c r="B9" s="400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1"/>
      <c r="N9" s="402"/>
    </row>
    <row r="10" spans="1:255" s="395" customFormat="1" ht="3" customHeight="1">
      <c r="A10" s="391"/>
      <c r="B10" s="403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672"/>
      <c r="N10" s="402"/>
    </row>
    <row r="11" spans="1:255" s="395" customFormat="1" ht="8.25" customHeight="1">
      <c r="A11" s="391"/>
      <c r="B11" s="676">
        <v>1995</v>
      </c>
      <c r="C11" s="679">
        <f>SUM(E11:M11)</f>
        <v>119433</v>
      </c>
      <c r="D11" s="679"/>
      <c r="E11" s="679">
        <v>36213</v>
      </c>
      <c r="F11" s="679">
        <v>5385</v>
      </c>
      <c r="G11" s="679">
        <v>47296</v>
      </c>
      <c r="H11" s="679">
        <v>15775</v>
      </c>
      <c r="I11" s="679">
        <v>2364</v>
      </c>
      <c r="J11" s="679">
        <v>1446</v>
      </c>
      <c r="K11" s="679">
        <v>669</v>
      </c>
      <c r="L11" s="679">
        <v>1941</v>
      </c>
      <c r="M11" s="679">
        <v>8344</v>
      </c>
      <c r="N11" s="70"/>
      <c r="O11" s="404"/>
      <c r="P11" s="405"/>
      <c r="Q11" s="404"/>
    </row>
    <row r="12" spans="1:255" s="395" customFormat="1" ht="8.25" customHeight="1">
      <c r="A12" s="391"/>
      <c r="B12" s="676">
        <v>1996</v>
      </c>
      <c r="C12" s="679">
        <f>SUM(E12:M12)</f>
        <v>123114</v>
      </c>
      <c r="D12" s="679"/>
      <c r="E12" s="679">
        <v>37620</v>
      </c>
      <c r="F12" s="679">
        <v>5434</v>
      </c>
      <c r="G12" s="679">
        <v>47813</v>
      </c>
      <c r="H12" s="679">
        <v>15945</v>
      </c>
      <c r="I12" s="679">
        <v>2393</v>
      </c>
      <c r="J12" s="679">
        <v>1661</v>
      </c>
      <c r="K12" s="679">
        <v>686</v>
      </c>
      <c r="L12" s="679">
        <v>2687</v>
      </c>
      <c r="M12" s="679">
        <v>8875</v>
      </c>
      <c r="N12" s="70"/>
      <c r="O12" s="404"/>
      <c r="P12" s="405"/>
      <c r="Q12" s="404"/>
    </row>
    <row r="13" spans="1:255" s="395" customFormat="1" ht="8.25" customHeight="1">
      <c r="A13" s="391"/>
      <c r="B13" s="676">
        <v>1997</v>
      </c>
      <c r="C13" s="679">
        <f>SUM(E13:M13)</f>
        <v>129031</v>
      </c>
      <c r="D13" s="679"/>
      <c r="E13" s="679">
        <v>47609</v>
      </c>
      <c r="F13" s="679">
        <v>5419</v>
      </c>
      <c r="G13" s="679">
        <v>48658</v>
      </c>
      <c r="H13" s="679">
        <v>16487</v>
      </c>
      <c r="I13" s="679">
        <v>2405</v>
      </c>
      <c r="J13" s="679">
        <v>1829</v>
      </c>
      <c r="K13" s="679">
        <v>832</v>
      </c>
      <c r="L13" s="679">
        <v>2784</v>
      </c>
      <c r="M13" s="679">
        <v>3008</v>
      </c>
      <c r="N13" s="70"/>
      <c r="O13" s="404"/>
      <c r="P13" s="405"/>
      <c r="Q13" s="404"/>
    </row>
    <row r="14" spans="1:255" s="395" customFormat="1" ht="8.25" customHeight="1">
      <c r="A14" s="391"/>
      <c r="B14" s="676">
        <v>1998</v>
      </c>
      <c r="C14" s="679">
        <f>SUM(E14:M14)</f>
        <v>132831</v>
      </c>
      <c r="D14" s="679"/>
      <c r="E14" s="679">
        <v>49453</v>
      </c>
      <c r="F14" s="679">
        <v>5500</v>
      </c>
      <c r="G14" s="679">
        <v>50017</v>
      </c>
      <c r="H14" s="679">
        <v>16948</v>
      </c>
      <c r="I14" s="679">
        <v>2403</v>
      </c>
      <c r="J14" s="679">
        <v>1728</v>
      </c>
      <c r="K14" s="679">
        <v>849</v>
      </c>
      <c r="L14" s="679">
        <v>2971</v>
      </c>
      <c r="M14" s="679">
        <v>2962</v>
      </c>
      <c r="N14" s="406"/>
      <c r="O14" s="404"/>
      <c r="P14" s="405"/>
      <c r="Q14" s="404"/>
    </row>
    <row r="15" spans="1:255" s="395" customFormat="1" ht="8.25" customHeight="1">
      <c r="A15" s="391"/>
      <c r="B15" s="676">
        <v>1999</v>
      </c>
      <c r="C15" s="679">
        <f>SUM(E15:M15)</f>
        <v>135159</v>
      </c>
      <c r="D15" s="679"/>
      <c r="E15" s="679">
        <v>50309</v>
      </c>
      <c r="F15" s="679">
        <v>5541</v>
      </c>
      <c r="G15" s="679">
        <v>50764</v>
      </c>
      <c r="H15" s="679">
        <v>17309</v>
      </c>
      <c r="I15" s="679">
        <v>2355</v>
      </c>
      <c r="J15" s="679">
        <v>1873</v>
      </c>
      <c r="K15" s="679">
        <v>806</v>
      </c>
      <c r="L15" s="679">
        <v>2852</v>
      </c>
      <c r="M15" s="679">
        <v>3350</v>
      </c>
      <c r="N15" s="406"/>
      <c r="O15" s="404"/>
      <c r="P15" s="405"/>
      <c r="Q15" s="404"/>
    </row>
    <row r="16" spans="1:255" s="395" customFormat="1" ht="8.25" customHeight="1">
      <c r="A16" s="391"/>
      <c r="B16" s="676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679"/>
      <c r="N16" s="70"/>
      <c r="O16" s="404"/>
    </row>
    <row r="17" spans="1:17" s="395" customFormat="1" ht="8.25" customHeight="1">
      <c r="A17" s="391"/>
      <c r="B17" s="676">
        <v>2000</v>
      </c>
      <c r="C17" s="679">
        <f>SUM(E17:M17)</f>
        <v>140629</v>
      </c>
      <c r="D17" s="679"/>
      <c r="E17" s="679">
        <v>54293</v>
      </c>
      <c r="F17" s="679">
        <v>5541</v>
      </c>
      <c r="G17" s="679">
        <v>53473</v>
      </c>
      <c r="H17" s="679">
        <v>17886</v>
      </c>
      <c r="I17" s="679">
        <v>2386</v>
      </c>
      <c r="J17" s="679">
        <v>1753</v>
      </c>
      <c r="K17" s="679">
        <v>829</v>
      </c>
      <c r="L17" s="679">
        <v>3082</v>
      </c>
      <c r="M17" s="679">
        <v>1386</v>
      </c>
      <c r="N17" s="406"/>
      <c r="O17" s="404"/>
      <c r="P17" s="405"/>
      <c r="Q17" s="404"/>
    </row>
    <row r="18" spans="1:17" s="395" customFormat="1" ht="8.25" customHeight="1">
      <c r="A18" s="391"/>
      <c r="B18" s="676">
        <v>2001</v>
      </c>
      <c r="C18" s="679">
        <f>SUM(E18:M18)</f>
        <v>142765</v>
      </c>
      <c r="D18" s="679"/>
      <c r="E18" s="679">
        <v>56113</v>
      </c>
      <c r="F18" s="679">
        <v>5541</v>
      </c>
      <c r="G18" s="679">
        <v>55842</v>
      </c>
      <c r="H18" s="679">
        <v>15574</v>
      </c>
      <c r="I18" s="679">
        <v>2392</v>
      </c>
      <c r="J18" s="679">
        <v>1859</v>
      </c>
      <c r="K18" s="679">
        <v>978</v>
      </c>
      <c r="L18" s="679">
        <v>3100</v>
      </c>
      <c r="M18" s="679">
        <v>1366</v>
      </c>
      <c r="N18" s="406"/>
      <c r="O18" s="404"/>
      <c r="P18" s="405"/>
      <c r="Q18" s="404"/>
    </row>
    <row r="19" spans="1:17" s="395" customFormat="1" ht="8.25" customHeight="1">
      <c r="A19" s="391"/>
      <c r="B19" s="676">
        <v>2002</v>
      </c>
      <c r="C19" s="679">
        <f>SUM(E19:M19)</f>
        <v>143565</v>
      </c>
      <c r="D19" s="679"/>
      <c r="E19" s="679">
        <v>58513</v>
      </c>
      <c r="F19" s="679">
        <v>5029</v>
      </c>
      <c r="G19" s="679">
        <v>55411</v>
      </c>
      <c r="H19" s="679">
        <v>15524</v>
      </c>
      <c r="I19" s="679">
        <v>2417</v>
      </c>
      <c r="J19" s="679">
        <v>1845</v>
      </c>
      <c r="K19" s="679">
        <v>1075</v>
      </c>
      <c r="L19" s="679">
        <v>3095</v>
      </c>
      <c r="M19" s="679">
        <v>656</v>
      </c>
      <c r="N19" s="406"/>
      <c r="O19" s="404"/>
      <c r="P19" s="405"/>
      <c r="Q19" s="404"/>
    </row>
    <row r="20" spans="1:17" s="395" customFormat="1" ht="8.25" customHeight="1">
      <c r="A20" s="391"/>
      <c r="B20" s="676">
        <v>2003</v>
      </c>
      <c r="C20" s="679">
        <f>SUM(E20:M20)</f>
        <v>153605</v>
      </c>
      <c r="D20" s="679"/>
      <c r="E20" s="679">
        <v>58783</v>
      </c>
      <c r="F20" s="679">
        <v>5468</v>
      </c>
      <c r="G20" s="679">
        <v>65148</v>
      </c>
      <c r="H20" s="679">
        <v>15319</v>
      </c>
      <c r="I20" s="679">
        <v>2177</v>
      </c>
      <c r="J20" s="679">
        <v>1502</v>
      </c>
      <c r="K20" s="679">
        <v>1264</v>
      </c>
      <c r="L20" s="679">
        <v>3389</v>
      </c>
      <c r="M20" s="679">
        <v>555</v>
      </c>
      <c r="N20" s="406"/>
      <c r="O20" s="404"/>
      <c r="P20" s="405"/>
      <c r="Q20" s="404"/>
    </row>
    <row r="21" spans="1:17" s="395" customFormat="1" ht="8.25" customHeight="1">
      <c r="A21" s="391"/>
      <c r="B21" s="676">
        <v>2004</v>
      </c>
      <c r="C21" s="679">
        <f>SUM(E21:M21)</f>
        <v>151139</v>
      </c>
      <c r="D21" s="679"/>
      <c r="E21" s="679">
        <v>63263</v>
      </c>
      <c r="F21" s="679">
        <v>5468</v>
      </c>
      <c r="G21" s="679">
        <v>55376</v>
      </c>
      <c r="H21" s="679">
        <v>16848</v>
      </c>
      <c r="I21" s="679">
        <v>2177</v>
      </c>
      <c r="J21" s="679">
        <v>1451</v>
      </c>
      <c r="K21" s="679">
        <v>1264</v>
      </c>
      <c r="L21" s="679">
        <v>3966</v>
      </c>
      <c r="M21" s="679">
        <v>1326</v>
      </c>
      <c r="N21" s="406"/>
      <c r="O21" s="404"/>
      <c r="P21" s="405"/>
      <c r="Q21" s="404"/>
    </row>
    <row r="22" spans="1:17" s="395" customFormat="1" ht="8.25" customHeight="1">
      <c r="A22" s="391"/>
      <c r="B22" s="676"/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679"/>
      <c r="N22" s="70"/>
      <c r="O22" s="404"/>
    </row>
    <row r="23" spans="1:17" s="395" customFormat="1" ht="8.25" customHeight="1">
      <c r="A23" s="391"/>
      <c r="B23" s="676">
        <v>2005</v>
      </c>
      <c r="C23" s="679">
        <f>SUM(E23:M23)</f>
        <v>155880</v>
      </c>
      <c r="D23" s="679"/>
      <c r="E23" s="679">
        <v>65575</v>
      </c>
      <c r="F23" s="679">
        <v>5530</v>
      </c>
      <c r="G23" s="679">
        <v>57993</v>
      </c>
      <c r="H23" s="679">
        <v>17990</v>
      </c>
      <c r="I23" s="679">
        <v>2177</v>
      </c>
      <c r="J23" s="679" t="s">
        <v>9</v>
      </c>
      <c r="K23" s="679">
        <v>1264</v>
      </c>
      <c r="L23" s="679">
        <v>3613</v>
      </c>
      <c r="M23" s="679">
        <v>1738</v>
      </c>
      <c r="N23" s="406"/>
      <c r="O23" s="404"/>
      <c r="P23" s="405"/>
      <c r="Q23" s="404"/>
    </row>
    <row r="24" spans="1:17" s="395" customFormat="1" ht="8.25" customHeight="1">
      <c r="A24" s="391"/>
      <c r="B24" s="676">
        <v>2006</v>
      </c>
      <c r="C24" s="679">
        <f>SUM(E24:M24)</f>
        <v>164329</v>
      </c>
      <c r="D24" s="679"/>
      <c r="E24" s="679">
        <v>69465</v>
      </c>
      <c r="F24" s="679">
        <v>5553</v>
      </c>
      <c r="G24" s="679">
        <v>62113</v>
      </c>
      <c r="H24" s="679">
        <v>17926</v>
      </c>
      <c r="I24" s="679">
        <v>2177</v>
      </c>
      <c r="J24" s="679" t="s">
        <v>9</v>
      </c>
      <c r="K24" s="679">
        <v>1264</v>
      </c>
      <c r="L24" s="679">
        <v>3786</v>
      </c>
      <c r="M24" s="679">
        <v>2045</v>
      </c>
      <c r="N24" s="406"/>
      <c r="O24" s="404"/>
      <c r="P24" s="405"/>
      <c r="Q24" s="404"/>
    </row>
    <row r="25" spans="1:17" s="395" customFormat="1" ht="8.25" customHeight="1">
      <c r="A25" s="391"/>
      <c r="B25" s="676">
        <v>2007</v>
      </c>
      <c r="C25" s="679">
        <f>SUM(E25:M25)</f>
        <v>171193</v>
      </c>
      <c r="D25" s="679"/>
      <c r="E25" s="679">
        <v>74233</v>
      </c>
      <c r="F25" s="679">
        <v>5074</v>
      </c>
      <c r="G25" s="679">
        <v>63459</v>
      </c>
      <c r="H25" s="679">
        <v>18695</v>
      </c>
      <c r="I25" s="679">
        <v>2682</v>
      </c>
      <c r="J25" s="679" t="s">
        <v>9</v>
      </c>
      <c r="K25" s="679">
        <v>1204</v>
      </c>
      <c r="L25" s="679">
        <v>3978</v>
      </c>
      <c r="M25" s="679">
        <v>1868</v>
      </c>
      <c r="N25" s="406"/>
      <c r="O25" s="404"/>
      <c r="P25" s="405"/>
      <c r="Q25" s="404"/>
    </row>
    <row r="26" spans="1:17" s="395" customFormat="1" ht="8.25" customHeight="1">
      <c r="A26" s="391"/>
      <c r="B26" s="676">
        <v>2008</v>
      </c>
      <c r="C26" s="679">
        <f>SUM(E26:M26)</f>
        <v>177837</v>
      </c>
      <c r="D26" s="679"/>
      <c r="E26" s="679">
        <v>78180</v>
      </c>
      <c r="F26" s="679">
        <v>5655</v>
      </c>
      <c r="G26" s="679">
        <v>65204</v>
      </c>
      <c r="H26" s="679">
        <v>19141</v>
      </c>
      <c r="I26" s="679">
        <v>2601</v>
      </c>
      <c r="J26" s="679" t="s">
        <v>9</v>
      </c>
      <c r="K26" s="679">
        <v>1054</v>
      </c>
      <c r="L26" s="679">
        <v>4030</v>
      </c>
      <c r="M26" s="679">
        <v>1972</v>
      </c>
      <c r="N26" s="406"/>
      <c r="O26" s="404"/>
      <c r="P26" s="405"/>
      <c r="Q26" s="404"/>
    </row>
    <row r="27" spans="1:17" s="395" customFormat="1" ht="8.25" customHeight="1">
      <c r="A27" s="391"/>
      <c r="B27" s="676">
        <v>2009</v>
      </c>
      <c r="C27" s="679">
        <f>SUM(E27:M27)</f>
        <v>186289</v>
      </c>
      <c r="D27" s="679"/>
      <c r="E27" s="679">
        <v>83774</v>
      </c>
      <c r="F27" s="679">
        <v>5931</v>
      </c>
      <c r="G27" s="679">
        <v>67241</v>
      </c>
      <c r="H27" s="679">
        <v>19132</v>
      </c>
      <c r="I27" s="679">
        <v>2626</v>
      </c>
      <c r="J27" s="679" t="s">
        <v>9</v>
      </c>
      <c r="K27" s="679">
        <v>1054</v>
      </c>
      <c r="L27" s="679">
        <v>4559</v>
      </c>
      <c r="M27" s="679">
        <v>1972</v>
      </c>
      <c r="N27" s="406"/>
      <c r="O27" s="404"/>
      <c r="P27" s="405"/>
      <c r="Q27" s="404"/>
    </row>
    <row r="28" spans="1:17" s="395" customFormat="1" ht="8.25" customHeight="1">
      <c r="A28" s="391"/>
      <c r="B28" s="676"/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679"/>
      <c r="N28" s="406"/>
      <c r="O28" s="404"/>
      <c r="P28" s="405"/>
      <c r="Q28" s="404"/>
    </row>
    <row r="29" spans="1:17" s="395" customFormat="1" ht="8.25" customHeight="1">
      <c r="A29" s="391"/>
      <c r="B29" s="676">
        <v>2010</v>
      </c>
      <c r="C29" s="679">
        <f t="shared" ref="C29:C31" si="0">SUM(E29:M29)</f>
        <v>188909</v>
      </c>
      <c r="D29" s="679"/>
      <c r="E29" s="679">
        <v>87407</v>
      </c>
      <c r="F29" s="679">
        <v>5859</v>
      </c>
      <c r="G29" s="679">
        <v>69821</v>
      </c>
      <c r="H29" s="679">
        <v>14269</v>
      </c>
      <c r="I29" s="679">
        <v>2616</v>
      </c>
      <c r="J29" s="679">
        <v>1795</v>
      </c>
      <c r="K29" s="679">
        <v>833</v>
      </c>
      <c r="L29" s="679">
        <v>5391</v>
      </c>
      <c r="M29" s="679">
        <v>918</v>
      </c>
      <c r="N29" s="406"/>
      <c r="O29" s="404"/>
      <c r="P29" s="405"/>
      <c r="Q29" s="404"/>
    </row>
    <row r="30" spans="1:17" s="395" customFormat="1" ht="8.25" customHeight="1">
      <c r="A30" s="391"/>
      <c r="B30" s="676">
        <v>2011</v>
      </c>
      <c r="C30" s="679">
        <f t="shared" si="0"/>
        <v>202461</v>
      </c>
      <c r="D30" s="679"/>
      <c r="E30" s="679">
        <v>94423</v>
      </c>
      <c r="F30" s="679">
        <v>6311</v>
      </c>
      <c r="G30" s="679">
        <v>71316</v>
      </c>
      <c r="H30" s="679">
        <v>17888</v>
      </c>
      <c r="I30" s="679">
        <v>2616</v>
      </c>
      <c r="J30" s="679">
        <v>2008</v>
      </c>
      <c r="K30" s="679">
        <v>1598</v>
      </c>
      <c r="L30" s="679">
        <v>5383</v>
      </c>
      <c r="M30" s="679">
        <v>918</v>
      </c>
      <c r="N30" s="406"/>
      <c r="O30" s="404"/>
      <c r="P30" s="405"/>
      <c r="Q30" s="404"/>
    </row>
    <row r="31" spans="1:17" s="395" customFormat="1" ht="8.25" customHeight="1">
      <c r="A31" s="391"/>
      <c r="B31" s="676" t="s">
        <v>23</v>
      </c>
      <c r="C31" s="679">
        <f t="shared" si="0"/>
        <v>203688</v>
      </c>
      <c r="D31" s="679"/>
      <c r="E31" s="679">
        <v>95922</v>
      </c>
      <c r="F31" s="679">
        <v>6492</v>
      </c>
      <c r="G31" s="679">
        <v>74009</v>
      </c>
      <c r="H31" s="679">
        <v>17562</v>
      </c>
      <c r="I31" s="679">
        <v>2617</v>
      </c>
      <c r="J31" s="679">
        <v>1805</v>
      </c>
      <c r="K31" s="679">
        <v>820</v>
      </c>
      <c r="L31" s="679">
        <v>3952</v>
      </c>
      <c r="M31" s="679">
        <v>509</v>
      </c>
      <c r="N31" s="406"/>
      <c r="O31" s="404"/>
      <c r="P31" s="405"/>
      <c r="Q31" s="404"/>
    </row>
    <row r="32" spans="1:17" s="395" customFormat="1" ht="3" customHeight="1">
      <c r="A32" s="391"/>
      <c r="B32" s="400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2"/>
    </row>
    <row r="33" spans="1:15" s="395" customFormat="1" ht="3" customHeight="1">
      <c r="A33" s="391"/>
      <c r="B33" s="403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672"/>
      <c r="N33" s="402"/>
    </row>
    <row r="34" spans="1:15" s="395" customFormat="1" ht="8.65" customHeight="1">
      <c r="A34" s="391"/>
      <c r="B34" s="673" t="s">
        <v>250</v>
      </c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672"/>
      <c r="N34" s="402"/>
    </row>
    <row r="35" spans="1:15" s="66" customFormat="1" ht="8.65" customHeight="1">
      <c r="A35" s="63"/>
      <c r="B35" s="673" t="s">
        <v>241</v>
      </c>
      <c r="C35" s="673"/>
      <c r="D35" s="673"/>
      <c r="E35" s="673"/>
      <c r="F35" s="673"/>
      <c r="G35" s="673"/>
      <c r="H35" s="673"/>
      <c r="I35" s="673"/>
      <c r="J35" s="673"/>
      <c r="K35" s="673"/>
      <c r="L35" s="673"/>
      <c r="M35" s="673"/>
      <c r="N35" s="73"/>
    </row>
    <row r="36" spans="1:15" s="66" customFormat="1" ht="8.65" customHeight="1">
      <c r="A36" s="63"/>
      <c r="B36" s="673" t="s">
        <v>482</v>
      </c>
      <c r="C36" s="673"/>
      <c r="D36" s="673"/>
      <c r="E36" s="673"/>
      <c r="F36" s="673"/>
      <c r="G36" s="673"/>
      <c r="H36" s="673"/>
      <c r="I36" s="673"/>
      <c r="J36" s="673"/>
      <c r="K36" s="673"/>
      <c r="L36" s="673"/>
      <c r="M36" s="673"/>
      <c r="N36" s="73"/>
    </row>
    <row r="37" spans="1:15" s="66" customFormat="1" ht="8.65" customHeight="1">
      <c r="A37" s="63"/>
      <c r="B37" s="673" t="s">
        <v>251</v>
      </c>
      <c r="C37" s="673"/>
      <c r="D37" s="673"/>
      <c r="E37" s="673"/>
      <c r="F37" s="673"/>
      <c r="G37" s="673"/>
      <c r="H37" s="673"/>
      <c r="I37" s="673"/>
      <c r="J37" s="673"/>
      <c r="K37" s="673"/>
      <c r="L37" s="673"/>
      <c r="M37" s="673"/>
      <c r="N37" s="73"/>
    </row>
    <row r="38" spans="1:15" s="66" customFormat="1" ht="3.6" customHeight="1">
      <c r="A38" s="106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8"/>
    </row>
    <row r="39" spans="1:15" s="66" customFormat="1" ht="3.6" hidden="1" customHeight="1">
      <c r="A39" s="673"/>
      <c r="B39" s="673"/>
      <c r="C39" s="673"/>
      <c r="D39" s="673"/>
      <c r="E39" s="673"/>
      <c r="F39" s="673"/>
      <c r="G39" s="673"/>
      <c r="H39" s="673"/>
      <c r="I39" s="673"/>
      <c r="J39" s="673"/>
      <c r="K39" s="673"/>
      <c r="L39" s="673"/>
      <c r="M39" s="673"/>
      <c r="N39" s="673"/>
    </row>
    <row r="40" spans="1:15" s="66" customFormat="1" ht="9" hidden="1" customHeight="1">
      <c r="A40" s="673"/>
      <c r="B40" s="673"/>
      <c r="C40" s="673"/>
      <c r="D40" s="673"/>
      <c r="E40" s="673"/>
      <c r="F40" s="673"/>
      <c r="G40" s="673"/>
      <c r="H40" s="673"/>
      <c r="I40" s="673"/>
      <c r="J40" s="673"/>
      <c r="K40" s="673"/>
      <c r="L40" s="673"/>
      <c r="M40" s="673"/>
      <c r="N40" s="673"/>
    </row>
    <row r="41" spans="1:15" s="66" customFormat="1" ht="9" hidden="1" customHeight="1">
      <c r="A41" s="673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</row>
    <row r="42" spans="1:15" s="66" customFormat="1" ht="9" hidden="1" customHeight="1">
      <c r="O42" s="66" t="s">
        <v>59</v>
      </c>
    </row>
    <row r="43" spans="1:15" s="66" customFormat="1" ht="6" hidden="1" customHeight="1"/>
  </sheetData>
  <sheetProtection sheet="1" objects="1" scenarios="1"/>
  <mergeCells count="3">
    <mergeCell ref="B7:B8"/>
    <mergeCell ref="F7:F8"/>
    <mergeCell ref="L7:L8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S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5.6640625" style="76" customWidth="1"/>
    <col min="3" max="3" width="5.5" style="76" customWidth="1"/>
    <col min="4" max="4" width="7.83203125" style="76" customWidth="1"/>
    <col min="5" max="5" width="8.1640625" style="76" customWidth="1"/>
    <col min="6" max="6" width="7.33203125" style="76" customWidth="1"/>
    <col min="7" max="7" width="7" style="76" customWidth="1"/>
    <col min="8" max="8" width="6.33203125" style="76" customWidth="1"/>
    <col min="9" max="9" width="7.6640625" style="76" customWidth="1"/>
    <col min="10" max="10" width="6.33203125" style="76" customWidth="1"/>
    <col min="11" max="12" width="5.83203125" style="76" customWidth="1"/>
    <col min="13" max="14" width="1" style="76" customWidth="1"/>
    <col min="15" max="19" width="0" style="76" hidden="1" customWidth="1"/>
    <col min="20" max="16384" width="13.33203125" style="76" hidden="1"/>
  </cols>
  <sheetData>
    <row r="1" spans="1:19" s="389" customFormat="1" ht="4.7" customHeight="1">
      <c r="A1" s="423"/>
      <c r="B1" s="424"/>
      <c r="C1" s="424"/>
      <c r="D1" s="424"/>
      <c r="E1" s="424"/>
      <c r="F1" s="424"/>
      <c r="G1" s="425"/>
      <c r="H1" s="425"/>
      <c r="I1" s="425"/>
      <c r="J1" s="425"/>
      <c r="K1" s="425"/>
      <c r="L1" s="424"/>
      <c r="M1" s="426"/>
    </row>
    <row r="2" spans="1:19" s="389" customFormat="1" ht="11.1" customHeight="1">
      <c r="A2" s="384"/>
      <c r="B2" s="382" t="s">
        <v>283</v>
      </c>
      <c r="C2" s="386"/>
      <c r="D2" s="386"/>
      <c r="E2" s="386"/>
      <c r="F2" s="386"/>
      <c r="G2" s="387"/>
      <c r="H2" s="387"/>
      <c r="I2" s="387"/>
      <c r="J2" s="387"/>
      <c r="K2" s="387"/>
      <c r="L2" s="710" t="s">
        <v>284</v>
      </c>
      <c r="M2" s="59"/>
    </row>
    <row r="3" spans="1:19" s="389" customFormat="1" ht="11.1" customHeight="1">
      <c r="A3" s="384"/>
      <c r="B3" s="123" t="s">
        <v>230</v>
      </c>
      <c r="C3" s="386"/>
      <c r="D3" s="386"/>
      <c r="E3" s="386"/>
      <c r="F3" s="386"/>
      <c r="G3" s="387"/>
      <c r="H3" s="387"/>
      <c r="I3" s="387"/>
      <c r="J3" s="387"/>
      <c r="K3" s="387"/>
      <c r="L3" s="387"/>
      <c r="M3" s="388"/>
    </row>
    <row r="4" spans="1:19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90"/>
    </row>
    <row r="5" spans="1:19" s="395" customFormat="1" ht="3" customHeight="1">
      <c r="A5" s="391"/>
      <c r="B5" s="392"/>
      <c r="C5" s="393"/>
      <c r="D5" s="393"/>
      <c r="E5" s="393"/>
      <c r="F5" s="393"/>
      <c r="G5" s="393"/>
      <c r="H5" s="393"/>
      <c r="I5" s="393"/>
      <c r="J5" s="393"/>
      <c r="K5" s="393"/>
      <c r="L5" s="107"/>
      <c r="M5" s="73"/>
      <c r="N5" s="66"/>
      <c r="O5" s="66"/>
      <c r="P5" s="66"/>
      <c r="Q5" s="66"/>
      <c r="R5" s="66"/>
      <c r="S5" s="66"/>
    </row>
    <row r="6" spans="1:19" s="395" customFormat="1" ht="3" customHeight="1">
      <c r="A6" s="391"/>
      <c r="B6" s="396" t="s">
        <v>36</v>
      </c>
      <c r="C6" s="396"/>
      <c r="D6" s="396"/>
      <c r="E6" s="396"/>
      <c r="F6" s="396"/>
      <c r="G6" s="396"/>
      <c r="H6" s="396"/>
      <c r="I6" s="396"/>
      <c r="J6" s="396"/>
      <c r="K6" s="396"/>
      <c r="L6" s="673"/>
      <c r="M6" s="73"/>
      <c r="N6" s="66"/>
      <c r="O6" s="66"/>
      <c r="P6" s="66"/>
      <c r="Q6" s="66"/>
      <c r="R6" s="66"/>
      <c r="S6" s="66"/>
    </row>
    <row r="7" spans="1:19" s="428" customFormat="1" ht="8.25" customHeight="1">
      <c r="A7" s="427"/>
      <c r="B7" s="718" t="s">
        <v>28</v>
      </c>
      <c r="C7" s="82" t="s">
        <v>46</v>
      </c>
      <c r="D7" s="82" t="s">
        <v>246</v>
      </c>
      <c r="E7" s="721" t="s">
        <v>247</v>
      </c>
      <c r="F7" s="82" t="s">
        <v>232</v>
      </c>
      <c r="G7" s="82" t="s">
        <v>233</v>
      </c>
      <c r="H7" s="82" t="s">
        <v>234</v>
      </c>
      <c r="I7" s="82" t="s">
        <v>235</v>
      </c>
      <c r="J7" s="82" t="s">
        <v>236</v>
      </c>
      <c r="K7" s="721" t="s">
        <v>248</v>
      </c>
      <c r="L7" s="82" t="s">
        <v>249</v>
      </c>
      <c r="M7" s="398"/>
    </row>
    <row r="8" spans="1:19" s="428" customFormat="1" ht="8.25" customHeight="1">
      <c r="A8" s="427"/>
      <c r="B8" s="719"/>
      <c r="C8" s="395"/>
      <c r="D8" s="82"/>
      <c r="E8" s="721"/>
      <c r="F8" s="82"/>
      <c r="G8" s="82"/>
      <c r="H8" s="82"/>
      <c r="I8" s="82"/>
      <c r="J8" s="82"/>
      <c r="K8" s="721"/>
      <c r="L8" s="82"/>
      <c r="M8" s="398"/>
    </row>
    <row r="9" spans="1:19" s="395" customFormat="1" ht="3" customHeight="1">
      <c r="A9" s="391"/>
      <c r="B9" s="400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2"/>
    </row>
    <row r="10" spans="1:19" s="395" customFormat="1" ht="3" customHeight="1">
      <c r="A10" s="391"/>
      <c r="B10" s="403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402"/>
    </row>
    <row r="11" spans="1:19" s="395" customFormat="1" ht="8.25" customHeight="1">
      <c r="A11" s="391"/>
      <c r="B11" s="676">
        <v>1995</v>
      </c>
      <c r="C11" s="679">
        <f>SUM(D11:L11)</f>
        <v>31995</v>
      </c>
      <c r="D11" s="679">
        <v>8805</v>
      </c>
      <c r="E11" s="679">
        <v>2066</v>
      </c>
      <c r="F11" s="679">
        <v>13266</v>
      </c>
      <c r="G11" s="679">
        <v>4657</v>
      </c>
      <c r="H11" s="679">
        <v>928</v>
      </c>
      <c r="I11" s="679">
        <v>222</v>
      </c>
      <c r="J11" s="679">
        <v>153</v>
      </c>
      <c r="K11" s="679">
        <v>529</v>
      </c>
      <c r="L11" s="679">
        <v>1369</v>
      </c>
      <c r="M11" s="70"/>
      <c r="N11" s="404"/>
      <c r="O11" s="404"/>
    </row>
    <row r="12" spans="1:19" s="395" customFormat="1" ht="8.25" customHeight="1">
      <c r="A12" s="391"/>
      <c r="B12" s="676">
        <v>1996</v>
      </c>
      <c r="C12" s="679">
        <f>SUM(D12:L12)</f>
        <v>32534</v>
      </c>
      <c r="D12" s="679">
        <v>9102</v>
      </c>
      <c r="E12" s="679">
        <v>1834</v>
      </c>
      <c r="F12" s="679">
        <v>13356</v>
      </c>
      <c r="G12" s="679">
        <v>4516</v>
      </c>
      <c r="H12" s="679">
        <v>927</v>
      </c>
      <c r="I12" s="679">
        <v>464</v>
      </c>
      <c r="J12" s="679">
        <v>184</v>
      </c>
      <c r="K12" s="679">
        <v>858</v>
      </c>
      <c r="L12" s="679">
        <v>1293</v>
      </c>
      <c r="M12" s="70"/>
      <c r="N12" s="404"/>
      <c r="O12" s="404"/>
    </row>
    <row r="13" spans="1:19" s="395" customFormat="1" ht="8.25" customHeight="1">
      <c r="A13" s="391"/>
      <c r="B13" s="676">
        <v>1997</v>
      </c>
      <c r="C13" s="679">
        <f>SUM(D13:L13)</f>
        <v>32502</v>
      </c>
      <c r="D13" s="679">
        <v>10669</v>
      </c>
      <c r="E13" s="679">
        <v>411</v>
      </c>
      <c r="F13" s="679">
        <v>13503</v>
      </c>
      <c r="G13" s="679">
        <v>4564</v>
      </c>
      <c r="H13" s="679">
        <v>927</v>
      </c>
      <c r="I13" s="679">
        <v>482</v>
      </c>
      <c r="J13" s="679">
        <v>240</v>
      </c>
      <c r="K13" s="679">
        <v>899</v>
      </c>
      <c r="L13" s="679">
        <v>807</v>
      </c>
      <c r="M13" s="70"/>
      <c r="N13" s="404"/>
      <c r="O13" s="404"/>
    </row>
    <row r="14" spans="1:19" s="395" customFormat="1" ht="8.25" customHeight="1">
      <c r="A14" s="391"/>
      <c r="B14" s="676">
        <v>1998</v>
      </c>
      <c r="C14" s="679">
        <f>SUM(D14:L14)</f>
        <v>34418</v>
      </c>
      <c r="D14" s="679">
        <v>12119</v>
      </c>
      <c r="E14" s="679">
        <v>336</v>
      </c>
      <c r="F14" s="679">
        <v>13797</v>
      </c>
      <c r="G14" s="679">
        <v>4795</v>
      </c>
      <c r="H14" s="679">
        <v>920</v>
      </c>
      <c r="I14" s="679">
        <v>502</v>
      </c>
      <c r="J14" s="679">
        <v>255</v>
      </c>
      <c r="K14" s="679">
        <v>926</v>
      </c>
      <c r="L14" s="679">
        <v>768</v>
      </c>
      <c r="M14" s="70"/>
      <c r="N14" s="404"/>
      <c r="O14" s="404"/>
    </row>
    <row r="15" spans="1:19" s="395" customFormat="1" ht="8.25" customHeight="1">
      <c r="A15" s="391"/>
      <c r="B15" s="676">
        <v>1999</v>
      </c>
      <c r="C15" s="679">
        <f>SUM(D15:L15)</f>
        <v>35782</v>
      </c>
      <c r="D15" s="679">
        <v>13239</v>
      </c>
      <c r="E15" s="679">
        <v>336</v>
      </c>
      <c r="F15" s="679">
        <v>13978</v>
      </c>
      <c r="G15" s="679">
        <v>4865</v>
      </c>
      <c r="H15" s="679">
        <v>910</v>
      </c>
      <c r="I15" s="679">
        <v>541</v>
      </c>
      <c r="J15" s="679">
        <v>229</v>
      </c>
      <c r="K15" s="679">
        <v>882</v>
      </c>
      <c r="L15" s="679">
        <v>802</v>
      </c>
      <c r="M15" s="70"/>
      <c r="N15" s="404"/>
      <c r="O15" s="404"/>
    </row>
    <row r="16" spans="1:19" s="395" customFormat="1" ht="8.25" customHeight="1">
      <c r="A16" s="391"/>
      <c r="B16" s="676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70"/>
      <c r="N16" s="404"/>
    </row>
    <row r="17" spans="1:15" s="395" customFormat="1" ht="8.25" customHeight="1">
      <c r="A17" s="391"/>
      <c r="B17" s="676">
        <v>2000</v>
      </c>
      <c r="C17" s="679">
        <f>SUM(D17:L17)</f>
        <v>37619</v>
      </c>
      <c r="D17" s="679">
        <v>14694</v>
      </c>
      <c r="E17" s="679">
        <v>336</v>
      </c>
      <c r="F17" s="679">
        <v>15123</v>
      </c>
      <c r="G17" s="679">
        <v>4755</v>
      </c>
      <c r="H17" s="679">
        <v>896</v>
      </c>
      <c r="I17" s="679">
        <v>409</v>
      </c>
      <c r="J17" s="679">
        <v>207</v>
      </c>
      <c r="K17" s="679">
        <v>943</v>
      </c>
      <c r="L17" s="679">
        <v>256</v>
      </c>
      <c r="M17" s="70"/>
      <c r="N17" s="404"/>
      <c r="O17" s="404"/>
    </row>
    <row r="18" spans="1:15" s="395" customFormat="1" ht="8.25" customHeight="1">
      <c r="A18" s="391"/>
      <c r="B18" s="676">
        <v>2001</v>
      </c>
      <c r="C18" s="679">
        <f>SUM(D18:L18)</f>
        <v>37113</v>
      </c>
      <c r="D18" s="679">
        <v>15062</v>
      </c>
      <c r="E18" s="679">
        <v>336</v>
      </c>
      <c r="F18" s="679">
        <v>15278</v>
      </c>
      <c r="G18" s="679">
        <v>3728</v>
      </c>
      <c r="H18" s="679">
        <v>900</v>
      </c>
      <c r="I18" s="679">
        <v>468</v>
      </c>
      <c r="J18" s="679">
        <v>248</v>
      </c>
      <c r="K18" s="679">
        <v>963</v>
      </c>
      <c r="L18" s="679">
        <v>130</v>
      </c>
      <c r="M18" s="70"/>
      <c r="N18" s="404"/>
      <c r="O18" s="404"/>
    </row>
    <row r="19" spans="1:15" s="395" customFormat="1" ht="8.25" customHeight="1">
      <c r="A19" s="391"/>
      <c r="B19" s="676">
        <v>2002</v>
      </c>
      <c r="C19" s="679">
        <f>SUM(D19:L19)</f>
        <v>37256</v>
      </c>
      <c r="D19" s="679">
        <v>15767</v>
      </c>
      <c r="E19" s="679">
        <v>76</v>
      </c>
      <c r="F19" s="679">
        <v>15050</v>
      </c>
      <c r="G19" s="679">
        <v>3792</v>
      </c>
      <c r="H19" s="679">
        <v>926</v>
      </c>
      <c r="I19" s="679">
        <v>444</v>
      </c>
      <c r="J19" s="679">
        <v>192</v>
      </c>
      <c r="K19" s="679">
        <v>982</v>
      </c>
      <c r="L19" s="679">
        <v>27</v>
      </c>
      <c r="M19" s="70"/>
      <c r="N19" s="404"/>
      <c r="O19" s="404"/>
    </row>
    <row r="20" spans="1:15" s="395" customFormat="1" ht="8.25" customHeight="1">
      <c r="A20" s="391"/>
      <c r="B20" s="676">
        <v>2003</v>
      </c>
      <c r="C20" s="679">
        <f>SUM(D20:L20)</f>
        <v>37093</v>
      </c>
      <c r="D20" s="679">
        <v>16146</v>
      </c>
      <c r="E20" s="679">
        <v>412</v>
      </c>
      <c r="F20" s="679">
        <v>15190</v>
      </c>
      <c r="G20" s="679">
        <v>3218</v>
      </c>
      <c r="H20" s="679">
        <v>543</v>
      </c>
      <c r="I20" s="679">
        <v>334</v>
      </c>
      <c r="J20" s="679">
        <v>217</v>
      </c>
      <c r="K20" s="679">
        <v>1009</v>
      </c>
      <c r="L20" s="679">
        <v>24</v>
      </c>
      <c r="M20" s="70"/>
      <c r="N20" s="404"/>
      <c r="O20" s="404"/>
    </row>
    <row r="21" spans="1:15" s="395" customFormat="1" ht="8.25" customHeight="1">
      <c r="A21" s="391"/>
      <c r="B21" s="676">
        <v>2004</v>
      </c>
      <c r="C21" s="679">
        <f>SUM(D21:L21)</f>
        <v>37854</v>
      </c>
      <c r="D21" s="679">
        <v>17769</v>
      </c>
      <c r="E21" s="679">
        <v>412</v>
      </c>
      <c r="F21" s="679">
        <v>13844</v>
      </c>
      <c r="G21" s="679">
        <v>3599</v>
      </c>
      <c r="H21" s="679">
        <v>543</v>
      </c>
      <c r="I21" s="679">
        <v>335</v>
      </c>
      <c r="J21" s="679">
        <v>217</v>
      </c>
      <c r="K21" s="679">
        <v>1084</v>
      </c>
      <c r="L21" s="679">
        <v>51</v>
      </c>
      <c r="M21" s="70"/>
      <c r="N21" s="404"/>
      <c r="O21" s="404"/>
    </row>
    <row r="22" spans="1:15" s="395" customFormat="1" ht="8.25" customHeight="1">
      <c r="A22" s="391"/>
      <c r="B22" s="676"/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70"/>
      <c r="N22" s="404"/>
    </row>
    <row r="23" spans="1:15" s="395" customFormat="1" ht="8.25" customHeight="1">
      <c r="A23" s="391"/>
      <c r="B23" s="676">
        <v>2005</v>
      </c>
      <c r="C23" s="679">
        <f>SUM(D23:L23)</f>
        <v>41310</v>
      </c>
      <c r="D23" s="679">
        <v>18278</v>
      </c>
      <c r="E23" s="679">
        <v>2194</v>
      </c>
      <c r="F23" s="679">
        <v>15162</v>
      </c>
      <c r="G23" s="679">
        <v>3756</v>
      </c>
      <c r="H23" s="679">
        <v>543</v>
      </c>
      <c r="I23" s="679" t="s">
        <v>9</v>
      </c>
      <c r="J23" s="679">
        <v>217</v>
      </c>
      <c r="K23" s="679">
        <v>1066</v>
      </c>
      <c r="L23" s="679">
        <v>94</v>
      </c>
      <c r="M23" s="70"/>
      <c r="N23" s="404"/>
      <c r="O23" s="404"/>
    </row>
    <row r="24" spans="1:15" s="395" customFormat="1" ht="8.25" customHeight="1">
      <c r="A24" s="391"/>
      <c r="B24" s="676">
        <v>2006</v>
      </c>
      <c r="C24" s="679">
        <f>SUM(D24:L24)</f>
        <v>43982</v>
      </c>
      <c r="D24" s="679">
        <v>19980</v>
      </c>
      <c r="E24" s="679">
        <v>2217</v>
      </c>
      <c r="F24" s="679">
        <v>16070</v>
      </c>
      <c r="G24" s="679">
        <v>3760</v>
      </c>
      <c r="H24" s="679">
        <v>543</v>
      </c>
      <c r="I24" s="679" t="s">
        <v>9</v>
      </c>
      <c r="J24" s="679">
        <v>217</v>
      </c>
      <c r="K24" s="679">
        <v>1059</v>
      </c>
      <c r="L24" s="679">
        <v>136</v>
      </c>
      <c r="M24" s="70"/>
      <c r="N24" s="404"/>
      <c r="O24" s="404"/>
    </row>
    <row r="25" spans="1:15" s="395" customFormat="1" ht="8.25" customHeight="1">
      <c r="A25" s="391"/>
      <c r="B25" s="676">
        <v>2007</v>
      </c>
      <c r="C25" s="679">
        <f>SUM(D25:L25)</f>
        <v>46901</v>
      </c>
      <c r="D25" s="679">
        <v>22436</v>
      </c>
      <c r="E25" s="679">
        <v>2198</v>
      </c>
      <c r="F25" s="679">
        <v>16173</v>
      </c>
      <c r="G25" s="679">
        <v>3784</v>
      </c>
      <c r="H25" s="679">
        <v>716</v>
      </c>
      <c r="I25" s="679" t="s">
        <v>9</v>
      </c>
      <c r="J25" s="679">
        <v>338</v>
      </c>
      <c r="K25" s="679">
        <v>1124</v>
      </c>
      <c r="L25" s="679">
        <v>132</v>
      </c>
      <c r="M25" s="70"/>
      <c r="N25" s="404"/>
      <c r="O25" s="404"/>
    </row>
    <row r="26" spans="1:15" s="395" customFormat="1" ht="8.25" customHeight="1">
      <c r="A26" s="391"/>
      <c r="B26" s="676">
        <v>2008</v>
      </c>
      <c r="C26" s="679">
        <f>SUM(D26:L26)</f>
        <v>48679</v>
      </c>
      <c r="D26" s="679">
        <v>23839</v>
      </c>
      <c r="E26" s="679">
        <v>2261</v>
      </c>
      <c r="F26" s="679">
        <v>16046</v>
      </c>
      <c r="G26" s="679">
        <v>3936</v>
      </c>
      <c r="H26" s="679">
        <v>1003</v>
      </c>
      <c r="I26" s="679" t="s">
        <v>9</v>
      </c>
      <c r="J26" s="679">
        <v>293</v>
      </c>
      <c r="K26" s="679">
        <v>1157</v>
      </c>
      <c r="L26" s="679">
        <v>144</v>
      </c>
      <c r="M26" s="70"/>
      <c r="N26" s="404"/>
      <c r="O26" s="404"/>
    </row>
    <row r="27" spans="1:15" s="395" customFormat="1" ht="8.25" customHeight="1">
      <c r="A27" s="391"/>
      <c r="B27" s="676">
        <v>2009</v>
      </c>
      <c r="C27" s="679">
        <f>SUM(D27:L27)</f>
        <v>51107</v>
      </c>
      <c r="D27" s="679">
        <v>25791</v>
      </c>
      <c r="E27" s="679">
        <v>2548</v>
      </c>
      <c r="F27" s="679">
        <v>16108</v>
      </c>
      <c r="G27" s="679">
        <v>3896</v>
      </c>
      <c r="H27" s="679">
        <v>1012</v>
      </c>
      <c r="I27" s="679" t="s">
        <v>9</v>
      </c>
      <c r="J27" s="679">
        <v>293</v>
      </c>
      <c r="K27" s="679">
        <v>1324</v>
      </c>
      <c r="L27" s="679">
        <v>135</v>
      </c>
      <c r="M27" s="70"/>
      <c r="N27" s="404"/>
      <c r="O27" s="404"/>
    </row>
    <row r="28" spans="1:15" s="395" customFormat="1" ht="8.25" customHeight="1">
      <c r="A28" s="391"/>
      <c r="B28" s="676"/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70"/>
      <c r="N28" s="404"/>
      <c r="O28" s="404"/>
    </row>
    <row r="29" spans="1:15" s="395" customFormat="1" ht="8.25" customHeight="1">
      <c r="A29" s="391"/>
      <c r="B29" s="676">
        <v>2010</v>
      </c>
      <c r="C29" s="679">
        <f t="shared" ref="C29:C31" si="0">SUM(D29:L29)</f>
        <v>52752</v>
      </c>
      <c r="D29" s="679">
        <v>27127</v>
      </c>
      <c r="E29" s="679">
        <v>2553</v>
      </c>
      <c r="F29" s="679">
        <v>16308</v>
      </c>
      <c r="G29" s="679">
        <v>4072</v>
      </c>
      <c r="H29" s="679">
        <v>1004</v>
      </c>
      <c r="I29" s="679">
        <v>59</v>
      </c>
      <c r="J29" s="679">
        <v>184</v>
      </c>
      <c r="K29" s="679">
        <v>1386</v>
      </c>
      <c r="L29" s="679">
        <v>59</v>
      </c>
      <c r="M29" s="70"/>
      <c r="N29" s="404"/>
      <c r="O29" s="404"/>
    </row>
    <row r="30" spans="1:15" s="395" customFormat="1" ht="8.25" customHeight="1">
      <c r="A30" s="391"/>
      <c r="B30" s="676">
        <v>2011</v>
      </c>
      <c r="C30" s="679">
        <f t="shared" si="0"/>
        <v>57961</v>
      </c>
      <c r="D30" s="679">
        <v>29404</v>
      </c>
      <c r="E30" s="679">
        <v>2957</v>
      </c>
      <c r="F30" s="679">
        <v>16617</v>
      </c>
      <c r="G30" s="679">
        <v>5938</v>
      </c>
      <c r="H30" s="679">
        <v>1004</v>
      </c>
      <c r="I30" s="679">
        <v>91</v>
      </c>
      <c r="J30" s="679">
        <v>510</v>
      </c>
      <c r="K30" s="679">
        <v>1381</v>
      </c>
      <c r="L30" s="679">
        <v>59</v>
      </c>
      <c r="M30" s="70"/>
      <c r="N30" s="404"/>
      <c r="O30" s="404"/>
    </row>
    <row r="31" spans="1:15" s="395" customFormat="1" ht="8.25" customHeight="1">
      <c r="A31" s="391"/>
      <c r="B31" s="676" t="s">
        <v>23</v>
      </c>
      <c r="C31" s="679">
        <f t="shared" si="0"/>
        <v>58927</v>
      </c>
      <c r="D31" s="679">
        <v>30565</v>
      </c>
      <c r="E31" s="679">
        <v>3124</v>
      </c>
      <c r="F31" s="679">
        <v>16917</v>
      </c>
      <c r="G31" s="679">
        <v>5829</v>
      </c>
      <c r="H31" s="679">
        <v>993</v>
      </c>
      <c r="I31" s="679">
        <v>107</v>
      </c>
      <c r="J31" s="679">
        <v>260</v>
      </c>
      <c r="K31" s="679">
        <v>1023</v>
      </c>
      <c r="L31" s="679">
        <v>109</v>
      </c>
      <c r="M31" s="70"/>
      <c r="N31" s="404"/>
      <c r="O31" s="404"/>
    </row>
    <row r="32" spans="1:15" s="395" customFormat="1" ht="3" customHeight="1">
      <c r="A32" s="391"/>
      <c r="B32" s="400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2"/>
    </row>
    <row r="33" spans="1:19" s="395" customFormat="1" ht="3" customHeight="1">
      <c r="A33" s="391"/>
      <c r="B33" s="403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402"/>
    </row>
    <row r="34" spans="1:19" s="395" customFormat="1" ht="8.65" customHeight="1">
      <c r="A34" s="391"/>
      <c r="B34" s="673" t="s">
        <v>250</v>
      </c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402"/>
    </row>
    <row r="35" spans="1:19" s="395" customFormat="1" ht="8.65" customHeight="1">
      <c r="A35" s="391"/>
      <c r="B35" s="673" t="s">
        <v>241</v>
      </c>
      <c r="C35" s="409"/>
      <c r="D35" s="409"/>
      <c r="E35" s="409"/>
      <c r="F35" s="409"/>
      <c r="G35" s="409"/>
      <c r="H35" s="409"/>
      <c r="I35" s="409"/>
      <c r="J35" s="409"/>
      <c r="K35" s="409"/>
      <c r="L35" s="673"/>
      <c r="M35" s="73"/>
      <c r="N35" s="66"/>
      <c r="O35" s="66"/>
      <c r="P35" s="66"/>
      <c r="Q35" s="66"/>
      <c r="R35" s="66"/>
      <c r="S35" s="66"/>
    </row>
    <row r="36" spans="1:19" s="66" customFormat="1" ht="8.65" customHeight="1">
      <c r="A36" s="63"/>
      <c r="B36" s="673" t="s">
        <v>484</v>
      </c>
      <c r="C36" s="673"/>
      <c r="D36" s="673"/>
      <c r="E36" s="673"/>
      <c r="F36" s="673"/>
      <c r="G36" s="673"/>
      <c r="H36" s="673"/>
      <c r="I36" s="673"/>
      <c r="J36" s="673"/>
      <c r="K36" s="673"/>
      <c r="L36" s="673"/>
      <c r="M36" s="73"/>
    </row>
    <row r="37" spans="1:19" s="379" customFormat="1" ht="8.65" customHeight="1">
      <c r="A37" s="381"/>
      <c r="B37" s="673" t="s">
        <v>251</v>
      </c>
      <c r="C37" s="72"/>
      <c r="D37" s="72"/>
      <c r="E37" s="72"/>
      <c r="F37" s="72"/>
      <c r="G37" s="72"/>
      <c r="H37" s="72"/>
      <c r="I37" s="72"/>
      <c r="J37" s="72"/>
      <c r="K37" s="72"/>
      <c r="L37" s="429"/>
      <c r="M37" s="430"/>
      <c r="N37" s="380"/>
      <c r="O37" s="380"/>
      <c r="P37" s="380"/>
      <c r="Q37" s="380"/>
      <c r="R37" s="380"/>
      <c r="S37" s="380"/>
    </row>
    <row r="38" spans="1:19" s="379" customFormat="1" ht="3.6" customHeight="1">
      <c r="A38" s="411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431"/>
      <c r="M38" s="432"/>
      <c r="N38" s="380"/>
      <c r="O38" s="380"/>
      <c r="P38" s="380"/>
      <c r="Q38" s="380"/>
      <c r="R38" s="380"/>
      <c r="S38" s="380"/>
    </row>
    <row r="39" spans="1:19" s="379" customFormat="1" ht="9" hidden="1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429"/>
      <c r="M39" s="429"/>
      <c r="N39" s="380" t="s">
        <v>59</v>
      </c>
      <c r="O39" s="380"/>
      <c r="P39" s="380"/>
      <c r="Q39" s="380"/>
      <c r="R39" s="380"/>
      <c r="S39" s="380"/>
    </row>
  </sheetData>
  <sheetProtection sheet="1" objects="1" scenarios="1"/>
  <mergeCells count="3">
    <mergeCell ref="B7:B8"/>
    <mergeCell ref="E7:E8"/>
    <mergeCell ref="K7:K8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T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3" width="5.5" style="76" customWidth="1"/>
    <col min="4" max="4" width="1.6640625" style="76" customWidth="1"/>
    <col min="5" max="5" width="6.1640625" style="76" customWidth="1"/>
    <col min="6" max="6" width="8.1640625" style="76" customWidth="1"/>
    <col min="7" max="7" width="7.33203125" style="76" customWidth="1"/>
    <col min="8" max="8" width="6.83203125" style="76" customWidth="1"/>
    <col min="9" max="9" width="7" style="76" customWidth="1"/>
    <col min="10" max="10" width="6.6640625" style="76" customWidth="1"/>
    <col min="11" max="11" width="6.33203125" style="76" customWidth="1"/>
    <col min="12" max="12" width="6.5" style="76" customWidth="1"/>
    <col min="13" max="13" width="5.83203125" style="76" customWidth="1"/>
    <col min="14" max="15" width="1" style="76" customWidth="1"/>
    <col min="16" max="20" width="0" style="76" hidden="1" customWidth="1"/>
    <col min="21" max="16384" width="13.33203125" style="76" hidden="1"/>
  </cols>
  <sheetData>
    <row r="1" spans="1:20" s="379" customFormat="1" ht="4.7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421"/>
      <c r="L1" s="421"/>
      <c r="M1" s="421"/>
      <c r="N1" s="422"/>
      <c r="O1" s="380"/>
      <c r="P1" s="380"/>
      <c r="Q1" s="380"/>
      <c r="R1" s="380"/>
      <c r="S1" s="380"/>
    </row>
    <row r="2" spans="1:20" s="379" customFormat="1" ht="10.5" customHeight="1">
      <c r="A2" s="381"/>
      <c r="B2" s="382" t="s">
        <v>285</v>
      </c>
      <c r="C2" s="72"/>
      <c r="D2" s="72"/>
      <c r="E2" s="72"/>
      <c r="F2" s="72"/>
      <c r="G2" s="72"/>
      <c r="H2" s="72"/>
      <c r="I2" s="72"/>
      <c r="J2" s="72"/>
      <c r="K2" s="429"/>
      <c r="L2" s="429"/>
      <c r="M2" s="710" t="s">
        <v>286</v>
      </c>
      <c r="N2" s="70"/>
      <c r="O2" s="380"/>
      <c r="P2" s="380"/>
      <c r="Q2" s="380"/>
      <c r="R2" s="380"/>
      <c r="S2" s="380"/>
    </row>
    <row r="3" spans="1:20" s="389" customFormat="1" ht="11.1" customHeight="1">
      <c r="A3" s="384"/>
      <c r="B3" s="123" t="s">
        <v>230</v>
      </c>
      <c r="C3" s="386"/>
      <c r="D3" s="386"/>
      <c r="E3" s="386"/>
      <c r="F3" s="386"/>
      <c r="G3" s="386"/>
      <c r="H3" s="387"/>
      <c r="I3" s="387"/>
      <c r="J3" s="387"/>
      <c r="K3" s="103"/>
      <c r="L3" s="103"/>
      <c r="M3" s="386"/>
      <c r="N3" s="390"/>
    </row>
    <row r="4" spans="1:20" s="389" customFormat="1" ht="10.5" customHeight="1">
      <c r="A4" s="384"/>
      <c r="B4" s="35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90"/>
    </row>
    <row r="5" spans="1:20" s="395" customFormat="1" ht="3" customHeight="1">
      <c r="A5" s="391"/>
      <c r="B5" s="392"/>
      <c r="C5" s="393"/>
      <c r="D5" s="393"/>
      <c r="E5" s="393"/>
      <c r="F5" s="393"/>
      <c r="G5" s="393"/>
      <c r="H5" s="393"/>
      <c r="I5" s="393"/>
      <c r="J5" s="393"/>
      <c r="K5" s="107"/>
      <c r="L5" s="107"/>
      <c r="M5" s="107"/>
      <c r="N5" s="73"/>
      <c r="O5" s="66"/>
      <c r="P5" s="66"/>
      <c r="Q5" s="66"/>
      <c r="R5" s="66"/>
      <c r="S5" s="66"/>
    </row>
    <row r="6" spans="1:20" s="395" customFormat="1" ht="3" customHeight="1">
      <c r="A6" s="391"/>
      <c r="B6" s="396" t="s">
        <v>36</v>
      </c>
      <c r="C6" s="396"/>
      <c r="D6" s="396"/>
      <c r="E6" s="396"/>
      <c r="F6" s="396"/>
      <c r="G6" s="396"/>
      <c r="H6" s="396"/>
      <c r="I6" s="396"/>
      <c r="J6" s="396"/>
      <c r="K6" s="673"/>
      <c r="L6" s="673"/>
      <c r="M6" s="673"/>
      <c r="N6" s="73"/>
      <c r="O6" s="66"/>
      <c r="P6" s="66"/>
      <c r="Q6" s="66"/>
      <c r="R6" s="66"/>
      <c r="S6" s="66"/>
    </row>
    <row r="7" spans="1:20" s="395" customFormat="1" ht="8.25" customHeight="1">
      <c r="A7" s="391"/>
      <c r="B7" s="718" t="s">
        <v>28</v>
      </c>
      <c r="C7" s="82" t="s">
        <v>46</v>
      </c>
      <c r="E7" s="82" t="s">
        <v>246</v>
      </c>
      <c r="F7" s="721" t="s">
        <v>247</v>
      </c>
      <c r="G7" s="82" t="s">
        <v>232</v>
      </c>
      <c r="H7" s="82" t="s">
        <v>233</v>
      </c>
      <c r="I7" s="82" t="s">
        <v>234</v>
      </c>
      <c r="J7" s="82" t="s">
        <v>235</v>
      </c>
      <c r="K7" s="82" t="s">
        <v>236</v>
      </c>
      <c r="L7" s="721" t="s">
        <v>248</v>
      </c>
      <c r="M7" s="82" t="s">
        <v>249</v>
      </c>
      <c r="N7" s="433"/>
    </row>
    <row r="8" spans="1:20" s="395" customFormat="1" ht="8.25" customHeight="1">
      <c r="A8" s="391"/>
      <c r="B8" s="719"/>
      <c r="E8" s="82"/>
      <c r="F8" s="721"/>
      <c r="G8" s="82"/>
      <c r="H8" s="82"/>
      <c r="I8" s="82"/>
      <c r="J8" s="82"/>
      <c r="K8" s="82"/>
      <c r="L8" s="721"/>
      <c r="M8" s="82"/>
      <c r="N8" s="433"/>
    </row>
    <row r="9" spans="1:20" s="395" customFormat="1" ht="3" customHeight="1">
      <c r="A9" s="391"/>
      <c r="B9" s="400"/>
      <c r="C9" s="401"/>
      <c r="D9" s="401"/>
      <c r="E9" s="401"/>
      <c r="F9" s="401"/>
      <c r="G9" s="401"/>
      <c r="H9" s="401"/>
      <c r="I9" s="401"/>
      <c r="J9" s="401"/>
      <c r="K9" s="401"/>
      <c r="L9" s="393"/>
      <c r="M9" s="401"/>
      <c r="N9" s="394"/>
    </row>
    <row r="10" spans="1:20" s="395" customFormat="1" ht="3" customHeight="1">
      <c r="A10" s="391"/>
      <c r="B10" s="403"/>
      <c r="C10" s="672"/>
      <c r="D10" s="672"/>
      <c r="E10" s="672"/>
      <c r="F10" s="672"/>
      <c r="G10" s="672"/>
      <c r="H10" s="672"/>
      <c r="I10" s="672"/>
      <c r="J10" s="672"/>
      <c r="K10" s="672"/>
      <c r="L10" s="409"/>
      <c r="M10" s="672"/>
      <c r="N10" s="394"/>
    </row>
    <row r="11" spans="1:20" s="395" customFormat="1" ht="8.25" customHeight="1">
      <c r="A11" s="391"/>
      <c r="B11" s="676">
        <v>1995</v>
      </c>
      <c r="C11" s="679">
        <f>SUM(E11:M11)</f>
        <v>44513</v>
      </c>
      <c r="D11" s="679"/>
      <c r="E11" s="679">
        <v>12969</v>
      </c>
      <c r="F11" s="679">
        <v>203</v>
      </c>
      <c r="G11" s="679">
        <v>15768</v>
      </c>
      <c r="H11" s="679">
        <v>7839</v>
      </c>
      <c r="I11" s="679">
        <v>1311</v>
      </c>
      <c r="J11" s="679">
        <v>914</v>
      </c>
      <c r="K11" s="679">
        <v>320</v>
      </c>
      <c r="L11" s="679">
        <v>1045</v>
      </c>
      <c r="M11" s="679">
        <v>4144</v>
      </c>
      <c r="N11" s="434"/>
      <c r="O11" s="81"/>
      <c r="P11" s="81">
        <v>44513</v>
      </c>
      <c r="Q11" s="81">
        <f>SUM(C11-P11)</f>
        <v>0</v>
      </c>
      <c r="R11" s="81"/>
      <c r="S11" s="81"/>
      <c r="T11" s="81"/>
    </row>
    <row r="12" spans="1:20" s="395" customFormat="1" ht="8.25" customHeight="1">
      <c r="A12" s="391"/>
      <c r="B12" s="676">
        <v>1996</v>
      </c>
      <c r="C12" s="679">
        <f>SUM(E12:M12)</f>
        <v>46617</v>
      </c>
      <c r="D12" s="679"/>
      <c r="E12" s="679">
        <v>13092</v>
      </c>
      <c r="F12" s="679">
        <v>205</v>
      </c>
      <c r="G12" s="679">
        <v>16022</v>
      </c>
      <c r="H12" s="679">
        <v>8959</v>
      </c>
      <c r="I12" s="679">
        <v>1357</v>
      </c>
      <c r="J12" s="679">
        <v>973</v>
      </c>
      <c r="K12" s="679">
        <v>381</v>
      </c>
      <c r="L12" s="679">
        <v>1370</v>
      </c>
      <c r="M12" s="679">
        <v>4258</v>
      </c>
      <c r="N12" s="434"/>
      <c r="O12" s="81"/>
      <c r="P12" s="81">
        <v>46617</v>
      </c>
      <c r="Q12" s="81">
        <f t="shared" ref="Q12:Q30" si="0">SUM(C12-P12)</f>
        <v>0</v>
      </c>
      <c r="R12" s="81"/>
      <c r="S12" s="81"/>
      <c r="T12" s="81"/>
    </row>
    <row r="13" spans="1:20" s="395" customFormat="1" ht="8.25" customHeight="1">
      <c r="A13" s="391"/>
      <c r="B13" s="676">
        <v>1997</v>
      </c>
      <c r="C13" s="679">
        <f>SUM(E13:M13)</f>
        <v>48167</v>
      </c>
      <c r="D13" s="679"/>
      <c r="E13" s="679">
        <v>17202</v>
      </c>
      <c r="F13" s="679">
        <v>839</v>
      </c>
      <c r="G13" s="679">
        <v>16252</v>
      </c>
      <c r="H13" s="679">
        <v>8349</v>
      </c>
      <c r="I13" s="679">
        <v>1361</v>
      </c>
      <c r="J13" s="679">
        <v>1041</v>
      </c>
      <c r="K13" s="679">
        <v>496</v>
      </c>
      <c r="L13" s="679">
        <v>1432</v>
      </c>
      <c r="M13" s="679">
        <v>1195</v>
      </c>
      <c r="N13" s="434"/>
      <c r="O13" s="81"/>
      <c r="P13" s="81">
        <v>48167</v>
      </c>
      <c r="Q13" s="81">
        <f t="shared" si="0"/>
        <v>0</v>
      </c>
      <c r="R13" s="81"/>
      <c r="S13" s="81"/>
      <c r="T13" s="81"/>
    </row>
    <row r="14" spans="1:20" s="395" customFormat="1" ht="8.25" customHeight="1">
      <c r="A14" s="391"/>
      <c r="B14" s="676">
        <v>1998</v>
      </c>
      <c r="C14" s="679">
        <f>SUM(E14:M14)</f>
        <v>50364</v>
      </c>
      <c r="D14" s="679"/>
      <c r="E14" s="679">
        <v>17951</v>
      </c>
      <c r="F14" s="679">
        <v>905</v>
      </c>
      <c r="G14" s="679">
        <v>17005</v>
      </c>
      <c r="H14" s="679">
        <v>8785</v>
      </c>
      <c r="I14" s="679">
        <v>1324</v>
      </c>
      <c r="J14" s="679">
        <v>1074</v>
      </c>
      <c r="K14" s="679">
        <v>475</v>
      </c>
      <c r="L14" s="679">
        <v>1627</v>
      </c>
      <c r="M14" s="679">
        <v>1218</v>
      </c>
      <c r="N14" s="434"/>
      <c r="O14" s="81"/>
      <c r="P14" s="81">
        <v>50364</v>
      </c>
      <c r="Q14" s="81">
        <f t="shared" si="0"/>
        <v>0</v>
      </c>
      <c r="R14" s="81"/>
      <c r="S14" s="81"/>
      <c r="T14" s="81"/>
    </row>
    <row r="15" spans="1:20" s="395" customFormat="1" ht="8.25" customHeight="1">
      <c r="A15" s="391"/>
      <c r="B15" s="676">
        <v>1999</v>
      </c>
      <c r="C15" s="679">
        <f>SUM(E15:M15)</f>
        <v>51919</v>
      </c>
      <c r="D15" s="679"/>
      <c r="E15" s="679">
        <v>18962</v>
      </c>
      <c r="F15" s="679">
        <v>920</v>
      </c>
      <c r="G15" s="679">
        <v>17221</v>
      </c>
      <c r="H15" s="679">
        <v>8992</v>
      </c>
      <c r="I15" s="679">
        <v>1355</v>
      </c>
      <c r="J15" s="679">
        <v>1017</v>
      </c>
      <c r="K15" s="679">
        <v>519</v>
      </c>
      <c r="L15" s="679">
        <v>1478</v>
      </c>
      <c r="M15" s="679">
        <v>1455</v>
      </c>
      <c r="N15" s="434"/>
      <c r="O15" s="81"/>
      <c r="P15" s="81">
        <v>51919</v>
      </c>
      <c r="Q15" s="81">
        <f t="shared" si="0"/>
        <v>0</v>
      </c>
      <c r="R15" s="81"/>
      <c r="S15" s="81"/>
      <c r="T15" s="81"/>
    </row>
    <row r="16" spans="1:20" s="395" customFormat="1" ht="6.95" customHeight="1">
      <c r="A16" s="391"/>
      <c r="B16" s="676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679"/>
      <c r="N16" s="434"/>
      <c r="O16" s="81"/>
      <c r="P16" s="81"/>
      <c r="Q16" s="81">
        <f t="shared" si="0"/>
        <v>0</v>
      </c>
      <c r="R16" s="81"/>
      <c r="S16" s="81"/>
      <c r="T16" s="81"/>
    </row>
    <row r="17" spans="1:20" s="395" customFormat="1" ht="8.25" customHeight="1">
      <c r="A17" s="391"/>
      <c r="B17" s="676">
        <v>2000</v>
      </c>
      <c r="C17" s="679">
        <f>SUM(E17:M17)</f>
        <v>53773</v>
      </c>
      <c r="D17" s="679"/>
      <c r="E17" s="679">
        <v>19996</v>
      </c>
      <c r="F17" s="679">
        <v>920</v>
      </c>
      <c r="G17" s="679">
        <v>18052</v>
      </c>
      <c r="H17" s="679">
        <v>9547</v>
      </c>
      <c r="I17" s="679">
        <v>1396</v>
      </c>
      <c r="J17" s="679">
        <v>1018</v>
      </c>
      <c r="K17" s="679">
        <v>518</v>
      </c>
      <c r="L17" s="679">
        <v>1615</v>
      </c>
      <c r="M17" s="679">
        <v>711</v>
      </c>
      <c r="N17" s="434"/>
      <c r="O17" s="81"/>
      <c r="P17" s="81">
        <v>53773</v>
      </c>
      <c r="Q17" s="81">
        <f t="shared" si="0"/>
        <v>0</v>
      </c>
      <c r="R17" s="81"/>
      <c r="S17" s="81"/>
      <c r="T17" s="81"/>
    </row>
    <row r="18" spans="1:20" s="395" customFormat="1" ht="8.25" customHeight="1">
      <c r="A18" s="391"/>
      <c r="B18" s="676">
        <v>2001</v>
      </c>
      <c r="C18" s="679">
        <f>SUM(E18:M18)</f>
        <v>54222</v>
      </c>
      <c r="D18" s="679"/>
      <c r="E18" s="679">
        <v>20985</v>
      </c>
      <c r="F18" s="679">
        <v>920</v>
      </c>
      <c r="G18" s="679">
        <v>18584</v>
      </c>
      <c r="H18" s="679">
        <v>8506</v>
      </c>
      <c r="I18" s="679">
        <v>1367</v>
      </c>
      <c r="J18" s="679">
        <v>1134</v>
      </c>
      <c r="K18" s="679">
        <v>451</v>
      </c>
      <c r="L18" s="679">
        <v>1648</v>
      </c>
      <c r="M18" s="679">
        <v>627</v>
      </c>
      <c r="N18" s="434"/>
      <c r="O18" s="81"/>
      <c r="P18" s="81">
        <v>54222</v>
      </c>
      <c r="Q18" s="81">
        <f t="shared" si="0"/>
        <v>0</v>
      </c>
      <c r="R18" s="81"/>
      <c r="S18" s="81"/>
      <c r="T18" s="81"/>
    </row>
    <row r="19" spans="1:20" s="395" customFormat="1" ht="8.25" customHeight="1">
      <c r="A19" s="391"/>
      <c r="B19" s="676">
        <v>2002</v>
      </c>
      <c r="C19" s="679">
        <f>SUM(E19:M19)</f>
        <v>55053</v>
      </c>
      <c r="D19" s="679"/>
      <c r="E19" s="679">
        <v>21420</v>
      </c>
      <c r="F19" s="679">
        <v>997</v>
      </c>
      <c r="G19" s="679">
        <v>19112</v>
      </c>
      <c r="H19" s="679">
        <v>8553</v>
      </c>
      <c r="I19" s="679">
        <v>1323</v>
      </c>
      <c r="J19" s="679">
        <v>1119</v>
      </c>
      <c r="K19" s="679">
        <v>574</v>
      </c>
      <c r="L19" s="679">
        <v>1516</v>
      </c>
      <c r="M19" s="679">
        <v>439</v>
      </c>
      <c r="N19" s="434"/>
      <c r="O19" s="81"/>
      <c r="P19" s="81">
        <v>55053</v>
      </c>
      <c r="Q19" s="81">
        <f t="shared" si="0"/>
        <v>0</v>
      </c>
      <c r="R19" s="81"/>
      <c r="S19" s="81"/>
      <c r="T19" s="81"/>
    </row>
    <row r="20" spans="1:20" s="395" customFormat="1" ht="8.25" customHeight="1">
      <c r="A20" s="391"/>
      <c r="B20" s="676">
        <v>2003</v>
      </c>
      <c r="C20" s="679">
        <f>SUM(E20:M20)</f>
        <v>53646</v>
      </c>
      <c r="D20" s="679"/>
      <c r="E20" s="679">
        <v>20177</v>
      </c>
      <c r="F20" s="679" t="s">
        <v>9</v>
      </c>
      <c r="G20" s="679">
        <v>20461</v>
      </c>
      <c r="H20" s="679">
        <v>8238</v>
      </c>
      <c r="I20" s="679">
        <v>1114</v>
      </c>
      <c r="J20" s="679">
        <v>1002</v>
      </c>
      <c r="K20" s="679">
        <v>678</v>
      </c>
      <c r="L20" s="679">
        <v>1729</v>
      </c>
      <c r="M20" s="679">
        <v>247</v>
      </c>
      <c r="N20" s="434"/>
      <c r="O20" s="81"/>
      <c r="P20" s="81">
        <v>53646</v>
      </c>
      <c r="Q20" s="81">
        <f t="shared" si="0"/>
        <v>0</v>
      </c>
      <c r="R20" s="81"/>
      <c r="S20" s="81"/>
      <c r="T20" s="81"/>
    </row>
    <row r="21" spans="1:20" s="395" customFormat="1" ht="8.25" customHeight="1">
      <c r="A21" s="391"/>
      <c r="B21" s="676">
        <v>2004</v>
      </c>
      <c r="C21" s="679">
        <f>SUM(E21:M21)</f>
        <v>59955</v>
      </c>
      <c r="D21" s="679"/>
      <c r="E21" s="679">
        <v>22035</v>
      </c>
      <c r="F21" s="679" t="s">
        <v>9</v>
      </c>
      <c r="G21" s="679">
        <v>23418</v>
      </c>
      <c r="H21" s="679">
        <v>8932</v>
      </c>
      <c r="I21" s="679">
        <v>1114</v>
      </c>
      <c r="J21" s="679">
        <v>966</v>
      </c>
      <c r="K21" s="679">
        <v>678</v>
      </c>
      <c r="L21" s="679">
        <v>2059</v>
      </c>
      <c r="M21" s="679">
        <v>753</v>
      </c>
      <c r="N21" s="434"/>
      <c r="O21" s="81"/>
      <c r="P21" s="81">
        <v>59955</v>
      </c>
      <c r="Q21" s="81">
        <f t="shared" si="0"/>
        <v>0</v>
      </c>
      <c r="R21" s="81"/>
      <c r="S21" s="81"/>
      <c r="T21" s="81"/>
    </row>
    <row r="22" spans="1:20" s="395" customFormat="1" ht="6.95" customHeight="1">
      <c r="A22" s="391"/>
      <c r="B22" s="676"/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679"/>
      <c r="N22" s="434"/>
      <c r="O22" s="81"/>
      <c r="P22" s="81"/>
      <c r="Q22" s="81">
        <f t="shared" si="0"/>
        <v>0</v>
      </c>
      <c r="R22" s="81"/>
      <c r="S22" s="81"/>
      <c r="T22" s="81"/>
    </row>
    <row r="23" spans="1:20" s="395" customFormat="1" ht="8.25" customHeight="1">
      <c r="A23" s="391"/>
      <c r="B23" s="676">
        <v>2005</v>
      </c>
      <c r="C23" s="679">
        <f>SUM(E23:M23)</f>
        <v>67190</v>
      </c>
      <c r="D23" s="679"/>
      <c r="E23" s="679">
        <v>22742</v>
      </c>
      <c r="F23" s="679" t="s">
        <v>9</v>
      </c>
      <c r="G23" s="679">
        <v>30041</v>
      </c>
      <c r="H23" s="679">
        <v>9772</v>
      </c>
      <c r="I23" s="679">
        <v>1114</v>
      </c>
      <c r="J23" s="679" t="s">
        <v>9</v>
      </c>
      <c r="K23" s="679">
        <v>678</v>
      </c>
      <c r="L23" s="679">
        <v>1869</v>
      </c>
      <c r="M23" s="679">
        <v>974</v>
      </c>
      <c r="N23" s="434"/>
      <c r="O23" s="81"/>
      <c r="P23" s="81">
        <v>67190</v>
      </c>
      <c r="Q23" s="81">
        <f t="shared" si="0"/>
        <v>0</v>
      </c>
      <c r="R23" s="81"/>
      <c r="S23" s="81"/>
      <c r="T23" s="81"/>
    </row>
    <row r="24" spans="1:20" s="395" customFormat="1" ht="8.25" customHeight="1">
      <c r="A24" s="391"/>
      <c r="B24" s="676">
        <v>2006</v>
      </c>
      <c r="C24" s="679">
        <f>SUM(E24:M24)</f>
        <v>72817</v>
      </c>
      <c r="D24" s="679"/>
      <c r="E24" s="679">
        <v>24699</v>
      </c>
      <c r="F24" s="679" t="s">
        <v>9</v>
      </c>
      <c r="G24" s="679">
        <v>33315</v>
      </c>
      <c r="H24" s="679">
        <v>9765</v>
      </c>
      <c r="I24" s="679">
        <v>1114</v>
      </c>
      <c r="J24" s="679" t="s">
        <v>9</v>
      </c>
      <c r="K24" s="679">
        <v>678</v>
      </c>
      <c r="L24" s="679">
        <v>1953</v>
      </c>
      <c r="M24" s="679">
        <v>1293</v>
      </c>
      <c r="N24" s="434"/>
      <c r="O24" s="81"/>
      <c r="P24" s="81">
        <v>72817</v>
      </c>
      <c r="Q24" s="81">
        <f t="shared" si="0"/>
        <v>0</v>
      </c>
      <c r="R24" s="81"/>
      <c r="S24" s="81"/>
      <c r="T24" s="81"/>
    </row>
    <row r="25" spans="1:20" s="395" customFormat="1" ht="8.25" customHeight="1">
      <c r="A25" s="391"/>
      <c r="B25" s="676">
        <v>2007</v>
      </c>
      <c r="C25" s="679">
        <f>SUM(E25:M25)</f>
        <v>71173</v>
      </c>
      <c r="D25" s="679"/>
      <c r="E25" s="679">
        <v>26779</v>
      </c>
      <c r="F25" s="679">
        <v>50</v>
      </c>
      <c r="G25" s="679">
        <v>28947</v>
      </c>
      <c r="H25" s="679">
        <v>10269</v>
      </c>
      <c r="I25" s="679">
        <v>1405</v>
      </c>
      <c r="J25" s="679" t="s">
        <v>9</v>
      </c>
      <c r="K25" s="679">
        <v>578</v>
      </c>
      <c r="L25" s="679">
        <v>2024</v>
      </c>
      <c r="M25" s="679">
        <v>1121</v>
      </c>
      <c r="N25" s="434"/>
      <c r="O25" s="81"/>
      <c r="P25" s="81">
        <v>71173</v>
      </c>
      <c r="Q25" s="81">
        <f t="shared" si="0"/>
        <v>0</v>
      </c>
      <c r="R25" s="81"/>
      <c r="S25" s="81"/>
      <c r="T25" s="81"/>
    </row>
    <row r="26" spans="1:20" s="395" customFormat="1" ht="8.25" customHeight="1">
      <c r="A26" s="391"/>
      <c r="B26" s="676">
        <v>2008</v>
      </c>
      <c r="C26" s="679">
        <f>SUM(E26:M26)</f>
        <v>73987</v>
      </c>
      <c r="D26" s="679"/>
      <c r="E26" s="679">
        <v>28491</v>
      </c>
      <c r="F26" s="679">
        <v>153</v>
      </c>
      <c r="G26" s="679">
        <v>29508</v>
      </c>
      <c r="H26" s="679">
        <v>10622</v>
      </c>
      <c r="I26" s="679">
        <v>1424</v>
      </c>
      <c r="J26" s="679" t="s">
        <v>9</v>
      </c>
      <c r="K26" s="679">
        <v>584</v>
      </c>
      <c r="L26" s="679">
        <v>2014</v>
      </c>
      <c r="M26" s="679">
        <v>1191</v>
      </c>
      <c r="N26" s="434"/>
      <c r="O26" s="81"/>
      <c r="P26" s="81">
        <v>73987</v>
      </c>
      <c r="Q26" s="81">
        <f t="shared" si="0"/>
        <v>0</v>
      </c>
      <c r="R26" s="81"/>
      <c r="S26" s="81"/>
      <c r="T26" s="81"/>
    </row>
    <row r="27" spans="1:20" s="395" customFormat="1" ht="8.25" customHeight="1">
      <c r="A27" s="391"/>
      <c r="B27" s="676">
        <v>2009</v>
      </c>
      <c r="C27" s="679">
        <f>SUM(E27:M27)</f>
        <v>77054</v>
      </c>
      <c r="D27" s="679"/>
      <c r="E27" s="679">
        <v>31218</v>
      </c>
      <c r="F27" s="679">
        <v>160</v>
      </c>
      <c r="G27" s="679">
        <v>29767</v>
      </c>
      <c r="H27" s="679">
        <v>10598</v>
      </c>
      <c r="I27" s="679">
        <v>1439</v>
      </c>
      <c r="J27" s="679" t="s">
        <v>9</v>
      </c>
      <c r="K27" s="679">
        <v>584</v>
      </c>
      <c r="L27" s="679">
        <v>2109</v>
      </c>
      <c r="M27" s="679">
        <v>1179</v>
      </c>
      <c r="N27" s="434"/>
      <c r="O27" s="81"/>
      <c r="P27" s="81">
        <v>77054</v>
      </c>
      <c r="Q27" s="81">
        <f t="shared" si="0"/>
        <v>0</v>
      </c>
      <c r="R27" s="81"/>
      <c r="S27" s="81"/>
      <c r="T27" s="81"/>
    </row>
    <row r="28" spans="1:20" s="395" customFormat="1" ht="6.95" customHeight="1">
      <c r="A28" s="391"/>
      <c r="B28" s="676"/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679"/>
      <c r="N28" s="434"/>
      <c r="O28" s="81"/>
      <c r="P28" s="81"/>
      <c r="Q28" s="81">
        <f t="shared" si="0"/>
        <v>0</v>
      </c>
      <c r="R28" s="81"/>
      <c r="S28" s="81"/>
      <c r="T28" s="81"/>
    </row>
    <row r="29" spans="1:20" s="395" customFormat="1" ht="8.25" customHeight="1">
      <c r="A29" s="391"/>
      <c r="B29" s="676">
        <v>2010</v>
      </c>
      <c r="C29" s="679">
        <f t="shared" ref="C29:C31" si="1">SUM(E29:M29)</f>
        <v>79055</v>
      </c>
      <c r="D29" s="679"/>
      <c r="E29" s="679">
        <v>33096</v>
      </c>
      <c r="F29" s="679">
        <v>261</v>
      </c>
      <c r="G29" s="679">
        <v>30720</v>
      </c>
      <c r="H29" s="679">
        <v>8906</v>
      </c>
      <c r="I29" s="679">
        <v>1438</v>
      </c>
      <c r="J29" s="679">
        <v>938</v>
      </c>
      <c r="K29" s="679">
        <v>472</v>
      </c>
      <c r="L29" s="679">
        <v>2621</v>
      </c>
      <c r="M29" s="679">
        <v>603</v>
      </c>
      <c r="N29" s="434"/>
      <c r="O29" s="81"/>
      <c r="P29" s="81">
        <v>79055</v>
      </c>
      <c r="Q29" s="81">
        <f t="shared" si="0"/>
        <v>0</v>
      </c>
      <c r="R29" s="81"/>
      <c r="S29" s="81"/>
      <c r="T29" s="81"/>
    </row>
    <row r="30" spans="1:20" s="395" customFormat="1" ht="8.25" customHeight="1">
      <c r="A30" s="391"/>
      <c r="B30" s="676">
        <v>2011</v>
      </c>
      <c r="C30" s="679">
        <f t="shared" si="1"/>
        <v>84670</v>
      </c>
      <c r="D30" s="679"/>
      <c r="E30" s="679">
        <v>36841</v>
      </c>
      <c r="F30" s="679">
        <v>277</v>
      </c>
      <c r="G30" s="679">
        <v>31488</v>
      </c>
      <c r="H30" s="679">
        <v>9531</v>
      </c>
      <c r="I30" s="679">
        <v>1438</v>
      </c>
      <c r="J30" s="679">
        <v>1129</v>
      </c>
      <c r="K30" s="679">
        <v>745</v>
      </c>
      <c r="L30" s="679">
        <v>2618</v>
      </c>
      <c r="M30" s="679">
        <v>603</v>
      </c>
      <c r="N30" s="434"/>
      <c r="O30" s="81"/>
      <c r="P30" s="81">
        <v>84670</v>
      </c>
      <c r="Q30" s="81">
        <f t="shared" si="0"/>
        <v>0</v>
      </c>
      <c r="R30" s="81"/>
      <c r="S30" s="81"/>
      <c r="T30" s="81"/>
    </row>
    <row r="31" spans="1:20" s="395" customFormat="1" ht="8.25" customHeight="1">
      <c r="A31" s="391"/>
      <c r="B31" s="676" t="s">
        <v>23</v>
      </c>
      <c r="C31" s="679">
        <f t="shared" si="1"/>
        <v>84792</v>
      </c>
      <c r="D31" s="679"/>
      <c r="E31" s="679">
        <v>37237</v>
      </c>
      <c r="F31" s="679">
        <v>397</v>
      </c>
      <c r="G31" s="679">
        <v>32534</v>
      </c>
      <c r="H31" s="679">
        <v>9315</v>
      </c>
      <c r="I31" s="679">
        <v>1453</v>
      </c>
      <c r="J31" s="679">
        <v>1128</v>
      </c>
      <c r="K31" s="679">
        <v>367</v>
      </c>
      <c r="L31" s="679">
        <v>1995</v>
      </c>
      <c r="M31" s="679">
        <v>366</v>
      </c>
      <c r="N31" s="434"/>
      <c r="O31" s="81"/>
      <c r="P31" s="81"/>
      <c r="Q31" s="81"/>
      <c r="R31" s="81"/>
      <c r="S31" s="81"/>
      <c r="T31" s="81"/>
    </row>
    <row r="32" spans="1:20" s="395" customFormat="1" ht="3" customHeight="1">
      <c r="A32" s="391"/>
      <c r="B32" s="400"/>
      <c r="C32" s="117"/>
      <c r="D32" s="117"/>
      <c r="E32" s="401"/>
      <c r="F32" s="401"/>
      <c r="G32" s="401"/>
      <c r="H32" s="401"/>
      <c r="I32" s="401"/>
      <c r="J32" s="401"/>
      <c r="K32" s="401"/>
      <c r="L32" s="401"/>
      <c r="M32" s="393"/>
      <c r="N32" s="394"/>
    </row>
    <row r="33" spans="1:19" s="395" customFormat="1" ht="3" customHeight="1">
      <c r="A33" s="391"/>
      <c r="B33" s="403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409"/>
      <c r="N33" s="394"/>
    </row>
    <row r="34" spans="1:19" s="395" customFormat="1" ht="8.65" customHeight="1">
      <c r="A34" s="391"/>
      <c r="B34" s="673" t="s">
        <v>287</v>
      </c>
      <c r="C34" s="409"/>
      <c r="D34" s="409"/>
      <c r="E34" s="409"/>
      <c r="F34" s="409"/>
      <c r="G34" s="409"/>
      <c r="H34" s="409"/>
      <c r="I34" s="409"/>
      <c r="J34" s="409"/>
      <c r="K34" s="673"/>
      <c r="L34" s="673"/>
      <c r="M34" s="673"/>
      <c r="N34" s="73"/>
      <c r="O34" s="66"/>
      <c r="P34" s="66"/>
      <c r="Q34" s="66"/>
      <c r="R34" s="66"/>
      <c r="S34" s="66"/>
    </row>
    <row r="35" spans="1:19" s="395" customFormat="1" ht="8.65" customHeight="1">
      <c r="A35" s="391"/>
      <c r="B35" s="673" t="s">
        <v>288</v>
      </c>
      <c r="C35" s="409"/>
      <c r="D35" s="409"/>
      <c r="E35" s="409"/>
      <c r="F35" s="409"/>
      <c r="G35" s="409"/>
      <c r="H35" s="409"/>
      <c r="I35" s="409"/>
      <c r="J35" s="409"/>
      <c r="K35" s="673"/>
      <c r="L35" s="673"/>
      <c r="M35" s="673"/>
      <c r="N35" s="73"/>
      <c r="O35" s="66"/>
      <c r="P35" s="66"/>
      <c r="Q35" s="66"/>
      <c r="R35" s="66"/>
      <c r="S35" s="66"/>
    </row>
    <row r="36" spans="1:19" s="395" customFormat="1" ht="8.65" customHeight="1">
      <c r="A36" s="391"/>
      <c r="B36" s="673" t="s">
        <v>241</v>
      </c>
      <c r="C36" s="409"/>
      <c r="D36" s="409"/>
      <c r="E36" s="409"/>
      <c r="F36" s="409"/>
      <c r="G36" s="409"/>
      <c r="H36" s="409"/>
      <c r="I36" s="409"/>
      <c r="J36" s="409"/>
      <c r="K36" s="673"/>
      <c r="L36" s="673"/>
      <c r="M36" s="673"/>
      <c r="N36" s="73"/>
      <c r="O36" s="66"/>
      <c r="P36" s="66"/>
      <c r="Q36" s="66"/>
      <c r="R36" s="66"/>
      <c r="S36" s="66"/>
    </row>
    <row r="37" spans="1:19" s="66" customFormat="1" ht="8.65" customHeight="1">
      <c r="A37" s="63"/>
      <c r="B37" s="673" t="s">
        <v>484</v>
      </c>
      <c r="C37" s="673"/>
      <c r="D37" s="673"/>
      <c r="E37" s="673"/>
      <c r="F37" s="673"/>
      <c r="G37" s="673"/>
      <c r="H37" s="673"/>
      <c r="I37" s="673"/>
      <c r="J37" s="673"/>
      <c r="K37" s="673"/>
      <c r="L37" s="673"/>
      <c r="M37" s="673"/>
      <c r="N37" s="73"/>
    </row>
    <row r="38" spans="1:19" s="379" customFormat="1" ht="8.65" customHeight="1">
      <c r="A38" s="381"/>
      <c r="B38" s="673" t="s">
        <v>251</v>
      </c>
      <c r="C38" s="72"/>
      <c r="D38" s="72"/>
      <c r="E38" s="72"/>
      <c r="F38" s="72"/>
      <c r="G38" s="72"/>
      <c r="H38" s="72"/>
      <c r="I38" s="72"/>
      <c r="J38" s="72"/>
      <c r="K38" s="429"/>
      <c r="L38" s="429"/>
      <c r="M38" s="429"/>
      <c r="N38" s="430"/>
      <c r="O38" s="380"/>
      <c r="P38" s="380"/>
      <c r="Q38" s="380"/>
      <c r="R38" s="380"/>
      <c r="S38" s="380"/>
    </row>
    <row r="39" spans="1:19" s="379" customFormat="1" ht="3.6" customHeight="1">
      <c r="A39" s="411"/>
      <c r="B39" s="107"/>
      <c r="C39" s="67"/>
      <c r="D39" s="67"/>
      <c r="E39" s="67"/>
      <c r="F39" s="67"/>
      <c r="G39" s="67"/>
      <c r="H39" s="67"/>
      <c r="I39" s="67"/>
      <c r="J39" s="67"/>
      <c r="K39" s="431"/>
      <c r="L39" s="431"/>
      <c r="M39" s="431"/>
      <c r="N39" s="432"/>
      <c r="O39" s="380"/>
      <c r="P39" s="380"/>
      <c r="Q39" s="380"/>
      <c r="R39" s="380"/>
      <c r="S39" s="380"/>
    </row>
    <row r="40" spans="1:19" s="379" customFormat="1" ht="3.6" hidden="1" customHeight="1">
      <c r="A40" s="72"/>
      <c r="B40" s="673"/>
      <c r="C40" s="72"/>
      <c r="D40" s="72"/>
      <c r="E40" s="72"/>
      <c r="F40" s="72"/>
      <c r="G40" s="72"/>
      <c r="H40" s="72"/>
      <c r="I40" s="72"/>
      <c r="J40" s="72"/>
      <c r="K40" s="429"/>
      <c r="L40" s="429"/>
      <c r="M40" s="429"/>
      <c r="N40" s="429"/>
      <c r="O40" s="380"/>
      <c r="P40" s="380"/>
      <c r="Q40" s="380"/>
      <c r="R40" s="380"/>
      <c r="S40" s="380"/>
    </row>
    <row r="41" spans="1:19" s="379" customFormat="1" ht="9" hidden="1" customHeight="1">
      <c r="A41" s="72"/>
      <c r="B41" s="673"/>
      <c r="C41" s="72"/>
      <c r="D41" s="72"/>
      <c r="E41" s="72"/>
      <c r="F41" s="72"/>
      <c r="G41" s="72"/>
      <c r="H41" s="72"/>
      <c r="I41" s="72"/>
      <c r="J41" s="72"/>
      <c r="K41" s="429"/>
      <c r="L41" s="429"/>
      <c r="M41" s="429"/>
      <c r="N41" s="429"/>
      <c r="O41" s="380"/>
      <c r="P41" s="380"/>
      <c r="Q41" s="380"/>
      <c r="R41" s="380"/>
      <c r="S41" s="380"/>
    </row>
    <row r="42" spans="1:19" s="379" customFormat="1" ht="9" hidden="1" customHeight="1">
      <c r="A42" s="72"/>
      <c r="B42" s="673"/>
      <c r="C42" s="72"/>
      <c r="D42" s="72"/>
      <c r="E42" s="72"/>
      <c r="F42" s="72"/>
      <c r="G42" s="72"/>
      <c r="H42" s="72"/>
      <c r="I42" s="72"/>
      <c r="J42" s="72"/>
      <c r="K42" s="429"/>
      <c r="L42" s="429"/>
      <c r="M42" s="429"/>
      <c r="N42" s="429"/>
      <c r="O42" s="380"/>
      <c r="P42" s="380"/>
      <c r="Q42" s="380"/>
      <c r="R42" s="380"/>
      <c r="S42" s="380"/>
    </row>
    <row r="43" spans="1:19" ht="9" hidden="1" customHeight="1">
      <c r="O43" s="76" t="s">
        <v>59</v>
      </c>
    </row>
  </sheetData>
  <sheetProtection sheet="1" objects="1" scenarios="1"/>
  <mergeCells count="3">
    <mergeCell ref="B7:B8"/>
    <mergeCell ref="F7:F8"/>
    <mergeCell ref="L7:L8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T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6" style="76" customWidth="1"/>
    <col min="3" max="3" width="5.83203125" style="76" customWidth="1"/>
    <col min="4" max="4" width="6.83203125" style="76" customWidth="1"/>
    <col min="5" max="5" width="8.6640625" style="76" customWidth="1"/>
    <col min="6" max="6" width="6" style="76" customWidth="1"/>
    <col min="7" max="7" width="7" style="76" customWidth="1"/>
    <col min="8" max="9" width="7.1640625" style="76" customWidth="1"/>
    <col min="10" max="10" width="6.6640625" style="76" customWidth="1"/>
    <col min="11" max="11" width="6.1640625" style="76" customWidth="1"/>
    <col min="12" max="12" width="6" style="76" customWidth="1"/>
    <col min="13" max="14" width="1" style="76" customWidth="1"/>
    <col min="15" max="20" width="0" style="76" hidden="1" customWidth="1"/>
    <col min="21" max="16384" width="13.33203125" style="76" hidden="1"/>
  </cols>
  <sheetData>
    <row r="1" spans="1:20" s="379" customFormat="1" ht="4.7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421"/>
      <c r="M1" s="422"/>
      <c r="N1" s="380"/>
      <c r="O1" s="380"/>
      <c r="P1" s="380"/>
      <c r="Q1" s="380"/>
      <c r="R1" s="380"/>
      <c r="S1" s="380"/>
    </row>
    <row r="2" spans="1:20" s="379" customFormat="1" ht="10.5" customHeight="1">
      <c r="A2" s="381"/>
      <c r="B2" s="57" t="s">
        <v>289</v>
      </c>
      <c r="C2" s="72"/>
      <c r="D2" s="72"/>
      <c r="E2" s="72"/>
      <c r="F2" s="72"/>
      <c r="G2" s="72"/>
      <c r="H2" s="72"/>
      <c r="I2" s="72"/>
      <c r="J2" s="72"/>
      <c r="K2" s="72"/>
      <c r="L2" s="710" t="s">
        <v>290</v>
      </c>
      <c r="M2" s="70"/>
      <c r="N2" s="380"/>
      <c r="O2" s="380"/>
      <c r="P2" s="380"/>
      <c r="Q2" s="380"/>
      <c r="R2" s="380"/>
      <c r="S2" s="380"/>
    </row>
    <row r="3" spans="1:20" s="379" customFormat="1" ht="11.1" customHeight="1">
      <c r="A3" s="381"/>
      <c r="B3" s="57" t="s">
        <v>230</v>
      </c>
      <c r="C3" s="72"/>
      <c r="D3" s="72"/>
      <c r="E3" s="72"/>
      <c r="F3" s="72"/>
      <c r="G3" s="72"/>
      <c r="H3" s="72"/>
      <c r="I3" s="72"/>
      <c r="J3" s="72"/>
      <c r="K3" s="72"/>
      <c r="L3" s="429"/>
      <c r="M3" s="430"/>
      <c r="N3" s="380"/>
      <c r="O3" s="380"/>
      <c r="P3" s="380"/>
      <c r="Q3" s="380"/>
      <c r="R3" s="380"/>
      <c r="S3" s="380"/>
    </row>
    <row r="4" spans="1:20" s="389" customFormat="1" ht="10.5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103"/>
      <c r="M4" s="390"/>
    </row>
    <row r="5" spans="1:20" s="395" customFormat="1" ht="3" customHeight="1">
      <c r="A5" s="391"/>
      <c r="B5" s="392"/>
      <c r="C5" s="393"/>
      <c r="D5" s="393"/>
      <c r="E5" s="393"/>
      <c r="F5" s="393"/>
      <c r="G5" s="393"/>
      <c r="H5" s="393"/>
      <c r="I5" s="393"/>
      <c r="J5" s="393"/>
      <c r="K5" s="393"/>
      <c r="L5" s="107"/>
      <c r="M5" s="73"/>
      <c r="N5" s="66"/>
      <c r="O5" s="66"/>
      <c r="P5" s="66"/>
      <c r="Q5" s="66"/>
      <c r="R5" s="66"/>
      <c r="S5" s="66"/>
    </row>
    <row r="6" spans="1:20" s="395" customFormat="1" ht="3" customHeight="1">
      <c r="A6" s="391"/>
      <c r="B6" s="396" t="s">
        <v>36</v>
      </c>
      <c r="C6" s="396"/>
      <c r="D6" s="396"/>
      <c r="E6" s="396"/>
      <c r="F6" s="396"/>
      <c r="G6" s="396"/>
      <c r="H6" s="396"/>
      <c r="I6" s="396"/>
      <c r="J6" s="396"/>
      <c r="K6" s="396"/>
      <c r="L6" s="673"/>
      <c r="M6" s="73"/>
      <c r="N6" s="66"/>
      <c r="O6" s="66"/>
      <c r="P6" s="66"/>
      <c r="Q6" s="66"/>
      <c r="R6" s="66"/>
      <c r="S6" s="66"/>
    </row>
    <row r="7" spans="1:20" s="395" customFormat="1" ht="8.25" customHeight="1">
      <c r="A7" s="391"/>
      <c r="B7" s="718" t="s">
        <v>28</v>
      </c>
      <c r="C7" s="82" t="s">
        <v>46</v>
      </c>
      <c r="D7" s="82" t="s">
        <v>246</v>
      </c>
      <c r="E7" s="721" t="s">
        <v>247</v>
      </c>
      <c r="F7" s="82" t="s">
        <v>232</v>
      </c>
      <c r="G7" s="82" t="s">
        <v>233</v>
      </c>
      <c r="H7" s="82" t="s">
        <v>234</v>
      </c>
      <c r="I7" s="82" t="s">
        <v>235</v>
      </c>
      <c r="J7" s="82" t="s">
        <v>236</v>
      </c>
      <c r="K7" s="721" t="s">
        <v>248</v>
      </c>
      <c r="L7" s="82" t="s">
        <v>249</v>
      </c>
      <c r="M7" s="433"/>
    </row>
    <row r="8" spans="1:20" s="395" customFormat="1" ht="8.25" customHeight="1">
      <c r="A8" s="391"/>
      <c r="B8" s="719"/>
      <c r="D8" s="82"/>
      <c r="E8" s="721"/>
      <c r="F8" s="82"/>
      <c r="G8" s="82"/>
      <c r="H8" s="82"/>
      <c r="I8" s="82"/>
      <c r="J8" s="82"/>
      <c r="K8" s="721"/>
      <c r="L8" s="82"/>
      <c r="M8" s="433"/>
    </row>
    <row r="9" spans="1:20" s="395" customFormat="1" ht="3" customHeight="1">
      <c r="A9" s="391"/>
      <c r="B9" s="400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394"/>
    </row>
    <row r="10" spans="1:20" s="395" customFormat="1" ht="3" customHeight="1">
      <c r="A10" s="391"/>
      <c r="B10" s="403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394"/>
    </row>
    <row r="11" spans="1:20" s="395" customFormat="1" ht="8.25" customHeight="1">
      <c r="A11" s="391"/>
      <c r="B11" s="676">
        <v>1995</v>
      </c>
      <c r="C11" s="679">
        <f>SUM(D11:L11)</f>
        <v>14463</v>
      </c>
      <c r="D11" s="679">
        <v>7252</v>
      </c>
      <c r="E11" s="679">
        <v>2000</v>
      </c>
      <c r="F11" s="679">
        <v>3562</v>
      </c>
      <c r="G11" s="679">
        <v>1017</v>
      </c>
      <c r="H11" s="679" t="s">
        <v>9</v>
      </c>
      <c r="I11" s="679">
        <v>47</v>
      </c>
      <c r="J11" s="679">
        <v>59</v>
      </c>
      <c r="K11" s="679">
        <v>17</v>
      </c>
      <c r="L11" s="679">
        <v>509</v>
      </c>
      <c r="M11" s="434"/>
      <c r="N11" s="81"/>
      <c r="O11" s="81"/>
      <c r="P11" s="81"/>
      <c r="Q11" s="81"/>
      <c r="R11" s="81"/>
      <c r="S11" s="81"/>
      <c r="T11" s="81"/>
    </row>
    <row r="12" spans="1:20" s="395" customFormat="1" ht="8.25" customHeight="1">
      <c r="A12" s="391"/>
      <c r="B12" s="676">
        <v>1996</v>
      </c>
      <c r="C12" s="679">
        <f>SUM(D12:L12)</f>
        <v>14760</v>
      </c>
      <c r="D12" s="679">
        <v>8159</v>
      </c>
      <c r="E12" s="679">
        <v>2261</v>
      </c>
      <c r="F12" s="679">
        <v>3444</v>
      </c>
      <c r="G12" s="679">
        <v>229</v>
      </c>
      <c r="H12" s="679" t="s">
        <v>9</v>
      </c>
      <c r="I12" s="679">
        <v>49</v>
      </c>
      <c r="J12" s="679">
        <v>30</v>
      </c>
      <c r="K12" s="679">
        <v>21</v>
      </c>
      <c r="L12" s="679">
        <v>567</v>
      </c>
      <c r="M12" s="434"/>
      <c r="N12" s="81"/>
      <c r="O12" s="81"/>
      <c r="P12" s="81"/>
      <c r="Q12" s="81"/>
      <c r="R12" s="81"/>
      <c r="S12" s="81"/>
      <c r="T12" s="81"/>
    </row>
    <row r="13" spans="1:20" s="395" customFormat="1" ht="8.25" customHeight="1">
      <c r="A13" s="391"/>
      <c r="B13" s="676">
        <v>1997</v>
      </c>
      <c r="C13" s="679">
        <f>SUM(D13:L13)</f>
        <v>19186</v>
      </c>
      <c r="D13" s="679">
        <v>10541</v>
      </c>
      <c r="E13" s="679">
        <v>3708</v>
      </c>
      <c r="F13" s="679">
        <v>3477</v>
      </c>
      <c r="G13" s="679">
        <v>1288</v>
      </c>
      <c r="H13" s="679" t="s">
        <v>9</v>
      </c>
      <c r="I13" s="679">
        <v>103</v>
      </c>
      <c r="J13" s="679">
        <v>8</v>
      </c>
      <c r="K13" s="679">
        <v>2</v>
      </c>
      <c r="L13" s="679">
        <v>59</v>
      </c>
      <c r="M13" s="434"/>
      <c r="N13" s="81"/>
      <c r="O13" s="81"/>
      <c r="P13" s="81"/>
      <c r="Q13" s="81"/>
      <c r="R13" s="81"/>
      <c r="S13" s="81"/>
      <c r="T13" s="81"/>
    </row>
    <row r="14" spans="1:20" s="395" customFormat="1" ht="8.25" customHeight="1">
      <c r="A14" s="391"/>
      <c r="B14" s="676">
        <v>1998</v>
      </c>
      <c r="C14" s="679">
        <f>SUM(D14:L14)</f>
        <v>18658</v>
      </c>
      <c r="D14" s="679">
        <v>10323</v>
      </c>
      <c r="E14" s="679">
        <v>3856</v>
      </c>
      <c r="F14" s="679">
        <v>3219</v>
      </c>
      <c r="G14" s="679">
        <v>1072</v>
      </c>
      <c r="H14" s="679" t="s">
        <v>9</v>
      </c>
      <c r="I14" s="679">
        <v>56</v>
      </c>
      <c r="J14" s="679">
        <v>29</v>
      </c>
      <c r="K14" s="679">
        <v>37</v>
      </c>
      <c r="L14" s="679">
        <v>66</v>
      </c>
      <c r="M14" s="434"/>
      <c r="N14" s="81"/>
      <c r="O14" s="81"/>
      <c r="P14" s="81"/>
      <c r="Q14" s="81"/>
      <c r="R14" s="81"/>
      <c r="S14" s="81"/>
      <c r="T14" s="81"/>
    </row>
    <row r="15" spans="1:20" s="395" customFormat="1" ht="8.25" customHeight="1">
      <c r="A15" s="391"/>
      <c r="B15" s="676">
        <v>1999</v>
      </c>
      <c r="C15" s="679">
        <f>SUM(D15:L15)</f>
        <v>17736</v>
      </c>
      <c r="D15" s="679">
        <v>9094</v>
      </c>
      <c r="E15" s="679">
        <v>3880</v>
      </c>
      <c r="F15" s="679">
        <v>3318</v>
      </c>
      <c r="G15" s="679">
        <v>1230</v>
      </c>
      <c r="H15" s="679" t="s">
        <v>9</v>
      </c>
      <c r="I15" s="679">
        <v>72</v>
      </c>
      <c r="J15" s="679">
        <v>0</v>
      </c>
      <c r="K15" s="679">
        <v>60</v>
      </c>
      <c r="L15" s="679">
        <v>82</v>
      </c>
      <c r="M15" s="434"/>
      <c r="N15" s="81"/>
      <c r="O15" s="81"/>
      <c r="P15" s="81"/>
      <c r="Q15" s="81"/>
      <c r="R15" s="81"/>
      <c r="S15" s="81"/>
      <c r="T15" s="81"/>
    </row>
    <row r="16" spans="1:20" s="395" customFormat="1" ht="6.95" customHeight="1">
      <c r="A16" s="391"/>
      <c r="B16" s="676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434"/>
      <c r="N16" s="81"/>
      <c r="O16" s="81"/>
      <c r="P16" s="81"/>
      <c r="Q16" s="81"/>
      <c r="R16" s="81"/>
      <c r="S16" s="81"/>
      <c r="T16" s="81"/>
    </row>
    <row r="17" spans="1:20" s="395" customFormat="1" ht="8.25" customHeight="1">
      <c r="A17" s="391"/>
      <c r="B17" s="676">
        <v>2000</v>
      </c>
      <c r="C17" s="679">
        <f>SUM(D17:L17)</f>
        <v>15974</v>
      </c>
      <c r="D17" s="679">
        <v>9772</v>
      </c>
      <c r="E17" s="679">
        <v>3880</v>
      </c>
      <c r="F17" s="679">
        <v>855</v>
      </c>
      <c r="G17" s="679">
        <v>1247</v>
      </c>
      <c r="H17" s="679" t="s">
        <v>9</v>
      </c>
      <c r="I17" s="679">
        <v>77</v>
      </c>
      <c r="J17" s="679">
        <v>33</v>
      </c>
      <c r="K17" s="679">
        <v>64</v>
      </c>
      <c r="L17" s="679">
        <v>46</v>
      </c>
      <c r="M17" s="434"/>
      <c r="N17" s="81"/>
      <c r="O17" s="81"/>
      <c r="P17" s="81"/>
      <c r="Q17" s="81"/>
      <c r="R17" s="81"/>
      <c r="S17" s="81"/>
      <c r="T17" s="81"/>
    </row>
    <row r="18" spans="1:20" s="395" customFormat="1" ht="8.25" customHeight="1">
      <c r="A18" s="391"/>
      <c r="B18" s="676">
        <v>2001</v>
      </c>
      <c r="C18" s="679">
        <f>SUM(D18:L18)</f>
        <v>16960</v>
      </c>
      <c r="D18" s="679">
        <v>10031</v>
      </c>
      <c r="E18" s="679">
        <v>3880</v>
      </c>
      <c r="F18" s="679">
        <v>1551</v>
      </c>
      <c r="G18" s="679">
        <v>1204</v>
      </c>
      <c r="H18" s="679" t="s">
        <v>9</v>
      </c>
      <c r="I18" s="679">
        <v>36</v>
      </c>
      <c r="J18" s="679">
        <v>72</v>
      </c>
      <c r="K18" s="679">
        <v>73</v>
      </c>
      <c r="L18" s="679">
        <v>113</v>
      </c>
      <c r="M18" s="434"/>
      <c r="N18" s="81"/>
      <c r="O18" s="81"/>
      <c r="P18" s="81"/>
      <c r="Q18" s="81"/>
      <c r="R18" s="81"/>
      <c r="S18" s="81"/>
      <c r="T18" s="81"/>
    </row>
    <row r="19" spans="1:20" s="395" customFormat="1" ht="8.25" customHeight="1">
      <c r="A19" s="391"/>
      <c r="B19" s="676">
        <v>2002</v>
      </c>
      <c r="C19" s="679">
        <f>SUM(D19:L19)</f>
        <v>16824</v>
      </c>
      <c r="D19" s="679">
        <v>10652</v>
      </c>
      <c r="E19" s="679">
        <v>3855</v>
      </c>
      <c r="F19" s="679">
        <v>1063</v>
      </c>
      <c r="G19" s="679">
        <v>1032</v>
      </c>
      <c r="H19" s="679" t="s">
        <v>9</v>
      </c>
      <c r="I19" s="679">
        <v>78</v>
      </c>
      <c r="J19" s="679">
        <v>84</v>
      </c>
      <c r="K19" s="679">
        <v>40</v>
      </c>
      <c r="L19" s="679">
        <v>20</v>
      </c>
      <c r="M19" s="434"/>
      <c r="N19" s="81"/>
      <c r="O19" s="81"/>
      <c r="P19" s="81"/>
      <c r="Q19" s="81"/>
      <c r="R19" s="81"/>
      <c r="S19" s="81"/>
      <c r="T19" s="81"/>
    </row>
    <row r="20" spans="1:20" s="395" customFormat="1" ht="8.25" customHeight="1">
      <c r="A20" s="391"/>
      <c r="B20" s="676">
        <v>2003</v>
      </c>
      <c r="C20" s="679">
        <f>SUM(D20:L20)</f>
        <v>10584</v>
      </c>
      <c r="D20" s="679">
        <v>6650</v>
      </c>
      <c r="E20" s="679">
        <v>3734</v>
      </c>
      <c r="F20" s="679" t="s">
        <v>9</v>
      </c>
      <c r="G20" s="679">
        <v>151</v>
      </c>
      <c r="H20" s="679" t="s">
        <v>9</v>
      </c>
      <c r="I20" s="679" t="s">
        <v>9</v>
      </c>
      <c r="J20" s="679">
        <v>34</v>
      </c>
      <c r="K20" s="679" t="s">
        <v>9</v>
      </c>
      <c r="L20" s="679">
        <v>15</v>
      </c>
      <c r="M20" s="434"/>
      <c r="N20" s="81"/>
      <c r="O20" s="81"/>
      <c r="P20" s="81"/>
      <c r="Q20" s="81"/>
      <c r="R20" s="81"/>
      <c r="S20" s="81"/>
      <c r="T20" s="81"/>
    </row>
    <row r="21" spans="1:20" s="395" customFormat="1" ht="8.25" customHeight="1">
      <c r="A21" s="391"/>
      <c r="B21" s="676">
        <v>2004</v>
      </c>
      <c r="C21" s="679">
        <f>SUM(D21:L21)</f>
        <v>12131</v>
      </c>
      <c r="D21" s="679">
        <v>7248</v>
      </c>
      <c r="E21" s="679">
        <v>3734</v>
      </c>
      <c r="F21" s="679" t="s">
        <v>9</v>
      </c>
      <c r="G21" s="679">
        <v>1083</v>
      </c>
      <c r="H21" s="679" t="s">
        <v>9</v>
      </c>
      <c r="I21" s="679" t="s">
        <v>9</v>
      </c>
      <c r="J21" s="679">
        <v>34</v>
      </c>
      <c r="K21" s="679">
        <v>1</v>
      </c>
      <c r="L21" s="679">
        <v>31</v>
      </c>
      <c r="M21" s="434"/>
      <c r="N21" s="81"/>
      <c r="O21" s="81"/>
      <c r="P21" s="81"/>
      <c r="Q21" s="81"/>
      <c r="R21" s="81"/>
      <c r="S21" s="81"/>
      <c r="T21" s="81"/>
    </row>
    <row r="22" spans="1:20" s="395" customFormat="1" ht="6.95" customHeight="1">
      <c r="A22" s="391"/>
      <c r="B22" s="676"/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434"/>
      <c r="N22" s="81"/>
      <c r="O22" s="81"/>
      <c r="P22" s="81"/>
      <c r="Q22" s="81"/>
      <c r="R22" s="81"/>
      <c r="S22" s="81"/>
      <c r="T22" s="81"/>
    </row>
    <row r="23" spans="1:20" s="395" customFormat="1" ht="8.25" customHeight="1">
      <c r="A23" s="391"/>
      <c r="B23" s="676">
        <v>2005</v>
      </c>
      <c r="C23" s="679">
        <f>SUM(D23:L23)</f>
        <v>11446</v>
      </c>
      <c r="D23" s="679">
        <v>8138</v>
      </c>
      <c r="E23" s="679">
        <v>2099</v>
      </c>
      <c r="F23" s="679" t="s">
        <v>9</v>
      </c>
      <c r="G23" s="679">
        <v>1153</v>
      </c>
      <c r="H23" s="679" t="s">
        <v>9</v>
      </c>
      <c r="I23" s="679" t="s">
        <v>9</v>
      </c>
      <c r="J23" s="679">
        <v>34</v>
      </c>
      <c r="K23" s="679">
        <v>1</v>
      </c>
      <c r="L23" s="679">
        <v>21</v>
      </c>
      <c r="M23" s="434"/>
      <c r="N23" s="81"/>
      <c r="O23" s="81"/>
      <c r="P23" s="81"/>
      <c r="Q23" s="81"/>
      <c r="R23" s="81"/>
      <c r="S23" s="81"/>
      <c r="T23" s="81"/>
    </row>
    <row r="24" spans="1:20" s="395" customFormat="1" ht="8.25" customHeight="1">
      <c r="A24" s="391"/>
      <c r="B24" s="676">
        <v>2006</v>
      </c>
      <c r="C24" s="679">
        <f>SUM(D24:L24)</f>
        <v>9902</v>
      </c>
      <c r="D24" s="679">
        <v>7553</v>
      </c>
      <c r="E24" s="679">
        <v>2099</v>
      </c>
      <c r="F24" s="679" t="s">
        <v>9</v>
      </c>
      <c r="G24" s="679">
        <v>157</v>
      </c>
      <c r="H24" s="679" t="s">
        <v>9</v>
      </c>
      <c r="I24" s="679" t="s">
        <v>9</v>
      </c>
      <c r="J24" s="679">
        <v>34</v>
      </c>
      <c r="K24" s="679" t="s">
        <v>9</v>
      </c>
      <c r="L24" s="679">
        <v>59</v>
      </c>
      <c r="M24" s="434"/>
      <c r="N24" s="81"/>
      <c r="O24" s="81"/>
      <c r="P24" s="81"/>
      <c r="Q24" s="81"/>
      <c r="R24" s="81"/>
      <c r="S24" s="81"/>
      <c r="T24" s="81"/>
    </row>
    <row r="25" spans="1:20" s="395" customFormat="1" ht="8.25" customHeight="1">
      <c r="A25" s="391"/>
      <c r="B25" s="676">
        <v>2007</v>
      </c>
      <c r="C25" s="679">
        <f>SUM(D25:L25)</f>
        <v>9900</v>
      </c>
      <c r="D25" s="679">
        <v>7767</v>
      </c>
      <c r="E25" s="679">
        <v>1938</v>
      </c>
      <c r="F25" s="679" t="s">
        <v>9</v>
      </c>
      <c r="G25" s="679">
        <v>156</v>
      </c>
      <c r="H25" s="679" t="s">
        <v>9</v>
      </c>
      <c r="I25" s="679" t="s">
        <v>9</v>
      </c>
      <c r="J25" s="679">
        <v>14</v>
      </c>
      <c r="K25" s="679" t="s">
        <v>9</v>
      </c>
      <c r="L25" s="679">
        <v>25</v>
      </c>
      <c r="M25" s="434"/>
      <c r="N25" s="81"/>
      <c r="O25" s="81"/>
      <c r="P25" s="81"/>
      <c r="Q25" s="81"/>
      <c r="R25" s="81"/>
      <c r="S25" s="81"/>
      <c r="T25" s="81"/>
    </row>
    <row r="26" spans="1:20" s="395" customFormat="1" ht="8.25" customHeight="1">
      <c r="A26" s="391"/>
      <c r="B26" s="676">
        <v>2008</v>
      </c>
      <c r="C26" s="679">
        <f>SUM(D26:L26)</f>
        <v>10399</v>
      </c>
      <c r="D26" s="679">
        <v>8233</v>
      </c>
      <c r="E26" s="679">
        <v>1923</v>
      </c>
      <c r="F26" s="679" t="s">
        <v>9</v>
      </c>
      <c r="G26" s="679">
        <v>157</v>
      </c>
      <c r="H26" s="679" t="s">
        <v>9</v>
      </c>
      <c r="I26" s="679" t="s">
        <v>9</v>
      </c>
      <c r="J26" s="679">
        <v>14</v>
      </c>
      <c r="K26" s="679">
        <v>50</v>
      </c>
      <c r="L26" s="679">
        <v>22</v>
      </c>
      <c r="M26" s="434"/>
      <c r="N26" s="81"/>
      <c r="O26" s="81"/>
      <c r="P26" s="81"/>
      <c r="Q26" s="81"/>
      <c r="R26" s="81"/>
      <c r="S26" s="81"/>
      <c r="T26" s="81"/>
    </row>
    <row r="27" spans="1:20" s="395" customFormat="1" ht="8.25" customHeight="1">
      <c r="A27" s="391"/>
      <c r="B27" s="676">
        <v>2009</v>
      </c>
      <c r="C27" s="679">
        <f>SUM(D27:L27)</f>
        <v>10377</v>
      </c>
      <c r="D27" s="679">
        <v>8259</v>
      </c>
      <c r="E27" s="679">
        <v>1923</v>
      </c>
      <c r="F27" s="679" t="s">
        <v>9</v>
      </c>
      <c r="G27" s="679">
        <v>154</v>
      </c>
      <c r="H27" s="679" t="s">
        <v>9</v>
      </c>
      <c r="I27" s="679" t="s">
        <v>9</v>
      </c>
      <c r="J27" s="679">
        <v>14</v>
      </c>
      <c r="K27" s="679">
        <v>8</v>
      </c>
      <c r="L27" s="679">
        <v>19</v>
      </c>
      <c r="M27" s="434"/>
      <c r="N27" s="81"/>
      <c r="O27" s="81"/>
      <c r="P27" s="81"/>
      <c r="Q27" s="81"/>
      <c r="R27" s="81"/>
      <c r="S27" s="81"/>
      <c r="T27" s="81"/>
    </row>
    <row r="28" spans="1:20" s="395" customFormat="1" ht="6.95" customHeight="1">
      <c r="A28" s="391"/>
      <c r="B28" s="676"/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434"/>
      <c r="N28" s="81"/>
      <c r="O28" s="81"/>
      <c r="P28" s="81"/>
      <c r="Q28" s="81"/>
      <c r="R28" s="81"/>
      <c r="S28" s="81"/>
      <c r="T28" s="81"/>
    </row>
    <row r="29" spans="1:20" s="395" customFormat="1" ht="8.25" customHeight="1">
      <c r="A29" s="391"/>
      <c r="B29" s="676">
        <v>2010</v>
      </c>
      <c r="C29" s="679">
        <f t="shared" ref="C29:C30" si="0">SUM(D29:L29)</f>
        <v>10224</v>
      </c>
      <c r="D29" s="679">
        <v>8193</v>
      </c>
      <c r="E29" s="679">
        <v>1911</v>
      </c>
      <c r="F29" s="679">
        <v>4</v>
      </c>
      <c r="G29" s="679" t="s">
        <v>9</v>
      </c>
      <c r="H29" s="679" t="s">
        <v>9</v>
      </c>
      <c r="I29" s="679">
        <v>85</v>
      </c>
      <c r="J29" s="679">
        <v>14</v>
      </c>
      <c r="K29" s="679">
        <v>14</v>
      </c>
      <c r="L29" s="679">
        <v>3</v>
      </c>
      <c r="M29" s="434"/>
      <c r="N29" s="81"/>
      <c r="O29" s="81"/>
      <c r="P29" s="81"/>
      <c r="Q29" s="81"/>
      <c r="R29" s="81"/>
      <c r="S29" s="81"/>
      <c r="T29" s="81"/>
    </row>
    <row r="30" spans="1:20" s="395" customFormat="1" ht="8.25" customHeight="1">
      <c r="A30" s="391"/>
      <c r="B30" s="676">
        <v>2011</v>
      </c>
      <c r="C30" s="679">
        <f t="shared" si="0"/>
        <v>10075</v>
      </c>
      <c r="D30" s="679">
        <v>7903</v>
      </c>
      <c r="E30" s="679">
        <v>1977</v>
      </c>
      <c r="F30" s="679">
        <v>0</v>
      </c>
      <c r="G30" s="679">
        <v>10</v>
      </c>
      <c r="H30" s="679" t="s">
        <v>9</v>
      </c>
      <c r="I30" s="679">
        <v>89</v>
      </c>
      <c r="J30" s="679">
        <v>47</v>
      </c>
      <c r="K30" s="679">
        <v>47</v>
      </c>
      <c r="L30" s="679">
        <v>2</v>
      </c>
      <c r="M30" s="434"/>
      <c r="N30" s="81"/>
      <c r="O30" s="81"/>
      <c r="P30" s="81"/>
      <c r="Q30" s="81"/>
      <c r="R30" s="81"/>
      <c r="S30" s="81"/>
      <c r="T30" s="81"/>
    </row>
    <row r="31" spans="1:20" s="395" customFormat="1" ht="8.25" customHeight="1">
      <c r="A31" s="391"/>
      <c r="B31" s="676" t="s">
        <v>23</v>
      </c>
      <c r="C31" s="679">
        <f t="shared" ref="C31" si="1">SUM(D31:L31)</f>
        <v>10321</v>
      </c>
      <c r="D31" s="679">
        <v>8263</v>
      </c>
      <c r="E31" s="679">
        <v>1869</v>
      </c>
      <c r="F31" s="679">
        <v>0</v>
      </c>
      <c r="G31" s="679">
        <v>10</v>
      </c>
      <c r="H31" s="679">
        <v>0</v>
      </c>
      <c r="I31" s="679">
        <v>143</v>
      </c>
      <c r="J31" s="679">
        <v>0</v>
      </c>
      <c r="K31" s="679">
        <v>28</v>
      </c>
      <c r="L31" s="679">
        <v>8</v>
      </c>
      <c r="M31" s="434"/>
      <c r="N31" s="81"/>
      <c r="O31" s="81"/>
      <c r="P31" s="81"/>
      <c r="Q31" s="81"/>
      <c r="R31" s="81"/>
      <c r="S31" s="81"/>
      <c r="T31" s="81"/>
    </row>
    <row r="32" spans="1:20" s="395" customFormat="1" ht="3" customHeight="1">
      <c r="A32" s="391"/>
      <c r="B32" s="400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35"/>
    </row>
    <row r="33" spans="1:19" s="395" customFormat="1" ht="3" customHeight="1">
      <c r="A33" s="391"/>
      <c r="B33" s="403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435"/>
    </row>
    <row r="34" spans="1:19" s="395" customFormat="1" ht="8.65" customHeight="1">
      <c r="A34" s="391"/>
      <c r="B34" s="673" t="s">
        <v>250</v>
      </c>
      <c r="C34" s="409"/>
      <c r="D34" s="409"/>
      <c r="E34" s="409"/>
      <c r="F34" s="409"/>
      <c r="G34" s="409"/>
      <c r="H34" s="409"/>
      <c r="I34" s="409"/>
      <c r="J34" s="409"/>
      <c r="K34" s="409"/>
      <c r="L34" s="673"/>
      <c r="M34" s="73"/>
      <c r="N34" s="66"/>
      <c r="O34" s="66"/>
      <c r="P34" s="66"/>
      <c r="Q34" s="66"/>
      <c r="R34" s="66"/>
      <c r="S34" s="66"/>
    </row>
    <row r="35" spans="1:19" s="395" customFormat="1" ht="8.65" customHeight="1">
      <c r="A35" s="391"/>
      <c r="B35" s="673" t="s">
        <v>241</v>
      </c>
      <c r="C35" s="409"/>
      <c r="D35" s="409"/>
      <c r="E35" s="409"/>
      <c r="F35" s="409"/>
      <c r="G35" s="409"/>
      <c r="H35" s="409"/>
      <c r="I35" s="409"/>
      <c r="J35" s="409"/>
      <c r="K35" s="409"/>
      <c r="L35" s="673"/>
      <c r="M35" s="73"/>
      <c r="N35" s="66"/>
      <c r="O35" s="66"/>
      <c r="P35" s="66"/>
      <c r="Q35" s="66"/>
      <c r="R35" s="66"/>
      <c r="S35" s="66"/>
    </row>
    <row r="36" spans="1:19" s="66" customFormat="1" ht="8.65" customHeight="1">
      <c r="A36" s="63"/>
      <c r="B36" s="673" t="s">
        <v>484</v>
      </c>
      <c r="C36" s="673"/>
      <c r="D36" s="673"/>
      <c r="E36" s="673"/>
      <c r="F36" s="673"/>
      <c r="G36" s="673"/>
      <c r="H36" s="673"/>
      <c r="I36" s="673"/>
      <c r="J36" s="673"/>
      <c r="K36" s="673"/>
      <c r="L36" s="673"/>
      <c r="M36" s="73"/>
    </row>
    <row r="37" spans="1:19" s="66" customFormat="1" ht="8.65" customHeight="1">
      <c r="A37" s="63"/>
      <c r="B37" s="673" t="s">
        <v>251</v>
      </c>
      <c r="C37" s="673"/>
      <c r="D37" s="673"/>
      <c r="E37" s="673"/>
      <c r="F37" s="673"/>
      <c r="G37" s="673"/>
      <c r="H37" s="673"/>
      <c r="I37" s="673"/>
      <c r="J37" s="673"/>
      <c r="K37" s="673"/>
      <c r="L37" s="673"/>
      <c r="M37" s="73"/>
    </row>
    <row r="38" spans="1:19" s="379" customFormat="1" ht="3.6" customHeight="1">
      <c r="A38" s="411"/>
      <c r="B38" s="107"/>
      <c r="C38" s="67"/>
      <c r="D38" s="67"/>
      <c r="E38" s="67"/>
      <c r="F38" s="67"/>
      <c r="G38" s="67"/>
      <c r="H38" s="67"/>
      <c r="I38" s="67"/>
      <c r="J38" s="67"/>
      <c r="K38" s="67"/>
      <c r="L38" s="431"/>
      <c r="M38" s="432"/>
      <c r="N38" s="380"/>
      <c r="O38" s="380"/>
      <c r="P38" s="380"/>
      <c r="Q38" s="380"/>
      <c r="R38" s="380"/>
      <c r="S38" s="380"/>
    </row>
    <row r="39" spans="1:19" ht="21" hidden="1" customHeight="1">
      <c r="N39" s="76" t="s">
        <v>59</v>
      </c>
    </row>
  </sheetData>
  <sheetProtection sheet="1" objects="1" scenarios="1"/>
  <mergeCells count="3">
    <mergeCell ref="B7:B8"/>
    <mergeCell ref="E7:E8"/>
    <mergeCell ref="K7:K8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V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6" style="76" customWidth="1"/>
    <col min="3" max="3" width="5.83203125" style="76" customWidth="1"/>
    <col min="4" max="4" width="8" style="76" customWidth="1"/>
    <col min="5" max="5" width="8.83203125" style="76" customWidth="1"/>
    <col min="6" max="6" width="7.1640625" style="76" customWidth="1"/>
    <col min="7" max="7" width="6.83203125" style="76" customWidth="1"/>
    <col min="8" max="8" width="6.5" style="76" customWidth="1"/>
    <col min="9" max="9" width="2.5" style="76" customWidth="1"/>
    <col min="10" max="10" width="4.6640625" style="76" customWidth="1"/>
    <col min="11" max="11" width="1.83203125" style="76" customWidth="1"/>
    <col min="12" max="12" width="4.6640625" style="76" customWidth="1"/>
    <col min="13" max="13" width="5.1640625" style="76" customWidth="1"/>
    <col min="14" max="14" width="5.5" style="76" customWidth="1"/>
    <col min="15" max="16" width="1" style="76" customWidth="1"/>
    <col min="17" max="22" width="0" style="76" hidden="1" customWidth="1"/>
    <col min="23" max="16384" width="13.33203125" style="76" hidden="1"/>
  </cols>
  <sheetData>
    <row r="1" spans="1:22" s="379" customFormat="1" ht="3.6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421"/>
      <c r="O1" s="422"/>
      <c r="P1" s="380"/>
      <c r="Q1" s="380"/>
      <c r="R1" s="380"/>
      <c r="S1" s="380"/>
      <c r="T1" s="380"/>
      <c r="U1" s="380"/>
    </row>
    <row r="2" spans="1:22" s="379" customFormat="1" ht="11.1" customHeight="1">
      <c r="A2" s="381"/>
      <c r="B2" s="57" t="s">
        <v>291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10" t="s">
        <v>292</v>
      </c>
      <c r="O2" s="70"/>
      <c r="P2" s="380"/>
      <c r="Q2" s="380"/>
      <c r="R2" s="380"/>
      <c r="S2" s="380"/>
      <c r="T2" s="380"/>
      <c r="U2" s="380"/>
    </row>
    <row r="3" spans="1:22" s="389" customFormat="1" ht="11.1" customHeight="1">
      <c r="A3" s="384"/>
      <c r="B3" s="382" t="s">
        <v>293</v>
      </c>
      <c r="C3" s="386"/>
      <c r="D3" s="386"/>
      <c r="E3" s="386"/>
      <c r="F3" s="386"/>
      <c r="G3" s="387"/>
      <c r="H3" s="387"/>
      <c r="I3" s="387"/>
      <c r="J3" s="387"/>
      <c r="K3" s="387"/>
      <c r="L3" s="387"/>
      <c r="M3" s="387"/>
      <c r="N3" s="387"/>
      <c r="O3" s="388"/>
    </row>
    <row r="4" spans="1:22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90"/>
    </row>
    <row r="5" spans="1:22" s="395" customFormat="1" ht="3" customHeight="1">
      <c r="A5" s="391"/>
      <c r="B5" s="392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107"/>
      <c r="O5" s="73"/>
      <c r="P5" s="66"/>
      <c r="Q5" s="66"/>
      <c r="R5" s="66"/>
      <c r="S5" s="66"/>
      <c r="T5" s="66"/>
      <c r="U5" s="66"/>
    </row>
    <row r="6" spans="1:22" s="395" customFormat="1" ht="3" customHeight="1">
      <c r="A6" s="391"/>
      <c r="B6" s="396" t="s">
        <v>36</v>
      </c>
      <c r="C6" s="396"/>
      <c r="D6" s="396"/>
      <c r="E6" s="396"/>
      <c r="F6" s="396"/>
      <c r="G6" s="396"/>
      <c r="H6" s="396"/>
      <c r="I6" s="396"/>
      <c r="J6" s="396"/>
      <c r="K6" s="396"/>
      <c r="L6" s="396"/>
      <c r="M6" s="396"/>
      <c r="N6" s="673"/>
      <c r="O6" s="73"/>
      <c r="P6" s="66"/>
      <c r="Q6" s="66"/>
      <c r="R6" s="66"/>
      <c r="S6" s="66"/>
      <c r="T6" s="66"/>
      <c r="U6" s="66"/>
    </row>
    <row r="7" spans="1:22" s="395" customFormat="1" ht="8.25" customHeight="1">
      <c r="A7" s="391"/>
      <c r="B7" s="718" t="s">
        <v>28</v>
      </c>
      <c r="C7" s="82" t="s">
        <v>46</v>
      </c>
      <c r="D7" s="82" t="s">
        <v>246</v>
      </c>
      <c r="E7" s="721" t="s">
        <v>247</v>
      </c>
      <c r="F7" s="82" t="s">
        <v>232</v>
      </c>
      <c r="G7" s="82" t="s">
        <v>233</v>
      </c>
      <c r="H7" s="82" t="s">
        <v>234</v>
      </c>
      <c r="I7" s="82"/>
      <c r="J7" s="82" t="s">
        <v>235</v>
      </c>
      <c r="K7" s="82"/>
      <c r="L7" s="82" t="s">
        <v>236</v>
      </c>
      <c r="M7" s="721" t="s">
        <v>248</v>
      </c>
      <c r="N7" s="82" t="s">
        <v>249</v>
      </c>
      <c r="O7" s="398"/>
    </row>
    <row r="8" spans="1:22" s="395" customFormat="1" ht="8.25" customHeight="1">
      <c r="A8" s="391"/>
      <c r="B8" s="719"/>
      <c r="E8" s="721"/>
      <c r="F8" s="82"/>
      <c r="G8" s="82"/>
      <c r="H8" s="82"/>
      <c r="I8" s="82"/>
      <c r="J8" s="82"/>
      <c r="K8" s="82"/>
      <c r="L8" s="82"/>
      <c r="M8" s="721"/>
      <c r="N8" s="82"/>
      <c r="O8" s="398"/>
    </row>
    <row r="9" spans="1:22" s="395" customFormat="1" ht="3" customHeight="1">
      <c r="A9" s="391"/>
      <c r="B9" s="436"/>
      <c r="C9" s="437"/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437"/>
      <c r="O9" s="438"/>
    </row>
    <row r="10" spans="1:22" s="395" customFormat="1" ht="3" customHeight="1">
      <c r="A10" s="391"/>
      <c r="B10" s="403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672"/>
      <c r="N10" s="672"/>
      <c r="O10" s="402"/>
    </row>
    <row r="11" spans="1:22" s="395" customFormat="1" ht="8.1" customHeight="1">
      <c r="A11" s="391"/>
      <c r="B11" s="676">
        <v>1995</v>
      </c>
      <c r="C11" s="679">
        <f>SUM(D11:N11)</f>
        <v>17759</v>
      </c>
      <c r="D11" s="679">
        <v>2689</v>
      </c>
      <c r="E11" s="679">
        <v>246</v>
      </c>
      <c r="F11" s="679">
        <v>12976</v>
      </c>
      <c r="G11" s="679">
        <v>756</v>
      </c>
      <c r="H11" s="679">
        <v>125</v>
      </c>
      <c r="I11" s="679"/>
      <c r="J11" s="679">
        <v>84</v>
      </c>
      <c r="K11" s="679"/>
      <c r="L11" s="679">
        <v>48</v>
      </c>
      <c r="M11" s="679">
        <v>122</v>
      </c>
      <c r="N11" s="679">
        <v>713</v>
      </c>
      <c r="O11" s="70"/>
      <c r="P11" s="66"/>
      <c r="Q11" s="66"/>
      <c r="R11" s="66"/>
      <c r="S11" s="66"/>
      <c r="T11" s="66"/>
      <c r="U11" s="66"/>
      <c r="V11" s="66"/>
    </row>
    <row r="12" spans="1:22" s="395" customFormat="1" ht="8.1" customHeight="1">
      <c r="A12" s="391"/>
      <c r="B12" s="676">
        <v>1996</v>
      </c>
      <c r="C12" s="679">
        <f>SUM(D12:N12)</f>
        <v>18700</v>
      </c>
      <c r="D12" s="679">
        <v>3242</v>
      </c>
      <c r="E12" s="679">
        <v>253</v>
      </c>
      <c r="F12" s="679">
        <v>13152</v>
      </c>
      <c r="G12" s="679">
        <v>779</v>
      </c>
      <c r="H12" s="679">
        <v>109</v>
      </c>
      <c r="I12" s="679"/>
      <c r="J12" s="679">
        <v>84</v>
      </c>
      <c r="K12" s="679"/>
      <c r="L12" s="679">
        <v>38</v>
      </c>
      <c r="M12" s="679">
        <v>165</v>
      </c>
      <c r="N12" s="679">
        <v>878</v>
      </c>
      <c r="O12" s="70"/>
      <c r="P12" s="66"/>
      <c r="Q12" s="66"/>
      <c r="R12" s="66"/>
      <c r="S12" s="66"/>
      <c r="T12" s="66"/>
      <c r="U12" s="66"/>
      <c r="V12" s="66"/>
    </row>
    <row r="13" spans="1:22" s="395" customFormat="1" ht="8.1" customHeight="1">
      <c r="A13" s="391"/>
      <c r="B13" s="676">
        <v>1997</v>
      </c>
      <c r="C13" s="679">
        <f>SUM(D13:N13)</f>
        <v>19276</v>
      </c>
      <c r="D13" s="679">
        <v>3878</v>
      </c>
      <c r="E13" s="679">
        <v>259</v>
      </c>
      <c r="F13" s="679">
        <v>13468</v>
      </c>
      <c r="G13" s="679">
        <v>825</v>
      </c>
      <c r="H13" s="679">
        <v>117</v>
      </c>
      <c r="I13" s="679"/>
      <c r="J13" s="679">
        <v>40</v>
      </c>
      <c r="K13" s="679"/>
      <c r="L13" s="679">
        <v>38</v>
      </c>
      <c r="M13" s="679">
        <v>175</v>
      </c>
      <c r="N13" s="679">
        <v>476</v>
      </c>
      <c r="O13" s="70"/>
      <c r="P13" s="66"/>
      <c r="Q13" s="66"/>
      <c r="R13" s="66"/>
      <c r="S13" s="66"/>
      <c r="T13" s="66"/>
      <c r="U13" s="66"/>
      <c r="V13" s="66"/>
    </row>
    <row r="14" spans="1:22" s="395" customFormat="1" ht="8.1" customHeight="1">
      <c r="A14" s="391"/>
      <c r="B14" s="676">
        <v>1998</v>
      </c>
      <c r="C14" s="679">
        <f>SUM(D14:N14)</f>
        <v>19918</v>
      </c>
      <c r="D14" s="679">
        <v>3992</v>
      </c>
      <c r="E14" s="679">
        <v>259</v>
      </c>
      <c r="F14" s="679">
        <v>14026</v>
      </c>
      <c r="G14" s="679">
        <v>843</v>
      </c>
      <c r="H14" s="679">
        <v>159</v>
      </c>
      <c r="I14" s="679"/>
      <c r="J14" s="679">
        <v>20</v>
      </c>
      <c r="K14" s="679"/>
      <c r="L14" s="679">
        <v>49</v>
      </c>
      <c r="M14" s="679">
        <v>113</v>
      </c>
      <c r="N14" s="679">
        <v>457</v>
      </c>
      <c r="O14" s="70"/>
      <c r="P14" s="66"/>
      <c r="Q14" s="66"/>
      <c r="R14" s="66"/>
      <c r="S14" s="66"/>
      <c r="T14" s="66"/>
      <c r="U14" s="66"/>
      <c r="V14" s="66"/>
    </row>
    <row r="15" spans="1:22" s="395" customFormat="1" ht="8.1" customHeight="1">
      <c r="A15" s="391"/>
      <c r="B15" s="676">
        <v>1999</v>
      </c>
      <c r="C15" s="679">
        <f>SUM(D15:N15)</f>
        <v>20314</v>
      </c>
      <c r="D15" s="679">
        <v>4252</v>
      </c>
      <c r="E15" s="679">
        <v>259</v>
      </c>
      <c r="F15" s="679">
        <v>14245</v>
      </c>
      <c r="G15" s="679">
        <v>771</v>
      </c>
      <c r="H15" s="679">
        <v>90</v>
      </c>
      <c r="I15" s="679"/>
      <c r="J15" s="679">
        <v>66</v>
      </c>
      <c r="K15" s="679"/>
      <c r="L15" s="679">
        <v>22</v>
      </c>
      <c r="M15" s="679">
        <v>105</v>
      </c>
      <c r="N15" s="679">
        <v>504</v>
      </c>
      <c r="O15" s="70"/>
      <c r="P15" s="66"/>
      <c r="Q15" s="66"/>
      <c r="R15" s="66"/>
      <c r="S15" s="66"/>
      <c r="T15" s="66"/>
      <c r="U15" s="66"/>
      <c r="V15" s="66"/>
    </row>
    <row r="16" spans="1:22" s="395" customFormat="1" ht="6" customHeight="1">
      <c r="A16" s="391"/>
      <c r="B16" s="676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679"/>
      <c r="N16" s="679"/>
      <c r="O16" s="70"/>
      <c r="P16" s="81"/>
      <c r="Q16" s="66"/>
      <c r="R16" s="66"/>
      <c r="S16" s="66"/>
      <c r="T16" s="66"/>
      <c r="U16" s="66"/>
      <c r="V16" s="66"/>
    </row>
    <row r="17" spans="1:22" s="395" customFormat="1" ht="8.1" customHeight="1">
      <c r="A17" s="391"/>
      <c r="B17" s="676">
        <v>2000</v>
      </c>
      <c r="C17" s="679">
        <f>SUM(D17:N17)</f>
        <v>21117</v>
      </c>
      <c r="D17" s="679">
        <v>4593</v>
      </c>
      <c r="E17" s="679">
        <v>259</v>
      </c>
      <c r="F17" s="679">
        <v>14832</v>
      </c>
      <c r="G17" s="679">
        <v>967</v>
      </c>
      <c r="H17" s="679">
        <v>94</v>
      </c>
      <c r="I17" s="679"/>
      <c r="J17" s="679">
        <v>128</v>
      </c>
      <c r="K17" s="679"/>
      <c r="L17" s="679">
        <v>47</v>
      </c>
      <c r="M17" s="679">
        <v>156</v>
      </c>
      <c r="N17" s="679">
        <v>41</v>
      </c>
      <c r="O17" s="70"/>
      <c r="P17" s="66"/>
      <c r="Q17" s="66"/>
      <c r="R17" s="66"/>
      <c r="S17" s="66"/>
      <c r="T17" s="66"/>
      <c r="U17" s="66"/>
      <c r="V17" s="66"/>
    </row>
    <row r="18" spans="1:22" s="395" customFormat="1" ht="8.1" customHeight="1">
      <c r="A18" s="391"/>
      <c r="B18" s="676">
        <v>2001</v>
      </c>
      <c r="C18" s="679">
        <f>SUM(D18:N18)</f>
        <v>21111</v>
      </c>
      <c r="D18" s="679">
        <v>4670</v>
      </c>
      <c r="E18" s="679">
        <v>259</v>
      </c>
      <c r="F18" s="679">
        <v>14737</v>
      </c>
      <c r="G18" s="679">
        <v>768</v>
      </c>
      <c r="H18" s="679">
        <v>125</v>
      </c>
      <c r="I18" s="679"/>
      <c r="J18" s="679">
        <v>83</v>
      </c>
      <c r="K18" s="679"/>
      <c r="L18" s="679">
        <v>110</v>
      </c>
      <c r="M18" s="679">
        <v>139</v>
      </c>
      <c r="N18" s="679">
        <v>220</v>
      </c>
      <c r="O18" s="70"/>
      <c r="P18" s="66"/>
      <c r="Q18" s="66"/>
      <c r="R18" s="66"/>
      <c r="S18" s="66"/>
      <c r="T18" s="66"/>
      <c r="U18" s="66"/>
      <c r="V18" s="66"/>
    </row>
    <row r="19" spans="1:22" s="395" customFormat="1" ht="8.1" customHeight="1">
      <c r="A19" s="391"/>
      <c r="B19" s="676">
        <v>2002</v>
      </c>
      <c r="C19" s="679">
        <f>SUM(D19:N19)</f>
        <v>21399</v>
      </c>
      <c r="D19" s="679">
        <v>5172</v>
      </c>
      <c r="E19" s="679">
        <v>101</v>
      </c>
      <c r="F19" s="679">
        <v>14799</v>
      </c>
      <c r="G19" s="679">
        <v>769</v>
      </c>
      <c r="H19" s="679">
        <v>168</v>
      </c>
      <c r="I19" s="679"/>
      <c r="J19" s="679">
        <v>77</v>
      </c>
      <c r="K19" s="679"/>
      <c r="L19" s="679">
        <v>80</v>
      </c>
      <c r="M19" s="679">
        <v>193</v>
      </c>
      <c r="N19" s="679">
        <v>40</v>
      </c>
      <c r="O19" s="70"/>
      <c r="P19" s="66"/>
      <c r="Q19" s="66"/>
      <c r="R19" s="66"/>
      <c r="S19" s="66"/>
      <c r="T19" s="66"/>
      <c r="U19" s="66"/>
      <c r="V19" s="66"/>
    </row>
    <row r="20" spans="1:22" s="395" customFormat="1" ht="8.1" customHeight="1">
      <c r="A20" s="391"/>
      <c r="B20" s="676">
        <v>2003</v>
      </c>
      <c r="C20" s="679">
        <f>SUM(D20:N20)</f>
        <v>30083</v>
      </c>
      <c r="D20" s="679">
        <v>4732</v>
      </c>
      <c r="E20" s="679">
        <v>327</v>
      </c>
      <c r="F20" s="679">
        <v>22799</v>
      </c>
      <c r="G20" s="679">
        <v>1392</v>
      </c>
      <c r="H20" s="679">
        <v>202</v>
      </c>
      <c r="I20" s="679"/>
      <c r="J20" s="679">
        <v>91</v>
      </c>
      <c r="K20" s="679"/>
      <c r="L20" s="679">
        <v>214</v>
      </c>
      <c r="M20" s="679">
        <v>194</v>
      </c>
      <c r="N20" s="679">
        <v>132</v>
      </c>
      <c r="O20" s="70"/>
      <c r="P20" s="66"/>
      <c r="Q20" s="66"/>
      <c r="R20" s="66"/>
      <c r="S20" s="66"/>
      <c r="T20" s="66"/>
      <c r="U20" s="66"/>
      <c r="V20" s="66"/>
    </row>
    <row r="21" spans="1:22" s="395" customFormat="1" ht="8.1" customHeight="1">
      <c r="A21" s="391"/>
      <c r="B21" s="676">
        <v>2004</v>
      </c>
      <c r="C21" s="679">
        <f>SUM(D21:N21)</f>
        <v>18963</v>
      </c>
      <c r="D21" s="679">
        <v>4782</v>
      </c>
      <c r="E21" s="679">
        <v>327</v>
      </c>
      <c r="F21" s="679">
        <v>11128</v>
      </c>
      <c r="G21" s="679">
        <v>1791</v>
      </c>
      <c r="H21" s="679">
        <v>202</v>
      </c>
      <c r="I21" s="679"/>
      <c r="J21" s="679">
        <v>102</v>
      </c>
      <c r="K21" s="679"/>
      <c r="L21" s="679">
        <v>214</v>
      </c>
      <c r="M21" s="679">
        <v>245</v>
      </c>
      <c r="N21" s="679">
        <v>172</v>
      </c>
      <c r="O21" s="70"/>
      <c r="P21" s="66"/>
      <c r="Q21" s="66"/>
      <c r="R21" s="66"/>
      <c r="S21" s="66"/>
      <c r="T21" s="66"/>
      <c r="U21" s="66"/>
      <c r="V21" s="66"/>
    </row>
    <row r="22" spans="1:22" s="395" customFormat="1" ht="6" customHeight="1">
      <c r="A22" s="391"/>
      <c r="B22" s="676"/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679"/>
      <c r="N22" s="679"/>
      <c r="O22" s="70"/>
      <c r="P22" s="81"/>
      <c r="Q22" s="66"/>
      <c r="R22" s="66"/>
      <c r="S22" s="66"/>
      <c r="T22" s="66"/>
      <c r="U22" s="66"/>
      <c r="V22" s="66"/>
    </row>
    <row r="23" spans="1:22" s="395" customFormat="1" ht="8.1" customHeight="1">
      <c r="A23" s="391"/>
      <c r="B23" s="676">
        <v>2005</v>
      </c>
      <c r="C23" s="679">
        <f>SUM(D23:N23)</f>
        <v>14830</v>
      </c>
      <c r="D23" s="679">
        <v>4883</v>
      </c>
      <c r="E23" s="679">
        <v>276</v>
      </c>
      <c r="F23" s="679">
        <v>7031</v>
      </c>
      <c r="G23" s="679">
        <v>1833</v>
      </c>
      <c r="H23" s="679">
        <v>202</v>
      </c>
      <c r="I23" s="679"/>
      <c r="J23" s="679" t="s">
        <v>9</v>
      </c>
      <c r="K23" s="679"/>
      <c r="L23" s="679">
        <v>214</v>
      </c>
      <c r="M23" s="679">
        <v>192</v>
      </c>
      <c r="N23" s="679">
        <v>199</v>
      </c>
      <c r="O23" s="70"/>
      <c r="P23" s="66"/>
      <c r="Q23" s="66"/>
      <c r="R23" s="66"/>
      <c r="S23" s="66"/>
      <c r="T23" s="66"/>
      <c r="U23" s="66"/>
      <c r="V23" s="66"/>
    </row>
    <row r="24" spans="1:22" s="395" customFormat="1" ht="8.1" customHeight="1">
      <c r="A24" s="391"/>
      <c r="B24" s="676">
        <v>2006</v>
      </c>
      <c r="C24" s="679">
        <f>SUM(D24:N24)</f>
        <v>15191</v>
      </c>
      <c r="D24" s="679">
        <v>5222</v>
      </c>
      <c r="E24" s="679">
        <v>276</v>
      </c>
      <c r="F24" s="679">
        <v>7087</v>
      </c>
      <c r="G24" s="679">
        <v>1756</v>
      </c>
      <c r="H24" s="679">
        <v>202</v>
      </c>
      <c r="I24" s="679"/>
      <c r="J24" s="679" t="s">
        <v>9</v>
      </c>
      <c r="K24" s="679"/>
      <c r="L24" s="679">
        <v>214</v>
      </c>
      <c r="M24" s="679">
        <v>249</v>
      </c>
      <c r="N24" s="679">
        <v>185</v>
      </c>
      <c r="O24" s="70"/>
      <c r="P24" s="66"/>
      <c r="Q24" s="66"/>
      <c r="R24" s="66"/>
      <c r="S24" s="66"/>
      <c r="T24" s="66"/>
      <c r="U24" s="66"/>
      <c r="V24" s="66"/>
    </row>
    <row r="25" spans="1:22" s="395" customFormat="1" ht="8.1" customHeight="1">
      <c r="A25" s="391"/>
      <c r="B25" s="676">
        <v>2007</v>
      </c>
      <c r="C25" s="679">
        <f>SUM(D25:N25)</f>
        <v>17596</v>
      </c>
      <c r="D25" s="679">
        <v>5698</v>
      </c>
      <c r="E25" s="679">
        <v>40</v>
      </c>
      <c r="F25" s="679">
        <v>9033</v>
      </c>
      <c r="G25" s="679">
        <v>1933</v>
      </c>
      <c r="H25" s="679">
        <v>246</v>
      </c>
      <c r="I25" s="679"/>
      <c r="J25" s="679" t="s">
        <v>9</v>
      </c>
      <c r="K25" s="679"/>
      <c r="L25" s="679">
        <v>217</v>
      </c>
      <c r="M25" s="679">
        <v>252</v>
      </c>
      <c r="N25" s="679">
        <v>177</v>
      </c>
      <c r="O25" s="70"/>
      <c r="P25" s="66"/>
      <c r="Q25" s="66"/>
      <c r="R25" s="66"/>
      <c r="S25" s="66"/>
      <c r="T25" s="66"/>
      <c r="U25" s="66"/>
      <c r="V25" s="66"/>
    </row>
    <row r="26" spans="1:22" s="395" customFormat="1" ht="8.1" customHeight="1">
      <c r="A26" s="391"/>
      <c r="B26" s="676">
        <v>2008</v>
      </c>
      <c r="C26" s="679">
        <f>SUM(D26:N26)</f>
        <v>17888</v>
      </c>
      <c r="D26" s="679">
        <v>5768</v>
      </c>
      <c r="E26" s="679">
        <v>415</v>
      </c>
      <c r="F26" s="679">
        <v>9060</v>
      </c>
      <c r="G26" s="679">
        <v>1937</v>
      </c>
      <c r="H26" s="679">
        <v>174</v>
      </c>
      <c r="I26" s="679"/>
      <c r="J26" s="679" t="s">
        <v>9</v>
      </c>
      <c r="K26" s="679"/>
      <c r="L26" s="679">
        <v>106</v>
      </c>
      <c r="M26" s="679">
        <v>239</v>
      </c>
      <c r="N26" s="679">
        <v>189</v>
      </c>
      <c r="O26" s="70"/>
      <c r="P26" s="66"/>
      <c r="Q26" s="66"/>
      <c r="R26" s="66"/>
      <c r="S26" s="66"/>
      <c r="T26" s="66"/>
      <c r="U26" s="66"/>
      <c r="V26" s="66"/>
    </row>
    <row r="27" spans="1:22" s="395" customFormat="1" ht="8.1" customHeight="1">
      <c r="A27" s="391"/>
      <c r="B27" s="676">
        <v>2009</v>
      </c>
      <c r="C27" s="679">
        <f>SUM(D27:N27)</f>
        <v>19050</v>
      </c>
      <c r="D27" s="679">
        <v>6075</v>
      </c>
      <c r="E27" s="679">
        <v>448</v>
      </c>
      <c r="F27" s="679">
        <v>9669</v>
      </c>
      <c r="G27" s="679">
        <v>1969</v>
      </c>
      <c r="H27" s="679">
        <v>175</v>
      </c>
      <c r="I27" s="679"/>
      <c r="J27" s="679" t="s">
        <v>9</v>
      </c>
      <c r="K27" s="679"/>
      <c r="L27" s="679">
        <v>106</v>
      </c>
      <c r="M27" s="679">
        <v>404</v>
      </c>
      <c r="N27" s="679">
        <v>204</v>
      </c>
      <c r="O27" s="70"/>
      <c r="P27" s="66"/>
      <c r="Q27" s="66"/>
      <c r="R27" s="66"/>
      <c r="S27" s="66"/>
      <c r="T27" s="66"/>
      <c r="U27" s="66"/>
      <c r="V27" s="66"/>
    </row>
    <row r="28" spans="1:22" s="395" customFormat="1" ht="6" customHeight="1">
      <c r="A28" s="391"/>
      <c r="B28" s="676"/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679"/>
      <c r="N28" s="679"/>
      <c r="O28" s="70"/>
      <c r="P28" s="66"/>
      <c r="Q28" s="66"/>
      <c r="R28" s="66"/>
      <c r="S28" s="66"/>
      <c r="T28" s="66"/>
      <c r="U28" s="66"/>
      <c r="V28" s="66"/>
    </row>
    <row r="29" spans="1:22" s="395" customFormat="1" ht="8.1" customHeight="1">
      <c r="A29" s="391"/>
      <c r="B29" s="676">
        <v>2010</v>
      </c>
      <c r="C29" s="679">
        <f>SUM(D29:N29)</f>
        <v>18765</v>
      </c>
      <c r="D29" s="679">
        <v>6653</v>
      </c>
      <c r="E29" s="679">
        <v>235</v>
      </c>
      <c r="F29" s="679">
        <v>10252</v>
      </c>
      <c r="G29" s="679">
        <v>684</v>
      </c>
      <c r="H29" s="679">
        <v>174</v>
      </c>
      <c r="I29" s="679"/>
      <c r="J29" s="679">
        <v>94</v>
      </c>
      <c r="K29" s="679"/>
      <c r="L29" s="679">
        <v>106</v>
      </c>
      <c r="M29" s="679">
        <v>483</v>
      </c>
      <c r="N29" s="679">
        <v>84</v>
      </c>
      <c r="O29" s="70"/>
      <c r="P29" s="66"/>
      <c r="Q29" s="66"/>
      <c r="R29" s="66"/>
      <c r="S29" s="66"/>
      <c r="T29" s="66"/>
      <c r="U29" s="66"/>
      <c r="V29" s="66"/>
    </row>
    <row r="30" spans="1:22" s="395" customFormat="1" ht="8.1" customHeight="1">
      <c r="A30" s="391"/>
      <c r="B30" s="676">
        <v>2011</v>
      </c>
      <c r="C30" s="679">
        <f>SUM(D30:N30)</f>
        <v>19440</v>
      </c>
      <c r="D30" s="679">
        <v>6901</v>
      </c>
      <c r="E30" s="679">
        <v>183</v>
      </c>
      <c r="F30" s="679">
        <v>9885</v>
      </c>
      <c r="G30" s="679">
        <v>1484</v>
      </c>
      <c r="H30" s="679">
        <v>174</v>
      </c>
      <c r="I30" s="679"/>
      <c r="J30" s="679">
        <v>86</v>
      </c>
      <c r="K30" s="679"/>
      <c r="L30" s="679">
        <v>167</v>
      </c>
      <c r="M30" s="679">
        <v>475</v>
      </c>
      <c r="N30" s="679">
        <v>85</v>
      </c>
      <c r="O30" s="70"/>
      <c r="P30" s="66"/>
      <c r="Q30" s="66"/>
      <c r="R30" s="66"/>
      <c r="S30" s="66"/>
      <c r="T30" s="66"/>
      <c r="U30" s="66"/>
      <c r="V30" s="66"/>
    </row>
    <row r="31" spans="1:22" s="395" customFormat="1" ht="8.1" customHeight="1">
      <c r="A31" s="391"/>
      <c r="B31" s="676" t="s">
        <v>23</v>
      </c>
      <c r="C31" s="679">
        <f>SUM(D31:N31)</f>
        <v>19799</v>
      </c>
      <c r="D31" s="679">
        <v>6971</v>
      </c>
      <c r="E31" s="679">
        <v>187</v>
      </c>
      <c r="F31" s="679">
        <v>10356</v>
      </c>
      <c r="G31" s="679">
        <v>1483</v>
      </c>
      <c r="H31" s="679">
        <v>171</v>
      </c>
      <c r="I31" s="679"/>
      <c r="J31" s="679">
        <v>132</v>
      </c>
      <c r="K31" s="679"/>
      <c r="L31" s="679">
        <v>193</v>
      </c>
      <c r="M31" s="679">
        <v>284</v>
      </c>
      <c r="N31" s="679">
        <v>22</v>
      </c>
      <c r="O31" s="70"/>
      <c r="P31" s="66"/>
      <c r="Q31" s="66"/>
      <c r="R31" s="66"/>
      <c r="S31" s="66"/>
      <c r="T31" s="66"/>
      <c r="U31" s="66"/>
      <c r="V31" s="66"/>
    </row>
    <row r="32" spans="1:22" s="395" customFormat="1" ht="3" customHeight="1">
      <c r="A32" s="391"/>
      <c r="B32" s="400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2"/>
    </row>
    <row r="33" spans="1:21" s="395" customFormat="1" ht="3" customHeight="1">
      <c r="A33" s="391"/>
      <c r="B33" s="403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672"/>
      <c r="N33" s="672"/>
      <c r="O33" s="402"/>
    </row>
    <row r="34" spans="1:21" s="395" customFormat="1" ht="8.65" customHeight="1">
      <c r="A34" s="391"/>
      <c r="B34" s="673" t="s">
        <v>250</v>
      </c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673"/>
      <c r="O34" s="73"/>
      <c r="P34" s="66"/>
      <c r="Q34" s="66"/>
      <c r="R34" s="66"/>
      <c r="S34" s="66"/>
      <c r="T34" s="66"/>
      <c r="U34" s="66"/>
    </row>
    <row r="35" spans="1:21" s="379" customFormat="1" ht="8.65" customHeight="1">
      <c r="A35" s="381"/>
      <c r="B35" s="673" t="s">
        <v>241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429"/>
      <c r="O35" s="430"/>
      <c r="P35" s="380"/>
      <c r="Q35" s="380"/>
      <c r="R35" s="380"/>
      <c r="S35" s="380"/>
      <c r="T35" s="380"/>
      <c r="U35" s="380"/>
    </row>
    <row r="36" spans="1:21" s="379" customFormat="1" ht="8.65" customHeight="1">
      <c r="A36" s="381"/>
      <c r="B36" s="673" t="s">
        <v>484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429"/>
      <c r="O36" s="430"/>
      <c r="P36" s="380"/>
      <c r="Q36" s="380"/>
      <c r="R36" s="380"/>
      <c r="S36" s="380"/>
      <c r="T36" s="380"/>
      <c r="U36" s="380"/>
    </row>
    <row r="37" spans="1:21" s="379" customFormat="1" ht="8.65" customHeight="1">
      <c r="A37" s="381"/>
      <c r="B37" s="673" t="s">
        <v>251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429"/>
      <c r="O37" s="430"/>
      <c r="P37" s="380"/>
      <c r="Q37" s="380"/>
      <c r="R37" s="380"/>
      <c r="S37" s="380"/>
      <c r="T37" s="380"/>
      <c r="U37" s="380"/>
    </row>
    <row r="38" spans="1:21" s="379" customFormat="1" ht="3.6" customHeight="1">
      <c r="A38" s="411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431"/>
      <c r="O38" s="432"/>
      <c r="P38" s="380"/>
      <c r="Q38" s="380"/>
      <c r="R38" s="380"/>
      <c r="S38" s="380"/>
      <c r="T38" s="380"/>
      <c r="U38" s="380"/>
    </row>
    <row r="39" spans="1:21" ht="3" hidden="1" customHeight="1">
      <c r="P39" s="76" t="s">
        <v>59</v>
      </c>
    </row>
  </sheetData>
  <sheetProtection sheet="1" objects="1" scenarios="1"/>
  <mergeCells count="3">
    <mergeCell ref="B7:B8"/>
    <mergeCell ref="E7:E8"/>
    <mergeCell ref="M7:M8"/>
  </mergeCells>
  <hyperlinks>
    <hyperlink ref="N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S4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7.5" style="76" customWidth="1"/>
    <col min="3" max="3" width="8.6640625" style="76" customWidth="1"/>
    <col min="4" max="4" width="2" style="76" customWidth="1"/>
    <col min="5" max="5" width="8.83203125" style="76" customWidth="1"/>
    <col min="6" max="6" width="9.5" style="76" customWidth="1"/>
    <col min="7" max="7" width="9.1640625" style="76" customWidth="1"/>
    <col min="8" max="8" width="10" style="76" customWidth="1"/>
    <col min="9" max="9" width="2.33203125" style="76" customWidth="1"/>
    <col min="10" max="10" width="7.33203125" style="76" customWidth="1"/>
    <col min="11" max="11" width="1.83203125" style="76" customWidth="1"/>
    <col min="12" max="12" width="6.33203125" style="76" customWidth="1"/>
    <col min="13" max="14" width="1" style="76" customWidth="1"/>
    <col min="15" max="15" width="1" style="76" hidden="1" customWidth="1"/>
    <col min="16" max="19" width="0" style="76" hidden="1" customWidth="1"/>
    <col min="20" max="16384" width="13.33203125" style="76" hidden="1"/>
  </cols>
  <sheetData>
    <row r="1" spans="1:19" s="66" customFormat="1" ht="3.6" customHeight="1">
      <c r="A1" s="121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410"/>
    </row>
    <row r="2" spans="1:19" s="389" customFormat="1" ht="11.1" customHeight="1">
      <c r="A2" s="384"/>
      <c r="B2" s="57" t="s">
        <v>294</v>
      </c>
      <c r="C2" s="386"/>
      <c r="D2" s="386"/>
      <c r="E2" s="386"/>
      <c r="F2" s="386"/>
      <c r="G2" s="386"/>
      <c r="H2" s="386"/>
      <c r="I2" s="386"/>
      <c r="J2" s="386"/>
      <c r="K2" s="386"/>
      <c r="L2" s="710" t="s">
        <v>295</v>
      </c>
      <c r="M2" s="59"/>
    </row>
    <row r="3" spans="1:19" s="389" customFormat="1" ht="11.1" customHeight="1">
      <c r="A3" s="384"/>
      <c r="B3" s="382" t="s">
        <v>27</v>
      </c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90"/>
    </row>
    <row r="4" spans="1:19" s="389" customFormat="1" ht="3" customHeight="1">
      <c r="A4" s="384"/>
      <c r="B4" s="439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390"/>
    </row>
    <row r="5" spans="1:19" s="66" customFormat="1" ht="3" customHeight="1">
      <c r="A5" s="63"/>
      <c r="B5" s="673"/>
      <c r="C5" s="673"/>
      <c r="D5" s="673"/>
      <c r="E5" s="673"/>
      <c r="F5" s="673"/>
      <c r="G5" s="673"/>
      <c r="H5" s="673"/>
      <c r="I5" s="673"/>
      <c r="J5" s="673"/>
      <c r="K5" s="673"/>
      <c r="L5" s="673"/>
      <c r="M5" s="73"/>
    </row>
    <row r="6" spans="1:19" s="66" customFormat="1" ht="8.25" customHeight="1">
      <c r="A6" s="63"/>
      <c r="B6" s="672" t="s">
        <v>28</v>
      </c>
      <c r="C6" s="678" t="s">
        <v>46</v>
      </c>
      <c r="D6" s="678"/>
      <c r="E6" s="79" t="s">
        <v>296</v>
      </c>
      <c r="F6" s="79"/>
      <c r="G6" s="79"/>
      <c r="H6" s="79"/>
      <c r="I6" s="79"/>
      <c r="J6" s="79"/>
      <c r="L6" s="674" t="s">
        <v>297</v>
      </c>
      <c r="M6" s="62"/>
      <c r="N6" s="89"/>
      <c r="O6" s="89"/>
      <c r="P6" s="89"/>
      <c r="Q6" s="89"/>
      <c r="R6" s="89"/>
      <c r="S6" s="89"/>
    </row>
    <row r="7" spans="1:19" s="66" customFormat="1" ht="8.65" customHeight="1">
      <c r="A7" s="63"/>
      <c r="B7" s="673"/>
      <c r="C7" s="678"/>
      <c r="D7" s="678"/>
      <c r="E7" s="682" t="s">
        <v>46</v>
      </c>
      <c r="F7" s="682" t="s">
        <v>298</v>
      </c>
      <c r="G7" s="682" t="s">
        <v>299</v>
      </c>
      <c r="H7" s="728" t="s">
        <v>300</v>
      </c>
      <c r="J7" s="728" t="s">
        <v>301</v>
      </c>
      <c r="K7" s="674"/>
      <c r="L7" s="674"/>
      <c r="M7" s="62"/>
      <c r="N7" s="89"/>
      <c r="O7" s="89"/>
      <c r="P7" s="89"/>
      <c r="Q7" s="89"/>
      <c r="R7" s="89"/>
      <c r="S7" s="89"/>
    </row>
    <row r="8" spans="1:19" s="66" customFormat="1" ht="8.65" customHeight="1">
      <c r="A8" s="63"/>
      <c r="B8" s="673"/>
      <c r="C8" s="678"/>
      <c r="D8" s="678"/>
      <c r="E8" s="678"/>
      <c r="F8" s="678"/>
      <c r="G8" s="678"/>
      <c r="H8" s="722"/>
      <c r="I8" s="674"/>
      <c r="J8" s="722"/>
      <c r="K8" s="674"/>
      <c r="L8" s="674"/>
      <c r="M8" s="62"/>
      <c r="N8" s="89"/>
      <c r="O8" s="89"/>
      <c r="P8" s="89"/>
      <c r="Q8" s="89"/>
      <c r="R8" s="89"/>
      <c r="S8" s="89"/>
    </row>
    <row r="9" spans="1:19" s="66" customFormat="1" ht="3" customHeight="1">
      <c r="A9" s="63"/>
      <c r="B9" s="10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70"/>
      <c r="N9" s="89"/>
      <c r="O9" s="89"/>
      <c r="P9" s="89"/>
      <c r="Q9" s="89"/>
      <c r="R9" s="89"/>
      <c r="S9" s="89"/>
    </row>
    <row r="10" spans="1:19" s="66" customFormat="1" ht="3" customHeight="1">
      <c r="A10" s="63"/>
      <c r="B10" s="673"/>
      <c r="C10" s="681"/>
      <c r="D10" s="681"/>
      <c r="E10" s="681"/>
      <c r="F10" s="681"/>
      <c r="G10" s="681"/>
      <c r="H10" s="681"/>
      <c r="I10" s="681"/>
      <c r="J10" s="681"/>
      <c r="K10" s="681"/>
      <c r="L10" s="681"/>
      <c r="M10" s="70"/>
      <c r="N10" s="89"/>
      <c r="O10" s="89"/>
      <c r="P10" s="89"/>
      <c r="Q10" s="89"/>
      <c r="R10" s="89"/>
      <c r="S10" s="89"/>
    </row>
    <row r="11" spans="1:19" s="66" customFormat="1" ht="8.25" customHeight="1">
      <c r="A11" s="63"/>
      <c r="B11" s="677">
        <v>1995</v>
      </c>
      <c r="C11" s="679">
        <f>SUM(E11,L11)</f>
        <v>197931</v>
      </c>
      <c r="D11" s="679"/>
      <c r="E11" s="679">
        <f>SUM(F11:J11)</f>
        <v>168159</v>
      </c>
      <c r="F11" s="679">
        <v>67934</v>
      </c>
      <c r="G11" s="679">
        <v>64802</v>
      </c>
      <c r="H11" s="679">
        <v>19893</v>
      </c>
      <c r="J11" s="679">
        <v>15530</v>
      </c>
      <c r="K11" s="679"/>
      <c r="L11" s="679">
        <v>29772</v>
      </c>
      <c r="M11" s="73"/>
    </row>
    <row r="12" spans="1:19" s="66" customFormat="1" ht="8.25" customHeight="1">
      <c r="A12" s="63"/>
      <c r="B12" s="677">
        <v>1996</v>
      </c>
      <c r="C12" s="679">
        <f>SUM(E12,L12)</f>
        <v>201326</v>
      </c>
      <c r="D12" s="679"/>
      <c r="E12" s="679">
        <f>SUM(F12:J12)</f>
        <v>171144</v>
      </c>
      <c r="F12" s="679">
        <v>68361</v>
      </c>
      <c r="G12" s="679">
        <v>67352</v>
      </c>
      <c r="H12" s="679">
        <v>20961</v>
      </c>
      <c r="J12" s="679">
        <v>14470</v>
      </c>
      <c r="K12" s="679"/>
      <c r="L12" s="679">
        <v>30182</v>
      </c>
      <c r="M12" s="73"/>
    </row>
    <row r="13" spans="1:19" s="66" customFormat="1" ht="8.25" customHeight="1">
      <c r="A13" s="63"/>
      <c r="B13" s="677">
        <v>1997</v>
      </c>
      <c r="C13" s="679">
        <f>SUM(E13,L13)</f>
        <v>207968</v>
      </c>
      <c r="D13" s="679"/>
      <c r="E13" s="679">
        <f>SUM(F13:J13)</f>
        <v>172294</v>
      </c>
      <c r="F13" s="679">
        <v>65507</v>
      </c>
      <c r="G13" s="679">
        <v>68623</v>
      </c>
      <c r="H13" s="679">
        <v>22100</v>
      </c>
      <c r="J13" s="679">
        <v>16064</v>
      </c>
      <c r="K13" s="679"/>
      <c r="L13" s="679">
        <v>35674</v>
      </c>
      <c r="M13" s="73"/>
    </row>
    <row r="14" spans="1:19" s="66" customFormat="1" ht="8.25" customHeight="1">
      <c r="A14" s="63"/>
      <c r="B14" s="677">
        <v>1998</v>
      </c>
      <c r="C14" s="679">
        <f>SUM(E14,L14)</f>
        <v>215276</v>
      </c>
      <c r="D14" s="679"/>
      <c r="E14" s="679">
        <f>SUM(F14:J14)</f>
        <v>178429</v>
      </c>
      <c r="F14" s="679">
        <v>66612</v>
      </c>
      <c r="G14" s="679">
        <v>72646</v>
      </c>
      <c r="H14" s="679">
        <v>22710</v>
      </c>
      <c r="J14" s="679">
        <v>16461</v>
      </c>
      <c r="K14" s="679"/>
      <c r="L14" s="679">
        <v>36847</v>
      </c>
      <c r="M14" s="73"/>
    </row>
    <row r="15" spans="1:19" s="66" customFormat="1" ht="8.25" customHeight="1">
      <c r="A15" s="63"/>
      <c r="B15" s="677">
        <v>1999</v>
      </c>
      <c r="C15" s="679">
        <f>SUM(E15,L15)</f>
        <v>222229</v>
      </c>
      <c r="D15" s="679"/>
      <c r="E15" s="679">
        <f>SUM(F15:J15)</f>
        <v>184264</v>
      </c>
      <c r="F15" s="679">
        <v>67887</v>
      </c>
      <c r="G15" s="679">
        <v>75116</v>
      </c>
      <c r="H15" s="679">
        <v>23641</v>
      </c>
      <c r="J15" s="679">
        <v>17620</v>
      </c>
      <c r="K15" s="679"/>
      <c r="L15" s="679">
        <v>37965</v>
      </c>
      <c r="M15" s="73"/>
    </row>
    <row r="16" spans="1:19" s="66" customFormat="1" ht="6" customHeight="1">
      <c r="A16" s="63"/>
      <c r="B16" s="677"/>
      <c r="E16" s="679"/>
      <c r="F16" s="679"/>
      <c r="G16" s="679"/>
      <c r="H16" s="679"/>
      <c r="J16" s="679"/>
      <c r="K16" s="679"/>
      <c r="L16" s="679"/>
      <c r="M16" s="73"/>
    </row>
    <row r="17" spans="1:13" s="66" customFormat="1" ht="8.25" customHeight="1">
      <c r="A17" s="63"/>
      <c r="B17" s="677">
        <v>2000</v>
      </c>
      <c r="C17" s="679">
        <f>SUM(E17,L17)</f>
        <v>227096</v>
      </c>
      <c r="D17" s="679"/>
      <c r="E17" s="679">
        <f>SUM(F17:J17)</f>
        <v>190335</v>
      </c>
      <c r="F17" s="679">
        <v>59922</v>
      </c>
      <c r="G17" s="679">
        <v>61831</v>
      </c>
      <c r="H17" s="679">
        <v>25681</v>
      </c>
      <c r="J17" s="679">
        <v>42901</v>
      </c>
      <c r="K17" s="679"/>
      <c r="L17" s="679">
        <v>36761</v>
      </c>
      <c r="M17" s="73"/>
    </row>
    <row r="18" spans="1:13" s="66" customFormat="1" ht="8.25" customHeight="1">
      <c r="A18" s="63"/>
      <c r="B18" s="677">
        <v>2001</v>
      </c>
      <c r="C18" s="679">
        <f>SUM(E18,L18)</f>
        <v>228696</v>
      </c>
      <c r="D18" s="679"/>
      <c r="E18" s="679">
        <f>SUM(F18:J18)</f>
        <v>192046</v>
      </c>
      <c r="F18" s="679">
        <v>67617</v>
      </c>
      <c r="G18" s="679">
        <v>78768</v>
      </c>
      <c r="H18" s="679">
        <v>20984</v>
      </c>
      <c r="J18" s="679">
        <v>24677</v>
      </c>
      <c r="K18" s="679"/>
      <c r="L18" s="679">
        <v>36650</v>
      </c>
      <c r="M18" s="73"/>
    </row>
    <row r="19" spans="1:13" s="66" customFormat="1" ht="8.25" customHeight="1">
      <c r="A19" s="63"/>
      <c r="B19" s="677">
        <v>2002</v>
      </c>
      <c r="C19" s="679">
        <f>SUM(E19,L19)</f>
        <v>230664</v>
      </c>
      <c r="D19" s="679"/>
      <c r="E19" s="679">
        <f>SUM(F19:J19)</f>
        <v>192828</v>
      </c>
      <c r="F19" s="679">
        <v>67335</v>
      </c>
      <c r="G19" s="679">
        <v>79816</v>
      </c>
      <c r="H19" s="679">
        <v>20935</v>
      </c>
      <c r="J19" s="679">
        <v>24742</v>
      </c>
      <c r="K19" s="679"/>
      <c r="L19" s="679">
        <v>37836</v>
      </c>
      <c r="M19" s="73"/>
    </row>
    <row r="20" spans="1:13" s="66" customFormat="1" ht="8.25" customHeight="1">
      <c r="A20" s="63"/>
      <c r="B20" s="677">
        <v>2003</v>
      </c>
      <c r="C20" s="679">
        <f>SUM(E20,L20)</f>
        <v>298788</v>
      </c>
      <c r="D20" s="679"/>
      <c r="E20" s="679">
        <f>SUM(F20:J20)</f>
        <v>189747</v>
      </c>
      <c r="F20" s="679">
        <v>65440</v>
      </c>
      <c r="G20" s="679">
        <v>79369</v>
      </c>
      <c r="H20" s="679">
        <v>21215</v>
      </c>
      <c r="J20" s="679">
        <v>23723</v>
      </c>
      <c r="K20" s="679"/>
      <c r="L20" s="679">
        <v>109041</v>
      </c>
      <c r="M20" s="73"/>
    </row>
    <row r="21" spans="1:13" s="66" customFormat="1" ht="8.25" customHeight="1">
      <c r="A21" s="63"/>
      <c r="B21" s="677">
        <v>2004</v>
      </c>
      <c r="C21" s="679">
        <f>SUM(E21,L21)</f>
        <v>308858</v>
      </c>
      <c r="D21" s="679"/>
      <c r="E21" s="679">
        <f>SUM(F21:J21)</f>
        <v>199835</v>
      </c>
      <c r="F21" s="679">
        <v>68577</v>
      </c>
      <c r="G21" s="679">
        <v>84702</v>
      </c>
      <c r="H21" s="679">
        <v>22433</v>
      </c>
      <c r="J21" s="679">
        <v>24123</v>
      </c>
      <c r="K21" s="679"/>
      <c r="L21" s="679">
        <v>109023</v>
      </c>
      <c r="M21" s="73"/>
    </row>
    <row r="22" spans="1:13" s="66" customFormat="1" ht="6" customHeight="1">
      <c r="A22" s="63"/>
      <c r="B22" s="677"/>
      <c r="E22" s="679"/>
      <c r="F22" s="679"/>
      <c r="G22" s="679"/>
      <c r="H22" s="679"/>
      <c r="J22" s="679"/>
      <c r="K22" s="679"/>
      <c r="L22" s="679"/>
      <c r="M22" s="73"/>
    </row>
    <row r="23" spans="1:13" s="66" customFormat="1" ht="8.25" customHeight="1">
      <c r="A23" s="63"/>
      <c r="B23" s="677" t="s">
        <v>302</v>
      </c>
      <c r="C23" s="679">
        <v>445946</v>
      </c>
      <c r="D23" s="679"/>
      <c r="E23" s="679">
        <f>SUM(F23:J23)</f>
        <v>201036</v>
      </c>
      <c r="F23" s="679">
        <v>39532</v>
      </c>
      <c r="G23" s="679">
        <v>86023</v>
      </c>
      <c r="H23" s="679">
        <v>23060</v>
      </c>
      <c r="J23" s="679">
        <v>52421</v>
      </c>
      <c r="K23" s="679"/>
      <c r="L23" s="679">
        <v>248251</v>
      </c>
      <c r="M23" s="73"/>
    </row>
    <row r="24" spans="1:13" s="66" customFormat="1" ht="8.25" customHeight="1">
      <c r="A24" s="63"/>
      <c r="B24" s="677">
        <v>2006</v>
      </c>
      <c r="C24" s="679">
        <f>SUM(E24,L24)</f>
        <v>463176</v>
      </c>
      <c r="D24" s="679"/>
      <c r="E24" s="679">
        <f>SUM(F24:J24)</f>
        <v>214162</v>
      </c>
      <c r="F24" s="679">
        <v>72185</v>
      </c>
      <c r="G24" s="679">
        <v>92518</v>
      </c>
      <c r="H24" s="679">
        <v>24855</v>
      </c>
      <c r="J24" s="679">
        <v>24604</v>
      </c>
      <c r="K24" s="679"/>
      <c r="L24" s="679">
        <v>249014</v>
      </c>
      <c r="M24" s="73"/>
    </row>
    <row r="25" spans="1:13" s="66" customFormat="1" ht="8.25" customHeight="1">
      <c r="A25" s="63"/>
      <c r="B25" s="677">
        <v>2007</v>
      </c>
      <c r="C25" s="679">
        <f>SUM(E25,L25)</f>
        <v>490284</v>
      </c>
      <c r="D25" s="679"/>
      <c r="E25" s="679">
        <f>SUM(F25:J25)</f>
        <v>223081</v>
      </c>
      <c r="F25" s="679">
        <v>73285</v>
      </c>
      <c r="G25" s="679">
        <v>99008</v>
      </c>
      <c r="H25" s="679">
        <v>27229</v>
      </c>
      <c r="J25" s="679">
        <v>23559</v>
      </c>
      <c r="K25" s="679"/>
      <c r="L25" s="679">
        <v>267203</v>
      </c>
      <c r="M25" s="73"/>
    </row>
    <row r="26" spans="1:13" s="66" customFormat="1" ht="8.25" customHeight="1">
      <c r="A26" s="63"/>
      <c r="B26" s="677">
        <v>2008</v>
      </c>
      <c r="C26" s="679">
        <f>SUM(E26,L26)</f>
        <v>507459</v>
      </c>
      <c r="D26" s="679"/>
      <c r="E26" s="679">
        <f>SUM(F26:J26)</f>
        <v>229552</v>
      </c>
      <c r="F26" s="679">
        <v>75506</v>
      </c>
      <c r="G26" s="679">
        <v>102288</v>
      </c>
      <c r="H26" s="679">
        <v>27349</v>
      </c>
      <c r="J26" s="679">
        <v>24409</v>
      </c>
      <c r="K26" s="679"/>
      <c r="L26" s="679">
        <v>277907</v>
      </c>
      <c r="M26" s="73"/>
    </row>
    <row r="27" spans="1:13" s="66" customFormat="1" ht="8.25" customHeight="1">
      <c r="A27" s="63"/>
      <c r="B27" s="677">
        <v>2009</v>
      </c>
      <c r="C27" s="679">
        <f>SUM(E27,L27)</f>
        <v>530224</v>
      </c>
      <c r="D27" s="679"/>
      <c r="E27" s="679">
        <f>SUM(F27:J27)</f>
        <v>240448</v>
      </c>
      <c r="F27" s="679">
        <v>77166</v>
      </c>
      <c r="G27" s="679">
        <v>108920</v>
      </c>
      <c r="H27" s="679">
        <v>28248</v>
      </c>
      <c r="J27" s="679">
        <v>26114</v>
      </c>
      <c r="K27" s="679"/>
      <c r="L27" s="679">
        <v>289776</v>
      </c>
      <c r="M27" s="73"/>
    </row>
    <row r="28" spans="1:13" s="66" customFormat="1" ht="6" customHeight="1">
      <c r="A28" s="63"/>
      <c r="B28" s="677"/>
      <c r="C28" s="679"/>
      <c r="D28" s="679"/>
      <c r="E28" s="679"/>
      <c r="F28" s="679"/>
      <c r="G28" s="679"/>
      <c r="H28" s="679"/>
      <c r="J28" s="679"/>
      <c r="K28" s="679"/>
      <c r="L28" s="679"/>
      <c r="M28" s="73"/>
    </row>
    <row r="29" spans="1:13" s="66" customFormat="1" ht="8.25" customHeight="1">
      <c r="A29" s="63"/>
      <c r="B29" s="677">
        <v>2010</v>
      </c>
      <c r="C29" s="679">
        <f>SUM(E29,L29)</f>
        <v>552801</v>
      </c>
      <c r="D29" s="679"/>
      <c r="E29" s="679">
        <f>SUM(F29:J29)</f>
        <v>252625</v>
      </c>
      <c r="F29" s="679">
        <v>80423</v>
      </c>
      <c r="G29" s="679">
        <v>115084</v>
      </c>
      <c r="H29" s="679">
        <v>28895</v>
      </c>
      <c r="J29" s="679">
        <v>28223</v>
      </c>
      <c r="K29" s="679"/>
      <c r="L29" s="679">
        <v>300176</v>
      </c>
      <c r="M29" s="73"/>
    </row>
    <row r="30" spans="1:13" s="66" customFormat="1" ht="8.25" customHeight="1">
      <c r="A30" s="63"/>
      <c r="B30" s="677">
        <v>2011</v>
      </c>
      <c r="C30" s="679">
        <f>SUM(E30,L30)</f>
        <v>583553</v>
      </c>
      <c r="D30" s="679"/>
      <c r="E30" s="679">
        <f>SUM(F30:J30)</f>
        <v>267531</v>
      </c>
      <c r="F30" s="679">
        <v>86771</v>
      </c>
      <c r="G30" s="679">
        <v>122601</v>
      </c>
      <c r="H30" s="679">
        <v>28479</v>
      </c>
      <c r="J30" s="679">
        <v>29680</v>
      </c>
      <c r="K30" s="679"/>
      <c r="L30" s="679">
        <v>316022</v>
      </c>
      <c r="M30" s="73"/>
    </row>
    <row r="31" spans="1:13" s="66" customFormat="1" ht="8.25" customHeight="1">
      <c r="A31" s="63"/>
      <c r="B31" s="677" t="s">
        <v>495</v>
      </c>
      <c r="C31" s="679">
        <f>SUM(E31,L31)-1</f>
        <v>603053</v>
      </c>
      <c r="D31" s="677"/>
      <c r="E31" s="679">
        <f>SUM(F31:J31)</f>
        <v>276933</v>
      </c>
      <c r="F31" s="679">
        <v>90824</v>
      </c>
      <c r="G31" s="679">
        <v>124883</v>
      </c>
      <c r="H31" s="679">
        <v>29382</v>
      </c>
      <c r="I31" s="679"/>
      <c r="J31" s="679">
        <v>31844</v>
      </c>
      <c r="K31" s="679"/>
      <c r="L31" s="679">
        <v>326121</v>
      </c>
      <c r="M31" s="73"/>
    </row>
    <row r="32" spans="1:13" s="66" customFormat="1" ht="3" customHeight="1">
      <c r="A32" s="63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73"/>
    </row>
    <row r="33" spans="1:14" s="66" customFormat="1" ht="3" customHeight="1">
      <c r="A33" s="63"/>
      <c r="B33" s="673"/>
      <c r="C33" s="673"/>
      <c r="D33" s="673"/>
      <c r="E33" s="673"/>
      <c r="F33" s="673"/>
      <c r="G33" s="673"/>
      <c r="H33" s="673"/>
      <c r="I33" s="673"/>
      <c r="J33" s="673"/>
      <c r="K33" s="673"/>
      <c r="L33" s="673"/>
      <c r="M33" s="73"/>
    </row>
    <row r="34" spans="1:14" s="66" customFormat="1" ht="8.65" customHeight="1">
      <c r="A34" s="63"/>
      <c r="B34" s="373" t="s">
        <v>303</v>
      </c>
      <c r="C34" s="673"/>
      <c r="D34" s="673"/>
      <c r="E34" s="673"/>
      <c r="F34" s="673"/>
      <c r="G34" s="673"/>
      <c r="H34" s="673"/>
      <c r="I34" s="673"/>
      <c r="J34" s="673"/>
      <c r="K34" s="673"/>
      <c r="L34" s="673"/>
      <c r="M34" s="73"/>
    </row>
    <row r="35" spans="1:14" s="66" customFormat="1" ht="8.65" customHeight="1">
      <c r="A35" s="63"/>
      <c r="B35" s="373" t="s">
        <v>304</v>
      </c>
      <c r="C35" s="673"/>
      <c r="D35" s="673"/>
      <c r="E35" s="673"/>
      <c r="F35" s="673"/>
      <c r="G35" s="673"/>
      <c r="H35" s="673"/>
      <c r="I35" s="673"/>
      <c r="J35" s="673"/>
      <c r="K35" s="673"/>
      <c r="L35" s="673"/>
      <c r="M35" s="73"/>
    </row>
    <row r="36" spans="1:14" s="66" customFormat="1" ht="8.65" customHeight="1">
      <c r="A36" s="63"/>
      <c r="B36" s="373" t="s">
        <v>305</v>
      </c>
      <c r="C36" s="673"/>
      <c r="D36" s="673"/>
      <c r="E36" s="673"/>
      <c r="F36" s="673"/>
      <c r="G36" s="673"/>
      <c r="H36" s="673"/>
      <c r="I36" s="673"/>
      <c r="J36" s="673"/>
      <c r="K36" s="673"/>
      <c r="L36" s="673"/>
      <c r="M36" s="73"/>
    </row>
    <row r="37" spans="1:14" s="66" customFormat="1" ht="8.65" customHeight="1">
      <c r="A37" s="63"/>
      <c r="B37" s="373" t="s">
        <v>306</v>
      </c>
      <c r="C37" s="673"/>
      <c r="D37" s="673"/>
      <c r="E37" s="673"/>
      <c r="F37" s="673"/>
      <c r="G37" s="673"/>
      <c r="H37" s="673"/>
      <c r="I37" s="673"/>
      <c r="J37" s="673"/>
      <c r="K37" s="673"/>
      <c r="L37" s="673"/>
      <c r="M37" s="73"/>
    </row>
    <row r="38" spans="1:14" s="66" customFormat="1" ht="8.65" customHeight="1">
      <c r="A38" s="63"/>
      <c r="B38" s="373" t="s">
        <v>241</v>
      </c>
      <c r="C38" s="72"/>
      <c r="D38" s="72"/>
      <c r="E38" s="673"/>
      <c r="F38" s="673"/>
      <c r="G38" s="673"/>
      <c r="H38" s="673"/>
      <c r="I38" s="673"/>
      <c r="J38" s="673"/>
      <c r="K38" s="673"/>
      <c r="L38" s="673"/>
      <c r="M38" s="73"/>
    </row>
    <row r="39" spans="1:14" s="66" customFormat="1" ht="8.65" customHeight="1">
      <c r="A39" s="63"/>
      <c r="B39" s="673" t="s">
        <v>484</v>
      </c>
      <c r="C39" s="72"/>
      <c r="D39" s="72"/>
      <c r="E39" s="673"/>
      <c r="F39" s="673"/>
      <c r="G39" s="673"/>
      <c r="H39" s="673"/>
      <c r="I39" s="673"/>
      <c r="J39" s="673"/>
      <c r="K39" s="673"/>
      <c r="L39" s="673"/>
      <c r="M39" s="73"/>
    </row>
    <row r="40" spans="1:14" s="66" customFormat="1" ht="8.65" customHeight="1">
      <c r="A40" s="63"/>
      <c r="B40" s="673" t="s">
        <v>251</v>
      </c>
      <c r="C40" s="72"/>
      <c r="D40" s="72"/>
      <c r="E40" s="673"/>
      <c r="F40" s="673"/>
      <c r="G40" s="673"/>
      <c r="H40" s="673"/>
      <c r="I40" s="673"/>
      <c r="J40" s="673"/>
      <c r="K40" s="673"/>
      <c r="L40" s="673"/>
      <c r="M40" s="73"/>
    </row>
    <row r="41" spans="1:14" s="66" customFormat="1" ht="3.6" customHeight="1">
      <c r="A41" s="106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8"/>
    </row>
    <row r="42" spans="1:14" hidden="1">
      <c r="N42" s="76" t="s">
        <v>59</v>
      </c>
    </row>
  </sheetData>
  <sheetProtection sheet="1" objects="1" scenarios="1"/>
  <mergeCells count="2">
    <mergeCell ref="H7:H8"/>
    <mergeCell ref="J7:J8"/>
  </mergeCells>
  <hyperlinks>
    <hyperlink ref="L2" location="Índice!A1" display="Índice!A1"/>
  </hyperlinks>
  <pageMargins left="1.8897637795275593" right="1.9291338582677167" top="2.1653543307086616" bottom="1.5748031496062993" header="0" footer="0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2" width="5.83203125" style="76" customWidth="1"/>
    <col min="3" max="3" width="7" style="76" customWidth="1"/>
    <col min="4" max="4" width="2.33203125" style="76" customWidth="1"/>
    <col min="5" max="5" width="5.6640625" style="76" customWidth="1"/>
    <col min="6" max="6" width="2.1640625" style="76" customWidth="1"/>
    <col min="7" max="8" width="6.83203125" style="76" customWidth="1"/>
    <col min="9" max="10" width="6.6640625" style="76" customWidth="1"/>
    <col min="11" max="11" width="6.33203125" style="76" customWidth="1"/>
    <col min="12" max="12" width="6" style="76" customWidth="1"/>
    <col min="13" max="13" width="5.33203125" style="76" customWidth="1"/>
    <col min="14" max="14" width="5.5" style="76" customWidth="1"/>
    <col min="15" max="16" width="1" style="76" customWidth="1"/>
    <col min="17" max="16384" width="13.33203125" style="76" hidden="1"/>
  </cols>
  <sheetData>
    <row r="1" spans="1:15" s="66" customFormat="1" ht="4.7" customHeight="1">
      <c r="A1" s="121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410"/>
    </row>
    <row r="2" spans="1:15" s="66" customFormat="1" ht="11.1" customHeight="1">
      <c r="A2" s="63"/>
      <c r="B2" s="382" t="s">
        <v>307</v>
      </c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710" t="s">
        <v>308</v>
      </c>
      <c r="O2" s="70"/>
    </row>
    <row r="3" spans="1:15" s="389" customFormat="1" ht="11.1" customHeight="1">
      <c r="A3" s="384"/>
      <c r="B3" s="382" t="s">
        <v>230</v>
      </c>
      <c r="C3" s="386"/>
      <c r="D3" s="386"/>
      <c r="E3" s="386"/>
      <c r="F3" s="386"/>
      <c r="G3" s="386"/>
      <c r="H3" s="387"/>
      <c r="I3" s="387"/>
      <c r="J3" s="387"/>
      <c r="K3" s="58"/>
      <c r="L3" s="82"/>
      <c r="M3" s="82"/>
      <c r="N3" s="58"/>
      <c r="O3" s="60"/>
    </row>
    <row r="4" spans="1:15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58"/>
      <c r="L4" s="58"/>
      <c r="M4" s="58"/>
      <c r="N4" s="58"/>
      <c r="O4" s="60"/>
    </row>
    <row r="5" spans="1:15" s="389" customFormat="1" ht="11.1" customHeight="1">
      <c r="A5" s="384"/>
      <c r="B5" s="441" t="s">
        <v>231</v>
      </c>
      <c r="C5" s="386"/>
      <c r="D5" s="386"/>
      <c r="E5" s="386"/>
      <c r="F5" s="386"/>
      <c r="G5" s="386"/>
      <c r="H5" s="386"/>
      <c r="I5" s="386"/>
      <c r="J5" s="386"/>
      <c r="K5" s="58"/>
      <c r="L5" s="58"/>
      <c r="M5" s="58"/>
      <c r="N5" s="58"/>
      <c r="O5" s="60"/>
    </row>
    <row r="6" spans="1:15" s="395" customFormat="1" ht="3" customHeight="1">
      <c r="A6" s="391"/>
      <c r="B6" s="392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3"/>
      <c r="N6" s="393"/>
      <c r="O6" s="394"/>
    </row>
    <row r="7" spans="1:15" s="395" customFormat="1" ht="3" customHeight="1">
      <c r="A7" s="391"/>
      <c r="B7" s="396" t="s">
        <v>36</v>
      </c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7"/>
    </row>
    <row r="8" spans="1:15" s="395" customFormat="1" ht="9" customHeight="1">
      <c r="A8" s="391"/>
      <c r="B8" s="718" t="s">
        <v>28</v>
      </c>
      <c r="C8" s="82" t="s">
        <v>46</v>
      </c>
      <c r="E8" s="82" t="s">
        <v>309</v>
      </c>
      <c r="F8" s="721" t="s">
        <v>247</v>
      </c>
      <c r="G8" s="721"/>
      <c r="H8" s="82" t="s">
        <v>232</v>
      </c>
      <c r="I8" s="82" t="s">
        <v>233</v>
      </c>
      <c r="J8" s="82" t="s">
        <v>234</v>
      </c>
      <c r="K8" s="82" t="s">
        <v>235</v>
      </c>
      <c r="L8" s="82" t="s">
        <v>236</v>
      </c>
      <c r="M8" s="721" t="s">
        <v>248</v>
      </c>
      <c r="N8" s="82" t="s">
        <v>249</v>
      </c>
      <c r="O8" s="398"/>
    </row>
    <row r="9" spans="1:15" s="395" customFormat="1" ht="9" customHeight="1">
      <c r="A9" s="391"/>
      <c r="B9" s="719"/>
      <c r="E9" s="82"/>
      <c r="F9" s="721"/>
      <c r="G9" s="721"/>
      <c r="H9" s="82"/>
      <c r="I9" s="82"/>
      <c r="J9" s="82"/>
      <c r="K9" s="82"/>
      <c r="L9" s="82"/>
      <c r="M9" s="721"/>
      <c r="N9" s="82"/>
      <c r="O9" s="398"/>
    </row>
    <row r="10" spans="1:15" s="395" customFormat="1" ht="3" customHeight="1">
      <c r="A10" s="391"/>
      <c r="B10" s="400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402"/>
    </row>
    <row r="11" spans="1:15" s="395" customFormat="1" ht="3" customHeight="1">
      <c r="A11" s="391"/>
      <c r="B11" s="403"/>
      <c r="C11" s="672"/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  <c r="O11" s="402"/>
    </row>
    <row r="12" spans="1:15" s="395" customFormat="1" ht="9" customHeight="1">
      <c r="A12" s="391"/>
      <c r="B12" s="677">
        <v>1995</v>
      </c>
      <c r="C12" s="679">
        <f>SUM(E12:N12)</f>
        <v>187364.42199999999</v>
      </c>
      <c r="D12" s="679"/>
      <c r="E12" s="679">
        <v>43811.872000000003</v>
      </c>
      <c r="F12" s="679"/>
      <c r="G12" s="679">
        <v>9698.9490000000005</v>
      </c>
      <c r="H12" s="679">
        <v>96830.888999999996</v>
      </c>
      <c r="I12" s="679">
        <v>20791.682000000001</v>
      </c>
      <c r="J12" s="679">
        <v>4772.4799999999996</v>
      </c>
      <c r="K12" s="679">
        <v>2038.326</v>
      </c>
      <c r="L12" s="679">
        <v>695.71199999999999</v>
      </c>
      <c r="M12" s="679">
        <v>3656.422</v>
      </c>
      <c r="N12" s="679">
        <v>5068.09</v>
      </c>
      <c r="O12" s="70"/>
    </row>
    <row r="13" spans="1:15" s="395" customFormat="1" ht="9" customHeight="1">
      <c r="A13" s="391"/>
      <c r="B13" s="677">
        <v>1996</v>
      </c>
      <c r="C13" s="679">
        <f>SUM(E13:N13)</f>
        <v>197554.31700000004</v>
      </c>
      <c r="D13" s="679"/>
      <c r="E13" s="679">
        <v>44854.108999999997</v>
      </c>
      <c r="F13" s="679"/>
      <c r="G13" s="679">
        <v>10880.873</v>
      </c>
      <c r="H13" s="679">
        <v>99744.813999999998</v>
      </c>
      <c r="I13" s="679">
        <v>22090.219000000001</v>
      </c>
      <c r="J13" s="679">
        <v>5482.2</v>
      </c>
      <c r="K13" s="679">
        <v>3701.5940000000001</v>
      </c>
      <c r="L13" s="679">
        <v>861.50699999999995</v>
      </c>
      <c r="M13" s="679">
        <v>4756.8270000000002</v>
      </c>
      <c r="N13" s="679">
        <v>5182.174</v>
      </c>
      <c r="O13" s="70"/>
    </row>
    <row r="14" spans="1:15" s="395" customFormat="1" ht="9" customHeight="1">
      <c r="A14" s="391"/>
      <c r="B14" s="677">
        <v>1997</v>
      </c>
      <c r="C14" s="679">
        <f>SUM(E14:N14)</f>
        <v>208448.91799999998</v>
      </c>
      <c r="D14" s="679"/>
      <c r="E14" s="679">
        <v>54119.303</v>
      </c>
      <c r="F14" s="679"/>
      <c r="G14" s="679">
        <v>12286.358</v>
      </c>
      <c r="H14" s="679">
        <v>103269.673</v>
      </c>
      <c r="I14" s="679">
        <v>23268.579000000002</v>
      </c>
      <c r="J14" s="679">
        <v>5596.518</v>
      </c>
      <c r="K14" s="679">
        <v>2571.4279999999999</v>
      </c>
      <c r="L14" s="679">
        <v>917.79700000000003</v>
      </c>
      <c r="M14" s="679">
        <v>5058.9170000000004</v>
      </c>
      <c r="N14" s="679">
        <v>1360.345</v>
      </c>
      <c r="O14" s="70"/>
    </row>
    <row r="15" spans="1:15" s="395" customFormat="1" ht="9" customHeight="1">
      <c r="A15" s="391"/>
      <c r="B15" s="677">
        <v>1998</v>
      </c>
      <c r="C15" s="679">
        <f>SUM(E15:N15)</f>
        <v>216429.36200000002</v>
      </c>
      <c r="D15" s="679"/>
      <c r="E15" s="679">
        <v>60190.773999999998</v>
      </c>
      <c r="F15" s="679"/>
      <c r="G15" s="679">
        <v>13900.630999999999</v>
      </c>
      <c r="H15" s="679">
        <v>103901.186</v>
      </c>
      <c r="I15" s="679">
        <v>24000.342000000001</v>
      </c>
      <c r="J15" s="679">
        <v>5185.2</v>
      </c>
      <c r="K15" s="679">
        <v>2727.7550000000001</v>
      </c>
      <c r="L15" s="679">
        <v>1152.2449999999999</v>
      </c>
      <c r="M15" s="679">
        <v>4537.6409999999996</v>
      </c>
      <c r="N15" s="679">
        <v>833.58799999999997</v>
      </c>
      <c r="O15" s="406"/>
    </row>
    <row r="16" spans="1:15" s="395" customFormat="1" ht="9" customHeight="1">
      <c r="A16" s="391"/>
      <c r="B16" s="677">
        <v>1999</v>
      </c>
      <c r="C16" s="679">
        <f>SUM(E16:N16)</f>
        <v>231743.58500000002</v>
      </c>
      <c r="D16" s="679"/>
      <c r="E16" s="679">
        <v>70582.164000000004</v>
      </c>
      <c r="F16" s="679"/>
      <c r="G16" s="679">
        <v>15188.558999999999</v>
      </c>
      <c r="H16" s="679">
        <v>106789.88499999999</v>
      </c>
      <c r="I16" s="679">
        <v>24219.645</v>
      </c>
      <c r="J16" s="679">
        <v>5054.0479999999998</v>
      </c>
      <c r="K16" s="679">
        <v>2937.3609999999999</v>
      </c>
      <c r="L16" s="679">
        <v>1019.623</v>
      </c>
      <c r="M16" s="679">
        <v>5209.8689999999997</v>
      </c>
      <c r="N16" s="679">
        <v>742.43100000000004</v>
      </c>
      <c r="O16" s="406"/>
    </row>
    <row r="17" spans="1:15" s="395" customFormat="1" ht="9" customHeight="1">
      <c r="A17" s="391"/>
      <c r="B17" s="677"/>
      <c r="C17" s="679"/>
      <c r="D17" s="679"/>
      <c r="E17" s="679"/>
      <c r="F17" s="679"/>
      <c r="G17" s="679"/>
      <c r="H17" s="679"/>
      <c r="I17" s="679"/>
      <c r="J17" s="679"/>
      <c r="K17" s="679"/>
      <c r="L17" s="679"/>
      <c r="M17" s="679"/>
      <c r="N17" s="679"/>
      <c r="O17" s="406"/>
    </row>
    <row r="18" spans="1:15" s="395" customFormat="1" ht="9" customHeight="1">
      <c r="A18" s="391"/>
      <c r="B18" s="677">
        <v>2000</v>
      </c>
      <c r="C18" s="679">
        <f>SUM(E18:N18)</f>
        <v>237961.50999999998</v>
      </c>
      <c r="D18" s="679"/>
      <c r="E18" s="679">
        <v>75051.56</v>
      </c>
      <c r="F18" s="679"/>
      <c r="G18" s="679">
        <v>16768.528999999999</v>
      </c>
      <c r="H18" s="679">
        <v>107396.89200000001</v>
      </c>
      <c r="I18" s="679">
        <v>23607.244999999999</v>
      </c>
      <c r="J18" s="679">
        <v>4788.0709999999999</v>
      </c>
      <c r="K18" s="679">
        <v>2735.3539999999998</v>
      </c>
      <c r="L18" s="679">
        <v>1084.2470000000001</v>
      </c>
      <c r="M18" s="679">
        <v>5588.7349999999997</v>
      </c>
      <c r="N18" s="679">
        <v>940.87699999999995</v>
      </c>
      <c r="O18" s="406"/>
    </row>
    <row r="19" spans="1:15" s="395" customFormat="1" ht="9" customHeight="1">
      <c r="A19" s="391"/>
      <c r="B19" s="677">
        <v>2001</v>
      </c>
      <c r="C19" s="679">
        <f>SUM(E19:N19)</f>
        <v>245682.45599999998</v>
      </c>
      <c r="D19" s="679"/>
      <c r="E19" s="679">
        <v>79703.763000000006</v>
      </c>
      <c r="F19" s="679"/>
      <c r="G19" s="679">
        <v>18232.006000000001</v>
      </c>
      <c r="H19" s="679">
        <v>108131.357</v>
      </c>
      <c r="I19" s="679">
        <v>24145.223000000002</v>
      </c>
      <c r="J19" s="679">
        <v>5205.8720000000003</v>
      </c>
      <c r="K19" s="679">
        <v>2740.777</v>
      </c>
      <c r="L19" s="679">
        <v>1302.6969999999999</v>
      </c>
      <c r="M19" s="679">
        <v>5462.8649999999998</v>
      </c>
      <c r="N19" s="679">
        <v>757.89599999999996</v>
      </c>
      <c r="O19" s="406"/>
    </row>
    <row r="20" spans="1:15" s="395" customFormat="1" ht="9" customHeight="1">
      <c r="A20" s="391"/>
      <c r="B20" s="677">
        <v>2002</v>
      </c>
      <c r="C20" s="679">
        <f>SUM(E20:N20)</f>
        <v>252060.576</v>
      </c>
      <c r="D20" s="679"/>
      <c r="E20" s="679">
        <v>86259.236999999994</v>
      </c>
      <c r="F20" s="679"/>
      <c r="G20" s="679">
        <v>18216.785</v>
      </c>
      <c r="H20" s="679">
        <v>107799.651</v>
      </c>
      <c r="I20" s="679">
        <v>23928.485000000001</v>
      </c>
      <c r="J20" s="679">
        <v>5185.3429999999998</v>
      </c>
      <c r="K20" s="679">
        <v>2825.8829999999998</v>
      </c>
      <c r="L20" s="679">
        <v>1473.3050000000001</v>
      </c>
      <c r="M20" s="679">
        <v>5986.893</v>
      </c>
      <c r="N20" s="679">
        <v>384.99400000000003</v>
      </c>
      <c r="O20" s="406"/>
    </row>
    <row r="21" spans="1:15" s="395" customFormat="1" ht="9" customHeight="1">
      <c r="A21" s="391"/>
      <c r="B21" s="677">
        <v>2003</v>
      </c>
      <c r="C21" s="679">
        <f>SUM(E21:N21)</f>
        <v>251957.535</v>
      </c>
      <c r="D21" s="679"/>
      <c r="E21" s="679">
        <v>91135.892999999996</v>
      </c>
      <c r="F21" s="679"/>
      <c r="G21" s="679">
        <v>17294.478999999999</v>
      </c>
      <c r="H21" s="679">
        <v>104998.76</v>
      </c>
      <c r="I21" s="679">
        <v>23385.752</v>
      </c>
      <c r="J21" s="679">
        <v>4826.6970000000001</v>
      </c>
      <c r="K21" s="679">
        <v>2825.453</v>
      </c>
      <c r="L21" s="679">
        <v>1513.28</v>
      </c>
      <c r="M21" s="679">
        <v>5330.5820000000003</v>
      </c>
      <c r="N21" s="679">
        <v>646.63900000000001</v>
      </c>
      <c r="O21" s="406"/>
    </row>
    <row r="22" spans="1:15" s="395" customFormat="1" ht="9" customHeight="1">
      <c r="A22" s="391"/>
      <c r="B22" s="677">
        <v>2004</v>
      </c>
      <c r="C22" s="679">
        <f>SUM(E22:N22)+5671.62</f>
        <v>256736.25000000003</v>
      </c>
      <c r="D22" s="442" t="s">
        <v>19</v>
      </c>
      <c r="E22" s="679">
        <v>90875.191999999995</v>
      </c>
      <c r="F22" s="679"/>
      <c r="G22" s="679">
        <v>18180.186000000002</v>
      </c>
      <c r="H22" s="679">
        <v>103127.25900000001</v>
      </c>
      <c r="I22" s="679">
        <v>23195.1</v>
      </c>
      <c r="J22" s="679">
        <v>4789.4610000000002</v>
      </c>
      <c r="K22" s="679">
        <v>2977.2979999999998</v>
      </c>
      <c r="L22" s="679">
        <v>1572.3989999999999</v>
      </c>
      <c r="M22" s="679">
        <v>5714.5450000000001</v>
      </c>
      <c r="N22" s="679">
        <v>633.19000000000005</v>
      </c>
      <c r="O22" s="406"/>
    </row>
    <row r="23" spans="1:15" s="395" customFormat="1" ht="9" customHeight="1">
      <c r="A23" s="391"/>
      <c r="B23" s="677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406"/>
    </row>
    <row r="24" spans="1:15" s="395" customFormat="1" ht="9" customHeight="1">
      <c r="A24" s="391"/>
      <c r="B24" s="677">
        <v>2005</v>
      </c>
      <c r="C24" s="679">
        <f>SUM(D24:N24)</f>
        <v>268366.28399999999</v>
      </c>
      <c r="D24" s="729">
        <v>105386.507</v>
      </c>
      <c r="E24" s="729"/>
      <c r="F24" s="679"/>
      <c r="G24" s="679">
        <v>18757.473999999998</v>
      </c>
      <c r="H24" s="679">
        <v>105909.258</v>
      </c>
      <c r="I24" s="679">
        <v>23246.582999999999</v>
      </c>
      <c r="J24" s="679">
        <v>4945.8130000000001</v>
      </c>
      <c r="K24" s="679" t="s">
        <v>9</v>
      </c>
      <c r="L24" s="679">
        <v>1635.289</v>
      </c>
      <c r="M24" s="679">
        <v>7446.4750000000004</v>
      </c>
      <c r="N24" s="679">
        <v>1038.885</v>
      </c>
      <c r="O24" s="406"/>
    </row>
    <row r="25" spans="1:15" s="395" customFormat="1" ht="9" customHeight="1">
      <c r="A25" s="391"/>
      <c r="B25" s="677">
        <v>2006</v>
      </c>
      <c r="C25" s="679">
        <f>SUM(D25:N25)</f>
        <v>274293.45399999997</v>
      </c>
      <c r="D25" s="729">
        <v>107935.644</v>
      </c>
      <c r="E25" s="729"/>
      <c r="F25" s="679"/>
      <c r="G25" s="679">
        <v>20073.406999999999</v>
      </c>
      <c r="H25" s="679">
        <v>108958.151</v>
      </c>
      <c r="I25" s="679">
        <v>22831.187999999998</v>
      </c>
      <c r="J25" s="679">
        <v>5125.9369999999999</v>
      </c>
      <c r="K25" s="679" t="s">
        <v>9</v>
      </c>
      <c r="L25" s="679">
        <v>1587.4960000000001</v>
      </c>
      <c r="M25" s="679">
        <v>6669.1419999999998</v>
      </c>
      <c r="N25" s="679">
        <v>1112.489</v>
      </c>
      <c r="O25" s="406"/>
    </row>
    <row r="26" spans="1:15" s="395" customFormat="1" ht="9" customHeight="1">
      <c r="A26" s="391"/>
      <c r="B26" s="677">
        <v>2007</v>
      </c>
      <c r="C26" s="679">
        <f>SUM(D26:N26)</f>
        <v>277768.60599999997</v>
      </c>
      <c r="D26" s="679"/>
      <c r="E26" s="679">
        <v>104652.932</v>
      </c>
      <c r="F26" s="679"/>
      <c r="G26" s="679">
        <v>20020.701000000001</v>
      </c>
      <c r="H26" s="679">
        <v>114768.16099999999</v>
      </c>
      <c r="I26" s="679">
        <v>23613.477999999999</v>
      </c>
      <c r="J26" s="679">
        <v>5070.8339999999998</v>
      </c>
      <c r="K26" s="679" t="s">
        <v>9</v>
      </c>
      <c r="L26" s="679">
        <v>1306.354</v>
      </c>
      <c r="M26" s="679">
        <v>7398.71</v>
      </c>
      <c r="N26" s="679">
        <v>937.43600000000004</v>
      </c>
      <c r="O26" s="406"/>
    </row>
    <row r="27" spans="1:15" s="395" customFormat="1" ht="9" customHeight="1">
      <c r="A27" s="391"/>
      <c r="B27" s="677">
        <v>2008</v>
      </c>
      <c r="C27" s="679">
        <f>SUM(D27:N27)</f>
        <v>283511.038</v>
      </c>
      <c r="D27" s="679"/>
      <c r="E27" s="679">
        <v>109430.849</v>
      </c>
      <c r="F27" s="679"/>
      <c r="G27" s="679">
        <v>20097.862000000001</v>
      </c>
      <c r="H27" s="679">
        <v>114843.68700000001</v>
      </c>
      <c r="I27" s="679">
        <v>24530.184000000001</v>
      </c>
      <c r="J27" s="679">
        <v>4860.5770000000002</v>
      </c>
      <c r="K27" s="679" t="s">
        <v>9</v>
      </c>
      <c r="L27" s="679">
        <v>944.66</v>
      </c>
      <c r="M27" s="679">
        <v>7816.0360000000001</v>
      </c>
      <c r="N27" s="679">
        <v>987.18299999999999</v>
      </c>
      <c r="O27" s="406"/>
    </row>
    <row r="28" spans="1:15" s="395" customFormat="1" ht="9" customHeight="1">
      <c r="A28" s="391"/>
      <c r="B28" s="677">
        <v>2009</v>
      </c>
      <c r="C28" s="679">
        <f>SUM(D28:N28)</f>
        <v>303930.54199999996</v>
      </c>
      <c r="D28" s="679"/>
      <c r="E28" s="679">
        <v>120196.857</v>
      </c>
      <c r="F28" s="442"/>
      <c r="G28" s="679">
        <v>20983.234</v>
      </c>
      <c r="H28" s="679">
        <v>119414.609</v>
      </c>
      <c r="I28" s="679">
        <v>25819.197</v>
      </c>
      <c r="J28" s="679">
        <v>4927.2740000000003</v>
      </c>
      <c r="K28" s="679">
        <v>2536.5149999999999</v>
      </c>
      <c r="L28" s="679">
        <v>901.22199999999998</v>
      </c>
      <c r="M28" s="679">
        <v>8180.5290000000005</v>
      </c>
      <c r="N28" s="679">
        <v>971.10500000000002</v>
      </c>
      <c r="O28" s="406"/>
    </row>
    <row r="29" spans="1:15" s="395" customFormat="1" ht="9" customHeight="1">
      <c r="A29" s="391"/>
      <c r="B29" s="677"/>
      <c r="C29" s="679"/>
      <c r="D29" s="679"/>
      <c r="E29" s="679"/>
      <c r="F29" s="442"/>
      <c r="G29" s="679"/>
      <c r="H29" s="679"/>
      <c r="I29" s="679"/>
      <c r="J29" s="679"/>
      <c r="K29" s="679"/>
      <c r="L29" s="679"/>
      <c r="M29" s="679"/>
      <c r="N29" s="679"/>
      <c r="O29" s="406"/>
    </row>
    <row r="30" spans="1:15" s="395" customFormat="1" ht="9" customHeight="1">
      <c r="A30" s="391"/>
      <c r="B30" s="677">
        <v>2010</v>
      </c>
      <c r="C30" s="679">
        <f>SUM(D30:N30)</f>
        <v>305324.02399999998</v>
      </c>
      <c r="D30" s="679"/>
      <c r="E30" s="679">
        <v>120764.959</v>
      </c>
      <c r="F30" s="442"/>
      <c r="G30" s="679">
        <v>21033.203000000001</v>
      </c>
      <c r="H30" s="679">
        <v>119952.47199999999</v>
      </c>
      <c r="I30" s="679">
        <v>26232.059000000001</v>
      </c>
      <c r="J30" s="679">
        <v>4564.8159999999998</v>
      </c>
      <c r="K30" s="679">
        <v>2165.4250000000002</v>
      </c>
      <c r="L30" s="679">
        <v>970.39400000000001</v>
      </c>
      <c r="M30" s="679">
        <v>8754.482</v>
      </c>
      <c r="N30" s="679">
        <v>886.21400000000006</v>
      </c>
      <c r="O30" s="406"/>
    </row>
    <row r="31" spans="1:15" s="395" customFormat="1" ht="9" customHeight="1">
      <c r="A31" s="391"/>
      <c r="B31" s="677">
        <v>2011</v>
      </c>
      <c r="C31" s="679">
        <f>SUM(D31:N31)</f>
        <v>316409.66599999991</v>
      </c>
      <c r="D31" s="679"/>
      <c r="E31" s="679">
        <v>126226.254</v>
      </c>
      <c r="F31" s="442"/>
      <c r="G31" s="679">
        <v>21801.312000000002</v>
      </c>
      <c r="H31" s="679">
        <v>124126.86199999999</v>
      </c>
      <c r="I31" s="679">
        <v>26628.652999999998</v>
      </c>
      <c r="J31" s="679">
        <v>4564.8159999999998</v>
      </c>
      <c r="K31" s="679">
        <v>2011.008</v>
      </c>
      <c r="L31" s="679">
        <v>969.18499999999995</v>
      </c>
      <c r="M31" s="679">
        <v>9730.0939999999991</v>
      </c>
      <c r="N31" s="679">
        <v>351.48200000000003</v>
      </c>
      <c r="O31" s="406"/>
    </row>
    <row r="32" spans="1:15" s="395" customFormat="1" ht="9" customHeight="1">
      <c r="A32" s="391"/>
      <c r="B32" s="677" t="s">
        <v>23</v>
      </c>
      <c r="C32" s="679">
        <f>SUM(D32:N32)</f>
        <v>327048.91800000006</v>
      </c>
      <c r="D32" s="679"/>
      <c r="E32" s="679">
        <v>133037.64300000001</v>
      </c>
      <c r="F32" s="442"/>
      <c r="G32" s="679">
        <v>21522.041000000001</v>
      </c>
      <c r="H32" s="679">
        <v>128887.97100000001</v>
      </c>
      <c r="I32" s="679">
        <v>25810.191999999999</v>
      </c>
      <c r="J32" s="679">
        <v>4673.0889999999999</v>
      </c>
      <c r="K32" s="679">
        <v>2696.0810000000001</v>
      </c>
      <c r="L32" s="679">
        <v>1064.183</v>
      </c>
      <c r="M32" s="679">
        <v>8244.0139999999992</v>
      </c>
      <c r="N32" s="679">
        <v>1113.704</v>
      </c>
      <c r="O32" s="406"/>
    </row>
    <row r="33" spans="1:16" s="395" customFormat="1" ht="3" customHeight="1">
      <c r="A33" s="391"/>
      <c r="B33" s="400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2"/>
    </row>
    <row r="34" spans="1:16" s="395" customFormat="1" ht="3" customHeight="1">
      <c r="A34" s="391"/>
      <c r="B34" s="403"/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672"/>
      <c r="N34" s="58"/>
      <c r="O34" s="60"/>
    </row>
    <row r="35" spans="1:16" s="395" customFormat="1" ht="9" customHeight="1">
      <c r="A35" s="391"/>
      <c r="B35" s="677" t="s">
        <v>310</v>
      </c>
      <c r="C35" s="87"/>
      <c r="D35" s="87"/>
      <c r="E35" s="672"/>
      <c r="F35" s="672"/>
      <c r="G35" s="672"/>
      <c r="H35" s="672"/>
      <c r="I35" s="672"/>
      <c r="J35" s="672"/>
      <c r="K35" s="58"/>
      <c r="L35" s="58"/>
      <c r="M35" s="58"/>
      <c r="N35" s="58"/>
      <c r="O35" s="60"/>
    </row>
    <row r="36" spans="1:16" s="395" customFormat="1" ht="9" customHeight="1">
      <c r="A36" s="391"/>
      <c r="B36" s="677" t="s">
        <v>311</v>
      </c>
      <c r="C36" s="87"/>
      <c r="D36" s="87"/>
      <c r="E36" s="672"/>
      <c r="F36" s="672"/>
      <c r="G36" s="672"/>
      <c r="H36" s="672"/>
      <c r="I36" s="672"/>
      <c r="J36" s="672"/>
      <c r="K36" s="58"/>
      <c r="L36" s="58"/>
      <c r="M36" s="58"/>
      <c r="N36" s="58"/>
      <c r="O36" s="60"/>
    </row>
    <row r="37" spans="1:16" s="395" customFormat="1" ht="9" customHeight="1">
      <c r="A37" s="391"/>
      <c r="B37" s="677" t="s">
        <v>312</v>
      </c>
      <c r="C37" s="87"/>
      <c r="D37" s="87"/>
      <c r="E37" s="672"/>
      <c r="F37" s="672"/>
      <c r="G37" s="672"/>
      <c r="H37" s="672"/>
      <c r="I37" s="672"/>
      <c r="J37" s="672"/>
      <c r="K37" s="58"/>
      <c r="L37" s="58"/>
      <c r="M37" s="58"/>
      <c r="N37" s="58"/>
      <c r="O37" s="60"/>
    </row>
    <row r="38" spans="1:16" s="395" customFormat="1" ht="9" customHeight="1">
      <c r="A38" s="391"/>
      <c r="B38" s="677" t="s">
        <v>313</v>
      </c>
      <c r="C38" s="87"/>
      <c r="D38" s="87"/>
      <c r="E38" s="672"/>
      <c r="F38" s="672"/>
      <c r="G38" s="672"/>
      <c r="H38" s="672"/>
      <c r="I38" s="672"/>
      <c r="J38" s="672"/>
      <c r="K38" s="58"/>
      <c r="L38" s="58"/>
      <c r="M38" s="58"/>
      <c r="N38" s="58"/>
      <c r="O38" s="60"/>
    </row>
    <row r="39" spans="1:16" s="66" customFormat="1" ht="9" customHeight="1">
      <c r="A39" s="63"/>
      <c r="B39" s="673" t="s">
        <v>241</v>
      </c>
      <c r="C39" s="373"/>
      <c r="D39" s="373"/>
      <c r="E39" s="673"/>
      <c r="F39" s="673"/>
      <c r="G39" s="673"/>
      <c r="H39" s="673"/>
      <c r="I39" s="673"/>
      <c r="J39" s="673"/>
      <c r="K39" s="673"/>
      <c r="L39" s="673"/>
      <c r="M39" s="673"/>
      <c r="N39" s="673"/>
      <c r="O39" s="73"/>
    </row>
    <row r="40" spans="1:16" s="66" customFormat="1" ht="9" customHeight="1">
      <c r="A40" s="63"/>
      <c r="B40" s="373" t="s">
        <v>486</v>
      </c>
      <c r="C40" s="373"/>
      <c r="D40" s="373"/>
      <c r="E40" s="673"/>
      <c r="F40" s="673"/>
      <c r="G40" s="673"/>
      <c r="H40" s="673"/>
      <c r="I40" s="673"/>
      <c r="J40" s="673"/>
      <c r="K40" s="673"/>
      <c r="L40" s="673"/>
      <c r="M40" s="673"/>
      <c r="N40" s="673"/>
      <c r="O40" s="73"/>
    </row>
    <row r="41" spans="1:16" s="66" customFormat="1" ht="9" customHeight="1">
      <c r="A41" s="63"/>
      <c r="B41" s="673" t="s">
        <v>243</v>
      </c>
      <c r="C41" s="373"/>
      <c r="D41" s="3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73"/>
    </row>
    <row r="42" spans="1:16" s="66" customFormat="1" ht="4.7" customHeight="1">
      <c r="A42" s="106"/>
      <c r="B42" s="443"/>
      <c r="C42" s="443"/>
      <c r="D42" s="443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8"/>
    </row>
    <row r="43" spans="1:16" hidden="1">
      <c r="P43" s="76" t="s">
        <v>59</v>
      </c>
    </row>
  </sheetData>
  <sheetProtection sheet="1" objects="1" scenarios="1"/>
  <mergeCells count="5">
    <mergeCell ref="B8:B9"/>
    <mergeCell ref="F8:G9"/>
    <mergeCell ref="M8:M9"/>
    <mergeCell ref="D24:E24"/>
    <mergeCell ref="D25:E25"/>
  </mergeCells>
  <hyperlinks>
    <hyperlink ref="N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U4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2" width="5.6640625" style="76" customWidth="1"/>
    <col min="3" max="3" width="6.83203125" style="76" customWidth="1"/>
    <col min="4" max="4" width="7.5" style="76" customWidth="1"/>
    <col min="5" max="5" width="8.5" style="76" customWidth="1"/>
    <col min="6" max="6" width="6.6640625" style="76" customWidth="1"/>
    <col min="7" max="7" width="7.1640625" style="76" customWidth="1"/>
    <col min="8" max="8" width="6.6640625" style="76" customWidth="1"/>
    <col min="9" max="9" width="6.5" style="76" customWidth="1"/>
    <col min="10" max="10" width="6.1640625" style="76" customWidth="1"/>
    <col min="11" max="11" width="6.33203125" style="76" customWidth="1"/>
    <col min="12" max="12" width="5.33203125" style="76" customWidth="1"/>
    <col min="13" max="14" width="1" style="76" customWidth="1"/>
    <col min="15" max="16384" width="13.33203125" style="76" hidden="1"/>
  </cols>
  <sheetData>
    <row r="1" spans="1:21" s="379" customFormat="1" ht="4.7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  <c r="O1" s="380"/>
      <c r="P1" s="380"/>
      <c r="Q1" s="380"/>
      <c r="R1" s="380"/>
      <c r="S1" s="380"/>
      <c r="T1" s="380"/>
      <c r="U1" s="380"/>
    </row>
    <row r="2" spans="1:21" s="379" customFormat="1" ht="11.1" customHeight="1">
      <c r="A2" s="381"/>
      <c r="B2" s="57" t="s">
        <v>314</v>
      </c>
      <c r="C2" s="72"/>
      <c r="D2" s="72"/>
      <c r="E2" s="72"/>
      <c r="F2" s="72"/>
      <c r="G2" s="72"/>
      <c r="H2" s="72"/>
      <c r="I2" s="72"/>
      <c r="J2" s="72"/>
      <c r="K2" s="72"/>
      <c r="L2" s="710" t="s">
        <v>315</v>
      </c>
      <c r="M2" s="70"/>
      <c r="O2" s="380"/>
      <c r="P2" s="380"/>
      <c r="Q2" s="380"/>
      <c r="R2" s="380"/>
      <c r="S2" s="380"/>
      <c r="T2" s="380"/>
      <c r="U2" s="380"/>
    </row>
    <row r="3" spans="1:21" s="379" customFormat="1" ht="11.1" customHeight="1">
      <c r="A3" s="381"/>
      <c r="B3" s="57" t="s">
        <v>293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1"/>
      <c r="O3" s="380"/>
      <c r="P3" s="380"/>
      <c r="Q3" s="380"/>
      <c r="R3" s="380"/>
      <c r="S3" s="380"/>
      <c r="T3" s="380"/>
      <c r="U3" s="380"/>
    </row>
    <row r="4" spans="1:21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90"/>
      <c r="N4" s="379"/>
    </row>
    <row r="5" spans="1:21" s="389" customFormat="1" ht="11.1" customHeight="1">
      <c r="A5" s="384"/>
      <c r="B5" s="441" t="s">
        <v>231</v>
      </c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390"/>
      <c r="N5" s="379"/>
    </row>
    <row r="6" spans="1:21" s="395" customFormat="1" ht="3" customHeight="1">
      <c r="A6" s="391"/>
      <c r="B6" s="392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4"/>
      <c r="N6" s="379"/>
      <c r="O6" s="66"/>
      <c r="P6" s="66"/>
      <c r="Q6" s="66"/>
      <c r="R6" s="66"/>
      <c r="S6" s="66"/>
      <c r="T6" s="66"/>
      <c r="U6" s="66"/>
    </row>
    <row r="7" spans="1:21" s="395" customFormat="1" ht="3" customHeight="1">
      <c r="A7" s="391"/>
      <c r="B7" s="396" t="s">
        <v>36</v>
      </c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7"/>
      <c r="N7" s="379"/>
      <c r="O7" s="66"/>
      <c r="P7" s="66"/>
      <c r="Q7" s="66"/>
      <c r="R7" s="66"/>
      <c r="S7" s="66"/>
      <c r="T7" s="66"/>
      <c r="U7" s="66"/>
    </row>
    <row r="8" spans="1:21" s="395" customFormat="1" ht="8.65" customHeight="1">
      <c r="A8" s="391"/>
      <c r="B8" s="718" t="s">
        <v>28</v>
      </c>
      <c r="C8" s="82" t="s">
        <v>46</v>
      </c>
      <c r="D8" s="82" t="s">
        <v>246</v>
      </c>
      <c r="E8" s="721" t="s">
        <v>247</v>
      </c>
      <c r="F8" s="82" t="s">
        <v>232</v>
      </c>
      <c r="G8" s="82" t="s">
        <v>233</v>
      </c>
      <c r="H8" s="82" t="s">
        <v>234</v>
      </c>
      <c r="I8" s="82" t="s">
        <v>235</v>
      </c>
      <c r="J8" s="82" t="s">
        <v>236</v>
      </c>
      <c r="K8" s="721" t="s">
        <v>248</v>
      </c>
      <c r="L8" s="82" t="s">
        <v>249</v>
      </c>
      <c r="M8" s="398"/>
      <c r="N8" s="379"/>
    </row>
    <row r="9" spans="1:21" s="395" customFormat="1" ht="8.65" customHeight="1">
      <c r="A9" s="391"/>
      <c r="B9" s="719"/>
      <c r="D9" s="82"/>
      <c r="E9" s="721"/>
      <c r="F9" s="82"/>
      <c r="G9" s="82"/>
      <c r="H9" s="82"/>
      <c r="I9" s="82"/>
      <c r="J9" s="82"/>
      <c r="K9" s="721"/>
      <c r="L9" s="82"/>
      <c r="M9" s="398"/>
      <c r="N9" s="379"/>
    </row>
    <row r="10" spans="1:21" s="395" customFormat="1" ht="3" customHeight="1">
      <c r="A10" s="391"/>
      <c r="B10" s="400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2"/>
      <c r="N10" s="379"/>
    </row>
    <row r="11" spans="1:21" s="395" customFormat="1" ht="3" customHeight="1">
      <c r="A11" s="391"/>
      <c r="B11" s="403"/>
      <c r="C11" s="672"/>
      <c r="D11" s="672"/>
      <c r="E11" s="672"/>
      <c r="F11" s="672"/>
      <c r="G11" s="672"/>
      <c r="H11" s="672"/>
      <c r="I11" s="672"/>
      <c r="J11" s="672"/>
      <c r="K11" s="672"/>
      <c r="L11" s="672"/>
      <c r="M11" s="402"/>
      <c r="N11" s="379"/>
    </row>
    <row r="12" spans="1:21" s="395" customFormat="1" ht="9" customHeight="1">
      <c r="A12" s="391"/>
      <c r="B12" s="676">
        <v>1995</v>
      </c>
      <c r="C12" s="679">
        <f>SUM(D12:L12)</f>
        <v>125438.268</v>
      </c>
      <c r="D12" s="679">
        <v>32856.654999999999</v>
      </c>
      <c r="E12" s="679">
        <v>8521.5390000000007</v>
      </c>
      <c r="F12" s="679">
        <v>63512.216999999997</v>
      </c>
      <c r="G12" s="679">
        <v>13918.075000000001</v>
      </c>
      <c r="H12" s="679">
        <v>2161.0500000000002</v>
      </c>
      <c r="I12" s="679">
        <v>800.69399999999996</v>
      </c>
      <c r="J12" s="679">
        <v>232.20099999999999</v>
      </c>
      <c r="K12" s="679">
        <v>1884.1569999999999</v>
      </c>
      <c r="L12" s="679">
        <v>1551.68</v>
      </c>
      <c r="M12" s="70"/>
      <c r="N12" s="379"/>
      <c r="O12" s="404"/>
      <c r="P12" s="404"/>
      <c r="Q12" s="404"/>
    </row>
    <row r="13" spans="1:21" s="395" customFormat="1" ht="9" customHeight="1">
      <c r="A13" s="391"/>
      <c r="B13" s="676">
        <v>1996</v>
      </c>
      <c r="C13" s="679">
        <f>SUM(D13:L13)</f>
        <v>131811.99000000002</v>
      </c>
      <c r="D13" s="679">
        <v>33396.402999999998</v>
      </c>
      <c r="E13" s="679">
        <v>9583.5669999999991</v>
      </c>
      <c r="F13" s="679">
        <v>65601.841</v>
      </c>
      <c r="G13" s="679">
        <v>14784.941999999999</v>
      </c>
      <c r="H13" s="679">
        <v>2490.884</v>
      </c>
      <c r="I13" s="679">
        <v>1541.096</v>
      </c>
      <c r="J13" s="679">
        <v>278.86700000000002</v>
      </c>
      <c r="K13" s="679">
        <v>2670.94</v>
      </c>
      <c r="L13" s="679">
        <v>1463.45</v>
      </c>
      <c r="M13" s="70"/>
      <c r="N13" s="379"/>
      <c r="O13" s="404"/>
      <c r="P13" s="404"/>
      <c r="Q13" s="404"/>
    </row>
    <row r="14" spans="1:21" s="395" customFormat="1" ht="9" customHeight="1">
      <c r="A14" s="391"/>
      <c r="B14" s="676">
        <v>1997</v>
      </c>
      <c r="C14" s="679">
        <f t="shared" ref="C14" si="0">SUM(D14:L14)</f>
        <v>141819.68900000001</v>
      </c>
      <c r="D14" s="679">
        <v>38852.773999999998</v>
      </c>
      <c r="E14" s="679">
        <v>10933.85</v>
      </c>
      <c r="F14" s="679">
        <v>68784.210999999996</v>
      </c>
      <c r="G14" s="679">
        <v>15553.398999999999</v>
      </c>
      <c r="H14" s="679">
        <v>2563.3539999999998</v>
      </c>
      <c r="I14" s="679">
        <v>1089.8820000000001</v>
      </c>
      <c r="J14" s="679">
        <v>279.59199999999998</v>
      </c>
      <c r="K14" s="679">
        <v>2842.5410000000002</v>
      </c>
      <c r="L14" s="679">
        <v>920.08600000000001</v>
      </c>
      <c r="M14" s="70"/>
      <c r="N14" s="379"/>
      <c r="O14" s="404"/>
      <c r="P14" s="404"/>
      <c r="Q14" s="404"/>
    </row>
    <row r="15" spans="1:21" s="395" customFormat="1" ht="9" customHeight="1">
      <c r="A15" s="391"/>
      <c r="B15" s="676">
        <v>1998</v>
      </c>
      <c r="C15" s="679">
        <f>SUM(D15:L15)</f>
        <v>149298.467</v>
      </c>
      <c r="D15" s="679">
        <v>44556.63</v>
      </c>
      <c r="E15" s="679">
        <v>12453.924999999999</v>
      </c>
      <c r="F15" s="679">
        <v>69350.460999999996</v>
      </c>
      <c r="G15" s="679">
        <v>16051.191999999999</v>
      </c>
      <c r="H15" s="679">
        <v>2306.0940000000001</v>
      </c>
      <c r="I15" s="679">
        <v>1218.92</v>
      </c>
      <c r="J15" s="679">
        <v>414.15</v>
      </c>
      <c r="K15" s="679">
        <v>2575.2460000000001</v>
      </c>
      <c r="L15" s="679">
        <v>371.84899999999999</v>
      </c>
      <c r="M15" s="406"/>
      <c r="N15" s="379"/>
      <c r="O15" s="404"/>
      <c r="P15" s="404"/>
      <c r="Q15" s="404"/>
    </row>
    <row r="16" spans="1:21" s="395" customFormat="1" ht="9" customHeight="1">
      <c r="A16" s="391"/>
      <c r="B16" s="676">
        <v>1999</v>
      </c>
      <c r="C16" s="679">
        <f>SUM(D16:L16)</f>
        <v>161160.36599999998</v>
      </c>
      <c r="D16" s="679">
        <v>53161.777999999998</v>
      </c>
      <c r="E16" s="679">
        <v>13743.404</v>
      </c>
      <c r="F16" s="679">
        <v>70812.683999999994</v>
      </c>
      <c r="G16" s="679">
        <v>16128.308999999999</v>
      </c>
      <c r="H16" s="679">
        <v>2300.2040000000002</v>
      </c>
      <c r="I16" s="679">
        <v>1299.049</v>
      </c>
      <c r="J16" s="679">
        <v>411.596</v>
      </c>
      <c r="K16" s="679">
        <v>3150.5839999999998</v>
      </c>
      <c r="L16" s="679">
        <v>152.75800000000001</v>
      </c>
      <c r="M16" s="406"/>
      <c r="N16" s="379"/>
      <c r="O16" s="404"/>
      <c r="P16" s="404"/>
      <c r="Q16" s="404"/>
    </row>
    <row r="17" spans="1:17" s="395" customFormat="1" ht="9" customHeight="1">
      <c r="A17" s="391"/>
      <c r="B17" s="676"/>
      <c r="C17" s="679"/>
      <c r="D17" s="679"/>
      <c r="E17" s="679"/>
      <c r="F17" s="679"/>
      <c r="G17" s="679"/>
      <c r="H17" s="679"/>
      <c r="I17" s="679"/>
      <c r="J17" s="679"/>
      <c r="K17" s="679"/>
      <c r="L17" s="679"/>
      <c r="M17" s="406"/>
      <c r="N17" s="379"/>
      <c r="O17" s="404"/>
      <c r="P17" s="404"/>
      <c r="Q17" s="404"/>
    </row>
    <row r="18" spans="1:17" s="395" customFormat="1" ht="9" customHeight="1">
      <c r="A18" s="391"/>
      <c r="B18" s="676">
        <v>2000</v>
      </c>
      <c r="C18" s="679">
        <f>SUM(D18:L18)</f>
        <v>165812.33899999998</v>
      </c>
      <c r="D18" s="679">
        <v>56873.784</v>
      </c>
      <c r="E18" s="679">
        <v>15238.366</v>
      </c>
      <c r="F18" s="679">
        <v>71395.081000000006</v>
      </c>
      <c r="G18" s="679">
        <v>15652.286</v>
      </c>
      <c r="H18" s="679">
        <v>1650.5609999999999</v>
      </c>
      <c r="I18" s="679">
        <v>1208.3810000000001</v>
      </c>
      <c r="J18" s="679">
        <v>402.97500000000002</v>
      </c>
      <c r="K18" s="679">
        <v>3079.8449999999998</v>
      </c>
      <c r="L18" s="679">
        <v>311.06</v>
      </c>
      <c r="M18" s="406"/>
      <c r="N18" s="379"/>
      <c r="O18" s="404"/>
      <c r="P18" s="404"/>
      <c r="Q18" s="404"/>
    </row>
    <row r="19" spans="1:17" s="395" customFormat="1" ht="9" customHeight="1">
      <c r="A19" s="391"/>
      <c r="B19" s="676">
        <v>2001</v>
      </c>
      <c r="C19" s="679">
        <f>SUM(D19:L19)</f>
        <v>172164.91300000003</v>
      </c>
      <c r="D19" s="679">
        <v>60694.095000000001</v>
      </c>
      <c r="E19" s="679">
        <v>16681.14</v>
      </c>
      <c r="F19" s="679">
        <v>71548.198999999993</v>
      </c>
      <c r="G19" s="679">
        <v>15940.317999999999</v>
      </c>
      <c r="H19" s="679">
        <v>2343.2930000000001</v>
      </c>
      <c r="I19" s="679">
        <v>1146.1030000000001</v>
      </c>
      <c r="J19" s="679">
        <v>795.87099999999998</v>
      </c>
      <c r="K19" s="679">
        <v>2921.9079999999999</v>
      </c>
      <c r="L19" s="679">
        <v>93.986000000000004</v>
      </c>
      <c r="M19" s="406"/>
      <c r="N19" s="379"/>
      <c r="O19" s="404"/>
      <c r="P19" s="404"/>
      <c r="Q19" s="404"/>
    </row>
    <row r="20" spans="1:17" s="395" customFormat="1" ht="9" customHeight="1">
      <c r="A20" s="391"/>
      <c r="B20" s="676">
        <v>2002</v>
      </c>
      <c r="C20" s="679">
        <f>SUM(D20:L20)</f>
        <v>176969.28000000003</v>
      </c>
      <c r="D20" s="679">
        <v>66303.267000000007</v>
      </c>
      <c r="E20" s="679">
        <v>16695.406999999999</v>
      </c>
      <c r="F20" s="679">
        <v>70499.553</v>
      </c>
      <c r="G20" s="679">
        <v>15671.093000000001</v>
      </c>
      <c r="H20" s="679">
        <v>2286.3989999999999</v>
      </c>
      <c r="I20" s="679">
        <v>1135.7070000000001</v>
      </c>
      <c r="J20" s="679">
        <v>798.18100000000004</v>
      </c>
      <c r="K20" s="679">
        <v>3498.8139999999999</v>
      </c>
      <c r="L20" s="679">
        <v>80.858999999999995</v>
      </c>
      <c r="M20" s="406"/>
      <c r="N20" s="379"/>
      <c r="O20" s="404"/>
      <c r="P20" s="404"/>
      <c r="Q20" s="404"/>
    </row>
    <row r="21" spans="1:17" s="395" customFormat="1" ht="9" customHeight="1">
      <c r="A21" s="391"/>
      <c r="B21" s="676">
        <v>2003</v>
      </c>
      <c r="C21" s="679">
        <f>SUM(D21:L21)</f>
        <v>176116.04000000004</v>
      </c>
      <c r="D21" s="679">
        <v>70130.198000000004</v>
      </c>
      <c r="E21" s="679">
        <v>15821.963</v>
      </c>
      <c r="F21" s="679">
        <v>68389.539000000004</v>
      </c>
      <c r="G21" s="679">
        <v>15043.913</v>
      </c>
      <c r="H21" s="679">
        <v>1949.2249999999999</v>
      </c>
      <c r="I21" s="679">
        <v>1148.7059999999999</v>
      </c>
      <c r="J21" s="679">
        <v>743.101</v>
      </c>
      <c r="K21" s="679">
        <v>2816.7190000000001</v>
      </c>
      <c r="L21" s="679">
        <v>72.676000000000002</v>
      </c>
      <c r="M21" s="406"/>
      <c r="N21" s="379"/>
      <c r="O21" s="404"/>
      <c r="P21" s="404"/>
      <c r="Q21" s="404"/>
    </row>
    <row r="22" spans="1:17" s="395" customFormat="1" ht="9" customHeight="1">
      <c r="A22" s="391"/>
      <c r="B22" s="676">
        <v>2004</v>
      </c>
      <c r="C22" s="679">
        <f>SUM(D22:L22)</f>
        <v>178738.86300000001</v>
      </c>
      <c r="D22" s="679">
        <v>74093.212</v>
      </c>
      <c r="E22" s="679">
        <v>16748.187999999998</v>
      </c>
      <c r="F22" s="679">
        <v>66259.119000000006</v>
      </c>
      <c r="G22" s="679">
        <v>14683.072</v>
      </c>
      <c r="H22" s="679">
        <v>1888.521</v>
      </c>
      <c r="I22" s="679">
        <v>1238.962</v>
      </c>
      <c r="J22" s="679">
        <v>772.87300000000005</v>
      </c>
      <c r="K22" s="679">
        <v>2997.1</v>
      </c>
      <c r="L22" s="679">
        <v>57.816000000000003</v>
      </c>
      <c r="M22" s="406"/>
      <c r="N22" s="379"/>
      <c r="O22" s="404"/>
      <c r="P22" s="404"/>
      <c r="Q22" s="404"/>
    </row>
    <row r="23" spans="1:17" s="395" customFormat="1" ht="9" customHeight="1">
      <c r="A23" s="391"/>
      <c r="B23" s="676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406"/>
      <c r="N23" s="379"/>
      <c r="O23" s="404"/>
      <c r="P23" s="404"/>
      <c r="Q23" s="404"/>
    </row>
    <row r="24" spans="1:17" s="395" customFormat="1" ht="9" customHeight="1">
      <c r="A24" s="391"/>
      <c r="B24" s="676">
        <v>2005</v>
      </c>
      <c r="C24" s="679">
        <f>SUM(D24:L24)</f>
        <v>187252.52000000005</v>
      </c>
      <c r="D24" s="679">
        <v>80159.115000000005</v>
      </c>
      <c r="E24" s="679">
        <v>17199.793000000001</v>
      </c>
      <c r="F24" s="679">
        <v>68341.156000000003</v>
      </c>
      <c r="G24" s="679">
        <v>14512.102999999999</v>
      </c>
      <c r="H24" s="679">
        <v>1894.059</v>
      </c>
      <c r="I24" s="679" t="s">
        <v>9</v>
      </c>
      <c r="J24" s="679">
        <v>803.78700000000003</v>
      </c>
      <c r="K24" s="679">
        <v>4160.3329999999996</v>
      </c>
      <c r="L24" s="679">
        <v>182.17400000000001</v>
      </c>
      <c r="M24" s="406"/>
      <c r="N24" s="379"/>
      <c r="O24" s="404"/>
      <c r="P24" s="404"/>
      <c r="Q24" s="404"/>
    </row>
    <row r="25" spans="1:17" s="395" customFormat="1" ht="9" customHeight="1">
      <c r="A25" s="391"/>
      <c r="B25" s="676">
        <v>2006</v>
      </c>
      <c r="C25" s="679">
        <f>SUM(D25:L25)</f>
        <v>191856.527</v>
      </c>
      <c r="D25" s="679">
        <v>80765.278000000006</v>
      </c>
      <c r="E25" s="679">
        <v>18507.885999999999</v>
      </c>
      <c r="F25" s="679">
        <v>71699.845000000001</v>
      </c>
      <c r="G25" s="679">
        <v>14347.398999999999</v>
      </c>
      <c r="H25" s="679">
        <v>1926.8920000000001</v>
      </c>
      <c r="I25" s="679" t="s">
        <v>9</v>
      </c>
      <c r="J25" s="679">
        <v>835.94100000000003</v>
      </c>
      <c r="K25" s="679">
        <v>3620.3530000000001</v>
      </c>
      <c r="L25" s="679">
        <v>152.93299999999999</v>
      </c>
      <c r="M25" s="406"/>
      <c r="N25" s="379"/>
      <c r="O25" s="404"/>
      <c r="P25" s="404"/>
      <c r="Q25" s="404"/>
    </row>
    <row r="26" spans="1:17" s="395" customFormat="1" ht="9" customHeight="1">
      <c r="A26" s="391"/>
      <c r="B26" s="676">
        <v>2007</v>
      </c>
      <c r="C26" s="679">
        <f>SUM(D26:L26)</f>
        <v>194908.23700000002</v>
      </c>
      <c r="D26" s="679">
        <v>79026.475000000006</v>
      </c>
      <c r="E26" s="679">
        <v>18487.632000000001</v>
      </c>
      <c r="F26" s="679">
        <v>76149.592999999993</v>
      </c>
      <c r="G26" s="679">
        <v>14484.898999999999</v>
      </c>
      <c r="H26" s="679">
        <v>1863.89</v>
      </c>
      <c r="I26" s="679" t="s">
        <v>9</v>
      </c>
      <c r="J26" s="679">
        <v>665.23900000000003</v>
      </c>
      <c r="K26" s="679">
        <v>4082.6419999999998</v>
      </c>
      <c r="L26" s="679">
        <v>147.86699999999999</v>
      </c>
      <c r="M26" s="406"/>
      <c r="N26" s="379"/>
      <c r="O26" s="404"/>
      <c r="P26" s="404"/>
      <c r="Q26" s="404"/>
    </row>
    <row r="27" spans="1:17" s="395" customFormat="1" ht="9" customHeight="1">
      <c r="A27" s="391"/>
      <c r="B27" s="676">
        <v>2008</v>
      </c>
      <c r="C27" s="679">
        <f>SUM(D27:L27)</f>
        <v>198467.58300000004</v>
      </c>
      <c r="D27" s="679">
        <v>81969.975000000006</v>
      </c>
      <c r="E27" s="679">
        <v>18593.311000000002</v>
      </c>
      <c r="F27" s="679">
        <v>76348.597999999998</v>
      </c>
      <c r="G27" s="679">
        <v>15013.918</v>
      </c>
      <c r="H27" s="679">
        <v>1780.45</v>
      </c>
      <c r="I27" s="679" t="s">
        <v>9</v>
      </c>
      <c r="J27" s="679">
        <v>361.15699999999998</v>
      </c>
      <c r="K27" s="679">
        <v>4232.0950000000003</v>
      </c>
      <c r="L27" s="679">
        <v>168.07900000000001</v>
      </c>
      <c r="M27" s="406"/>
      <c r="N27" s="379"/>
      <c r="O27" s="404"/>
      <c r="P27" s="404"/>
      <c r="Q27" s="404"/>
    </row>
    <row r="28" spans="1:17" s="395" customFormat="1" ht="9" customHeight="1">
      <c r="A28" s="391"/>
      <c r="B28" s="676">
        <v>2009</v>
      </c>
      <c r="C28" s="679">
        <f>SUM(D28:L28)</f>
        <v>210657.23799999998</v>
      </c>
      <c r="D28" s="679">
        <v>88803.35</v>
      </c>
      <c r="E28" s="679">
        <v>19371.407999999999</v>
      </c>
      <c r="F28" s="679">
        <v>79140.570999999996</v>
      </c>
      <c r="G28" s="679">
        <v>15902.028</v>
      </c>
      <c r="H28" s="679">
        <v>1804.883</v>
      </c>
      <c r="I28" s="679">
        <v>584.26099999999997</v>
      </c>
      <c r="J28" s="679">
        <v>360.88900000000001</v>
      </c>
      <c r="K28" s="679">
        <v>4529.4520000000002</v>
      </c>
      <c r="L28" s="679">
        <v>160.39599999999999</v>
      </c>
      <c r="M28" s="406"/>
      <c r="N28" s="379"/>
      <c r="O28" s="404"/>
      <c r="P28" s="404"/>
      <c r="Q28" s="404"/>
    </row>
    <row r="29" spans="1:17" s="395" customFormat="1" ht="9" customHeight="1">
      <c r="A29" s="391"/>
      <c r="B29" s="676"/>
      <c r="C29" s="679"/>
      <c r="D29" s="679"/>
      <c r="E29" s="679"/>
      <c r="F29" s="679"/>
      <c r="G29" s="679"/>
      <c r="H29" s="679"/>
      <c r="I29" s="679"/>
      <c r="J29" s="679"/>
      <c r="K29" s="679"/>
      <c r="L29" s="679"/>
      <c r="M29" s="406"/>
      <c r="N29" s="379"/>
      <c r="O29" s="404"/>
      <c r="P29" s="404"/>
      <c r="Q29" s="404"/>
    </row>
    <row r="30" spans="1:17" s="395" customFormat="1" ht="9" customHeight="1">
      <c r="A30" s="391"/>
      <c r="B30" s="676">
        <v>2010</v>
      </c>
      <c r="C30" s="679">
        <f t="shared" ref="C30:C32" si="1">SUM(D30:L30)</f>
        <v>210387.56</v>
      </c>
      <c r="D30" s="679">
        <v>88507.096000000005</v>
      </c>
      <c r="E30" s="679">
        <v>19384.678</v>
      </c>
      <c r="F30" s="679">
        <v>79436.475999999995</v>
      </c>
      <c r="G30" s="679">
        <v>16035.790999999999</v>
      </c>
      <c r="H30" s="679">
        <v>1501.6</v>
      </c>
      <c r="I30" s="679">
        <v>578.94899999999996</v>
      </c>
      <c r="J30" s="679">
        <v>330.49400000000003</v>
      </c>
      <c r="K30" s="679">
        <v>4559.9780000000001</v>
      </c>
      <c r="L30" s="679">
        <v>52.497999999999998</v>
      </c>
      <c r="M30" s="406"/>
      <c r="N30" s="379"/>
      <c r="O30" s="404"/>
      <c r="P30" s="404"/>
      <c r="Q30" s="404"/>
    </row>
    <row r="31" spans="1:17" s="395" customFormat="1" ht="9" customHeight="1">
      <c r="A31" s="391"/>
      <c r="B31" s="676">
        <v>2011</v>
      </c>
      <c r="C31" s="679">
        <f t="shared" si="1"/>
        <v>217065.30600000004</v>
      </c>
      <c r="D31" s="679">
        <v>91658.08</v>
      </c>
      <c r="E31" s="679">
        <v>20003.382000000001</v>
      </c>
      <c r="F31" s="679">
        <v>82305.585999999996</v>
      </c>
      <c r="G31" s="679">
        <v>16056.17</v>
      </c>
      <c r="H31" s="679">
        <v>1501.6</v>
      </c>
      <c r="I31" s="679">
        <v>588.72900000000004</v>
      </c>
      <c r="J31" s="679">
        <v>364.45800000000003</v>
      </c>
      <c r="K31" s="679">
        <v>4556.9449999999997</v>
      </c>
      <c r="L31" s="679">
        <v>30.356000000000002</v>
      </c>
      <c r="M31" s="406"/>
      <c r="N31" s="379"/>
      <c r="O31" s="404"/>
      <c r="P31" s="404"/>
      <c r="Q31" s="404"/>
    </row>
    <row r="32" spans="1:17" s="395" customFormat="1" ht="9" customHeight="1">
      <c r="A32" s="391"/>
      <c r="B32" s="676" t="s">
        <v>23</v>
      </c>
      <c r="C32" s="679">
        <f t="shared" si="1"/>
        <v>223463.55499999999</v>
      </c>
      <c r="D32" s="679">
        <v>96186.702999999994</v>
      </c>
      <c r="E32" s="679">
        <v>19630.921999999999</v>
      </c>
      <c r="F32" s="679">
        <v>85545.793000000005</v>
      </c>
      <c r="G32" s="679">
        <v>15367.803</v>
      </c>
      <c r="H32" s="679">
        <v>1551.653</v>
      </c>
      <c r="I32" s="679">
        <v>781.96299999999997</v>
      </c>
      <c r="J32" s="679">
        <v>368.10199999999998</v>
      </c>
      <c r="K32" s="679">
        <v>3904.498</v>
      </c>
      <c r="L32" s="679">
        <v>126.11799999999999</v>
      </c>
      <c r="M32" s="406"/>
      <c r="N32" s="379"/>
      <c r="O32" s="404"/>
      <c r="P32" s="404"/>
      <c r="Q32" s="404"/>
    </row>
    <row r="33" spans="1:21" s="395" customFormat="1" ht="3" customHeight="1">
      <c r="A33" s="391"/>
      <c r="B33" s="444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2"/>
      <c r="N33" s="379"/>
    </row>
    <row r="34" spans="1:21" s="395" customFormat="1" ht="3" customHeight="1">
      <c r="A34" s="391"/>
      <c r="B34" s="403"/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402"/>
      <c r="N34" s="379"/>
    </row>
    <row r="35" spans="1:21" s="395" customFormat="1" ht="9" customHeight="1">
      <c r="A35" s="391"/>
      <c r="B35" s="673" t="s">
        <v>250</v>
      </c>
      <c r="C35" s="87"/>
      <c r="D35" s="672"/>
      <c r="E35" s="672"/>
      <c r="F35" s="672"/>
      <c r="G35" s="672"/>
      <c r="H35" s="672"/>
      <c r="I35" s="672"/>
      <c r="J35" s="672"/>
      <c r="K35" s="672"/>
      <c r="L35" s="672"/>
      <c r="M35" s="402"/>
      <c r="N35" s="379"/>
    </row>
    <row r="36" spans="1:21" s="66" customFormat="1" ht="9" customHeight="1">
      <c r="A36" s="63"/>
      <c r="B36" s="673" t="s">
        <v>241</v>
      </c>
      <c r="C36" s="373"/>
      <c r="D36" s="673"/>
      <c r="E36" s="673"/>
      <c r="F36" s="673"/>
      <c r="G36" s="673"/>
      <c r="H36" s="673"/>
      <c r="I36" s="673"/>
      <c r="J36" s="673"/>
      <c r="K36" s="673"/>
      <c r="L36" s="673"/>
      <c r="M36" s="73"/>
      <c r="N36" s="379"/>
    </row>
    <row r="37" spans="1:21" s="66" customFormat="1" ht="9" customHeight="1">
      <c r="A37" s="63"/>
      <c r="B37" s="373" t="s">
        <v>486</v>
      </c>
      <c r="C37" s="373"/>
      <c r="D37" s="673"/>
      <c r="E37" s="673"/>
      <c r="F37" s="673"/>
      <c r="G37" s="673"/>
      <c r="H37" s="673"/>
      <c r="I37" s="673"/>
      <c r="J37" s="673"/>
      <c r="K37" s="673"/>
      <c r="L37" s="673"/>
      <c r="M37" s="73"/>
      <c r="N37" s="379"/>
    </row>
    <row r="38" spans="1:21" s="66" customFormat="1" ht="9" customHeight="1">
      <c r="A38" s="63"/>
      <c r="B38" s="673" t="s">
        <v>243</v>
      </c>
      <c r="C38" s="373"/>
      <c r="D38" s="673"/>
      <c r="E38" s="673"/>
      <c r="F38" s="673"/>
      <c r="G38" s="673"/>
      <c r="H38" s="673"/>
      <c r="I38" s="673"/>
      <c r="J38" s="673"/>
      <c r="K38" s="673"/>
      <c r="L38" s="673"/>
      <c r="M38" s="73"/>
      <c r="N38" s="379"/>
    </row>
    <row r="39" spans="1:21" s="379" customFormat="1" ht="4.7" customHeight="1">
      <c r="A39" s="411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412"/>
      <c r="O39" s="380"/>
      <c r="P39" s="380"/>
      <c r="Q39" s="380"/>
      <c r="R39" s="380"/>
      <c r="S39" s="380"/>
      <c r="T39" s="380"/>
      <c r="U39" s="380"/>
    </row>
    <row r="40" spans="1:21" hidden="1">
      <c r="N40" s="76" t="s">
        <v>59</v>
      </c>
    </row>
  </sheetData>
  <sheetProtection sheet="1" objects="1" scenarios="1"/>
  <mergeCells count="3">
    <mergeCell ref="B8:B9"/>
    <mergeCell ref="E8:E9"/>
    <mergeCell ref="K8:K9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U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2" width="5.6640625" style="76" customWidth="1"/>
    <col min="3" max="3" width="6.83203125" style="76" customWidth="1"/>
    <col min="4" max="4" width="7" style="76" customWidth="1"/>
    <col min="5" max="5" width="7.5" style="76" customWidth="1"/>
    <col min="6" max="6" width="6.5" style="76" customWidth="1"/>
    <col min="7" max="7" width="7" style="76" customWidth="1"/>
    <col min="8" max="8" width="7.1640625" style="76" customWidth="1"/>
    <col min="9" max="9" width="6.5" style="76" customWidth="1"/>
    <col min="10" max="11" width="6.6640625" style="76" customWidth="1"/>
    <col min="12" max="12" width="5.83203125" style="76" customWidth="1"/>
    <col min="13" max="14" width="1" style="76" customWidth="1"/>
    <col min="15" max="16384" width="13.33203125" style="76" hidden="1"/>
  </cols>
  <sheetData>
    <row r="1" spans="1:21" s="379" customFormat="1" ht="4.7" customHeight="1">
      <c r="A1" s="445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  <c r="N1" s="380"/>
      <c r="O1" s="380"/>
      <c r="P1" s="380"/>
      <c r="Q1" s="380"/>
      <c r="R1" s="380"/>
      <c r="S1" s="380"/>
      <c r="T1" s="380"/>
    </row>
    <row r="2" spans="1:21" s="379" customFormat="1" ht="11.1" customHeight="1">
      <c r="A2" s="381"/>
      <c r="B2" s="57" t="s">
        <v>316</v>
      </c>
      <c r="C2" s="72"/>
      <c r="D2" s="72"/>
      <c r="E2" s="72"/>
      <c r="F2" s="72"/>
      <c r="G2" s="72"/>
      <c r="H2" s="72"/>
      <c r="I2" s="72"/>
      <c r="J2" s="72"/>
      <c r="K2" s="72"/>
      <c r="L2" s="710" t="s">
        <v>317</v>
      </c>
      <c r="M2" s="71"/>
      <c r="N2" s="380"/>
      <c r="O2" s="380"/>
      <c r="P2" s="380"/>
      <c r="Q2" s="380"/>
      <c r="R2" s="380"/>
      <c r="S2" s="380"/>
      <c r="T2" s="380"/>
    </row>
    <row r="3" spans="1:21" s="379" customFormat="1" ht="11.1" customHeight="1">
      <c r="A3" s="381"/>
      <c r="B3" s="57" t="s">
        <v>318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1"/>
      <c r="N3" s="380"/>
      <c r="O3" s="380"/>
      <c r="P3" s="380"/>
      <c r="Q3" s="380"/>
      <c r="R3" s="380"/>
      <c r="S3" s="380"/>
      <c r="T3" s="380"/>
    </row>
    <row r="4" spans="1:21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71"/>
    </row>
    <row r="5" spans="1:21" s="389" customFormat="1" ht="11.1" customHeight="1">
      <c r="A5" s="384"/>
      <c r="B5" s="441" t="s">
        <v>231</v>
      </c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71"/>
    </row>
    <row r="6" spans="1:21" s="395" customFormat="1" ht="3" customHeight="1">
      <c r="A6" s="391"/>
      <c r="B6" s="392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71"/>
      <c r="N6" s="66"/>
      <c r="O6" s="66"/>
      <c r="P6" s="66"/>
      <c r="Q6" s="66"/>
      <c r="R6" s="66"/>
      <c r="S6" s="66"/>
      <c r="T6" s="66"/>
    </row>
    <row r="7" spans="1:21" s="395" customFormat="1" ht="3" customHeight="1">
      <c r="A7" s="391"/>
      <c r="B7" s="396" t="s">
        <v>36</v>
      </c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71"/>
      <c r="N7" s="66"/>
      <c r="O7" s="66"/>
      <c r="P7" s="66"/>
      <c r="Q7" s="66"/>
      <c r="R7" s="66"/>
      <c r="S7" s="66"/>
      <c r="T7" s="66"/>
    </row>
    <row r="8" spans="1:21" s="395" customFormat="1" ht="9.6" customHeight="1">
      <c r="A8" s="391"/>
      <c r="B8" s="718" t="s">
        <v>28</v>
      </c>
      <c r="C8" s="82" t="s">
        <v>46</v>
      </c>
      <c r="D8" s="82" t="s">
        <v>246</v>
      </c>
      <c r="E8" s="721" t="s">
        <v>247</v>
      </c>
      <c r="F8" s="82" t="s">
        <v>232</v>
      </c>
      <c r="G8" s="82" t="s">
        <v>233</v>
      </c>
      <c r="H8" s="82" t="s">
        <v>234</v>
      </c>
      <c r="I8" s="82" t="s">
        <v>235</v>
      </c>
      <c r="J8" s="82" t="s">
        <v>236</v>
      </c>
      <c r="K8" s="721" t="s">
        <v>248</v>
      </c>
      <c r="L8" s="82" t="s">
        <v>249</v>
      </c>
      <c r="M8" s="71"/>
    </row>
    <row r="9" spans="1:21" s="395" customFormat="1" ht="8.65" customHeight="1">
      <c r="A9" s="391"/>
      <c r="B9" s="719"/>
      <c r="D9" s="82"/>
      <c r="E9" s="721"/>
      <c r="F9" s="82"/>
      <c r="G9" s="82"/>
      <c r="H9" s="82"/>
      <c r="I9" s="82"/>
      <c r="J9" s="82"/>
      <c r="K9" s="721"/>
      <c r="L9" s="82"/>
      <c r="M9" s="71"/>
    </row>
    <row r="10" spans="1:21" s="395" customFormat="1" ht="3" customHeight="1">
      <c r="A10" s="391"/>
      <c r="B10" s="400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71"/>
    </row>
    <row r="11" spans="1:21" s="395" customFormat="1" ht="3" customHeight="1">
      <c r="A11" s="391"/>
      <c r="B11" s="403"/>
      <c r="C11" s="672"/>
      <c r="D11" s="672"/>
      <c r="E11" s="672"/>
      <c r="F11" s="672"/>
      <c r="G11" s="82"/>
      <c r="H11" s="672"/>
      <c r="I11" s="672"/>
      <c r="J11" s="672"/>
      <c r="K11" s="672"/>
      <c r="L11" s="672"/>
      <c r="M11" s="71"/>
    </row>
    <row r="12" spans="1:21" s="395" customFormat="1" ht="9" customHeight="1">
      <c r="A12" s="391"/>
      <c r="B12" s="676">
        <v>1995</v>
      </c>
      <c r="C12" s="679">
        <f>SUM(D12:L12)</f>
        <v>30335.656999999999</v>
      </c>
      <c r="D12" s="679">
        <v>5041.2669999999998</v>
      </c>
      <c r="E12" s="679">
        <v>312.57</v>
      </c>
      <c r="F12" s="679">
        <v>14389.143</v>
      </c>
      <c r="G12" s="679">
        <v>4880.7539999999999</v>
      </c>
      <c r="H12" s="679">
        <v>1715.751</v>
      </c>
      <c r="I12" s="679">
        <v>706.601</v>
      </c>
      <c r="J12" s="679">
        <v>335.34</v>
      </c>
      <c r="K12" s="679">
        <v>1162.4090000000001</v>
      </c>
      <c r="L12" s="679">
        <v>1791.8219999999999</v>
      </c>
      <c r="M12" s="71"/>
      <c r="N12" s="405"/>
      <c r="O12" s="81"/>
      <c r="P12" s="81"/>
      <c r="Q12" s="81"/>
      <c r="R12" s="81"/>
      <c r="S12" s="81"/>
      <c r="T12" s="81"/>
      <c r="U12" s="81"/>
    </row>
    <row r="13" spans="1:21" s="395" customFormat="1" ht="9" customHeight="1">
      <c r="A13" s="391"/>
      <c r="B13" s="676">
        <v>1996</v>
      </c>
      <c r="C13" s="679">
        <f>SUM(D13:L13)</f>
        <v>32213.112000000001</v>
      </c>
      <c r="D13" s="679">
        <v>5277.8069999999998</v>
      </c>
      <c r="E13" s="679">
        <v>334.50700000000001</v>
      </c>
      <c r="F13" s="679">
        <v>14645.013000000001</v>
      </c>
      <c r="G13" s="679">
        <v>5200.9179999999997</v>
      </c>
      <c r="H13" s="679">
        <v>1937.817</v>
      </c>
      <c r="I13" s="679">
        <v>1308.5740000000001</v>
      </c>
      <c r="J13" s="679">
        <v>409.56599999999997</v>
      </c>
      <c r="K13" s="679">
        <v>1157.777</v>
      </c>
      <c r="L13" s="679">
        <v>1941.133</v>
      </c>
      <c r="M13" s="71"/>
      <c r="N13" s="405"/>
      <c r="O13" s="81"/>
      <c r="P13" s="81"/>
      <c r="Q13" s="81"/>
      <c r="R13" s="81"/>
      <c r="S13" s="81"/>
      <c r="T13" s="81"/>
      <c r="U13" s="81"/>
    </row>
    <row r="14" spans="1:21" s="395" customFormat="1" ht="9" customHeight="1">
      <c r="A14" s="391"/>
      <c r="B14" s="676">
        <v>1997</v>
      </c>
      <c r="C14" s="679">
        <f>SUM(D14:L14)</f>
        <v>33200.75</v>
      </c>
      <c r="D14" s="679">
        <v>7470.7610000000004</v>
      </c>
      <c r="E14" s="679">
        <v>349.327</v>
      </c>
      <c r="F14" s="679">
        <v>14883.012000000001</v>
      </c>
      <c r="G14" s="679">
        <v>5509.3760000000002</v>
      </c>
      <c r="H14" s="679">
        <v>1983.46</v>
      </c>
      <c r="I14" s="679">
        <v>908.71199999999999</v>
      </c>
      <c r="J14" s="679">
        <v>438.69799999999998</v>
      </c>
      <c r="K14" s="679">
        <v>1281.098</v>
      </c>
      <c r="L14" s="679">
        <v>376.30599999999998</v>
      </c>
      <c r="M14" s="71"/>
      <c r="N14" s="405"/>
      <c r="O14" s="81"/>
      <c r="P14" s="81"/>
      <c r="Q14" s="81"/>
      <c r="R14" s="81"/>
      <c r="S14" s="81"/>
      <c r="T14" s="81"/>
      <c r="U14" s="81"/>
    </row>
    <row r="15" spans="1:21" s="395" customFormat="1" ht="9" customHeight="1">
      <c r="A15" s="391"/>
      <c r="B15" s="676">
        <v>1998</v>
      </c>
      <c r="C15" s="679">
        <f>SUM(D15:L15)</f>
        <v>33254.046999999999</v>
      </c>
      <c r="D15" s="679">
        <v>7309.0879999999997</v>
      </c>
      <c r="E15" s="679">
        <v>403.01100000000002</v>
      </c>
      <c r="F15" s="679">
        <v>15169.217000000001</v>
      </c>
      <c r="G15" s="679">
        <v>5678.5510000000004</v>
      </c>
      <c r="H15" s="679">
        <v>1899.7449999999999</v>
      </c>
      <c r="I15" s="679">
        <v>905.66899999999998</v>
      </c>
      <c r="J15" s="679">
        <v>484.29</v>
      </c>
      <c r="K15" s="679">
        <v>1096.1030000000001</v>
      </c>
      <c r="L15" s="679">
        <v>308.37299999999999</v>
      </c>
      <c r="M15" s="71"/>
      <c r="N15" s="405"/>
      <c r="O15" s="81"/>
      <c r="P15" s="81"/>
      <c r="Q15" s="81"/>
      <c r="R15" s="81"/>
      <c r="S15" s="81"/>
      <c r="T15" s="81"/>
      <c r="U15" s="81"/>
    </row>
    <row r="16" spans="1:21" s="395" customFormat="1" ht="9" customHeight="1">
      <c r="A16" s="391"/>
      <c r="B16" s="676">
        <v>1999</v>
      </c>
      <c r="C16" s="679">
        <f>SUM(D16:L16)</f>
        <v>35198.861000000004</v>
      </c>
      <c r="D16" s="679">
        <v>8157.1170000000002</v>
      </c>
      <c r="E16" s="679">
        <v>399.36799999999999</v>
      </c>
      <c r="F16" s="679">
        <v>15804.249</v>
      </c>
      <c r="G16" s="679">
        <v>5841.277</v>
      </c>
      <c r="H16" s="679">
        <v>1841.7529999999999</v>
      </c>
      <c r="I16" s="679">
        <v>911.77200000000005</v>
      </c>
      <c r="J16" s="679">
        <v>353.27300000000002</v>
      </c>
      <c r="K16" s="679">
        <v>1444.963</v>
      </c>
      <c r="L16" s="679">
        <v>445.089</v>
      </c>
      <c r="M16" s="71"/>
      <c r="N16" s="405"/>
      <c r="O16" s="81"/>
      <c r="P16" s="81"/>
      <c r="Q16" s="81"/>
      <c r="R16" s="81"/>
      <c r="S16" s="81"/>
      <c r="T16" s="81"/>
      <c r="U16" s="81"/>
    </row>
    <row r="17" spans="1:21" s="395" customFormat="1" ht="9" customHeight="1">
      <c r="A17" s="391"/>
      <c r="B17" s="676"/>
      <c r="C17" s="679"/>
      <c r="D17" s="679"/>
      <c r="E17" s="679"/>
      <c r="F17" s="679"/>
      <c r="G17" s="679"/>
      <c r="H17" s="679"/>
      <c r="I17" s="679"/>
      <c r="J17" s="679"/>
      <c r="K17" s="679"/>
      <c r="L17" s="679"/>
      <c r="M17" s="71"/>
      <c r="N17" s="405"/>
      <c r="O17" s="81"/>
      <c r="P17" s="81"/>
      <c r="Q17" s="81"/>
      <c r="R17" s="81"/>
      <c r="S17" s="81"/>
      <c r="T17" s="81"/>
      <c r="U17" s="81"/>
    </row>
    <row r="18" spans="1:21" s="395" customFormat="1" ht="9" customHeight="1">
      <c r="A18" s="391"/>
      <c r="B18" s="676">
        <v>2000</v>
      </c>
      <c r="C18" s="679">
        <f>SUM(D18:L18)</f>
        <v>36155.899999999994</v>
      </c>
      <c r="D18" s="679">
        <v>8759.3979999999992</v>
      </c>
      <c r="E18" s="679">
        <v>409.74200000000002</v>
      </c>
      <c r="F18" s="679">
        <v>15992.28</v>
      </c>
      <c r="G18" s="679">
        <v>5775.1009999999997</v>
      </c>
      <c r="H18" s="679">
        <v>2085.614</v>
      </c>
      <c r="I18" s="679">
        <v>839.12900000000002</v>
      </c>
      <c r="J18" s="679">
        <v>433.60300000000001</v>
      </c>
      <c r="K18" s="679">
        <v>1506.2629999999999</v>
      </c>
      <c r="L18" s="679">
        <v>354.77</v>
      </c>
      <c r="M18" s="71"/>
      <c r="N18" s="405"/>
      <c r="O18" s="81"/>
      <c r="P18" s="81"/>
      <c r="Q18" s="81"/>
      <c r="R18" s="81"/>
      <c r="S18" s="81"/>
      <c r="T18" s="81"/>
      <c r="U18" s="81"/>
    </row>
    <row r="19" spans="1:21" s="395" customFormat="1" ht="9" customHeight="1">
      <c r="A19" s="391"/>
      <c r="B19" s="676">
        <v>2001</v>
      </c>
      <c r="C19" s="679">
        <f>SUM(D19:L19)</f>
        <v>36977.363000000005</v>
      </c>
      <c r="D19" s="679">
        <v>9087.7990000000009</v>
      </c>
      <c r="E19" s="679">
        <v>419.39600000000002</v>
      </c>
      <c r="F19" s="679">
        <v>16469.236000000001</v>
      </c>
      <c r="G19" s="679">
        <v>6025.2120000000004</v>
      </c>
      <c r="H19" s="679">
        <v>1856.729</v>
      </c>
      <c r="I19" s="679">
        <v>888.73099999999999</v>
      </c>
      <c r="J19" s="679">
        <v>269.34300000000002</v>
      </c>
      <c r="K19" s="679">
        <v>1479.1969999999999</v>
      </c>
      <c r="L19" s="679">
        <v>481.72</v>
      </c>
      <c r="M19" s="71"/>
      <c r="N19" s="405"/>
      <c r="O19" s="81"/>
      <c r="P19" s="81"/>
      <c r="Q19" s="81"/>
      <c r="R19" s="81"/>
      <c r="S19" s="81"/>
      <c r="T19" s="81"/>
      <c r="U19" s="81"/>
    </row>
    <row r="20" spans="1:21" s="395" customFormat="1" ht="9" customHeight="1">
      <c r="A20" s="391"/>
      <c r="B20" s="676">
        <v>2002</v>
      </c>
      <c r="C20" s="679">
        <f>SUM(D20:L20)</f>
        <v>37501.417000000001</v>
      </c>
      <c r="D20" s="679">
        <v>9567.8919999999998</v>
      </c>
      <c r="E20" s="679">
        <v>373.04399999999998</v>
      </c>
      <c r="F20" s="679">
        <v>16642.383999999998</v>
      </c>
      <c r="G20" s="679">
        <v>6103.777</v>
      </c>
      <c r="H20" s="679">
        <v>1903.1489999999999</v>
      </c>
      <c r="I20" s="679">
        <v>965.64800000000002</v>
      </c>
      <c r="J20" s="679">
        <v>367.09300000000002</v>
      </c>
      <c r="K20" s="679">
        <v>1375.1590000000001</v>
      </c>
      <c r="L20" s="679">
        <v>203.27099999999999</v>
      </c>
      <c r="M20" s="71"/>
      <c r="N20" s="405"/>
      <c r="O20" s="81"/>
      <c r="P20" s="81"/>
      <c r="Q20" s="81"/>
      <c r="R20" s="81"/>
      <c r="S20" s="81"/>
      <c r="T20" s="81"/>
      <c r="U20" s="81"/>
    </row>
    <row r="21" spans="1:21" s="395" customFormat="1" ht="9" customHeight="1">
      <c r="A21" s="391"/>
      <c r="B21" s="676">
        <v>2003</v>
      </c>
      <c r="C21" s="679">
        <f>SUM(D21:L21)</f>
        <v>38423.582999999999</v>
      </c>
      <c r="D21" s="679">
        <v>10062.567999999999</v>
      </c>
      <c r="E21" s="679">
        <v>357.15100000000001</v>
      </c>
      <c r="F21" s="679">
        <v>16699.536</v>
      </c>
      <c r="G21" s="679">
        <v>6173.9579999999996</v>
      </c>
      <c r="H21" s="679">
        <v>1846.999</v>
      </c>
      <c r="I21" s="679">
        <v>928.36099999999999</v>
      </c>
      <c r="J21" s="679">
        <v>392.89600000000002</v>
      </c>
      <c r="K21" s="679">
        <v>1534.673</v>
      </c>
      <c r="L21" s="679">
        <v>427.44099999999997</v>
      </c>
      <c r="M21" s="71"/>
      <c r="N21" s="405"/>
      <c r="O21" s="81"/>
      <c r="P21" s="81"/>
      <c r="Q21" s="81"/>
      <c r="R21" s="81"/>
      <c r="S21" s="81"/>
      <c r="T21" s="81"/>
      <c r="U21" s="81"/>
    </row>
    <row r="22" spans="1:21" s="395" customFormat="1" ht="9" customHeight="1">
      <c r="A22" s="391"/>
      <c r="B22" s="676">
        <v>2004</v>
      </c>
      <c r="C22" s="679">
        <f>SUM(D22:L22)</f>
        <v>39873.412999999993</v>
      </c>
      <c r="D22" s="679">
        <v>10773.364</v>
      </c>
      <c r="E22" s="679">
        <v>363.06200000000001</v>
      </c>
      <c r="F22" s="679">
        <v>17164.757000000001</v>
      </c>
      <c r="G22" s="679">
        <v>6242.491</v>
      </c>
      <c r="H22" s="679">
        <v>1890.989</v>
      </c>
      <c r="I22" s="679">
        <v>935.88900000000001</v>
      </c>
      <c r="J22" s="679">
        <v>408.64299999999997</v>
      </c>
      <c r="K22" s="679">
        <v>1646.912</v>
      </c>
      <c r="L22" s="679">
        <v>447.30599999999998</v>
      </c>
      <c r="M22" s="71"/>
      <c r="N22" s="405"/>
      <c r="O22" s="81"/>
      <c r="P22" s="81"/>
      <c r="Q22" s="81"/>
      <c r="R22" s="81"/>
      <c r="S22" s="81"/>
      <c r="T22" s="81"/>
      <c r="U22" s="81"/>
    </row>
    <row r="23" spans="1:21" s="395" customFormat="1" ht="9" customHeight="1">
      <c r="A23" s="391"/>
      <c r="B23" s="676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71"/>
      <c r="N23" s="405"/>
      <c r="O23" s="81"/>
      <c r="P23" s="81"/>
      <c r="Q23" s="81"/>
      <c r="R23" s="81"/>
      <c r="S23" s="81"/>
      <c r="T23" s="81"/>
      <c r="U23" s="81"/>
    </row>
    <row r="24" spans="1:21" s="395" customFormat="1" ht="9" customHeight="1">
      <c r="A24" s="391"/>
      <c r="B24" s="676">
        <v>2005</v>
      </c>
      <c r="C24" s="679">
        <f>SUM(D24:L24)</f>
        <v>41063.378999999994</v>
      </c>
      <c r="D24" s="679">
        <v>11700.43</v>
      </c>
      <c r="E24" s="679">
        <v>371.733</v>
      </c>
      <c r="F24" s="679">
        <v>17455.465</v>
      </c>
      <c r="G24" s="679">
        <v>6411.4539999999997</v>
      </c>
      <c r="H24" s="679">
        <v>2025.537</v>
      </c>
      <c r="I24" s="679" t="s">
        <v>9</v>
      </c>
      <c r="J24" s="679">
        <v>425.79300000000001</v>
      </c>
      <c r="K24" s="679">
        <v>1991.971</v>
      </c>
      <c r="L24" s="679">
        <v>680.99599999999998</v>
      </c>
      <c r="M24" s="71"/>
      <c r="N24" s="405"/>
      <c r="O24" s="81"/>
      <c r="P24" s="81"/>
      <c r="Q24" s="81"/>
      <c r="R24" s="81"/>
      <c r="S24" s="81"/>
      <c r="T24" s="81"/>
      <c r="U24" s="81"/>
    </row>
    <row r="25" spans="1:21" s="395" customFormat="1" ht="9" customHeight="1">
      <c r="A25" s="391"/>
      <c r="B25" s="676">
        <v>2006</v>
      </c>
      <c r="C25" s="679">
        <f>SUM(D25:L25)</f>
        <v>41853.657999999996</v>
      </c>
      <c r="D25" s="679">
        <v>12432.521000000001</v>
      </c>
      <c r="E25" s="679">
        <v>390.17700000000002</v>
      </c>
      <c r="F25" s="679">
        <v>17494.137999999999</v>
      </c>
      <c r="G25" s="679">
        <v>6335.4939999999997</v>
      </c>
      <c r="H25" s="679">
        <v>2152.92</v>
      </c>
      <c r="I25" s="679" t="s">
        <v>9</v>
      </c>
      <c r="J25" s="679">
        <v>442.82499999999999</v>
      </c>
      <c r="K25" s="679">
        <v>1852.0039999999999</v>
      </c>
      <c r="L25" s="679">
        <v>753.57899999999995</v>
      </c>
      <c r="M25" s="71"/>
      <c r="N25" s="405"/>
      <c r="O25" s="81"/>
      <c r="P25" s="81"/>
      <c r="Q25" s="81"/>
      <c r="R25" s="81"/>
      <c r="S25" s="81"/>
      <c r="T25" s="81"/>
      <c r="U25" s="81"/>
    </row>
    <row r="26" spans="1:21" s="395" customFormat="1" ht="9" customHeight="1">
      <c r="A26" s="391"/>
      <c r="B26" s="676">
        <v>2007</v>
      </c>
      <c r="C26" s="679">
        <f>SUM(D26:L26)</f>
        <v>43546.859999999993</v>
      </c>
      <c r="D26" s="679">
        <v>13362.942999999999</v>
      </c>
      <c r="E26" s="679">
        <v>395.95499999999998</v>
      </c>
      <c r="F26" s="679">
        <v>17863.728999999999</v>
      </c>
      <c r="G26" s="679">
        <v>6860.7129999999997</v>
      </c>
      <c r="H26" s="679">
        <v>2147.5749999999998</v>
      </c>
      <c r="I26" s="679" t="s">
        <v>9</v>
      </c>
      <c r="J26" s="679">
        <v>377.36599999999999</v>
      </c>
      <c r="K26" s="679">
        <v>1921.672</v>
      </c>
      <c r="L26" s="679">
        <v>616.90700000000004</v>
      </c>
      <c r="M26" s="71"/>
      <c r="N26" s="405"/>
      <c r="O26" s="81"/>
      <c r="P26" s="81"/>
      <c r="Q26" s="81"/>
      <c r="R26" s="81"/>
      <c r="S26" s="81"/>
      <c r="T26" s="81"/>
      <c r="U26" s="81"/>
    </row>
    <row r="27" spans="1:21" s="395" customFormat="1" ht="9" customHeight="1">
      <c r="A27" s="391"/>
      <c r="B27" s="676">
        <v>2008</v>
      </c>
      <c r="C27" s="679">
        <f>SUM(D27:L27)</f>
        <v>45338.684000000008</v>
      </c>
      <c r="D27" s="679">
        <v>14604.971</v>
      </c>
      <c r="E27" s="679">
        <v>389.04700000000003</v>
      </c>
      <c r="F27" s="679">
        <v>17927.771000000001</v>
      </c>
      <c r="G27" s="679">
        <v>7238.8360000000002</v>
      </c>
      <c r="H27" s="679">
        <v>2042.9860000000001</v>
      </c>
      <c r="I27" s="679" t="s">
        <v>9</v>
      </c>
      <c r="J27" s="679">
        <v>325.75400000000002</v>
      </c>
      <c r="K27" s="679">
        <v>2163.1990000000001</v>
      </c>
      <c r="L27" s="679">
        <v>646.12</v>
      </c>
      <c r="M27" s="71"/>
      <c r="N27" s="405"/>
      <c r="O27" s="81"/>
      <c r="P27" s="81"/>
      <c r="Q27" s="81"/>
      <c r="R27" s="81"/>
      <c r="S27" s="81"/>
      <c r="T27" s="81"/>
      <c r="U27" s="81"/>
    </row>
    <row r="28" spans="1:21" s="395" customFormat="1" ht="9" customHeight="1">
      <c r="A28" s="391"/>
      <c r="B28" s="676">
        <v>2009</v>
      </c>
      <c r="C28" s="679">
        <f>SUM(D28:L28)</f>
        <v>47734.720000000001</v>
      </c>
      <c r="D28" s="679">
        <v>15394.541999999999</v>
      </c>
      <c r="E28" s="679">
        <v>393.20499999999998</v>
      </c>
      <c r="F28" s="679">
        <v>18028.34</v>
      </c>
      <c r="G28" s="679">
        <v>7488.0919999999996</v>
      </c>
      <c r="H28" s="679">
        <v>2071.018</v>
      </c>
      <c r="I28" s="679">
        <v>1305.78</v>
      </c>
      <c r="J28" s="679">
        <v>311.52699999999999</v>
      </c>
      <c r="K28" s="679">
        <v>2106.3980000000001</v>
      </c>
      <c r="L28" s="679">
        <v>635.81799999999998</v>
      </c>
      <c r="M28" s="71"/>
      <c r="N28" s="405"/>
      <c r="O28" s="81"/>
      <c r="P28" s="81"/>
      <c r="Q28" s="81"/>
      <c r="R28" s="81"/>
      <c r="S28" s="81"/>
      <c r="T28" s="81"/>
      <c r="U28" s="81"/>
    </row>
    <row r="29" spans="1:21" s="395" customFormat="1" ht="9" customHeight="1">
      <c r="A29" s="391"/>
      <c r="B29" s="676"/>
      <c r="C29" s="679"/>
      <c r="D29" s="679"/>
      <c r="E29" s="679"/>
      <c r="F29" s="679"/>
      <c r="G29" s="679"/>
      <c r="H29" s="679"/>
      <c r="I29" s="679"/>
      <c r="J29" s="679"/>
      <c r="K29" s="679"/>
      <c r="L29" s="679"/>
      <c r="M29" s="71"/>
      <c r="N29" s="405"/>
      <c r="O29" s="81"/>
      <c r="P29" s="81"/>
      <c r="Q29" s="81"/>
      <c r="R29" s="81"/>
      <c r="S29" s="81"/>
      <c r="T29" s="81"/>
      <c r="U29" s="81"/>
    </row>
    <row r="30" spans="1:21" s="395" customFormat="1" ht="9" customHeight="1">
      <c r="A30" s="391"/>
      <c r="B30" s="676">
        <v>2010</v>
      </c>
      <c r="C30" s="679">
        <f>SUM(D30:L30)</f>
        <v>48216.967000000004</v>
      </c>
      <c r="D30" s="679">
        <v>15420.673000000001</v>
      </c>
      <c r="E30" s="679">
        <v>403.27</v>
      </c>
      <c r="F30" s="679">
        <v>18449.875</v>
      </c>
      <c r="G30" s="679">
        <v>7618.46</v>
      </c>
      <c r="H30" s="679">
        <v>2078.0329999999999</v>
      </c>
      <c r="I30" s="679">
        <v>949.12400000000002</v>
      </c>
      <c r="J30" s="679">
        <v>408.02199999999999</v>
      </c>
      <c r="K30" s="679">
        <v>2325.6410000000001</v>
      </c>
      <c r="L30" s="679">
        <v>563.86900000000003</v>
      </c>
      <c r="M30" s="71"/>
      <c r="N30" s="405"/>
      <c r="O30" s="81"/>
      <c r="P30" s="81"/>
      <c r="Q30" s="81"/>
      <c r="R30" s="81"/>
      <c r="S30" s="81"/>
      <c r="T30" s="81"/>
      <c r="U30" s="81"/>
    </row>
    <row r="31" spans="1:21" s="395" customFormat="1" ht="9" customHeight="1">
      <c r="A31" s="391"/>
      <c r="B31" s="676">
        <v>2011</v>
      </c>
      <c r="C31" s="679">
        <f>SUM(D31:L31)</f>
        <v>50089.261000000013</v>
      </c>
      <c r="D31" s="679">
        <v>16683.398000000001</v>
      </c>
      <c r="E31" s="679">
        <v>432.69400000000002</v>
      </c>
      <c r="F31" s="679">
        <v>19494.361000000001</v>
      </c>
      <c r="G31" s="679">
        <v>7941.1310000000003</v>
      </c>
      <c r="H31" s="679">
        <v>2078.0329999999999</v>
      </c>
      <c r="I31" s="679">
        <v>779.95899999999995</v>
      </c>
      <c r="J31" s="679">
        <v>363.49900000000002</v>
      </c>
      <c r="K31" s="679">
        <v>2080.8339999999998</v>
      </c>
      <c r="L31" s="679">
        <v>235.352</v>
      </c>
      <c r="M31" s="71"/>
      <c r="N31" s="405"/>
      <c r="O31" s="81"/>
      <c r="P31" s="81"/>
      <c r="Q31" s="81"/>
      <c r="R31" s="81"/>
      <c r="S31" s="81"/>
      <c r="T31" s="81"/>
      <c r="U31" s="81"/>
    </row>
    <row r="32" spans="1:21" s="395" customFormat="1" ht="9" customHeight="1">
      <c r="A32" s="391"/>
      <c r="B32" s="676" t="s">
        <v>23</v>
      </c>
      <c r="C32" s="679">
        <f>SUM(D32:L32)</f>
        <v>52584.099000000002</v>
      </c>
      <c r="D32" s="679">
        <v>17771.560000000001</v>
      </c>
      <c r="E32" s="679">
        <v>482.339</v>
      </c>
      <c r="F32" s="679">
        <v>20089.305</v>
      </c>
      <c r="G32" s="679">
        <v>7829.6239999999998</v>
      </c>
      <c r="H32" s="679">
        <v>2098.0329999999999</v>
      </c>
      <c r="I32" s="679">
        <v>1094.444</v>
      </c>
      <c r="J32" s="679">
        <v>476.70499999999998</v>
      </c>
      <c r="K32" s="679">
        <v>2154.7049999999999</v>
      </c>
      <c r="L32" s="679">
        <v>587.38400000000001</v>
      </c>
      <c r="M32" s="71"/>
      <c r="N32" s="405"/>
      <c r="O32" s="81"/>
      <c r="P32" s="81"/>
      <c r="Q32" s="81"/>
      <c r="R32" s="81"/>
      <c r="S32" s="81"/>
      <c r="T32" s="81"/>
      <c r="U32" s="81"/>
    </row>
    <row r="33" spans="1:20" s="395" customFormat="1" ht="3" customHeight="1">
      <c r="A33" s="391"/>
      <c r="B33" s="400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71"/>
      <c r="N33" s="405"/>
    </row>
    <row r="34" spans="1:20" s="395" customFormat="1" ht="3" customHeight="1">
      <c r="A34" s="391"/>
      <c r="B34" s="403"/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71"/>
      <c r="N34" s="405"/>
    </row>
    <row r="35" spans="1:20" s="395" customFormat="1" ht="9" customHeight="1">
      <c r="A35" s="391"/>
      <c r="B35" s="677" t="s">
        <v>319</v>
      </c>
      <c r="C35" s="672"/>
      <c r="D35" s="672"/>
      <c r="E35" s="672"/>
      <c r="F35" s="672"/>
      <c r="G35" s="672"/>
      <c r="H35" s="672"/>
      <c r="I35" s="672"/>
      <c r="J35" s="672"/>
      <c r="K35" s="672"/>
      <c r="L35" s="72"/>
      <c r="M35" s="71"/>
    </row>
    <row r="36" spans="1:20" s="395" customFormat="1" ht="9" customHeight="1">
      <c r="A36" s="391"/>
      <c r="B36" s="673" t="s">
        <v>320</v>
      </c>
      <c r="C36" s="672"/>
      <c r="D36" s="672"/>
      <c r="E36" s="672"/>
      <c r="F36" s="672"/>
      <c r="G36" s="672"/>
      <c r="H36" s="672"/>
      <c r="I36" s="672"/>
      <c r="J36" s="672"/>
      <c r="K36" s="672"/>
      <c r="L36" s="72"/>
      <c r="M36" s="71"/>
    </row>
    <row r="37" spans="1:20" s="379" customFormat="1" ht="9" customHeight="1">
      <c r="A37" s="381"/>
      <c r="B37" s="673" t="s">
        <v>241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1"/>
      <c r="N37" s="380"/>
      <c r="O37" s="380"/>
      <c r="P37" s="380"/>
      <c r="Q37" s="380"/>
      <c r="R37" s="380"/>
      <c r="S37" s="380"/>
      <c r="T37" s="380"/>
    </row>
    <row r="38" spans="1:20" s="379" customFormat="1" ht="9" customHeight="1">
      <c r="A38" s="381"/>
      <c r="B38" s="673" t="s">
        <v>486</v>
      </c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1"/>
      <c r="N38" s="380"/>
      <c r="O38" s="380"/>
      <c r="P38" s="380"/>
      <c r="Q38" s="380"/>
      <c r="R38" s="380"/>
      <c r="S38" s="380"/>
      <c r="T38" s="380"/>
    </row>
    <row r="39" spans="1:20" s="379" customFormat="1" ht="9" customHeight="1">
      <c r="A39" s="381"/>
      <c r="B39" s="673" t="s">
        <v>243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1"/>
      <c r="N39" s="380"/>
      <c r="O39" s="380"/>
      <c r="P39" s="380"/>
      <c r="Q39" s="380"/>
      <c r="R39" s="380"/>
      <c r="S39" s="380"/>
      <c r="T39" s="380"/>
    </row>
    <row r="40" spans="1:20" s="379" customFormat="1" ht="4.7" customHeight="1">
      <c r="A40" s="411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412"/>
      <c r="N40" s="380"/>
      <c r="O40" s="380"/>
      <c r="P40" s="380"/>
      <c r="Q40" s="380"/>
      <c r="R40" s="380"/>
      <c r="S40" s="380"/>
      <c r="T40" s="380"/>
    </row>
    <row r="41" spans="1:20" hidden="1">
      <c r="N41" s="76" t="s">
        <v>59</v>
      </c>
    </row>
  </sheetData>
  <sheetProtection sheet="1" objects="1" scenarios="1"/>
  <mergeCells count="3">
    <mergeCell ref="B8:B9"/>
    <mergeCell ref="E8:E9"/>
    <mergeCell ref="K8:K9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W4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2" width="6.5" style="76" customWidth="1"/>
    <col min="3" max="3" width="6.6640625" style="76" customWidth="1"/>
    <col min="4" max="4" width="7.1640625" style="76" customWidth="1"/>
    <col min="5" max="5" width="8.1640625" style="76" customWidth="1"/>
    <col min="6" max="6" width="6.33203125" style="76" customWidth="1"/>
    <col min="7" max="8" width="7" style="76" customWidth="1"/>
    <col min="9" max="9" width="6.1640625" style="76" customWidth="1"/>
    <col min="10" max="11" width="6" style="76" customWidth="1"/>
    <col min="12" max="12" width="6.33203125" style="76" customWidth="1"/>
    <col min="13" max="14" width="1" style="76" customWidth="1"/>
    <col min="15" max="16384" width="13.33203125" style="76" hidden="1"/>
  </cols>
  <sheetData>
    <row r="1" spans="1:23" s="379" customFormat="1" ht="4.7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  <c r="O1" s="380"/>
      <c r="P1" s="380"/>
      <c r="Q1" s="380"/>
      <c r="R1" s="380"/>
      <c r="S1" s="380"/>
      <c r="T1" s="380"/>
      <c r="U1" s="380"/>
    </row>
    <row r="2" spans="1:23" s="379" customFormat="1" ht="11.1" customHeight="1">
      <c r="A2" s="381"/>
      <c r="B2" s="57" t="s">
        <v>321</v>
      </c>
      <c r="C2" s="72"/>
      <c r="D2" s="72"/>
      <c r="E2" s="72"/>
      <c r="F2" s="72"/>
      <c r="G2" s="72"/>
      <c r="H2" s="72"/>
      <c r="I2" s="72"/>
      <c r="J2" s="72"/>
      <c r="K2" s="72"/>
      <c r="L2" s="710" t="s">
        <v>322</v>
      </c>
      <c r="M2" s="70"/>
      <c r="O2" s="380"/>
      <c r="P2" s="380"/>
      <c r="Q2" s="380"/>
      <c r="R2" s="380"/>
      <c r="S2" s="380"/>
      <c r="T2" s="380"/>
      <c r="U2" s="380"/>
    </row>
    <row r="3" spans="1:23" s="389" customFormat="1" ht="11.1" customHeight="1">
      <c r="A3" s="384"/>
      <c r="B3" s="382" t="s">
        <v>318</v>
      </c>
      <c r="C3" s="386"/>
      <c r="D3" s="386"/>
      <c r="E3" s="386"/>
      <c r="F3" s="386"/>
      <c r="G3" s="387"/>
      <c r="H3" s="387"/>
      <c r="I3" s="387"/>
      <c r="J3" s="82"/>
      <c r="K3" s="82"/>
      <c r="L3" s="387"/>
      <c r="M3" s="388"/>
      <c r="N3" s="379"/>
    </row>
    <row r="4" spans="1:23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90"/>
      <c r="N4" s="379"/>
    </row>
    <row r="5" spans="1:23" s="389" customFormat="1" ht="11.1" customHeight="1">
      <c r="A5" s="384"/>
      <c r="B5" s="441" t="s">
        <v>231</v>
      </c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390"/>
      <c r="N5" s="379"/>
    </row>
    <row r="6" spans="1:23" s="395" customFormat="1" ht="3" customHeight="1">
      <c r="A6" s="391"/>
      <c r="B6" s="392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4"/>
      <c r="N6" s="379"/>
      <c r="O6" s="66"/>
      <c r="P6" s="66"/>
      <c r="Q6" s="66"/>
      <c r="R6" s="66"/>
      <c r="S6" s="66"/>
      <c r="T6" s="66"/>
      <c r="U6" s="66"/>
    </row>
    <row r="7" spans="1:23" s="395" customFormat="1" ht="3" customHeight="1">
      <c r="A7" s="391"/>
      <c r="B7" s="396" t="s">
        <v>36</v>
      </c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7"/>
      <c r="N7" s="379"/>
      <c r="O7" s="66"/>
      <c r="P7" s="66"/>
      <c r="Q7" s="66"/>
      <c r="R7" s="66"/>
      <c r="S7" s="66"/>
      <c r="T7" s="66"/>
      <c r="U7" s="66"/>
    </row>
    <row r="8" spans="1:23" s="395" customFormat="1" ht="8.25" customHeight="1">
      <c r="A8" s="391"/>
      <c r="B8" s="718" t="s">
        <v>28</v>
      </c>
      <c r="C8" s="82" t="s">
        <v>46</v>
      </c>
      <c r="D8" s="82" t="s">
        <v>246</v>
      </c>
      <c r="E8" s="721" t="s">
        <v>247</v>
      </c>
      <c r="F8" s="82" t="s">
        <v>232</v>
      </c>
      <c r="G8" s="82" t="s">
        <v>233</v>
      </c>
      <c r="H8" s="82" t="s">
        <v>234</v>
      </c>
      <c r="I8" s="82" t="s">
        <v>235</v>
      </c>
      <c r="J8" s="82" t="s">
        <v>236</v>
      </c>
      <c r="K8" s="721" t="s">
        <v>248</v>
      </c>
      <c r="L8" s="82" t="s">
        <v>249</v>
      </c>
      <c r="M8" s="398"/>
      <c r="N8" s="379"/>
    </row>
    <row r="9" spans="1:23" s="395" customFormat="1" ht="8.25" customHeight="1">
      <c r="A9" s="391"/>
      <c r="B9" s="719"/>
      <c r="D9" s="82"/>
      <c r="E9" s="721"/>
      <c r="F9" s="82"/>
      <c r="G9" s="82"/>
      <c r="H9" s="82"/>
      <c r="I9" s="82"/>
      <c r="J9" s="82"/>
      <c r="K9" s="721"/>
      <c r="L9" s="82"/>
      <c r="M9" s="398"/>
      <c r="N9" s="379"/>
    </row>
    <row r="10" spans="1:23" s="395" customFormat="1" ht="3" customHeight="1">
      <c r="A10" s="391"/>
      <c r="B10" s="400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2"/>
      <c r="N10" s="379"/>
    </row>
    <row r="11" spans="1:23" s="395" customFormat="1" ht="3" customHeight="1">
      <c r="A11" s="391"/>
      <c r="B11" s="403"/>
      <c r="C11" s="672"/>
      <c r="D11" s="672"/>
      <c r="E11" s="672"/>
      <c r="F11" s="672"/>
      <c r="G11" s="672"/>
      <c r="H11" s="672"/>
      <c r="I11" s="672"/>
      <c r="J11" s="672"/>
      <c r="K11" s="672"/>
      <c r="L11" s="672"/>
      <c r="M11" s="402"/>
      <c r="N11" s="379"/>
    </row>
    <row r="12" spans="1:23" s="395" customFormat="1" ht="9" customHeight="1">
      <c r="A12" s="391"/>
      <c r="B12" s="676">
        <v>1995</v>
      </c>
      <c r="C12" s="679">
        <f>SUM(D12:L12)</f>
        <v>10925.85</v>
      </c>
      <c r="D12" s="679">
        <v>3266.61</v>
      </c>
      <c r="E12" s="679">
        <v>366.447</v>
      </c>
      <c r="F12" s="679">
        <v>4672.4279999999999</v>
      </c>
      <c r="G12" s="679">
        <v>1343.3869999999999</v>
      </c>
      <c r="H12" s="679">
        <v>309.04500000000002</v>
      </c>
      <c r="I12" s="679">
        <v>431.09399999999999</v>
      </c>
      <c r="J12" s="679">
        <v>72.394999999999996</v>
      </c>
      <c r="K12" s="679">
        <v>179.28200000000001</v>
      </c>
      <c r="L12" s="679">
        <v>285.16199999999998</v>
      </c>
      <c r="M12" s="73"/>
      <c r="N12" s="379"/>
      <c r="O12" s="405"/>
      <c r="P12" s="81"/>
      <c r="Q12" s="81"/>
      <c r="R12" s="81"/>
      <c r="S12" s="81"/>
      <c r="T12" s="81"/>
      <c r="U12" s="81"/>
      <c r="V12" s="81"/>
      <c r="W12" s="81"/>
    </row>
    <row r="13" spans="1:23" s="395" customFormat="1" ht="9" customHeight="1">
      <c r="A13" s="391"/>
      <c r="B13" s="676">
        <v>1996</v>
      </c>
      <c r="C13" s="679">
        <f>SUM(D13:L13)</f>
        <v>11585.839</v>
      </c>
      <c r="D13" s="679">
        <v>3287.8939999999998</v>
      </c>
      <c r="E13" s="679">
        <v>416.69900000000001</v>
      </c>
      <c r="F13" s="679">
        <v>4742.0060000000003</v>
      </c>
      <c r="G13" s="679">
        <v>1382.575</v>
      </c>
      <c r="H13" s="679">
        <v>351.666</v>
      </c>
      <c r="I13" s="679">
        <v>727.851</v>
      </c>
      <c r="J13" s="679">
        <v>98.367000000000004</v>
      </c>
      <c r="K13" s="679">
        <v>341.08699999999999</v>
      </c>
      <c r="L13" s="679">
        <v>237.69399999999999</v>
      </c>
      <c r="M13" s="73"/>
      <c r="N13" s="379"/>
      <c r="O13" s="405"/>
      <c r="P13" s="81"/>
      <c r="Q13" s="81"/>
      <c r="R13" s="81"/>
      <c r="S13" s="81"/>
      <c r="T13" s="81"/>
      <c r="U13" s="81"/>
      <c r="V13" s="81"/>
      <c r="W13" s="81"/>
    </row>
    <row r="14" spans="1:23" s="395" customFormat="1" ht="9" customHeight="1">
      <c r="A14" s="391"/>
      <c r="B14" s="676">
        <v>1997</v>
      </c>
      <c r="C14" s="679">
        <f>SUM(D14:L14)</f>
        <v>11222.370999999999</v>
      </c>
      <c r="D14" s="679">
        <v>3656.2429999999999</v>
      </c>
      <c r="E14" s="679">
        <v>429.32799999999997</v>
      </c>
      <c r="F14" s="679">
        <v>4559.9440000000004</v>
      </c>
      <c r="G14" s="679">
        <v>1379.373</v>
      </c>
      <c r="H14" s="679">
        <v>310.66899999999998</v>
      </c>
      <c r="I14" s="679">
        <v>441.892</v>
      </c>
      <c r="J14" s="679">
        <v>112.66800000000001</v>
      </c>
      <c r="K14" s="679">
        <v>321.44600000000003</v>
      </c>
      <c r="L14" s="679">
        <v>10.808</v>
      </c>
      <c r="M14" s="73"/>
      <c r="N14" s="379"/>
      <c r="O14" s="405"/>
      <c r="P14" s="81"/>
      <c r="Q14" s="81"/>
      <c r="R14" s="81"/>
      <c r="S14" s="81"/>
      <c r="T14" s="81"/>
      <c r="U14" s="81"/>
      <c r="V14" s="81"/>
      <c r="W14" s="81"/>
    </row>
    <row r="15" spans="1:23" s="395" customFormat="1" ht="9" customHeight="1">
      <c r="A15" s="391"/>
      <c r="B15" s="676">
        <v>1998</v>
      </c>
      <c r="C15" s="679">
        <f>SUM(D15:L15)</f>
        <v>11563.117</v>
      </c>
      <c r="D15" s="679">
        <v>4116.326</v>
      </c>
      <c r="E15" s="679">
        <v>430.07799999999997</v>
      </c>
      <c r="F15" s="679">
        <v>4435.0420000000004</v>
      </c>
      <c r="G15" s="679">
        <v>1376.691</v>
      </c>
      <c r="H15" s="679">
        <v>296.87599999999998</v>
      </c>
      <c r="I15" s="679">
        <v>460.339</v>
      </c>
      <c r="J15" s="679">
        <v>150.85400000000001</v>
      </c>
      <c r="K15" s="679">
        <v>287.36900000000003</v>
      </c>
      <c r="L15" s="679">
        <v>9.5419999999999998</v>
      </c>
      <c r="M15" s="73"/>
      <c r="N15" s="379"/>
      <c r="O15" s="405"/>
      <c r="P15" s="81"/>
      <c r="Q15" s="81"/>
      <c r="R15" s="81"/>
      <c r="S15" s="81"/>
      <c r="T15" s="81"/>
      <c r="U15" s="81"/>
      <c r="V15" s="81"/>
      <c r="W15" s="81"/>
    </row>
    <row r="16" spans="1:23" s="395" customFormat="1" ht="9" customHeight="1">
      <c r="A16" s="391"/>
      <c r="B16" s="676">
        <v>1999</v>
      </c>
      <c r="C16" s="679">
        <f>SUM(D16:L16)</f>
        <v>12135.958000000002</v>
      </c>
      <c r="D16" s="679">
        <v>4668.6779999999999</v>
      </c>
      <c r="E16" s="679">
        <v>418.19799999999998</v>
      </c>
      <c r="F16" s="679">
        <v>4452.42</v>
      </c>
      <c r="G16" s="679">
        <v>1376.4110000000001</v>
      </c>
      <c r="H16" s="679">
        <v>273.20699999999999</v>
      </c>
      <c r="I16" s="679">
        <v>587.83399999999995</v>
      </c>
      <c r="J16" s="679">
        <v>156.386</v>
      </c>
      <c r="K16" s="679">
        <v>185.53</v>
      </c>
      <c r="L16" s="679">
        <v>17.294</v>
      </c>
      <c r="M16" s="73"/>
      <c r="N16" s="379"/>
      <c r="O16" s="405"/>
      <c r="P16" s="81"/>
      <c r="Q16" s="81"/>
      <c r="R16" s="81"/>
      <c r="S16" s="81"/>
      <c r="T16" s="81"/>
      <c r="U16" s="81"/>
      <c r="V16" s="81"/>
      <c r="W16" s="81"/>
    </row>
    <row r="17" spans="1:23" s="395" customFormat="1" ht="9" customHeight="1">
      <c r="A17" s="391"/>
      <c r="B17" s="676"/>
      <c r="C17" s="679"/>
      <c r="D17" s="679"/>
      <c r="E17" s="679"/>
      <c r="F17" s="679"/>
      <c r="G17" s="679"/>
      <c r="H17" s="679"/>
      <c r="I17" s="679"/>
      <c r="J17" s="679"/>
      <c r="K17" s="679"/>
      <c r="L17" s="679"/>
      <c r="M17" s="73"/>
      <c r="N17" s="379"/>
      <c r="O17" s="405"/>
      <c r="P17" s="81"/>
      <c r="Q17" s="81"/>
      <c r="R17" s="81"/>
      <c r="S17" s="81"/>
      <c r="T17" s="81"/>
      <c r="U17" s="81"/>
      <c r="V17" s="81"/>
      <c r="W17" s="81"/>
    </row>
    <row r="18" spans="1:23" s="395" customFormat="1" ht="9" customHeight="1">
      <c r="A18" s="391"/>
      <c r="B18" s="676">
        <v>2000</v>
      </c>
      <c r="C18" s="679">
        <f>SUM(D18:L18)</f>
        <v>12061.106</v>
      </c>
      <c r="D18" s="679">
        <v>4664.28</v>
      </c>
      <c r="E18" s="679">
        <v>443.49700000000001</v>
      </c>
      <c r="F18" s="679">
        <v>4355.04</v>
      </c>
      <c r="G18" s="679">
        <v>1297.8989999999999</v>
      </c>
      <c r="H18" s="679">
        <v>270.75400000000002</v>
      </c>
      <c r="I18" s="679">
        <v>515.27200000000005</v>
      </c>
      <c r="J18" s="679">
        <v>147.63499999999999</v>
      </c>
      <c r="K18" s="679">
        <v>314.322</v>
      </c>
      <c r="L18" s="679">
        <v>52.406999999999996</v>
      </c>
      <c r="M18" s="73"/>
      <c r="N18" s="379"/>
      <c r="O18" s="405"/>
      <c r="P18" s="81"/>
      <c r="Q18" s="81"/>
      <c r="R18" s="81"/>
      <c r="S18" s="81"/>
      <c r="T18" s="81"/>
      <c r="U18" s="81"/>
      <c r="V18" s="81"/>
      <c r="W18" s="81"/>
    </row>
    <row r="19" spans="1:23" s="395" customFormat="1" ht="9" customHeight="1">
      <c r="A19" s="391"/>
      <c r="B19" s="676">
        <v>2001</v>
      </c>
      <c r="C19" s="679">
        <f>SUM(D19:L19)</f>
        <v>12248.451999999999</v>
      </c>
      <c r="D19" s="679">
        <v>4755.2550000000001</v>
      </c>
      <c r="E19" s="679">
        <v>425.36500000000001</v>
      </c>
      <c r="F19" s="679">
        <v>4426.0159999999996</v>
      </c>
      <c r="G19" s="679">
        <v>1300.7840000000001</v>
      </c>
      <c r="H19" s="679">
        <v>290.04000000000002</v>
      </c>
      <c r="I19" s="679">
        <v>522.19500000000005</v>
      </c>
      <c r="J19" s="679">
        <v>159.01599999999999</v>
      </c>
      <c r="K19" s="679">
        <v>330.51100000000002</v>
      </c>
      <c r="L19" s="679">
        <v>39.270000000000003</v>
      </c>
      <c r="M19" s="73"/>
      <c r="N19" s="379"/>
      <c r="O19" s="405"/>
      <c r="P19" s="81"/>
      <c r="Q19" s="81"/>
      <c r="R19" s="81"/>
      <c r="S19" s="81"/>
      <c r="T19" s="81"/>
      <c r="U19" s="81"/>
      <c r="V19" s="81"/>
      <c r="W19" s="81"/>
    </row>
    <row r="20" spans="1:23" s="395" customFormat="1" ht="9" customHeight="1">
      <c r="A20" s="391"/>
      <c r="B20" s="676">
        <v>2002</v>
      </c>
      <c r="C20" s="679">
        <f>SUM(D20:L20)</f>
        <v>12085.032999999999</v>
      </c>
      <c r="D20" s="679">
        <v>4829.0690000000004</v>
      </c>
      <c r="E20" s="679">
        <v>419.82400000000001</v>
      </c>
      <c r="F20" s="679">
        <v>4290.3180000000002</v>
      </c>
      <c r="G20" s="679">
        <v>1217.749</v>
      </c>
      <c r="H20" s="679">
        <v>245.50899999999999</v>
      </c>
      <c r="I20" s="679">
        <v>530.30600000000004</v>
      </c>
      <c r="J20" s="679">
        <v>172.339</v>
      </c>
      <c r="K20" s="679">
        <v>346.26799999999997</v>
      </c>
      <c r="L20" s="679">
        <v>33.651000000000003</v>
      </c>
      <c r="M20" s="73"/>
      <c r="N20" s="379"/>
      <c r="O20" s="405"/>
      <c r="P20" s="81"/>
      <c r="Q20" s="81"/>
      <c r="R20" s="81"/>
      <c r="S20" s="81"/>
      <c r="T20" s="81"/>
      <c r="U20" s="81"/>
      <c r="V20" s="81"/>
      <c r="W20" s="81"/>
    </row>
    <row r="21" spans="1:23" s="395" customFormat="1" ht="9" customHeight="1">
      <c r="A21" s="391"/>
      <c r="B21" s="676">
        <v>2003</v>
      </c>
      <c r="C21" s="679">
        <f>SUM(D21:L21)</f>
        <v>12003.007999999998</v>
      </c>
      <c r="D21" s="679">
        <v>4989.5320000000002</v>
      </c>
      <c r="E21" s="679">
        <v>407.95600000000002</v>
      </c>
      <c r="F21" s="679">
        <v>4071.6280000000002</v>
      </c>
      <c r="G21" s="679">
        <v>1205.8920000000001</v>
      </c>
      <c r="H21" s="679">
        <v>253.203</v>
      </c>
      <c r="I21" s="679">
        <v>549.11</v>
      </c>
      <c r="J21" s="679">
        <v>185.87100000000001</v>
      </c>
      <c r="K21" s="679">
        <v>302.28300000000002</v>
      </c>
      <c r="L21" s="679">
        <v>37.533000000000001</v>
      </c>
      <c r="M21" s="73"/>
      <c r="N21" s="379"/>
      <c r="O21" s="405"/>
      <c r="P21" s="81"/>
      <c r="Q21" s="81"/>
      <c r="R21" s="81"/>
      <c r="S21" s="81"/>
      <c r="T21" s="81"/>
      <c r="U21" s="81"/>
      <c r="V21" s="81"/>
      <c r="W21" s="81"/>
    </row>
    <row r="22" spans="1:23" s="395" customFormat="1" ht="9" customHeight="1">
      <c r="A22" s="391"/>
      <c r="B22" s="676">
        <v>2004</v>
      </c>
      <c r="C22" s="679">
        <f>SUM(D22:L22)</f>
        <v>12674.569</v>
      </c>
      <c r="D22" s="679">
        <v>5490.2560000000003</v>
      </c>
      <c r="E22" s="679">
        <v>377.38900000000001</v>
      </c>
      <c r="F22" s="679">
        <v>4172.0280000000002</v>
      </c>
      <c r="G22" s="679">
        <v>1242.4259999999999</v>
      </c>
      <c r="H22" s="679">
        <v>246.94</v>
      </c>
      <c r="I22" s="679">
        <v>597.62599999999998</v>
      </c>
      <c r="J22" s="679">
        <v>197.53299999999999</v>
      </c>
      <c r="K22" s="679">
        <v>321.51499999999999</v>
      </c>
      <c r="L22" s="679">
        <v>28.856000000000002</v>
      </c>
      <c r="M22" s="73"/>
      <c r="N22" s="379"/>
      <c r="O22" s="405"/>
      <c r="P22" s="81"/>
      <c r="Q22" s="81"/>
      <c r="R22" s="81"/>
      <c r="S22" s="81"/>
      <c r="T22" s="81"/>
      <c r="U22" s="81"/>
      <c r="V22" s="81"/>
      <c r="W22" s="81"/>
    </row>
    <row r="23" spans="1:23" s="395" customFormat="1" ht="9" customHeight="1">
      <c r="A23" s="391"/>
      <c r="B23" s="676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73"/>
      <c r="N23" s="379"/>
      <c r="O23" s="405"/>
      <c r="P23" s="81"/>
      <c r="Q23" s="81"/>
      <c r="R23" s="81"/>
      <c r="S23" s="81"/>
      <c r="T23" s="81"/>
      <c r="U23" s="81"/>
      <c r="V23" s="81"/>
      <c r="W23" s="81"/>
    </row>
    <row r="24" spans="1:23" s="395" customFormat="1" ht="9" customHeight="1">
      <c r="A24" s="391"/>
      <c r="B24" s="676">
        <v>2005</v>
      </c>
      <c r="C24" s="679">
        <f>SUM(D24:L24)</f>
        <v>12936.911000000002</v>
      </c>
      <c r="D24" s="679">
        <v>6414.85</v>
      </c>
      <c r="E24" s="679">
        <v>447.26299999999998</v>
      </c>
      <c r="F24" s="679">
        <v>4029.1030000000001</v>
      </c>
      <c r="G24" s="679">
        <v>1197.182</v>
      </c>
      <c r="H24" s="679">
        <v>245.55199999999999</v>
      </c>
      <c r="I24" s="679" t="s">
        <v>9</v>
      </c>
      <c r="J24" s="679">
        <v>204.625</v>
      </c>
      <c r="K24" s="679">
        <v>359.78</v>
      </c>
      <c r="L24" s="679">
        <v>38.555999999999997</v>
      </c>
      <c r="M24" s="73"/>
      <c r="N24" s="379"/>
      <c r="O24" s="405"/>
      <c r="P24" s="81"/>
      <c r="Q24" s="81"/>
      <c r="R24" s="81"/>
      <c r="S24" s="81"/>
      <c r="T24" s="81"/>
      <c r="U24" s="81"/>
      <c r="V24" s="81"/>
      <c r="W24" s="81"/>
    </row>
    <row r="25" spans="1:23" s="395" customFormat="1" ht="9" customHeight="1">
      <c r="A25" s="391"/>
      <c r="B25" s="676">
        <v>2006</v>
      </c>
      <c r="C25" s="679">
        <f>SUM(D25:L25)</f>
        <v>13686.743</v>
      </c>
      <c r="D25" s="679">
        <v>7046.8509999999997</v>
      </c>
      <c r="E25" s="679">
        <v>454.46</v>
      </c>
      <c r="F25" s="679">
        <v>4133.7510000000002</v>
      </c>
      <c r="G25" s="679">
        <v>1245.3399999999999</v>
      </c>
      <c r="H25" s="679">
        <v>246.81</v>
      </c>
      <c r="I25" s="679" t="s">
        <v>9</v>
      </c>
      <c r="J25" s="679">
        <v>158.38800000000001</v>
      </c>
      <c r="K25" s="679">
        <v>376.69900000000001</v>
      </c>
      <c r="L25" s="679">
        <v>24.443999999999999</v>
      </c>
      <c r="M25" s="73"/>
      <c r="N25" s="379"/>
      <c r="O25" s="405"/>
      <c r="P25" s="81"/>
      <c r="Q25" s="81"/>
      <c r="R25" s="81"/>
      <c r="S25" s="81"/>
      <c r="T25" s="81"/>
      <c r="U25" s="81"/>
      <c r="V25" s="81"/>
      <c r="W25" s="81"/>
    </row>
    <row r="26" spans="1:23" s="395" customFormat="1" ht="9" customHeight="1">
      <c r="A26" s="391"/>
      <c r="B26" s="676">
        <v>2007</v>
      </c>
      <c r="C26" s="679">
        <f>SUM(D26:L26)</f>
        <v>14499.436000000003</v>
      </c>
      <c r="D26" s="679">
        <v>7722.8789999999999</v>
      </c>
      <c r="E26" s="679">
        <v>390.09500000000003</v>
      </c>
      <c r="F26" s="679">
        <v>4188.3519999999999</v>
      </c>
      <c r="G26" s="679">
        <v>1288.8689999999999</v>
      </c>
      <c r="H26" s="679">
        <v>238.52099999999999</v>
      </c>
      <c r="I26" s="679" t="s">
        <v>9</v>
      </c>
      <c r="J26" s="679">
        <v>150.83000000000001</v>
      </c>
      <c r="K26" s="679">
        <v>457.279</v>
      </c>
      <c r="L26" s="679">
        <v>62.610999999999997</v>
      </c>
      <c r="M26" s="73"/>
      <c r="N26" s="379"/>
      <c r="O26" s="405"/>
      <c r="P26" s="81"/>
      <c r="Q26" s="81"/>
      <c r="R26" s="81"/>
      <c r="S26" s="81"/>
      <c r="T26" s="81"/>
      <c r="U26" s="81"/>
      <c r="V26" s="81"/>
      <c r="W26" s="81"/>
    </row>
    <row r="27" spans="1:23" s="395" customFormat="1" ht="9" customHeight="1">
      <c r="A27" s="391"/>
      <c r="B27" s="676">
        <v>2008</v>
      </c>
      <c r="C27" s="679">
        <f>SUM(D27:L27)</f>
        <v>15267.015000000001</v>
      </c>
      <c r="D27" s="679">
        <v>8314.99</v>
      </c>
      <c r="E27" s="679">
        <v>364.12799999999999</v>
      </c>
      <c r="F27" s="679">
        <v>4292.8010000000004</v>
      </c>
      <c r="G27" s="679">
        <v>1356.951</v>
      </c>
      <c r="H27" s="679">
        <v>233.64400000000001</v>
      </c>
      <c r="I27" s="679" t="s">
        <v>9</v>
      </c>
      <c r="J27" s="679">
        <v>140.596</v>
      </c>
      <c r="K27" s="679">
        <v>509.721</v>
      </c>
      <c r="L27" s="679">
        <v>54.183999999999997</v>
      </c>
      <c r="M27" s="73"/>
      <c r="N27" s="379"/>
      <c r="O27" s="405"/>
      <c r="P27" s="81"/>
      <c r="Q27" s="81"/>
      <c r="R27" s="81"/>
      <c r="S27" s="81"/>
      <c r="T27" s="81"/>
      <c r="U27" s="81"/>
      <c r="V27" s="81"/>
      <c r="W27" s="81"/>
    </row>
    <row r="28" spans="1:23" s="395" customFormat="1" ht="9" customHeight="1">
      <c r="A28" s="391"/>
      <c r="B28" s="676">
        <v>2009</v>
      </c>
      <c r="C28" s="679">
        <f>SUM(D28:L28)</f>
        <v>16066.333999999999</v>
      </c>
      <c r="D28" s="679">
        <v>8654.5229999999992</v>
      </c>
      <c r="E28" s="679">
        <v>372.25400000000002</v>
      </c>
      <c r="F28" s="679">
        <v>4354.7709999999997</v>
      </c>
      <c r="G28" s="679">
        <v>1435.2639999999999</v>
      </c>
      <c r="H28" s="679">
        <v>236.85</v>
      </c>
      <c r="I28" s="679">
        <v>374.08199999999999</v>
      </c>
      <c r="J28" s="679">
        <v>94.817999999999998</v>
      </c>
      <c r="K28" s="679">
        <v>487.84100000000001</v>
      </c>
      <c r="L28" s="679">
        <v>55.930999999999997</v>
      </c>
      <c r="M28" s="73"/>
      <c r="N28" s="379"/>
      <c r="O28" s="405"/>
      <c r="P28" s="81"/>
      <c r="Q28" s="81"/>
      <c r="R28" s="81"/>
      <c r="S28" s="81"/>
      <c r="T28" s="81"/>
      <c r="U28" s="81"/>
      <c r="V28" s="81"/>
      <c r="W28" s="81"/>
    </row>
    <row r="29" spans="1:23" s="395" customFormat="1" ht="9" customHeight="1">
      <c r="A29" s="391"/>
      <c r="B29" s="676"/>
      <c r="C29" s="679"/>
      <c r="D29" s="679"/>
      <c r="E29" s="679"/>
      <c r="F29" s="679"/>
      <c r="G29" s="679"/>
      <c r="H29" s="679"/>
      <c r="I29" s="679"/>
      <c r="J29" s="679"/>
      <c r="K29" s="679"/>
      <c r="L29" s="679"/>
      <c r="M29" s="73"/>
      <c r="N29" s="379"/>
      <c r="O29" s="405"/>
      <c r="P29" s="81"/>
      <c r="Q29" s="81"/>
      <c r="R29" s="81"/>
      <c r="S29" s="81"/>
      <c r="T29" s="81"/>
      <c r="U29" s="81"/>
      <c r="V29" s="81"/>
      <c r="W29" s="81"/>
    </row>
    <row r="30" spans="1:23" s="395" customFormat="1" ht="9" customHeight="1">
      <c r="A30" s="391"/>
      <c r="B30" s="676">
        <v>2010</v>
      </c>
      <c r="C30" s="679">
        <f t="shared" ref="C30:C32" si="0">SUM(D30:L30)</f>
        <v>16506.870000000003</v>
      </c>
      <c r="D30" s="679">
        <v>9020.2489999999998</v>
      </c>
      <c r="E30" s="679">
        <v>392.70600000000002</v>
      </c>
      <c r="F30" s="679">
        <v>4470.8010000000004</v>
      </c>
      <c r="G30" s="679">
        <v>1493.56</v>
      </c>
      <c r="H30" s="679">
        <v>200.999</v>
      </c>
      <c r="I30" s="679">
        <v>276.495</v>
      </c>
      <c r="J30" s="679">
        <v>98.314999999999998</v>
      </c>
      <c r="K30" s="679">
        <v>497.42599999999999</v>
      </c>
      <c r="L30" s="679">
        <v>56.319000000000003</v>
      </c>
      <c r="M30" s="73"/>
      <c r="N30" s="379"/>
      <c r="O30" s="405"/>
      <c r="P30" s="81"/>
      <c r="Q30" s="81"/>
      <c r="R30" s="81"/>
      <c r="S30" s="81"/>
      <c r="T30" s="81"/>
      <c r="U30" s="81"/>
      <c r="V30" s="81"/>
      <c r="W30" s="81"/>
    </row>
    <row r="31" spans="1:23" s="395" customFormat="1" ht="9" customHeight="1">
      <c r="A31" s="391"/>
      <c r="B31" s="676">
        <v>2011</v>
      </c>
      <c r="C31" s="679">
        <f t="shared" si="0"/>
        <v>17079.926000000003</v>
      </c>
      <c r="D31" s="679">
        <v>9305.5720000000001</v>
      </c>
      <c r="E31" s="679">
        <v>423.678</v>
      </c>
      <c r="F31" s="679">
        <v>4620.3490000000002</v>
      </c>
      <c r="G31" s="679">
        <v>1523.5</v>
      </c>
      <c r="H31" s="679">
        <v>200.999</v>
      </c>
      <c r="I31" s="679">
        <v>410.46300000000002</v>
      </c>
      <c r="J31" s="679">
        <v>126.50700000000001</v>
      </c>
      <c r="K31" s="679">
        <v>435.73700000000002</v>
      </c>
      <c r="L31" s="679">
        <v>33.121000000000002</v>
      </c>
      <c r="M31" s="73"/>
      <c r="N31" s="379"/>
      <c r="O31" s="405"/>
      <c r="P31" s="81"/>
      <c r="Q31" s="81"/>
      <c r="R31" s="81"/>
      <c r="S31" s="81"/>
      <c r="T31" s="81"/>
      <c r="U31" s="81"/>
      <c r="V31" s="81"/>
      <c r="W31" s="81"/>
    </row>
    <row r="32" spans="1:23" s="395" customFormat="1" ht="9" customHeight="1">
      <c r="A32" s="391"/>
      <c r="B32" s="676" t="s">
        <v>23</v>
      </c>
      <c r="C32" s="679">
        <f t="shared" si="0"/>
        <v>17610.898999999998</v>
      </c>
      <c r="D32" s="679">
        <v>9568.9380000000001</v>
      </c>
      <c r="E32" s="679">
        <v>418.05</v>
      </c>
      <c r="F32" s="679">
        <v>4830.4070000000002</v>
      </c>
      <c r="G32" s="679">
        <v>1514.394</v>
      </c>
      <c r="H32" s="679">
        <v>225.26</v>
      </c>
      <c r="I32" s="679">
        <v>472.036</v>
      </c>
      <c r="J32" s="679">
        <v>105.316</v>
      </c>
      <c r="K32" s="679">
        <v>400.214</v>
      </c>
      <c r="L32" s="679">
        <v>76.284000000000006</v>
      </c>
      <c r="M32" s="73"/>
      <c r="N32" s="379"/>
      <c r="O32" s="405"/>
      <c r="P32" s="81"/>
      <c r="Q32" s="81"/>
      <c r="R32" s="81"/>
      <c r="S32" s="81"/>
      <c r="T32" s="81"/>
      <c r="U32" s="81"/>
      <c r="V32" s="81"/>
      <c r="W32" s="81"/>
    </row>
    <row r="33" spans="1:15" s="395" customFormat="1" ht="3" customHeight="1">
      <c r="A33" s="391"/>
      <c r="B33" s="400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2"/>
      <c r="N33" s="379"/>
      <c r="O33" s="405"/>
    </row>
    <row r="34" spans="1:15" s="395" customFormat="1" ht="3" customHeight="1">
      <c r="A34" s="391"/>
      <c r="B34" s="403"/>
      <c r="C34" s="672"/>
      <c r="D34" s="672"/>
      <c r="E34" s="672"/>
      <c r="F34" s="672"/>
      <c r="G34" s="672"/>
      <c r="H34" s="672"/>
      <c r="I34" s="672"/>
      <c r="J34" s="672"/>
      <c r="K34" s="672"/>
      <c r="L34" s="72"/>
      <c r="M34" s="71"/>
      <c r="N34" s="379"/>
      <c r="O34" s="405"/>
    </row>
    <row r="35" spans="1:15" s="395" customFormat="1" ht="9" customHeight="1">
      <c r="A35" s="391"/>
      <c r="B35" s="673" t="s">
        <v>250</v>
      </c>
      <c r="C35" s="672"/>
      <c r="D35" s="672"/>
      <c r="E35" s="672"/>
      <c r="F35" s="672"/>
      <c r="G35" s="672"/>
      <c r="H35" s="672"/>
      <c r="I35" s="672"/>
      <c r="J35" s="672"/>
      <c r="K35" s="672"/>
      <c r="L35" s="72"/>
      <c r="M35" s="71"/>
      <c r="N35" s="379"/>
      <c r="O35" s="405"/>
    </row>
    <row r="36" spans="1:15" s="66" customFormat="1" ht="9" customHeight="1">
      <c r="A36" s="63"/>
      <c r="B36" s="673" t="s">
        <v>241</v>
      </c>
      <c r="C36" s="673"/>
      <c r="D36" s="673"/>
      <c r="E36" s="673"/>
      <c r="F36" s="673"/>
      <c r="G36" s="673"/>
      <c r="H36" s="673"/>
      <c r="I36" s="673"/>
      <c r="J36" s="673"/>
      <c r="K36" s="673"/>
      <c r="L36" s="72"/>
      <c r="M36" s="71"/>
      <c r="N36" s="379"/>
    </row>
    <row r="37" spans="1:15" s="66" customFormat="1" ht="9" customHeight="1">
      <c r="A37" s="63"/>
      <c r="B37" s="673" t="s">
        <v>486</v>
      </c>
      <c r="C37" s="673"/>
      <c r="D37" s="673"/>
      <c r="E37" s="673"/>
      <c r="F37" s="673"/>
      <c r="G37" s="673"/>
      <c r="H37" s="673"/>
      <c r="I37" s="673"/>
      <c r="J37" s="673"/>
      <c r="K37" s="673"/>
      <c r="L37" s="72"/>
      <c r="M37" s="71"/>
      <c r="N37" s="379"/>
    </row>
    <row r="38" spans="1:15" s="66" customFormat="1" ht="9" customHeight="1">
      <c r="A38" s="63"/>
      <c r="B38" s="673" t="s">
        <v>243</v>
      </c>
      <c r="C38" s="673"/>
      <c r="D38" s="673"/>
      <c r="E38" s="673"/>
      <c r="F38" s="673"/>
      <c r="G38" s="673"/>
      <c r="H38" s="673"/>
      <c r="I38" s="673"/>
      <c r="J38" s="673"/>
      <c r="K38" s="673"/>
      <c r="L38" s="72"/>
      <c r="M38" s="71"/>
      <c r="N38" s="379"/>
    </row>
    <row r="39" spans="1:15" s="66" customFormat="1" ht="4.7" customHeight="1">
      <c r="A39" s="106"/>
      <c r="B39" s="443"/>
      <c r="C39" s="107"/>
      <c r="D39" s="107"/>
      <c r="E39" s="107"/>
      <c r="F39" s="107"/>
      <c r="G39" s="107"/>
      <c r="H39" s="107"/>
      <c r="I39" s="107"/>
      <c r="J39" s="107"/>
      <c r="K39" s="107"/>
      <c r="L39" s="67"/>
      <c r="M39" s="412"/>
      <c r="N39" s="379"/>
    </row>
    <row r="40" spans="1:15" hidden="1">
      <c r="N40" s="76" t="s">
        <v>59</v>
      </c>
    </row>
  </sheetData>
  <sheetProtection sheet="1" objects="1" scenarios="1"/>
  <mergeCells count="3">
    <mergeCell ref="B8:B9"/>
    <mergeCell ref="E8:E9"/>
    <mergeCell ref="K8:K9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P65"/>
  <sheetViews>
    <sheetView showGridLines="0" showRowColHeaders="0" zoomScale="130" workbookViewId="0">
      <pane ySplit="2" topLeftCell="A3" activePane="bottomLeft" state="frozen"/>
      <selection activeCell="B47" sqref="B47"/>
      <selection pane="bottomLeft"/>
    </sheetView>
  </sheetViews>
  <sheetFormatPr baseColWidth="10" defaultColWidth="0" defaultRowHeight="12.75" customHeight="1" zeroHeight="1"/>
  <cols>
    <col min="1" max="1" width="5.5" style="657" customWidth="1"/>
    <col min="2" max="2" width="74.33203125" style="657" customWidth="1"/>
    <col min="3" max="3" width="5.5" style="657" customWidth="1"/>
    <col min="4" max="9" width="11.1640625" style="657" hidden="1" customWidth="1"/>
    <col min="10" max="16384" width="0" style="657" hidden="1"/>
  </cols>
  <sheetData>
    <row r="1" spans="1:250" ht="9.9499999999999993" customHeight="1"/>
    <row r="2" spans="1:250" s="662" customFormat="1" ht="12.75" customHeight="1">
      <c r="A2" s="658"/>
      <c r="B2" s="659" t="s">
        <v>499</v>
      </c>
      <c r="C2" s="660"/>
      <c r="D2" s="660"/>
      <c r="E2" s="660"/>
      <c r="F2" s="661"/>
      <c r="G2" s="660"/>
      <c r="H2" s="714"/>
      <c r="I2" s="714"/>
      <c r="IP2" s="663"/>
    </row>
    <row r="3" spans="1:250" s="662" customFormat="1" ht="3" customHeight="1">
      <c r="A3" s="658"/>
      <c r="B3" s="658"/>
      <c r="C3" s="660"/>
      <c r="D3" s="660"/>
      <c r="E3" s="660"/>
      <c r="F3" s="661"/>
      <c r="G3" s="660"/>
      <c r="H3" s="660"/>
      <c r="I3" s="660"/>
    </row>
    <row r="4" spans="1:250" s="662" customFormat="1" ht="12.75" customHeight="1">
      <c r="A4" s="658"/>
      <c r="B4" s="658"/>
      <c r="C4" s="660"/>
      <c r="D4" s="660"/>
      <c r="E4" s="660"/>
      <c r="F4" s="660"/>
      <c r="G4" s="660"/>
      <c r="H4" s="660"/>
      <c r="I4" s="660"/>
    </row>
    <row r="5" spans="1:250" ht="12.75" customHeight="1">
      <c r="A5" s="664"/>
      <c r="B5" s="665"/>
      <c r="C5" s="665"/>
      <c r="D5" s="665"/>
      <c r="E5" s="665"/>
      <c r="F5" s="665"/>
      <c r="G5" s="665"/>
      <c r="H5" s="665"/>
      <c r="I5" s="665"/>
    </row>
    <row r="6" spans="1:250" ht="12.75" customHeight="1">
      <c r="A6" s="664"/>
      <c r="B6" s="665"/>
      <c r="C6" s="665"/>
      <c r="D6" s="665"/>
      <c r="E6" s="665"/>
      <c r="F6" s="665"/>
      <c r="G6" s="665"/>
      <c r="H6" s="665"/>
      <c r="I6" s="665"/>
      <c r="K6" s="665"/>
    </row>
    <row r="7" spans="1:250" ht="12.75" customHeight="1">
      <c r="A7" s="664"/>
      <c r="B7" s="665"/>
      <c r="C7" s="665"/>
      <c r="D7" s="665"/>
      <c r="E7" s="665"/>
      <c r="F7" s="665"/>
      <c r="G7" s="665"/>
      <c r="H7" s="665"/>
      <c r="I7" s="665"/>
    </row>
    <row r="8" spans="1:250" ht="12.75" customHeight="1">
      <c r="A8" s="664"/>
      <c r="B8" s="665"/>
      <c r="C8" s="665"/>
      <c r="D8" s="665"/>
      <c r="E8" s="665"/>
      <c r="F8" s="665"/>
      <c r="G8" s="665"/>
      <c r="H8" s="665"/>
      <c r="I8" s="665"/>
    </row>
    <row r="9" spans="1:250" ht="12.75" customHeight="1">
      <c r="A9" s="664"/>
      <c r="B9" s="665"/>
      <c r="C9" s="665"/>
      <c r="D9" s="665"/>
      <c r="E9" s="665"/>
      <c r="F9" s="665"/>
      <c r="G9" s="665"/>
      <c r="H9" s="665"/>
      <c r="I9" s="665"/>
    </row>
    <row r="10" spans="1:250" ht="12.75" customHeight="1">
      <c r="A10" s="664"/>
      <c r="B10" s="665"/>
      <c r="C10" s="665"/>
      <c r="D10" s="665"/>
      <c r="E10" s="665"/>
      <c r="F10" s="665"/>
      <c r="G10" s="665"/>
      <c r="H10" s="665"/>
      <c r="I10" s="665"/>
    </row>
    <row r="11" spans="1:250" ht="12.75" customHeight="1">
      <c r="A11" s="664"/>
      <c r="B11" s="665"/>
      <c r="C11" s="665"/>
      <c r="D11" s="665"/>
      <c r="E11" s="665"/>
      <c r="F11" s="665"/>
      <c r="G11" s="665"/>
      <c r="H11" s="665"/>
      <c r="I11" s="665"/>
    </row>
    <row r="12" spans="1:250" ht="12.75" customHeight="1">
      <c r="A12" s="664"/>
      <c r="B12" s="665"/>
      <c r="C12" s="665"/>
      <c r="D12" s="665"/>
      <c r="E12" s="665"/>
      <c r="F12" s="665"/>
      <c r="G12" s="665"/>
      <c r="H12" s="665"/>
      <c r="I12" s="665"/>
    </row>
    <row r="13" spans="1:250" ht="12.75" customHeight="1">
      <c r="A13" s="664"/>
      <c r="B13" s="665"/>
      <c r="C13" s="665"/>
      <c r="D13" s="665"/>
      <c r="E13" s="665"/>
      <c r="F13" s="665"/>
      <c r="G13" s="665"/>
      <c r="H13" s="665"/>
      <c r="I13" s="665"/>
    </row>
    <row r="14" spans="1:250" ht="12.75" customHeight="1">
      <c r="A14" s="664"/>
      <c r="B14" s="665"/>
      <c r="C14" s="665"/>
      <c r="D14" s="665"/>
      <c r="E14" s="665"/>
      <c r="F14" s="665"/>
      <c r="G14" s="665"/>
      <c r="H14" s="665"/>
      <c r="I14" s="665"/>
    </row>
    <row r="15" spans="1:250" ht="12.75" customHeight="1">
      <c r="A15" s="664"/>
      <c r="B15" s="665"/>
      <c r="C15" s="665"/>
      <c r="D15" s="665"/>
      <c r="E15" s="665"/>
      <c r="F15" s="665"/>
      <c r="G15" s="665"/>
      <c r="H15" s="665"/>
      <c r="I15" s="665"/>
    </row>
    <row r="16" spans="1:250" ht="12.75" customHeight="1">
      <c r="A16" s="664"/>
      <c r="B16" s="665"/>
      <c r="C16" s="665"/>
      <c r="D16" s="665"/>
      <c r="E16" s="665"/>
      <c r="F16" s="665"/>
      <c r="G16" s="665"/>
      <c r="H16" s="665"/>
      <c r="I16" s="665"/>
    </row>
    <row r="17" spans="1:9" ht="12.75" customHeight="1">
      <c r="A17" s="664"/>
      <c r="B17" s="665"/>
      <c r="C17" s="665"/>
      <c r="D17" s="665"/>
      <c r="E17" s="665"/>
      <c r="F17" s="665"/>
      <c r="G17" s="665"/>
      <c r="H17" s="665"/>
      <c r="I17" s="665"/>
    </row>
    <row r="18" spans="1:9" ht="12.75" customHeight="1">
      <c r="A18" s="664"/>
      <c r="B18" s="665"/>
      <c r="C18" s="665"/>
      <c r="D18" s="665"/>
      <c r="E18" s="665"/>
      <c r="F18" s="665"/>
      <c r="G18" s="665"/>
      <c r="H18" s="665"/>
      <c r="I18" s="665"/>
    </row>
    <row r="19" spans="1:9" ht="12.75" customHeight="1">
      <c r="A19" s="664"/>
      <c r="B19" s="665"/>
      <c r="C19" s="665"/>
      <c r="D19" s="665"/>
      <c r="E19" s="665"/>
      <c r="F19" s="665"/>
      <c r="G19" s="665"/>
      <c r="H19" s="665"/>
      <c r="I19" s="665"/>
    </row>
    <row r="20" spans="1:9" ht="12.75" customHeight="1">
      <c r="A20" s="664"/>
      <c r="B20" s="665"/>
      <c r="C20" s="665"/>
      <c r="D20" s="665"/>
      <c r="E20" s="665"/>
      <c r="F20" s="665"/>
      <c r="G20" s="665"/>
      <c r="H20" s="665"/>
      <c r="I20" s="665"/>
    </row>
    <row r="21" spans="1:9" ht="12.75" customHeight="1">
      <c r="A21" s="664"/>
      <c r="B21" s="665"/>
      <c r="C21" s="665"/>
      <c r="D21" s="665"/>
      <c r="E21" s="665"/>
      <c r="F21" s="665"/>
      <c r="G21" s="665"/>
      <c r="H21" s="665"/>
      <c r="I21" s="665"/>
    </row>
    <row r="22" spans="1:9" ht="12.75" customHeight="1"/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/>
    <row r="32" spans="1: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</sheetData>
  <sheetProtection sheet="1" objects="1" scenarios="1"/>
  <mergeCells count="1">
    <mergeCell ref="H2:I2"/>
  </mergeCells>
  <hyperlinks>
    <hyperlink ref="B2" location="Índice!A1" display="7. Salud y seguridad social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r:id="rId1"/>
  <headerFooter>
    <oddHeader>&amp;L&amp;"Arial,Normal"&amp;10&amp;K000080INEGI. Anuario estadístico y geógráfico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2" width="6.33203125" style="76" customWidth="1"/>
    <col min="3" max="3" width="6.6640625" style="76" customWidth="1"/>
    <col min="4" max="4" width="1.83203125" style="76" customWidth="1"/>
    <col min="5" max="5" width="5.83203125" style="76" customWidth="1"/>
    <col min="6" max="6" width="8.5" style="76" customWidth="1"/>
    <col min="7" max="7" width="6.83203125" style="76" customWidth="1"/>
    <col min="8" max="8" width="6.6640625" style="76" customWidth="1"/>
    <col min="9" max="9" width="6.33203125" style="76" customWidth="1"/>
    <col min="10" max="10" width="7" style="76" customWidth="1"/>
    <col min="11" max="12" width="5.83203125" style="76" customWidth="1"/>
    <col min="13" max="13" width="5.6640625" style="76" customWidth="1"/>
    <col min="14" max="15" width="1" style="76" customWidth="1"/>
    <col min="16" max="16384" width="13.33203125" style="76" hidden="1"/>
  </cols>
  <sheetData>
    <row r="1" spans="1:23" s="449" customFormat="1" ht="4.7" customHeight="1">
      <c r="A1" s="446"/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8"/>
      <c r="P1" s="450"/>
      <c r="Q1" s="450"/>
      <c r="R1" s="450"/>
      <c r="S1" s="450"/>
    </row>
    <row r="2" spans="1:23" s="379" customFormat="1" ht="11.1" customHeight="1">
      <c r="A2" s="381"/>
      <c r="B2" s="57" t="s">
        <v>323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10" t="s">
        <v>324</v>
      </c>
      <c r="N2" s="96"/>
      <c r="O2" s="89"/>
      <c r="Q2" s="380"/>
      <c r="R2" s="380"/>
      <c r="S2" s="380"/>
      <c r="T2" s="380"/>
      <c r="U2" s="380"/>
      <c r="V2" s="380"/>
      <c r="W2" s="380"/>
    </row>
    <row r="3" spans="1:23" s="356" customFormat="1" ht="11.1" customHeight="1">
      <c r="A3" s="351"/>
      <c r="B3" s="382" t="s">
        <v>318</v>
      </c>
      <c r="C3" s="354"/>
      <c r="D3" s="354"/>
      <c r="E3" s="354"/>
      <c r="F3" s="354"/>
      <c r="G3" s="354"/>
      <c r="H3" s="451"/>
      <c r="I3" s="451"/>
      <c r="J3" s="451"/>
      <c r="K3" s="451"/>
      <c r="L3" s="451"/>
      <c r="M3" s="354"/>
      <c r="N3" s="355"/>
      <c r="O3" s="449"/>
      <c r="P3" s="452"/>
      <c r="Q3" s="452"/>
      <c r="R3" s="452"/>
      <c r="S3" s="452"/>
    </row>
    <row r="4" spans="1:23" s="356" customFormat="1" ht="11.1" customHeight="1">
      <c r="A4" s="351"/>
      <c r="B4" s="382" t="s">
        <v>27</v>
      </c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  <c r="O4" s="449"/>
      <c r="P4" s="452"/>
      <c r="Q4" s="452"/>
      <c r="R4" s="452"/>
      <c r="S4" s="452"/>
    </row>
    <row r="5" spans="1:23" s="356" customFormat="1" ht="11.1" customHeight="1">
      <c r="A5" s="351"/>
      <c r="B5" s="441" t="s">
        <v>231</v>
      </c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5"/>
      <c r="O5" s="449"/>
      <c r="P5" s="452"/>
      <c r="Q5" s="452"/>
      <c r="R5" s="452"/>
      <c r="S5" s="452"/>
    </row>
    <row r="6" spans="1:23" s="458" customFormat="1" ht="3" customHeight="1">
      <c r="A6" s="453"/>
      <c r="B6" s="454"/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6"/>
      <c r="O6" s="449"/>
      <c r="P6" s="457"/>
      <c r="Q6" s="457"/>
      <c r="R6" s="457"/>
      <c r="S6" s="457"/>
    </row>
    <row r="7" spans="1:23" s="458" customFormat="1" ht="3" customHeight="1">
      <c r="A7" s="453"/>
      <c r="B7" s="459" t="s">
        <v>36</v>
      </c>
      <c r="C7" s="459"/>
      <c r="D7" s="459"/>
      <c r="E7" s="459"/>
      <c r="F7" s="459"/>
      <c r="G7" s="459"/>
      <c r="H7" s="459"/>
      <c r="I7" s="459"/>
      <c r="J7" s="459"/>
      <c r="K7" s="459"/>
      <c r="L7" s="459"/>
      <c r="M7" s="459"/>
      <c r="N7" s="460"/>
      <c r="O7" s="449"/>
      <c r="P7" s="457"/>
      <c r="Q7" s="457"/>
      <c r="R7" s="457"/>
      <c r="S7" s="457"/>
    </row>
    <row r="8" spans="1:23" s="458" customFormat="1" ht="9.6" customHeight="1">
      <c r="A8" s="453"/>
      <c r="B8" s="718" t="s">
        <v>28</v>
      </c>
      <c r="C8" s="82" t="s">
        <v>46</v>
      </c>
      <c r="D8" s="82"/>
      <c r="E8" s="82" t="s">
        <v>246</v>
      </c>
      <c r="F8" s="721" t="s">
        <v>247</v>
      </c>
      <c r="G8" s="82" t="s">
        <v>232</v>
      </c>
      <c r="H8" s="82" t="s">
        <v>233</v>
      </c>
      <c r="I8" s="82" t="s">
        <v>234</v>
      </c>
      <c r="J8" s="82" t="s">
        <v>235</v>
      </c>
      <c r="K8" s="82" t="s">
        <v>236</v>
      </c>
      <c r="L8" s="721" t="s">
        <v>248</v>
      </c>
      <c r="M8" s="82" t="s">
        <v>249</v>
      </c>
      <c r="N8" s="398"/>
      <c r="O8" s="449"/>
    </row>
    <row r="9" spans="1:23" s="458" customFormat="1" ht="8.65" customHeight="1">
      <c r="A9" s="453"/>
      <c r="B9" s="719"/>
      <c r="C9" s="395"/>
      <c r="D9" s="395"/>
      <c r="E9" s="82"/>
      <c r="F9" s="721"/>
      <c r="G9" s="82"/>
      <c r="H9" s="82"/>
      <c r="I9" s="82"/>
      <c r="J9" s="82"/>
      <c r="K9" s="82"/>
      <c r="L9" s="721"/>
      <c r="M9" s="82"/>
      <c r="N9" s="398"/>
      <c r="O9" s="449"/>
    </row>
    <row r="10" spans="1:23" s="458" customFormat="1" ht="3" customHeight="1">
      <c r="A10" s="453"/>
      <c r="B10" s="461"/>
      <c r="C10" s="367"/>
      <c r="D10" s="367"/>
      <c r="E10" s="367"/>
      <c r="F10" s="367"/>
      <c r="G10" s="367"/>
      <c r="H10" s="367"/>
      <c r="I10" s="367"/>
      <c r="J10" s="367"/>
      <c r="K10" s="367"/>
      <c r="L10" s="367"/>
      <c r="M10" s="367"/>
      <c r="N10" s="462"/>
      <c r="O10" s="449"/>
    </row>
    <row r="11" spans="1:23" s="458" customFormat="1" ht="3" customHeight="1">
      <c r="A11" s="453"/>
      <c r="B11" s="463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462"/>
      <c r="O11" s="449"/>
    </row>
    <row r="12" spans="1:23" s="458" customFormat="1" ht="9" customHeight="1">
      <c r="A12" s="453"/>
      <c r="B12" s="464">
        <v>1995</v>
      </c>
      <c r="C12" s="679">
        <f>SUM(E12:M12)</f>
        <v>20664.415000000008</v>
      </c>
      <c r="D12" s="679"/>
      <c r="E12" s="679">
        <v>2647.34</v>
      </c>
      <c r="F12" s="679">
        <v>498.39299999999997</v>
      </c>
      <c r="G12" s="679">
        <v>14257.101000000001</v>
      </c>
      <c r="H12" s="679">
        <v>649.66600000000005</v>
      </c>
      <c r="I12" s="679">
        <v>586.202</v>
      </c>
      <c r="J12" s="679">
        <v>99.936999999999998</v>
      </c>
      <c r="K12" s="679">
        <v>55.776000000000003</v>
      </c>
      <c r="L12" s="679">
        <v>430.57400000000001</v>
      </c>
      <c r="M12" s="679">
        <v>1439.4259999999999</v>
      </c>
      <c r="N12" s="465"/>
      <c r="O12" s="449"/>
      <c r="P12" s="88"/>
      <c r="Q12" s="88"/>
      <c r="R12" s="88"/>
      <c r="S12" s="88"/>
      <c r="T12" s="88"/>
    </row>
    <row r="13" spans="1:23" s="458" customFormat="1" ht="9" customHeight="1">
      <c r="A13" s="453"/>
      <c r="B13" s="466">
        <v>1996</v>
      </c>
      <c r="C13" s="679">
        <f>SUM(E13:M13)</f>
        <v>21943.196</v>
      </c>
      <c r="D13" s="679"/>
      <c r="E13" s="679">
        <v>2892.0050000000001</v>
      </c>
      <c r="F13" s="679">
        <v>546.1</v>
      </c>
      <c r="G13" s="679">
        <v>14755.954</v>
      </c>
      <c r="H13" s="679">
        <v>721.78399999999999</v>
      </c>
      <c r="I13" s="679">
        <v>701.65300000000002</v>
      </c>
      <c r="J13" s="679">
        <v>124.07299999999999</v>
      </c>
      <c r="K13" s="679">
        <v>74.706999999999994</v>
      </c>
      <c r="L13" s="679">
        <v>587.02300000000002</v>
      </c>
      <c r="M13" s="679">
        <v>1539.8969999999999</v>
      </c>
      <c r="N13" s="465"/>
      <c r="O13" s="449"/>
      <c r="P13" s="88"/>
      <c r="Q13" s="88"/>
      <c r="R13" s="88"/>
      <c r="S13" s="88"/>
      <c r="T13" s="88"/>
    </row>
    <row r="14" spans="1:23" s="458" customFormat="1" ht="9" customHeight="1">
      <c r="A14" s="453"/>
      <c r="B14" s="466">
        <v>1997</v>
      </c>
      <c r="C14" s="679">
        <f>SUM(E14:M14)</f>
        <v>22206.107999999997</v>
      </c>
      <c r="D14" s="679"/>
      <c r="E14" s="679">
        <v>4139.5249999999996</v>
      </c>
      <c r="F14" s="679">
        <v>573.85299999999995</v>
      </c>
      <c r="G14" s="679">
        <v>15042.505999999999</v>
      </c>
      <c r="H14" s="679">
        <v>826.43100000000004</v>
      </c>
      <c r="I14" s="679">
        <v>739.03499999999997</v>
      </c>
      <c r="J14" s="679">
        <v>130.94200000000001</v>
      </c>
      <c r="K14" s="679">
        <v>86.838999999999999</v>
      </c>
      <c r="L14" s="679">
        <v>613.83199999999999</v>
      </c>
      <c r="M14" s="679">
        <v>53.145000000000003</v>
      </c>
      <c r="N14" s="465"/>
      <c r="O14" s="449"/>
      <c r="P14" s="88"/>
      <c r="Q14" s="88"/>
      <c r="R14" s="88"/>
      <c r="S14" s="88"/>
      <c r="T14" s="88"/>
    </row>
    <row r="15" spans="1:23" s="458" customFormat="1" ht="9" customHeight="1">
      <c r="A15" s="453"/>
      <c r="B15" s="466">
        <v>1998</v>
      </c>
      <c r="C15" s="679">
        <f>SUM(E15:M15)</f>
        <v>21484.161</v>
      </c>
      <c r="D15" s="679"/>
      <c r="E15" s="679">
        <v>4208.7299999999996</v>
      </c>
      <c r="F15" s="679">
        <v>613.61699999999996</v>
      </c>
      <c r="G15" s="679">
        <v>14116.923000000001</v>
      </c>
      <c r="H15" s="679">
        <v>893.90800000000002</v>
      </c>
      <c r="I15" s="679">
        <v>682.45799999999997</v>
      </c>
      <c r="J15" s="679">
        <v>142.827</v>
      </c>
      <c r="K15" s="679">
        <v>102.95099999999999</v>
      </c>
      <c r="L15" s="679">
        <v>578.923</v>
      </c>
      <c r="M15" s="679">
        <v>143.82400000000001</v>
      </c>
      <c r="N15" s="465"/>
      <c r="O15" s="449"/>
      <c r="P15" s="88"/>
      <c r="Q15" s="88"/>
      <c r="R15" s="88"/>
      <c r="S15" s="88"/>
      <c r="T15" s="88"/>
    </row>
    <row r="16" spans="1:23" s="458" customFormat="1" ht="9" customHeight="1">
      <c r="A16" s="453"/>
      <c r="B16" s="466">
        <v>1999</v>
      </c>
      <c r="C16" s="679">
        <f>SUM(E16:M16)</f>
        <v>23248.399999999998</v>
      </c>
      <c r="D16" s="679"/>
      <c r="E16" s="679">
        <v>4594.5910000000003</v>
      </c>
      <c r="F16" s="679">
        <v>627.58900000000006</v>
      </c>
      <c r="G16" s="679">
        <v>15720.531999999999</v>
      </c>
      <c r="H16" s="679">
        <v>873.64800000000002</v>
      </c>
      <c r="I16" s="679">
        <v>638.88400000000001</v>
      </c>
      <c r="J16" s="679">
        <v>138.70599999999999</v>
      </c>
      <c r="K16" s="679">
        <v>98.367999999999995</v>
      </c>
      <c r="L16" s="679">
        <v>428.79199999999997</v>
      </c>
      <c r="M16" s="679">
        <v>127.29</v>
      </c>
      <c r="N16" s="465"/>
      <c r="O16" s="449"/>
      <c r="P16" s="88"/>
      <c r="Q16" s="88"/>
      <c r="R16" s="88"/>
      <c r="S16" s="88"/>
      <c r="T16" s="88"/>
    </row>
    <row r="17" spans="1:20" s="458" customFormat="1" ht="9" customHeight="1">
      <c r="A17" s="453"/>
      <c r="B17" s="466"/>
      <c r="C17" s="679"/>
      <c r="D17" s="679"/>
      <c r="E17" s="679"/>
      <c r="F17" s="679"/>
      <c r="G17" s="679"/>
      <c r="H17" s="679"/>
      <c r="I17" s="679"/>
      <c r="J17" s="679"/>
      <c r="K17" s="679"/>
      <c r="L17" s="679"/>
      <c r="M17" s="679"/>
      <c r="N17" s="465"/>
      <c r="O17" s="449"/>
      <c r="P17" s="88"/>
      <c r="Q17" s="88"/>
      <c r="R17" s="88"/>
      <c r="S17" s="88"/>
      <c r="T17" s="88"/>
    </row>
    <row r="18" spans="1:20" s="458" customFormat="1" ht="9" customHeight="1">
      <c r="A18" s="453"/>
      <c r="B18" s="466">
        <v>2000</v>
      </c>
      <c r="C18" s="679">
        <f>SUM(E18:M18)</f>
        <v>23932.164999999997</v>
      </c>
      <c r="D18" s="679"/>
      <c r="E18" s="679">
        <v>4754.098</v>
      </c>
      <c r="F18" s="679">
        <v>676.92399999999998</v>
      </c>
      <c r="G18" s="679">
        <v>15654.491</v>
      </c>
      <c r="H18" s="679">
        <v>881.95899999999995</v>
      </c>
      <c r="I18" s="679">
        <v>781.14200000000005</v>
      </c>
      <c r="J18" s="679">
        <v>172.572</v>
      </c>
      <c r="K18" s="679">
        <v>100.03400000000001</v>
      </c>
      <c r="L18" s="679">
        <v>688.30499999999995</v>
      </c>
      <c r="M18" s="679">
        <v>222.64</v>
      </c>
      <c r="N18" s="465"/>
      <c r="O18" s="449"/>
      <c r="P18" s="88"/>
      <c r="Q18" s="88"/>
      <c r="R18" s="88"/>
      <c r="S18" s="88"/>
      <c r="T18" s="88"/>
    </row>
    <row r="19" spans="1:20" s="458" customFormat="1" ht="9" customHeight="1">
      <c r="A19" s="453"/>
      <c r="B19" s="466">
        <v>2001</v>
      </c>
      <c r="C19" s="679">
        <f>SUM(E19:M19)</f>
        <v>24291.728999999996</v>
      </c>
      <c r="D19" s="679"/>
      <c r="E19" s="679">
        <v>5166.6139999999996</v>
      </c>
      <c r="F19" s="679">
        <v>706.10500000000002</v>
      </c>
      <c r="G19" s="679">
        <v>15687.906999999999</v>
      </c>
      <c r="H19" s="679">
        <v>878.90899999999999</v>
      </c>
      <c r="I19" s="679">
        <v>715.81</v>
      </c>
      <c r="J19" s="679">
        <v>183.74799999999999</v>
      </c>
      <c r="K19" s="679">
        <v>78.466999999999999</v>
      </c>
      <c r="L19" s="679">
        <v>731.24900000000002</v>
      </c>
      <c r="M19" s="679">
        <v>142.91999999999999</v>
      </c>
      <c r="N19" s="465"/>
      <c r="O19" s="449"/>
      <c r="P19" s="88"/>
      <c r="Q19" s="88"/>
      <c r="R19" s="88"/>
      <c r="S19" s="88"/>
      <c r="T19" s="88"/>
    </row>
    <row r="20" spans="1:20" s="458" customFormat="1" ht="9" customHeight="1">
      <c r="A20" s="453"/>
      <c r="B20" s="466">
        <v>2002</v>
      </c>
      <c r="C20" s="679">
        <f>SUM(E20:M20)</f>
        <v>25504.846000000001</v>
      </c>
      <c r="D20" s="679"/>
      <c r="E20" s="679">
        <v>5559.009</v>
      </c>
      <c r="F20" s="679">
        <v>728.51</v>
      </c>
      <c r="G20" s="679">
        <v>16367.396000000001</v>
      </c>
      <c r="H20" s="679">
        <v>935.86599999999999</v>
      </c>
      <c r="I20" s="679">
        <v>750.28599999999994</v>
      </c>
      <c r="J20" s="679">
        <v>194.22200000000001</v>
      </c>
      <c r="K20" s="679">
        <v>135.69200000000001</v>
      </c>
      <c r="L20" s="679">
        <v>766.65200000000004</v>
      </c>
      <c r="M20" s="679">
        <v>67.212999999999994</v>
      </c>
      <c r="N20" s="465"/>
      <c r="O20" s="449"/>
      <c r="P20" s="88"/>
      <c r="Q20" s="88"/>
      <c r="R20" s="88"/>
      <c r="S20" s="88"/>
      <c r="T20" s="88"/>
    </row>
    <row r="21" spans="1:20" s="458" customFormat="1" ht="9" customHeight="1">
      <c r="A21" s="453"/>
      <c r="B21" s="466">
        <v>2003</v>
      </c>
      <c r="C21" s="679">
        <f>SUM(E21:M21)</f>
        <v>25414.994000000006</v>
      </c>
      <c r="D21" s="679"/>
      <c r="E21" s="679">
        <v>5953.6850000000004</v>
      </c>
      <c r="F21" s="679">
        <v>707.40899999999999</v>
      </c>
      <c r="G21" s="679">
        <v>15838.057000000001</v>
      </c>
      <c r="H21" s="679">
        <v>961.98900000000003</v>
      </c>
      <c r="I21" s="679">
        <v>777.27</v>
      </c>
      <c r="J21" s="679">
        <v>199.27600000000001</v>
      </c>
      <c r="K21" s="679">
        <v>191.41200000000001</v>
      </c>
      <c r="L21" s="679">
        <v>676.90700000000004</v>
      </c>
      <c r="M21" s="679">
        <v>108.989</v>
      </c>
      <c r="N21" s="465"/>
      <c r="O21" s="449"/>
      <c r="P21" s="88"/>
      <c r="Q21" s="88"/>
      <c r="R21" s="88"/>
      <c r="S21" s="88"/>
      <c r="T21" s="88"/>
    </row>
    <row r="22" spans="1:20" s="458" customFormat="1" ht="9" customHeight="1">
      <c r="A22" s="453"/>
      <c r="B22" s="466">
        <v>2004</v>
      </c>
      <c r="C22" s="371">
        <f>SUM(E22:M22)+234.077</f>
        <v>25449.404999999999</v>
      </c>
      <c r="D22" s="418" t="s">
        <v>325</v>
      </c>
      <c r="E22" s="679">
        <v>5955.9030000000002</v>
      </c>
      <c r="F22" s="679">
        <v>691.54700000000003</v>
      </c>
      <c r="G22" s="679">
        <v>15531.355</v>
      </c>
      <c r="H22" s="679">
        <v>1027.1110000000001</v>
      </c>
      <c r="I22" s="679">
        <v>763.01099999999997</v>
      </c>
      <c r="J22" s="679">
        <v>204.821</v>
      </c>
      <c r="K22" s="679">
        <v>193.35</v>
      </c>
      <c r="L22" s="679">
        <v>749.01800000000003</v>
      </c>
      <c r="M22" s="679">
        <v>99.212000000000003</v>
      </c>
      <c r="N22" s="465"/>
      <c r="O22" s="449"/>
      <c r="P22" s="88"/>
      <c r="Q22" s="88"/>
      <c r="R22" s="88"/>
      <c r="S22" s="88"/>
      <c r="T22" s="88"/>
    </row>
    <row r="23" spans="1:20" s="458" customFormat="1" ht="9" customHeight="1">
      <c r="A23" s="453"/>
      <c r="B23" s="466"/>
      <c r="C23" s="371"/>
      <c r="D23" s="371"/>
      <c r="E23" s="679"/>
      <c r="F23" s="679"/>
      <c r="G23" s="679"/>
      <c r="H23" s="679"/>
      <c r="I23" s="679"/>
      <c r="J23" s="679"/>
      <c r="K23" s="679"/>
      <c r="L23" s="679"/>
      <c r="M23" s="679"/>
      <c r="N23" s="465"/>
      <c r="O23" s="449"/>
      <c r="P23" s="88"/>
      <c r="Q23" s="88"/>
      <c r="R23" s="88"/>
      <c r="S23" s="88"/>
      <c r="T23" s="88"/>
    </row>
    <row r="24" spans="1:20" s="458" customFormat="1" ht="9" customHeight="1">
      <c r="A24" s="453"/>
      <c r="B24" s="466">
        <v>2005</v>
      </c>
      <c r="C24" s="371">
        <f>SUM(E24:M24)</f>
        <v>27113.473999999998</v>
      </c>
      <c r="D24" s="371"/>
      <c r="E24" s="679">
        <v>7112.1120000000001</v>
      </c>
      <c r="F24" s="679">
        <v>738.68499999999995</v>
      </c>
      <c r="G24" s="679">
        <v>16083.534</v>
      </c>
      <c r="H24" s="679">
        <v>1125.8440000000001</v>
      </c>
      <c r="I24" s="679">
        <v>780.66499999999996</v>
      </c>
      <c r="J24" s="679" t="s">
        <v>9</v>
      </c>
      <c r="K24" s="679">
        <v>201.084</v>
      </c>
      <c r="L24" s="679">
        <v>934.39099999999996</v>
      </c>
      <c r="M24" s="679">
        <v>137.15899999999999</v>
      </c>
      <c r="N24" s="465"/>
      <c r="O24" s="449"/>
      <c r="P24" s="88"/>
      <c r="Q24" s="88"/>
      <c r="R24" s="88"/>
      <c r="S24" s="88"/>
      <c r="T24" s="88"/>
    </row>
    <row r="25" spans="1:20" s="458" customFormat="1" ht="9" customHeight="1">
      <c r="A25" s="453"/>
      <c r="B25" s="466">
        <v>2006</v>
      </c>
      <c r="C25" s="371">
        <f>SUM(E25:M25)</f>
        <v>26896.525999999998</v>
      </c>
      <c r="D25" s="371"/>
      <c r="E25" s="679">
        <v>7690.9939999999997</v>
      </c>
      <c r="F25" s="679">
        <v>720.88400000000001</v>
      </c>
      <c r="G25" s="679">
        <v>15630.416999999999</v>
      </c>
      <c r="H25" s="679">
        <v>902.95500000000004</v>
      </c>
      <c r="I25" s="679">
        <v>799.31500000000005</v>
      </c>
      <c r="J25" s="679" t="s">
        <v>9</v>
      </c>
      <c r="K25" s="679">
        <v>150.34200000000001</v>
      </c>
      <c r="L25" s="679">
        <v>820.08600000000001</v>
      </c>
      <c r="M25" s="679">
        <v>181.53299999999999</v>
      </c>
      <c r="N25" s="465"/>
      <c r="O25" s="449"/>
      <c r="P25" s="88"/>
      <c r="Q25" s="88"/>
      <c r="R25" s="88"/>
      <c r="S25" s="88"/>
      <c r="T25" s="88"/>
    </row>
    <row r="26" spans="1:20" s="458" customFormat="1" ht="9" customHeight="1">
      <c r="A26" s="453"/>
      <c r="B26" s="466">
        <v>2007</v>
      </c>
      <c r="C26" s="371">
        <f>SUM(E26:M26)</f>
        <v>24813.422000000006</v>
      </c>
      <c r="D26" s="371"/>
      <c r="E26" s="679">
        <v>4540.6350000000002</v>
      </c>
      <c r="F26" s="679">
        <v>747.01900000000001</v>
      </c>
      <c r="G26" s="679">
        <v>16566.487000000001</v>
      </c>
      <c r="H26" s="679">
        <v>978.99699999999996</v>
      </c>
      <c r="I26" s="679">
        <v>820.84799999999996</v>
      </c>
      <c r="J26" s="679" t="s">
        <v>9</v>
      </c>
      <c r="K26" s="679">
        <v>112.919</v>
      </c>
      <c r="L26" s="679">
        <v>937.11699999999996</v>
      </c>
      <c r="M26" s="679">
        <v>109.4</v>
      </c>
      <c r="N26" s="465"/>
      <c r="O26" s="449"/>
      <c r="P26" s="88"/>
      <c r="Q26" s="88"/>
      <c r="R26" s="88"/>
      <c r="S26" s="88"/>
      <c r="T26" s="88"/>
    </row>
    <row r="27" spans="1:20" s="458" customFormat="1" ht="9" customHeight="1">
      <c r="A27" s="453"/>
      <c r="B27" s="466">
        <v>2008</v>
      </c>
      <c r="C27" s="371">
        <f>SUM(E27:M27)</f>
        <v>24437.756999999998</v>
      </c>
      <c r="D27" s="371"/>
      <c r="E27" s="679">
        <v>4540.9129999999996</v>
      </c>
      <c r="F27" s="679">
        <v>751.37599999999998</v>
      </c>
      <c r="G27" s="679">
        <v>16274.517</v>
      </c>
      <c r="H27" s="679">
        <v>920.47900000000004</v>
      </c>
      <c r="I27" s="679">
        <v>803.49800000000005</v>
      </c>
      <c r="J27" s="679" t="s">
        <v>9</v>
      </c>
      <c r="K27" s="679">
        <v>117.15300000000001</v>
      </c>
      <c r="L27" s="679">
        <v>911.02099999999996</v>
      </c>
      <c r="M27" s="679">
        <v>118.8</v>
      </c>
      <c r="N27" s="465"/>
      <c r="O27" s="449"/>
      <c r="P27" s="88"/>
      <c r="Q27" s="88"/>
      <c r="R27" s="88"/>
      <c r="S27" s="88"/>
      <c r="T27" s="88"/>
    </row>
    <row r="28" spans="1:20" s="458" customFormat="1" ht="9" customHeight="1">
      <c r="A28" s="453"/>
      <c r="B28" s="466">
        <v>2009</v>
      </c>
      <c r="C28" s="371">
        <f>SUM(E28:M28)</f>
        <v>29472.25</v>
      </c>
      <c r="D28" s="371"/>
      <c r="E28" s="679">
        <v>7344.442</v>
      </c>
      <c r="F28" s="679">
        <v>846.36699999999996</v>
      </c>
      <c r="G28" s="679">
        <v>17890.927</v>
      </c>
      <c r="H28" s="679">
        <v>993.81299999999999</v>
      </c>
      <c r="I28" s="679">
        <v>814.52300000000002</v>
      </c>
      <c r="J28" s="679">
        <v>272.392</v>
      </c>
      <c r="K28" s="679">
        <v>133.988</v>
      </c>
      <c r="L28" s="679">
        <v>1056.838</v>
      </c>
      <c r="M28" s="679">
        <v>118.96</v>
      </c>
      <c r="N28" s="465"/>
      <c r="O28" s="449"/>
      <c r="P28" s="88"/>
      <c r="Q28" s="88"/>
      <c r="R28" s="88"/>
      <c r="S28" s="88"/>
      <c r="T28" s="88"/>
    </row>
    <row r="29" spans="1:20" s="458" customFormat="1" ht="9" customHeight="1">
      <c r="A29" s="453"/>
      <c r="B29" s="466"/>
      <c r="C29" s="371"/>
      <c r="D29" s="371"/>
      <c r="E29" s="679"/>
      <c r="F29" s="679"/>
      <c r="G29" s="679"/>
      <c r="H29" s="679"/>
      <c r="I29" s="679"/>
      <c r="J29" s="679"/>
      <c r="K29" s="679"/>
      <c r="L29" s="679"/>
      <c r="M29" s="679"/>
      <c r="N29" s="465"/>
      <c r="O29" s="449"/>
      <c r="P29" s="88"/>
      <c r="Q29" s="88"/>
      <c r="R29" s="88"/>
      <c r="S29" s="88"/>
      <c r="T29" s="88"/>
    </row>
    <row r="30" spans="1:20" s="458" customFormat="1" ht="9" customHeight="1">
      <c r="A30" s="453"/>
      <c r="B30" s="466">
        <v>2010</v>
      </c>
      <c r="C30" s="371">
        <f t="shared" ref="C30:C32" si="0">SUM(E30:M30)</f>
        <v>29806.010999999999</v>
      </c>
      <c r="D30" s="371"/>
      <c r="E30" s="679">
        <v>7816.9409999999998</v>
      </c>
      <c r="F30" s="679">
        <v>852.54899999999998</v>
      </c>
      <c r="G30" s="679">
        <v>17595.32</v>
      </c>
      <c r="H30" s="679">
        <v>1084.248</v>
      </c>
      <c r="I30" s="679">
        <v>784.18399999999997</v>
      </c>
      <c r="J30" s="679">
        <v>360.85700000000003</v>
      </c>
      <c r="K30" s="679">
        <v>133.56299999999999</v>
      </c>
      <c r="L30" s="679">
        <v>1049.769</v>
      </c>
      <c r="M30" s="679">
        <v>128.58000000000001</v>
      </c>
      <c r="N30" s="465"/>
      <c r="O30" s="449"/>
      <c r="P30" s="88"/>
      <c r="Q30" s="88"/>
      <c r="R30" s="88"/>
      <c r="S30" s="88"/>
      <c r="T30" s="88"/>
    </row>
    <row r="31" spans="1:20" s="458" customFormat="1" ht="9" customHeight="1">
      <c r="A31" s="453"/>
      <c r="B31" s="466">
        <v>2011</v>
      </c>
      <c r="C31" s="371">
        <f t="shared" si="0"/>
        <v>30546.51</v>
      </c>
      <c r="D31" s="371"/>
      <c r="E31" s="679">
        <v>8579.2039999999997</v>
      </c>
      <c r="F31" s="679">
        <v>941.55799999999999</v>
      </c>
      <c r="G31" s="679">
        <v>17706.565999999999</v>
      </c>
      <c r="H31" s="679">
        <v>1107.8520000000001</v>
      </c>
      <c r="I31" s="679">
        <v>784.18399999999997</v>
      </c>
      <c r="J31" s="679">
        <v>231.857</v>
      </c>
      <c r="K31" s="679">
        <v>114.721</v>
      </c>
      <c r="L31" s="679">
        <v>1027.915</v>
      </c>
      <c r="M31" s="679">
        <v>52.652999999999999</v>
      </c>
      <c r="N31" s="465"/>
      <c r="O31" s="449"/>
      <c r="P31" s="88"/>
      <c r="Q31" s="88"/>
      <c r="R31" s="88"/>
      <c r="S31" s="88"/>
      <c r="T31" s="88"/>
    </row>
    <row r="32" spans="1:20" s="458" customFormat="1" ht="9" customHeight="1">
      <c r="A32" s="453"/>
      <c r="B32" s="466" t="s">
        <v>23</v>
      </c>
      <c r="C32" s="371">
        <f t="shared" si="0"/>
        <v>32429.84</v>
      </c>
      <c r="D32" s="371"/>
      <c r="E32" s="679">
        <v>9510.4419999999991</v>
      </c>
      <c r="F32" s="679">
        <v>990.73</v>
      </c>
      <c r="G32" s="679">
        <v>18422.466</v>
      </c>
      <c r="H32" s="679">
        <v>1098.3710000000001</v>
      </c>
      <c r="I32" s="679">
        <v>798.14300000000003</v>
      </c>
      <c r="J32" s="679">
        <v>347.63799999999998</v>
      </c>
      <c r="K32" s="679">
        <v>114.06</v>
      </c>
      <c r="L32" s="679">
        <v>941.09500000000003</v>
      </c>
      <c r="M32" s="679">
        <v>206.89500000000001</v>
      </c>
      <c r="N32" s="465"/>
      <c r="O32" s="449"/>
      <c r="P32" s="88"/>
      <c r="Q32" s="88"/>
      <c r="R32" s="88"/>
      <c r="S32" s="88"/>
      <c r="T32" s="88"/>
    </row>
    <row r="33" spans="1:15" s="458" customFormat="1" ht="3" customHeight="1">
      <c r="A33" s="453"/>
      <c r="B33" s="461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462"/>
      <c r="O33" s="449"/>
    </row>
    <row r="34" spans="1:15" s="458" customFormat="1" ht="3" customHeight="1">
      <c r="A34" s="453"/>
      <c r="B34" s="463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462"/>
      <c r="O34" s="449"/>
    </row>
    <row r="35" spans="1:15" s="458" customFormat="1" ht="9" customHeight="1">
      <c r="A35" s="453"/>
      <c r="B35" s="673" t="s">
        <v>250</v>
      </c>
      <c r="C35" s="467"/>
      <c r="D35" s="467"/>
      <c r="E35" s="672"/>
      <c r="F35" s="672"/>
      <c r="G35" s="672"/>
      <c r="H35" s="672"/>
      <c r="I35" s="672"/>
      <c r="J35" s="672"/>
      <c r="K35" s="672"/>
      <c r="L35" s="672"/>
      <c r="M35" s="72"/>
      <c r="N35" s="71"/>
      <c r="O35" s="449"/>
    </row>
    <row r="36" spans="1:15" s="458" customFormat="1" ht="9" customHeight="1">
      <c r="A36" s="453"/>
      <c r="B36" s="672" t="s">
        <v>326</v>
      </c>
      <c r="C36" s="467"/>
      <c r="D36" s="467"/>
      <c r="E36" s="672"/>
      <c r="F36" s="672"/>
      <c r="G36" s="672"/>
      <c r="H36" s="672"/>
      <c r="I36" s="672"/>
      <c r="J36" s="672"/>
      <c r="K36" s="672"/>
      <c r="L36" s="672"/>
      <c r="M36" s="72"/>
      <c r="N36" s="71"/>
      <c r="O36" s="449"/>
    </row>
    <row r="37" spans="1:15" s="88" customFormat="1" ht="9" customHeight="1">
      <c r="A37" s="360"/>
      <c r="B37" s="673" t="s">
        <v>241</v>
      </c>
      <c r="C37" s="468"/>
      <c r="D37" s="468"/>
      <c r="E37" s="673"/>
      <c r="F37" s="673"/>
      <c r="G37" s="673"/>
      <c r="H37" s="673"/>
      <c r="I37" s="673"/>
      <c r="J37" s="673"/>
      <c r="K37" s="673"/>
      <c r="L37" s="673"/>
      <c r="M37" s="72"/>
      <c r="N37" s="71"/>
      <c r="O37" s="449"/>
    </row>
    <row r="38" spans="1:15" s="88" customFormat="1" ht="9" customHeight="1">
      <c r="A38" s="360"/>
      <c r="B38" s="673" t="s">
        <v>486</v>
      </c>
      <c r="C38" s="468"/>
      <c r="D38" s="468"/>
      <c r="E38" s="673"/>
      <c r="F38" s="673"/>
      <c r="G38" s="673"/>
      <c r="H38" s="673"/>
      <c r="I38" s="673"/>
      <c r="J38" s="673"/>
      <c r="K38" s="673"/>
      <c r="L38" s="673"/>
      <c r="M38" s="72"/>
      <c r="N38" s="71"/>
      <c r="O38" s="449"/>
    </row>
    <row r="39" spans="1:15" s="88" customFormat="1" ht="9" customHeight="1">
      <c r="A39" s="360"/>
      <c r="B39" s="673" t="s">
        <v>243</v>
      </c>
      <c r="C39" s="468"/>
      <c r="D39" s="468"/>
      <c r="E39" s="673"/>
      <c r="F39" s="673"/>
      <c r="G39" s="673"/>
      <c r="H39" s="673"/>
      <c r="I39" s="673"/>
      <c r="J39" s="673"/>
      <c r="K39" s="673"/>
      <c r="L39" s="673"/>
      <c r="M39" s="72"/>
      <c r="N39" s="71"/>
      <c r="O39" s="449"/>
    </row>
    <row r="40" spans="1:15" s="88" customFormat="1" ht="4.7" customHeight="1">
      <c r="A40" s="374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67"/>
      <c r="N40" s="412"/>
      <c r="O40" s="449"/>
    </row>
    <row r="41" spans="1:15" hidden="1">
      <c r="O41" s="76" t="s">
        <v>59</v>
      </c>
    </row>
  </sheetData>
  <sheetProtection sheet="1" objects="1" scenarios="1"/>
  <mergeCells count="3">
    <mergeCell ref="B8:B9"/>
    <mergeCell ref="F8:F9"/>
    <mergeCell ref="L8:L9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V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2" width="5.83203125" style="76" customWidth="1"/>
    <col min="3" max="3" width="6.5" style="76" customWidth="1"/>
    <col min="4" max="4" width="6.83203125" style="76" customWidth="1"/>
    <col min="5" max="5" width="8.33203125" style="76" customWidth="1"/>
    <col min="6" max="6" width="6.83203125" style="76" customWidth="1"/>
    <col min="7" max="7" width="7" style="76" customWidth="1"/>
    <col min="8" max="8" width="6.5" style="76" customWidth="1"/>
    <col min="9" max="9" width="7.5" style="76" customWidth="1"/>
    <col min="10" max="11" width="6" style="76" customWidth="1"/>
    <col min="12" max="12" width="5.83203125" style="76" customWidth="1"/>
    <col min="13" max="13" width="1.1640625" style="76" customWidth="1"/>
    <col min="14" max="14" width="1" style="76" customWidth="1"/>
    <col min="15" max="16384" width="13.33203125" style="76" hidden="1"/>
  </cols>
  <sheetData>
    <row r="1" spans="1:22" s="379" customFormat="1" ht="4.7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  <c r="O1" s="380"/>
      <c r="P1" s="380"/>
      <c r="Q1" s="380"/>
      <c r="R1" s="380"/>
      <c r="S1" s="380"/>
      <c r="T1" s="380"/>
      <c r="U1" s="380"/>
    </row>
    <row r="2" spans="1:22" s="379" customFormat="1" ht="11.1" customHeight="1">
      <c r="A2" s="381"/>
      <c r="B2" s="57" t="s">
        <v>327</v>
      </c>
      <c r="C2" s="72"/>
      <c r="D2" s="72"/>
      <c r="E2" s="72"/>
      <c r="F2" s="72"/>
      <c r="G2" s="72"/>
      <c r="H2" s="72"/>
      <c r="I2" s="72"/>
      <c r="J2" s="72"/>
      <c r="K2" s="72"/>
      <c r="L2" s="710" t="s">
        <v>328</v>
      </c>
      <c r="M2" s="70"/>
      <c r="O2" s="380"/>
      <c r="P2" s="380"/>
      <c r="Q2" s="380"/>
      <c r="R2" s="380"/>
      <c r="S2" s="380"/>
      <c r="T2" s="380"/>
      <c r="U2" s="380"/>
    </row>
    <row r="3" spans="1:22" s="389" customFormat="1" ht="11.1" customHeight="1">
      <c r="A3" s="384"/>
      <c r="B3" s="382" t="s">
        <v>318</v>
      </c>
      <c r="C3" s="386"/>
      <c r="D3" s="386"/>
      <c r="E3" s="386"/>
      <c r="F3" s="386"/>
      <c r="G3" s="387"/>
      <c r="H3" s="387"/>
      <c r="I3" s="387"/>
      <c r="J3" s="387"/>
      <c r="K3" s="387"/>
      <c r="L3" s="103"/>
      <c r="M3" s="71"/>
      <c r="N3" s="379"/>
    </row>
    <row r="4" spans="1:22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71"/>
      <c r="N4" s="379"/>
    </row>
    <row r="5" spans="1:22" s="389" customFormat="1" ht="11.1" customHeight="1">
      <c r="A5" s="384"/>
      <c r="B5" s="441" t="s">
        <v>231</v>
      </c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71"/>
      <c r="N5" s="379"/>
    </row>
    <row r="6" spans="1:22" s="395" customFormat="1" ht="3" customHeight="1">
      <c r="A6" s="391"/>
      <c r="B6" s="392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71"/>
      <c r="N6" s="379"/>
      <c r="O6" s="66"/>
      <c r="P6" s="66"/>
      <c r="Q6" s="66"/>
      <c r="R6" s="66"/>
      <c r="S6" s="66"/>
      <c r="T6" s="66"/>
      <c r="U6" s="66"/>
    </row>
    <row r="7" spans="1:22" s="395" customFormat="1" ht="3" customHeight="1">
      <c r="A7" s="391"/>
      <c r="B7" s="396" t="s">
        <v>36</v>
      </c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71"/>
      <c r="N7" s="379"/>
      <c r="O7" s="66"/>
      <c r="P7" s="66"/>
      <c r="Q7" s="66"/>
      <c r="R7" s="66"/>
      <c r="S7" s="66"/>
      <c r="T7" s="66"/>
      <c r="U7" s="66"/>
    </row>
    <row r="8" spans="1:22" s="395" customFormat="1" ht="9.6" customHeight="1">
      <c r="A8" s="391"/>
      <c r="B8" s="718" t="s">
        <v>28</v>
      </c>
      <c r="C8" s="82" t="s">
        <v>46</v>
      </c>
      <c r="D8" s="82" t="s">
        <v>246</v>
      </c>
      <c r="E8" s="721" t="s">
        <v>247</v>
      </c>
      <c r="F8" s="82" t="s">
        <v>232</v>
      </c>
      <c r="G8" s="82" t="s">
        <v>233</v>
      </c>
      <c r="H8" s="82" t="s">
        <v>234</v>
      </c>
      <c r="I8" s="82" t="s">
        <v>235</v>
      </c>
      <c r="J8" s="82" t="s">
        <v>236</v>
      </c>
      <c r="K8" s="721" t="s">
        <v>248</v>
      </c>
      <c r="L8" s="82" t="s">
        <v>249</v>
      </c>
      <c r="M8" s="469"/>
      <c r="N8" s="379"/>
    </row>
    <row r="9" spans="1:22" s="395" customFormat="1" ht="8.25" customHeight="1">
      <c r="A9" s="391"/>
      <c r="B9" s="719"/>
      <c r="D9" s="82"/>
      <c r="E9" s="721"/>
      <c r="F9" s="82"/>
      <c r="G9" s="82"/>
      <c r="H9" s="82"/>
      <c r="I9" s="82"/>
      <c r="J9" s="82"/>
      <c r="K9" s="721"/>
      <c r="L9" s="82"/>
      <c r="M9" s="469"/>
      <c r="N9" s="379"/>
    </row>
    <row r="10" spans="1:22" s="395" customFormat="1" ht="3" customHeight="1">
      <c r="A10" s="391"/>
      <c r="B10" s="400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71"/>
      <c r="N10" s="379"/>
    </row>
    <row r="11" spans="1:22" s="395" customFormat="1" ht="3" customHeight="1">
      <c r="A11" s="391"/>
      <c r="B11" s="403"/>
      <c r="C11" s="672"/>
      <c r="D11" s="672"/>
      <c r="E11" s="672"/>
      <c r="F11" s="672"/>
      <c r="G11" s="672"/>
      <c r="H11" s="672"/>
      <c r="I11" s="672"/>
      <c r="J11" s="672"/>
      <c r="K11" s="672"/>
      <c r="L11" s="672"/>
      <c r="M11" s="71"/>
      <c r="N11" s="379"/>
    </row>
    <row r="12" spans="1:22" s="395" customFormat="1" ht="9" customHeight="1">
      <c r="A12" s="391"/>
      <c r="B12" s="676">
        <v>1995</v>
      </c>
      <c r="C12" s="679">
        <f>SUM(D12:L12)</f>
        <v>9726</v>
      </c>
      <c r="D12" s="679">
        <v>4212</v>
      </c>
      <c r="E12" s="679">
        <v>1332</v>
      </c>
      <c r="F12" s="679">
        <v>3202</v>
      </c>
      <c r="G12" s="679">
        <v>779</v>
      </c>
      <c r="H12" s="679">
        <v>62</v>
      </c>
      <c r="I12" s="679">
        <v>14</v>
      </c>
      <c r="J12" s="679">
        <v>6</v>
      </c>
      <c r="K12" s="679">
        <v>31</v>
      </c>
      <c r="L12" s="679">
        <v>88</v>
      </c>
      <c r="M12" s="71"/>
      <c r="N12" s="379"/>
      <c r="O12" s="405"/>
      <c r="P12" s="81"/>
      <c r="Q12" s="81"/>
      <c r="R12" s="81"/>
      <c r="S12" s="81"/>
      <c r="T12" s="81"/>
      <c r="U12" s="81"/>
      <c r="V12" s="81"/>
    </row>
    <row r="13" spans="1:22" s="395" customFormat="1" ht="9" customHeight="1">
      <c r="A13" s="391"/>
      <c r="B13" s="676">
        <v>1996</v>
      </c>
      <c r="C13" s="679">
        <f>SUM(D13:L13)</f>
        <v>12576</v>
      </c>
      <c r="D13" s="679">
        <v>7164</v>
      </c>
      <c r="E13" s="679">
        <v>1407</v>
      </c>
      <c r="F13" s="679">
        <v>2930</v>
      </c>
      <c r="G13" s="679">
        <v>831</v>
      </c>
      <c r="H13" s="679">
        <v>59</v>
      </c>
      <c r="I13" s="679">
        <v>38</v>
      </c>
      <c r="J13" s="679">
        <v>6</v>
      </c>
      <c r="K13" s="679">
        <v>51</v>
      </c>
      <c r="L13" s="679">
        <v>90</v>
      </c>
      <c r="M13" s="71"/>
      <c r="N13" s="379"/>
      <c r="O13" s="405"/>
      <c r="P13" s="81"/>
      <c r="Q13" s="81"/>
      <c r="R13" s="81"/>
      <c r="S13" s="81"/>
      <c r="T13" s="81"/>
      <c r="U13" s="81"/>
      <c r="V13" s="81"/>
    </row>
    <row r="14" spans="1:22" s="395" customFormat="1" ht="9" customHeight="1">
      <c r="A14" s="391"/>
      <c r="B14" s="676">
        <v>1997</v>
      </c>
      <c r="C14" s="679">
        <f>SUM(D14:L14)</f>
        <v>12442</v>
      </c>
      <c r="D14" s="679">
        <v>7442</v>
      </c>
      <c r="E14" s="679">
        <v>892</v>
      </c>
      <c r="F14" s="679">
        <v>3147</v>
      </c>
      <c r="G14" s="679">
        <v>839</v>
      </c>
      <c r="H14" s="679">
        <v>58</v>
      </c>
      <c r="I14" s="679">
        <v>7</v>
      </c>
      <c r="J14" s="679">
        <v>6</v>
      </c>
      <c r="K14" s="679">
        <v>48</v>
      </c>
      <c r="L14" s="679">
        <v>3</v>
      </c>
      <c r="M14" s="71"/>
      <c r="N14" s="379"/>
      <c r="O14" s="405"/>
      <c r="P14" s="81"/>
      <c r="Q14" s="81"/>
      <c r="R14" s="81"/>
      <c r="S14" s="81"/>
      <c r="T14" s="81"/>
      <c r="U14" s="81"/>
      <c r="V14" s="81"/>
    </row>
    <row r="15" spans="1:22" s="395" customFormat="1" ht="9" customHeight="1">
      <c r="A15" s="391"/>
      <c r="B15" s="676">
        <v>1998</v>
      </c>
      <c r="C15" s="679">
        <f>SUM(D15:L15)+2</f>
        <v>12505</v>
      </c>
      <c r="D15" s="679">
        <v>7694</v>
      </c>
      <c r="E15" s="679">
        <v>799</v>
      </c>
      <c r="F15" s="679">
        <v>3084</v>
      </c>
      <c r="G15" s="679">
        <v>818</v>
      </c>
      <c r="H15" s="679">
        <v>41</v>
      </c>
      <c r="I15" s="679">
        <v>14</v>
      </c>
      <c r="J15" s="679">
        <v>8</v>
      </c>
      <c r="K15" s="679">
        <v>39</v>
      </c>
      <c r="L15" s="679">
        <v>6</v>
      </c>
      <c r="M15" s="71"/>
      <c r="N15" s="379"/>
      <c r="O15" s="405"/>
      <c r="P15" s="81"/>
      <c r="Q15" s="81"/>
      <c r="R15" s="81"/>
      <c r="S15" s="81"/>
      <c r="T15" s="81"/>
      <c r="U15" s="81"/>
      <c r="V15" s="81"/>
    </row>
    <row r="16" spans="1:22" s="395" customFormat="1" ht="9" customHeight="1">
      <c r="A16" s="391"/>
      <c r="B16" s="676">
        <v>1999</v>
      </c>
      <c r="C16" s="679">
        <f>SUM(D16:L16)-1</f>
        <v>12875</v>
      </c>
      <c r="D16" s="679">
        <v>7999</v>
      </c>
      <c r="E16" s="679">
        <v>849</v>
      </c>
      <c r="F16" s="679">
        <v>2951</v>
      </c>
      <c r="G16" s="679">
        <v>901</v>
      </c>
      <c r="H16" s="679">
        <v>67</v>
      </c>
      <c r="I16" s="679">
        <v>30</v>
      </c>
      <c r="J16" s="679">
        <v>7</v>
      </c>
      <c r="K16" s="679">
        <v>60</v>
      </c>
      <c r="L16" s="679">
        <v>12</v>
      </c>
      <c r="M16" s="71"/>
      <c r="N16" s="379"/>
      <c r="O16" s="405"/>
      <c r="P16" s="81"/>
      <c r="Q16" s="81"/>
      <c r="R16" s="81"/>
      <c r="S16" s="81"/>
      <c r="T16" s="81"/>
      <c r="U16" s="81"/>
      <c r="V16" s="81"/>
    </row>
    <row r="17" spans="1:22" s="395" customFormat="1" ht="9" customHeight="1">
      <c r="A17" s="391"/>
      <c r="B17" s="676"/>
      <c r="C17" s="679"/>
      <c r="D17" s="679"/>
      <c r="E17" s="679"/>
      <c r="F17" s="679"/>
      <c r="G17" s="679"/>
      <c r="H17" s="679"/>
      <c r="I17" s="679"/>
      <c r="J17" s="679"/>
      <c r="K17" s="679"/>
      <c r="L17" s="679"/>
      <c r="M17" s="71"/>
      <c r="N17" s="379"/>
      <c r="O17" s="405"/>
      <c r="P17" s="81"/>
      <c r="Q17" s="81"/>
      <c r="R17" s="81"/>
      <c r="S17" s="81"/>
      <c r="T17" s="81"/>
      <c r="U17" s="81"/>
      <c r="V17" s="81"/>
    </row>
    <row r="18" spans="1:22" s="395" customFormat="1" ht="9" customHeight="1">
      <c r="A18" s="391"/>
      <c r="B18" s="676">
        <v>2000</v>
      </c>
      <c r="C18" s="679">
        <f>SUM(D18:L18)</f>
        <v>12860</v>
      </c>
      <c r="D18" s="679">
        <v>7995</v>
      </c>
      <c r="E18" s="679">
        <v>879</v>
      </c>
      <c r="F18" s="679">
        <v>2976</v>
      </c>
      <c r="G18" s="679">
        <v>851</v>
      </c>
      <c r="H18" s="679">
        <v>39</v>
      </c>
      <c r="I18" s="679">
        <v>40</v>
      </c>
      <c r="J18" s="679">
        <v>6</v>
      </c>
      <c r="K18" s="679">
        <v>67</v>
      </c>
      <c r="L18" s="679">
        <v>7</v>
      </c>
      <c r="M18" s="71"/>
      <c r="N18" s="379"/>
      <c r="O18" s="405"/>
      <c r="P18" s="81"/>
      <c r="Q18" s="81"/>
      <c r="R18" s="81"/>
      <c r="S18" s="81"/>
      <c r="T18" s="81"/>
      <c r="U18" s="81"/>
      <c r="V18" s="81"/>
    </row>
    <row r="19" spans="1:22" s="395" customFormat="1" ht="9" customHeight="1">
      <c r="A19" s="391"/>
      <c r="B19" s="676">
        <v>2001</v>
      </c>
      <c r="C19" s="679">
        <f>SUM(D19:L19)</f>
        <v>13035.161999999998</v>
      </c>
      <c r="D19" s="679">
        <v>8016.2960000000003</v>
      </c>
      <c r="E19" s="679">
        <v>1039.5150000000001</v>
      </c>
      <c r="F19" s="679">
        <v>3027.221</v>
      </c>
      <c r="G19" s="679">
        <v>825.91700000000003</v>
      </c>
      <c r="H19" s="679">
        <v>39.332999999999998</v>
      </c>
      <c r="I19" s="679">
        <v>16.100999999999999</v>
      </c>
      <c r="J19" s="679">
        <v>7.5510000000000002</v>
      </c>
      <c r="K19" s="679">
        <v>52.951000000000001</v>
      </c>
      <c r="L19" s="679">
        <v>10.276999999999999</v>
      </c>
      <c r="M19" s="71"/>
      <c r="N19" s="379"/>
      <c r="O19" s="405"/>
      <c r="P19" s="81"/>
      <c r="Q19" s="81"/>
      <c r="R19" s="81"/>
      <c r="S19" s="81"/>
      <c r="T19" s="81"/>
      <c r="U19" s="81"/>
      <c r="V19" s="81"/>
    </row>
    <row r="20" spans="1:22" s="395" customFormat="1" ht="9" customHeight="1">
      <c r="A20" s="391"/>
      <c r="B20" s="676">
        <v>2002</v>
      </c>
      <c r="C20" s="679">
        <f>SUM(D20:L20)+1</f>
        <v>12962.152999999998</v>
      </c>
      <c r="D20" s="679">
        <v>8057.2380000000003</v>
      </c>
      <c r="E20" s="679">
        <v>1030.4110000000001</v>
      </c>
      <c r="F20" s="679">
        <v>2950.692</v>
      </c>
      <c r="G20" s="679">
        <v>793.07</v>
      </c>
      <c r="H20" s="679">
        <v>39.481000000000002</v>
      </c>
      <c r="I20" s="679">
        <v>19.864000000000001</v>
      </c>
      <c r="J20" s="679">
        <v>7.5780000000000003</v>
      </c>
      <c r="K20" s="679">
        <v>60.738</v>
      </c>
      <c r="L20" s="679">
        <v>2.081</v>
      </c>
      <c r="M20" s="71"/>
      <c r="N20" s="379"/>
      <c r="O20" s="405"/>
      <c r="P20" s="81"/>
      <c r="Q20" s="81"/>
      <c r="R20" s="81"/>
      <c r="S20" s="81"/>
      <c r="T20" s="81"/>
      <c r="U20" s="81"/>
      <c r="V20" s="81"/>
    </row>
    <row r="21" spans="1:22" s="395" customFormat="1" ht="9" customHeight="1">
      <c r="A21" s="391"/>
      <c r="B21" s="676">
        <v>2003</v>
      </c>
      <c r="C21" s="679">
        <f>SUM(D21:L21)</f>
        <v>12625.663</v>
      </c>
      <c r="D21" s="679">
        <v>8323.8250000000007</v>
      </c>
      <c r="E21" s="679">
        <v>1013.27</v>
      </c>
      <c r="F21" s="679">
        <v>2461.4569999999999</v>
      </c>
      <c r="G21" s="679">
        <v>711.447</v>
      </c>
      <c r="H21" s="679">
        <v>35.228999999999999</v>
      </c>
      <c r="I21" s="679">
        <v>31.867000000000001</v>
      </c>
      <c r="J21" s="679">
        <v>4.9610000000000003</v>
      </c>
      <c r="K21" s="679">
        <v>38.773000000000003</v>
      </c>
      <c r="L21" s="679">
        <v>4.8339999999999996</v>
      </c>
      <c r="M21" s="71"/>
      <c r="N21" s="379"/>
      <c r="O21" s="405"/>
      <c r="P21" s="81"/>
      <c r="Q21" s="81"/>
      <c r="R21" s="81"/>
      <c r="S21" s="81"/>
      <c r="T21" s="81"/>
      <c r="U21" s="81"/>
      <c r="V21" s="81"/>
    </row>
    <row r="22" spans="1:22" s="395" customFormat="1" ht="9" customHeight="1">
      <c r="A22" s="391"/>
      <c r="B22" s="676">
        <v>2004</v>
      </c>
      <c r="C22" s="679">
        <f>SUM(D22:L22)</f>
        <v>13131.184999999999</v>
      </c>
      <c r="D22" s="679">
        <v>8373.1440000000002</v>
      </c>
      <c r="E22" s="679">
        <v>1244.231</v>
      </c>
      <c r="F22" s="679">
        <v>2336.402</v>
      </c>
      <c r="G22" s="679">
        <v>715.93299999999999</v>
      </c>
      <c r="H22" s="679">
        <v>36.877000000000002</v>
      </c>
      <c r="I22" s="679">
        <v>36.137</v>
      </c>
      <c r="J22" s="679">
        <v>6.0419999999999998</v>
      </c>
      <c r="K22" s="679">
        <v>377.44499999999999</v>
      </c>
      <c r="L22" s="679">
        <v>4.9740000000000002</v>
      </c>
      <c r="M22" s="71"/>
      <c r="N22" s="379"/>
      <c r="O22" s="405"/>
      <c r="P22" s="81"/>
      <c r="Q22" s="81"/>
      <c r="R22" s="81"/>
      <c r="S22" s="81"/>
      <c r="T22" s="81"/>
      <c r="U22" s="81"/>
      <c r="V22" s="81"/>
    </row>
    <row r="23" spans="1:22" s="395" customFormat="1" ht="9" customHeight="1">
      <c r="A23" s="391"/>
      <c r="B23" s="676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71"/>
      <c r="N23" s="379"/>
      <c r="O23" s="405"/>
      <c r="P23" s="81"/>
      <c r="Q23" s="81"/>
      <c r="R23" s="81"/>
      <c r="S23" s="81"/>
      <c r="T23" s="81"/>
      <c r="U23" s="81"/>
      <c r="V23" s="81"/>
    </row>
    <row r="24" spans="1:22" s="395" customFormat="1" ht="9" customHeight="1">
      <c r="A24" s="391"/>
      <c r="B24" s="676">
        <v>2005</v>
      </c>
      <c r="C24" s="679">
        <f>SUM(D24:L24)</f>
        <v>12387.385</v>
      </c>
      <c r="D24" s="679">
        <v>8240.18</v>
      </c>
      <c r="E24" s="679">
        <v>1293.6089999999999</v>
      </c>
      <c r="F24" s="679">
        <v>2059.8249999999998</v>
      </c>
      <c r="G24" s="679">
        <v>695.62699999999995</v>
      </c>
      <c r="H24" s="679">
        <v>37.017000000000003</v>
      </c>
      <c r="I24" s="679" t="s">
        <v>9</v>
      </c>
      <c r="J24" s="679">
        <v>6.282</v>
      </c>
      <c r="K24" s="679">
        <v>48.66</v>
      </c>
      <c r="L24" s="679">
        <v>6.1849999999999996</v>
      </c>
      <c r="M24" s="71"/>
      <c r="N24" s="379"/>
      <c r="O24" s="405"/>
      <c r="P24" s="81"/>
      <c r="Q24" s="81"/>
      <c r="R24" s="81"/>
      <c r="S24" s="81"/>
      <c r="T24" s="81"/>
      <c r="U24" s="81"/>
      <c r="V24" s="81"/>
    </row>
    <row r="25" spans="1:22" s="395" customFormat="1" ht="9" customHeight="1">
      <c r="A25" s="391"/>
      <c r="B25" s="676">
        <v>2006</v>
      </c>
      <c r="C25" s="679">
        <f>SUM(D25:L25)</f>
        <v>12352.286</v>
      </c>
      <c r="D25" s="679">
        <v>7995.7039999999997</v>
      </c>
      <c r="E25" s="679">
        <v>1371.7080000000001</v>
      </c>
      <c r="F25" s="679">
        <v>2076.7570000000001</v>
      </c>
      <c r="G25" s="679">
        <v>714.05399999999997</v>
      </c>
      <c r="H25" s="679">
        <v>30.382000000000001</v>
      </c>
      <c r="I25" s="679" t="s">
        <v>9</v>
      </c>
      <c r="J25" s="679">
        <v>6.5330000000000004</v>
      </c>
      <c r="K25" s="679">
        <v>147.00200000000001</v>
      </c>
      <c r="L25" s="679">
        <v>10.146000000000001</v>
      </c>
      <c r="M25" s="71"/>
      <c r="N25" s="379"/>
      <c r="O25" s="405"/>
      <c r="P25" s="81"/>
      <c r="Q25" s="81"/>
      <c r="R25" s="81"/>
      <c r="S25" s="81"/>
      <c r="T25" s="81"/>
      <c r="U25" s="81"/>
      <c r="V25" s="81"/>
    </row>
    <row r="26" spans="1:22" s="395" customFormat="1" ht="9" customHeight="1">
      <c r="A26" s="391"/>
      <c r="B26" s="676">
        <v>2007</v>
      </c>
      <c r="C26" s="679">
        <f>SUM(D26:L26)</f>
        <v>12179.629999999997</v>
      </c>
      <c r="D26" s="679">
        <v>7830.7259999999997</v>
      </c>
      <c r="E26" s="679">
        <v>1349.5540000000001</v>
      </c>
      <c r="F26" s="679">
        <v>2137.549</v>
      </c>
      <c r="G26" s="679">
        <v>737.64300000000003</v>
      </c>
      <c r="H26" s="679">
        <v>34.704000000000001</v>
      </c>
      <c r="I26" s="679" t="s">
        <v>9</v>
      </c>
      <c r="J26" s="679">
        <v>4.3209999999999997</v>
      </c>
      <c r="K26" s="679">
        <v>82.15</v>
      </c>
      <c r="L26" s="679">
        <v>2.9830000000000001</v>
      </c>
      <c r="M26" s="71"/>
      <c r="N26" s="379"/>
      <c r="O26" s="405"/>
      <c r="P26" s="81"/>
      <c r="Q26" s="81"/>
      <c r="R26" s="81"/>
      <c r="S26" s="81"/>
      <c r="T26" s="81"/>
      <c r="U26" s="81"/>
      <c r="V26" s="81"/>
    </row>
    <row r="27" spans="1:22" s="395" customFormat="1" ht="9" customHeight="1">
      <c r="A27" s="391"/>
      <c r="B27" s="676">
        <v>2008</v>
      </c>
      <c r="C27" s="679">
        <f>SUM(D27:L27)+0.362</f>
        <v>11574.310000000001</v>
      </c>
      <c r="D27" s="679">
        <v>7577.9250000000002</v>
      </c>
      <c r="E27" s="679">
        <v>1013.926</v>
      </c>
      <c r="F27" s="679">
        <v>2121.4589999999998</v>
      </c>
      <c r="G27" s="679">
        <v>729.75</v>
      </c>
      <c r="H27" s="679">
        <v>36.341999999999999</v>
      </c>
      <c r="I27" s="679" t="s">
        <v>9</v>
      </c>
      <c r="J27" s="679">
        <v>13.081</v>
      </c>
      <c r="K27" s="679">
        <v>81.465000000000003</v>
      </c>
      <c r="L27" s="679" t="s">
        <v>200</v>
      </c>
      <c r="M27" s="71"/>
      <c r="N27" s="379"/>
      <c r="O27" s="405"/>
      <c r="P27" s="81"/>
      <c r="Q27" s="81"/>
      <c r="R27" s="81"/>
      <c r="S27" s="81"/>
      <c r="T27" s="81"/>
      <c r="U27" s="81"/>
      <c r="V27" s="81"/>
    </row>
    <row r="28" spans="1:22" s="395" customFormat="1" ht="9" customHeight="1">
      <c r="A28" s="391"/>
      <c r="B28" s="676">
        <v>2009</v>
      </c>
      <c r="C28" s="679">
        <f>SUM(D28:L28)</f>
        <v>11604.401</v>
      </c>
      <c r="D28" s="679">
        <v>7605.8230000000003</v>
      </c>
      <c r="E28" s="679">
        <v>1027.078</v>
      </c>
      <c r="F28" s="679">
        <v>2033.3219999999999</v>
      </c>
      <c r="G28" s="679">
        <v>797.27700000000004</v>
      </c>
      <c r="H28" s="679">
        <v>36.970999999999997</v>
      </c>
      <c r="I28" s="679">
        <v>7.8369999999999997</v>
      </c>
      <c r="J28" s="679">
        <v>10.548999999999999</v>
      </c>
      <c r="K28" s="679">
        <v>83.225999999999999</v>
      </c>
      <c r="L28" s="679">
        <v>2.3180000000000001</v>
      </c>
      <c r="M28" s="71"/>
      <c r="N28" s="379"/>
      <c r="O28" s="405"/>
      <c r="P28" s="81"/>
      <c r="Q28" s="81"/>
      <c r="R28" s="81"/>
      <c r="S28" s="81"/>
      <c r="T28" s="81"/>
      <c r="U28" s="81"/>
      <c r="V28" s="81"/>
    </row>
    <row r="29" spans="1:22" s="395" customFormat="1" ht="9" customHeight="1">
      <c r="A29" s="391"/>
      <c r="B29" s="676"/>
      <c r="C29" s="679"/>
      <c r="D29" s="679"/>
      <c r="E29" s="679"/>
      <c r="F29" s="679"/>
      <c r="G29" s="679"/>
      <c r="H29" s="679"/>
      <c r="I29" s="679"/>
      <c r="J29" s="679"/>
      <c r="K29" s="679"/>
      <c r="L29" s="679"/>
      <c r="M29" s="71"/>
      <c r="N29" s="379"/>
      <c r="O29" s="405"/>
      <c r="P29" s="81"/>
      <c r="Q29" s="81"/>
      <c r="R29" s="81"/>
      <c r="S29" s="81"/>
      <c r="T29" s="81"/>
      <c r="U29" s="81"/>
      <c r="V29" s="81"/>
    </row>
    <row r="30" spans="1:22" s="395" customFormat="1" ht="9" customHeight="1">
      <c r="A30" s="391"/>
      <c r="B30" s="676">
        <v>2010</v>
      </c>
      <c r="C30" s="679">
        <f t="shared" ref="C30:C31" si="0">SUM(D30:L30)</f>
        <v>12078.239</v>
      </c>
      <c r="D30" s="679">
        <v>7407.942</v>
      </c>
      <c r="E30" s="679">
        <v>1596.556</v>
      </c>
      <c r="F30" s="679">
        <v>1993.173</v>
      </c>
      <c r="G30" s="679">
        <v>887.76499999999999</v>
      </c>
      <c r="H30" s="679">
        <v>35.93</v>
      </c>
      <c r="I30" s="679">
        <v>51.514000000000003</v>
      </c>
      <c r="J30" s="679">
        <v>12.875999999999999</v>
      </c>
      <c r="K30" s="679">
        <v>91.715999999999994</v>
      </c>
      <c r="L30" s="679">
        <v>0.76700000000000002</v>
      </c>
      <c r="M30" s="71"/>
      <c r="N30" s="379"/>
      <c r="O30" s="405"/>
      <c r="P30" s="81"/>
      <c r="Q30" s="81"/>
      <c r="R30" s="81"/>
      <c r="S30" s="81"/>
      <c r="T30" s="81"/>
      <c r="U30" s="81"/>
      <c r="V30" s="81"/>
    </row>
    <row r="31" spans="1:22" s="395" customFormat="1" ht="9" customHeight="1">
      <c r="A31" s="391"/>
      <c r="B31" s="676">
        <v>2011</v>
      </c>
      <c r="C31" s="679">
        <f t="shared" si="0"/>
        <v>12230.302</v>
      </c>
      <c r="D31" s="679">
        <v>7459.08</v>
      </c>
      <c r="E31" s="679">
        <v>1736.3140000000001</v>
      </c>
      <c r="F31" s="679">
        <v>1962.3879999999999</v>
      </c>
      <c r="G31" s="679">
        <v>862.13699999999994</v>
      </c>
      <c r="H31" s="679">
        <v>34.475999999999999</v>
      </c>
      <c r="I31" s="679">
        <v>56.871000000000002</v>
      </c>
      <c r="J31" s="679">
        <v>11.802</v>
      </c>
      <c r="K31" s="679">
        <v>107.23399999999999</v>
      </c>
      <c r="L31" s="679" t="s">
        <v>200</v>
      </c>
      <c r="M31" s="71"/>
      <c r="N31" s="379"/>
      <c r="O31" s="405"/>
      <c r="P31" s="81"/>
      <c r="Q31" s="81"/>
      <c r="R31" s="81"/>
      <c r="S31" s="81"/>
      <c r="T31" s="81"/>
      <c r="U31" s="81"/>
      <c r="V31" s="81"/>
    </row>
    <row r="32" spans="1:22" s="395" customFormat="1" ht="9" customHeight="1">
      <c r="A32" s="391"/>
      <c r="B32" s="676" t="s">
        <v>23</v>
      </c>
      <c r="C32" s="679">
        <f t="shared" ref="C32" si="1">SUM(D32:L32)</f>
        <v>11599.192999999997</v>
      </c>
      <c r="D32" s="679">
        <v>7532.598</v>
      </c>
      <c r="E32" s="679">
        <v>1131.912</v>
      </c>
      <c r="F32" s="679">
        <v>1815.4939999999999</v>
      </c>
      <c r="G32" s="679">
        <v>937.63900000000001</v>
      </c>
      <c r="H32" s="679">
        <v>34.326000000000001</v>
      </c>
      <c r="I32" s="679">
        <v>4.2839999999999998</v>
      </c>
      <c r="J32" s="679">
        <v>13.643000000000001</v>
      </c>
      <c r="K32" s="679">
        <v>128.006</v>
      </c>
      <c r="L32" s="679">
        <v>1.2909999999999999</v>
      </c>
      <c r="M32" s="71"/>
      <c r="N32" s="379"/>
      <c r="O32" s="405"/>
      <c r="P32" s="81"/>
      <c r="Q32" s="81"/>
      <c r="R32" s="81"/>
      <c r="S32" s="81"/>
      <c r="T32" s="81"/>
      <c r="U32" s="81"/>
      <c r="V32" s="81"/>
    </row>
    <row r="33" spans="1:21" s="395" customFormat="1" ht="3" customHeight="1">
      <c r="A33" s="391"/>
      <c r="B33" s="400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71"/>
      <c r="N33" s="379"/>
      <c r="O33" s="405"/>
    </row>
    <row r="34" spans="1:21" s="395" customFormat="1" ht="3" customHeight="1">
      <c r="A34" s="391"/>
      <c r="B34" s="403"/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71"/>
      <c r="N34" s="379"/>
      <c r="O34" s="405"/>
    </row>
    <row r="35" spans="1:21" s="395" customFormat="1" ht="9" customHeight="1">
      <c r="A35" s="391"/>
      <c r="B35" s="673" t="s">
        <v>250</v>
      </c>
      <c r="C35" s="672"/>
      <c r="D35" s="672"/>
      <c r="E35" s="672"/>
      <c r="F35" s="672"/>
      <c r="G35" s="672"/>
      <c r="H35" s="672"/>
      <c r="I35" s="672"/>
      <c r="J35" s="672"/>
      <c r="K35" s="672"/>
      <c r="L35" s="672"/>
      <c r="M35" s="402"/>
      <c r="N35" s="379"/>
    </row>
    <row r="36" spans="1:21" s="66" customFormat="1" ht="9" customHeight="1">
      <c r="A36" s="63"/>
      <c r="B36" s="673" t="s">
        <v>329</v>
      </c>
      <c r="C36" s="673"/>
      <c r="D36" s="673"/>
      <c r="E36" s="673"/>
      <c r="F36" s="673"/>
      <c r="G36" s="673"/>
      <c r="H36" s="673"/>
      <c r="I36" s="673"/>
      <c r="J36" s="673"/>
      <c r="K36" s="673"/>
      <c r="L36" s="72"/>
      <c r="M36" s="71"/>
      <c r="N36" s="379"/>
    </row>
    <row r="37" spans="1:21" s="379" customFormat="1" ht="9" customHeight="1">
      <c r="A37" s="381"/>
      <c r="B37" s="673" t="s">
        <v>330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1"/>
      <c r="O37" s="380"/>
      <c r="P37" s="380"/>
      <c r="Q37" s="380"/>
      <c r="R37" s="380"/>
      <c r="S37" s="380"/>
      <c r="T37" s="380"/>
      <c r="U37" s="380"/>
    </row>
    <row r="38" spans="1:21" s="379" customFormat="1" ht="9" customHeight="1">
      <c r="A38" s="381"/>
      <c r="B38" s="373" t="s">
        <v>486</v>
      </c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1"/>
      <c r="O38" s="380"/>
      <c r="P38" s="380"/>
      <c r="Q38" s="380"/>
      <c r="R38" s="380"/>
      <c r="S38" s="380"/>
      <c r="T38" s="380"/>
      <c r="U38" s="380"/>
    </row>
    <row r="39" spans="1:21" s="379" customFormat="1" ht="9" customHeight="1">
      <c r="A39" s="381"/>
      <c r="B39" s="673" t="s">
        <v>243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1"/>
      <c r="O39" s="380"/>
      <c r="P39" s="380"/>
      <c r="Q39" s="380"/>
      <c r="R39" s="380"/>
      <c r="S39" s="380"/>
      <c r="T39" s="380"/>
      <c r="U39" s="380"/>
    </row>
    <row r="40" spans="1:21" s="379" customFormat="1" ht="4.7" customHeight="1">
      <c r="A40" s="411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412"/>
      <c r="O40" s="380"/>
      <c r="P40" s="380"/>
      <c r="Q40" s="380"/>
      <c r="R40" s="380"/>
      <c r="S40" s="380"/>
      <c r="T40" s="380"/>
      <c r="U40" s="380"/>
    </row>
    <row r="41" spans="1:21" hidden="1">
      <c r="N41" s="76" t="s">
        <v>59</v>
      </c>
    </row>
  </sheetData>
  <sheetProtection sheet="1" objects="1" scenarios="1"/>
  <mergeCells count="3">
    <mergeCell ref="B8:B9"/>
    <mergeCell ref="E8:E9"/>
    <mergeCell ref="K8:K9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I4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2" width="8" style="76" customWidth="1"/>
    <col min="3" max="3" width="13" style="76" customWidth="1"/>
    <col min="4" max="4" width="16.5" style="76" customWidth="1"/>
    <col min="5" max="5" width="2" style="76" customWidth="1"/>
    <col min="6" max="6" width="19" style="76" customWidth="1"/>
    <col min="7" max="7" width="14.6640625" style="76" customWidth="1"/>
    <col min="8" max="9" width="1" style="76" customWidth="1"/>
    <col min="10" max="16384" width="13.33203125" style="76" hidden="1"/>
  </cols>
  <sheetData>
    <row r="1" spans="1:9" s="449" customFormat="1" ht="4.7" customHeight="1">
      <c r="A1" s="446"/>
      <c r="B1" s="447"/>
      <c r="C1" s="470"/>
      <c r="D1" s="470"/>
      <c r="E1" s="470"/>
      <c r="F1" s="470"/>
      <c r="G1" s="470"/>
      <c r="H1" s="471"/>
    </row>
    <row r="2" spans="1:9" s="356" customFormat="1" ht="9.9499999999999993" customHeight="1">
      <c r="A2" s="351"/>
      <c r="B2" s="472" t="s">
        <v>331</v>
      </c>
      <c r="C2" s="354"/>
      <c r="D2" s="354"/>
      <c r="E2" s="354"/>
      <c r="F2" s="354"/>
      <c r="G2" s="710" t="s">
        <v>332</v>
      </c>
      <c r="H2" s="96"/>
      <c r="I2" s="449"/>
    </row>
    <row r="3" spans="1:9" s="356" customFormat="1" ht="9.9499999999999993" customHeight="1">
      <c r="A3" s="351"/>
      <c r="B3" s="473" t="s">
        <v>27</v>
      </c>
      <c r="C3" s="354"/>
      <c r="D3" s="354"/>
      <c r="E3" s="354"/>
      <c r="F3" s="354"/>
      <c r="G3" s="354"/>
      <c r="H3" s="355"/>
      <c r="I3" s="449"/>
    </row>
    <row r="4" spans="1:9" s="356" customFormat="1" ht="9.9499999999999993" customHeight="1">
      <c r="A4" s="351"/>
      <c r="B4" s="441" t="s">
        <v>231</v>
      </c>
      <c r="C4" s="354"/>
      <c r="D4" s="354"/>
      <c r="E4" s="354"/>
      <c r="F4" s="354"/>
      <c r="G4" s="354"/>
      <c r="H4" s="355"/>
      <c r="I4" s="449"/>
    </row>
    <row r="5" spans="1:9" s="88" customFormat="1" ht="3" customHeight="1">
      <c r="A5" s="360"/>
      <c r="B5" s="362"/>
      <c r="C5" s="362"/>
      <c r="D5" s="362"/>
      <c r="E5" s="362"/>
      <c r="F5" s="362"/>
      <c r="G5" s="362"/>
      <c r="H5" s="363"/>
      <c r="I5" s="449"/>
    </row>
    <row r="6" spans="1:9" s="88" customFormat="1" ht="3" customHeight="1">
      <c r="A6" s="360"/>
      <c r="B6" s="365"/>
      <c r="C6" s="365"/>
      <c r="D6" s="365"/>
      <c r="E6" s="365"/>
      <c r="F6" s="365"/>
      <c r="G6" s="365"/>
      <c r="H6" s="363"/>
      <c r="I6" s="449"/>
    </row>
    <row r="7" spans="1:9" s="88" customFormat="1" ht="9" customHeight="1">
      <c r="A7" s="360"/>
      <c r="B7" s="718" t="s">
        <v>28</v>
      </c>
      <c r="C7" s="730" t="s">
        <v>333</v>
      </c>
      <c r="D7" s="730" t="s">
        <v>334</v>
      </c>
      <c r="E7" s="680"/>
      <c r="F7" s="730" t="s">
        <v>335</v>
      </c>
      <c r="G7" s="716" t="s">
        <v>336</v>
      </c>
      <c r="H7" s="100"/>
      <c r="I7" s="449"/>
    </row>
    <row r="8" spans="1:9" s="88" customFormat="1" ht="9" customHeight="1">
      <c r="A8" s="360"/>
      <c r="B8" s="719"/>
      <c r="C8" s="730"/>
      <c r="D8" s="730"/>
      <c r="E8" s="680"/>
      <c r="F8" s="730"/>
      <c r="G8" s="722"/>
      <c r="H8" s="100"/>
      <c r="I8" s="449"/>
    </row>
    <row r="9" spans="1:9" s="88" customFormat="1" ht="3" customHeight="1">
      <c r="A9" s="360"/>
      <c r="B9" s="362"/>
      <c r="C9" s="474"/>
      <c r="D9" s="474"/>
      <c r="E9" s="474"/>
      <c r="F9" s="474"/>
      <c r="G9" s="475"/>
      <c r="H9" s="465"/>
      <c r="I9" s="449"/>
    </row>
    <row r="10" spans="1:9" s="88" customFormat="1" ht="3" customHeight="1">
      <c r="A10" s="360"/>
      <c r="B10" s="365"/>
      <c r="C10" s="99"/>
      <c r="D10" s="99"/>
      <c r="E10" s="99"/>
      <c r="F10" s="99"/>
      <c r="G10" s="99"/>
      <c r="H10" s="465"/>
      <c r="I10" s="449"/>
    </row>
    <row r="11" spans="1:9" s="88" customFormat="1" ht="9" customHeight="1">
      <c r="A11" s="360"/>
      <c r="B11" s="476">
        <v>1995</v>
      </c>
      <c r="C11" s="69">
        <v>4157.2129999999997</v>
      </c>
      <c r="D11" s="69">
        <v>18309.14</v>
      </c>
      <c r="E11" s="69"/>
      <c r="F11" s="69">
        <v>2455.9160000000002</v>
      </c>
      <c r="G11" s="69">
        <v>1510.625</v>
      </c>
      <c r="H11" s="363"/>
      <c r="I11" s="449"/>
    </row>
    <row r="12" spans="1:9" s="88" customFormat="1" ht="9" customHeight="1">
      <c r="A12" s="360"/>
      <c r="B12" s="476">
        <v>1996</v>
      </c>
      <c r="C12" s="69">
        <v>4342.4250000000002</v>
      </c>
      <c r="D12" s="69">
        <v>18997.71</v>
      </c>
      <c r="E12" s="69"/>
      <c r="F12" s="69">
        <v>2570.6149999999998</v>
      </c>
      <c r="G12" s="69">
        <v>1459.681</v>
      </c>
      <c r="H12" s="363"/>
      <c r="I12" s="449"/>
    </row>
    <row r="13" spans="1:9" s="88" customFormat="1" ht="9" customHeight="1">
      <c r="A13" s="360"/>
      <c r="B13" s="476">
        <v>1997</v>
      </c>
      <c r="C13" s="69">
        <v>4633.7889999999998</v>
      </c>
      <c r="D13" s="69">
        <v>19355.156999999999</v>
      </c>
      <c r="E13" s="69"/>
      <c r="F13" s="69">
        <v>2584.9859999999999</v>
      </c>
      <c r="G13" s="69">
        <v>1446.7059999999999</v>
      </c>
      <c r="H13" s="465"/>
      <c r="I13" s="449"/>
    </row>
    <row r="14" spans="1:9" s="88" customFormat="1" ht="9" customHeight="1">
      <c r="A14" s="360"/>
      <c r="B14" s="476">
        <v>1998</v>
      </c>
      <c r="C14" s="69">
        <v>4134.5200000000004</v>
      </c>
      <c r="D14" s="69">
        <v>18431.594000000001</v>
      </c>
      <c r="E14" s="69"/>
      <c r="F14" s="69">
        <v>2639.174</v>
      </c>
      <c r="G14" s="69">
        <v>1432.3219999999999</v>
      </c>
      <c r="H14" s="465"/>
      <c r="I14" s="449"/>
    </row>
    <row r="15" spans="1:9" s="88" customFormat="1" ht="9" customHeight="1">
      <c r="A15" s="360"/>
      <c r="B15" s="476">
        <v>1999</v>
      </c>
      <c r="C15" s="69">
        <v>4297.3239999999996</v>
      </c>
      <c r="D15" s="69">
        <v>19217.857</v>
      </c>
      <c r="E15" s="69"/>
      <c r="F15" s="69">
        <v>2742.9479999999999</v>
      </c>
      <c r="G15" s="69">
        <v>1442.0820000000001</v>
      </c>
      <c r="H15" s="465"/>
      <c r="I15" s="449"/>
    </row>
    <row r="16" spans="1:9" s="88" customFormat="1" ht="9" customHeight="1">
      <c r="A16" s="360"/>
      <c r="B16" s="476"/>
      <c r="C16" s="69"/>
      <c r="D16" s="69"/>
      <c r="E16" s="69"/>
      <c r="F16" s="69"/>
      <c r="G16" s="69"/>
      <c r="H16" s="465"/>
      <c r="I16" s="449"/>
    </row>
    <row r="17" spans="1:9" s="88" customFormat="1" ht="9" customHeight="1">
      <c r="A17" s="360"/>
      <c r="B17" s="476">
        <v>2000</v>
      </c>
      <c r="C17" s="69">
        <v>4406.6580000000004</v>
      </c>
      <c r="D17" s="69">
        <v>19257.864000000001</v>
      </c>
      <c r="E17" s="69"/>
      <c r="F17" s="69">
        <v>2805.4409999999998</v>
      </c>
      <c r="G17" s="69">
        <v>1487.828</v>
      </c>
      <c r="H17" s="465"/>
      <c r="I17" s="449"/>
    </row>
    <row r="18" spans="1:9" s="88" customFormat="1" ht="9" customHeight="1">
      <c r="A18" s="360"/>
      <c r="B18" s="476">
        <v>2001</v>
      </c>
      <c r="C18" s="69">
        <v>4454.9610000000002</v>
      </c>
      <c r="D18" s="69">
        <v>19321.57</v>
      </c>
      <c r="E18" s="69"/>
      <c r="F18" s="69">
        <v>2860.35</v>
      </c>
      <c r="G18" s="69">
        <v>1471.4659999999999</v>
      </c>
      <c r="H18" s="465"/>
      <c r="I18" s="449"/>
    </row>
    <row r="19" spans="1:9" s="88" customFormat="1" ht="9" customHeight="1">
      <c r="A19" s="360"/>
      <c r="B19" s="476">
        <v>2002</v>
      </c>
      <c r="C19" s="69">
        <v>4518.8429999999998</v>
      </c>
      <c r="D19" s="69">
        <v>19809.541000000001</v>
      </c>
      <c r="E19" s="69"/>
      <c r="F19" s="69">
        <v>2870.52</v>
      </c>
      <c r="G19" s="69">
        <v>1465.5419999999999</v>
      </c>
      <c r="H19" s="465"/>
      <c r="I19" s="449"/>
    </row>
    <row r="20" spans="1:9" s="88" customFormat="1" ht="9" customHeight="1">
      <c r="A20" s="360"/>
      <c r="B20" s="476">
        <v>2003</v>
      </c>
      <c r="C20" s="69">
        <v>4624.3689999999997</v>
      </c>
      <c r="D20" s="69">
        <v>20115.337</v>
      </c>
      <c r="E20" s="69"/>
      <c r="F20" s="69">
        <v>2926.4380000000001</v>
      </c>
      <c r="G20" s="69">
        <v>1449.6389999999999</v>
      </c>
      <c r="H20" s="465"/>
      <c r="I20" s="449"/>
    </row>
    <row r="21" spans="1:9" s="88" customFormat="1" ht="9" customHeight="1">
      <c r="A21" s="360"/>
      <c r="B21" s="476">
        <v>2004</v>
      </c>
      <c r="C21" s="69">
        <v>4756.9799999999996</v>
      </c>
      <c r="D21" s="69">
        <v>20612.665000000001</v>
      </c>
      <c r="E21" s="69"/>
      <c r="F21" s="69">
        <v>3008.8270000000002</v>
      </c>
      <c r="G21" s="69">
        <v>1473.259</v>
      </c>
      <c r="H21" s="465"/>
      <c r="I21" s="449"/>
    </row>
    <row r="22" spans="1:9" s="88" customFormat="1" ht="9" customHeight="1">
      <c r="A22" s="360"/>
      <c r="B22" s="476"/>
      <c r="C22" s="69"/>
      <c r="D22" s="69"/>
      <c r="E22" s="69"/>
      <c r="F22" s="69"/>
      <c r="G22" s="69"/>
      <c r="H22" s="465"/>
      <c r="I22" s="449"/>
    </row>
    <row r="23" spans="1:9" s="88" customFormat="1" ht="9" customHeight="1">
      <c r="A23" s="360"/>
      <c r="B23" s="476">
        <v>2005</v>
      </c>
      <c r="C23" s="69">
        <v>4832.1459999999997</v>
      </c>
      <c r="D23" s="69">
        <v>20882.348000000002</v>
      </c>
      <c r="E23" s="69"/>
      <c r="F23" s="69">
        <v>3130.2930000000001</v>
      </c>
      <c r="G23" s="69">
        <v>1468.9549999999999</v>
      </c>
      <c r="H23" s="465"/>
      <c r="I23" s="449"/>
    </row>
    <row r="24" spans="1:9" s="88" customFormat="1" ht="9" customHeight="1">
      <c r="A24" s="360"/>
      <c r="B24" s="476">
        <v>2006</v>
      </c>
      <c r="C24" s="69">
        <v>4914.2340000000004</v>
      </c>
      <c r="D24" s="69">
        <v>21021.963</v>
      </c>
      <c r="E24" s="69"/>
      <c r="F24" s="69">
        <v>3155.748</v>
      </c>
      <c r="G24" s="69">
        <v>1489.86</v>
      </c>
      <c r="H24" s="465"/>
      <c r="I24" s="449"/>
    </row>
    <row r="25" spans="1:9" s="88" customFormat="1" ht="9" customHeight="1">
      <c r="A25" s="360"/>
      <c r="B25" s="476">
        <v>2007</v>
      </c>
      <c r="C25" s="69">
        <v>5148.4309999999996</v>
      </c>
      <c r="D25" s="69">
        <v>21300.917000000001</v>
      </c>
      <c r="E25" s="69"/>
      <c r="F25" s="69">
        <v>3199.6979999999999</v>
      </c>
      <c r="G25" s="69">
        <v>1539.78</v>
      </c>
      <c r="H25" s="465"/>
      <c r="I25" s="449"/>
    </row>
    <row r="26" spans="1:9" s="88" customFormat="1" ht="9" customHeight="1">
      <c r="A26" s="360"/>
      <c r="B26" s="476">
        <v>2008</v>
      </c>
      <c r="C26" s="69">
        <v>5288.7060000000001</v>
      </c>
      <c r="D26" s="69">
        <v>21620.215</v>
      </c>
      <c r="E26" s="69"/>
      <c r="F26" s="69">
        <v>3391.3270000000002</v>
      </c>
      <c r="G26" s="69">
        <v>1721.01</v>
      </c>
      <c r="H26" s="465"/>
      <c r="I26" s="449"/>
    </row>
    <row r="27" spans="1:9" s="88" customFormat="1" ht="9" customHeight="1">
      <c r="A27" s="360"/>
      <c r="B27" s="476">
        <v>2009</v>
      </c>
      <c r="C27" s="69">
        <v>5486.76</v>
      </c>
      <c r="D27" s="679">
        <v>22118.088</v>
      </c>
      <c r="E27" s="679"/>
      <c r="F27" s="69">
        <v>3476.6350000000002</v>
      </c>
      <c r="G27" s="69">
        <v>1650.9090000000001</v>
      </c>
      <c r="H27" s="465"/>
      <c r="I27" s="449"/>
    </row>
    <row r="28" spans="1:9" s="88" customFormat="1" ht="9" customHeight="1">
      <c r="A28" s="360"/>
      <c r="B28" s="476"/>
      <c r="C28" s="69"/>
      <c r="D28" s="69"/>
      <c r="E28" s="69"/>
      <c r="F28" s="69"/>
      <c r="G28" s="69"/>
      <c r="H28" s="465"/>
      <c r="I28" s="449"/>
    </row>
    <row r="29" spans="1:9" s="88" customFormat="1" ht="9" customHeight="1">
      <c r="A29" s="360"/>
      <c r="B29" s="476">
        <v>2010</v>
      </c>
      <c r="C29" s="69">
        <v>5624.665</v>
      </c>
      <c r="D29" s="69">
        <v>21770.002</v>
      </c>
      <c r="E29" s="69"/>
      <c r="F29" s="69">
        <v>3477.3240000000001</v>
      </c>
      <c r="G29" s="69">
        <v>1662.7729999999999</v>
      </c>
      <c r="H29" s="465"/>
      <c r="I29" s="449"/>
    </row>
    <row r="30" spans="1:9" s="88" customFormat="1" ht="9" customHeight="1">
      <c r="A30" s="360"/>
      <c r="B30" s="476">
        <v>2011</v>
      </c>
      <c r="C30" s="69">
        <v>5845.9960000000001</v>
      </c>
      <c r="D30" s="69">
        <v>22622.559000000001</v>
      </c>
      <c r="E30" s="69"/>
      <c r="F30" s="69">
        <v>3618.5340000000001</v>
      </c>
      <c r="G30" s="69">
        <v>1708.989</v>
      </c>
      <c r="H30" s="465"/>
      <c r="I30" s="449"/>
    </row>
    <row r="31" spans="1:9" s="88" customFormat="1" ht="9" customHeight="1">
      <c r="A31" s="360"/>
      <c r="B31" s="476" t="s">
        <v>23</v>
      </c>
      <c r="C31" s="69">
        <v>5944.4080000000004</v>
      </c>
      <c r="D31" s="69">
        <v>23856.201000000001</v>
      </c>
      <c r="E31" s="69"/>
      <c r="F31" s="69">
        <v>3637.0479999999998</v>
      </c>
      <c r="G31" s="69">
        <v>1713.9290000000001</v>
      </c>
      <c r="H31" s="465"/>
      <c r="I31" s="449"/>
    </row>
    <row r="32" spans="1:9" s="88" customFormat="1" ht="3" customHeight="1">
      <c r="A32" s="360"/>
      <c r="B32" s="362"/>
      <c r="C32" s="362"/>
      <c r="D32" s="362"/>
      <c r="E32" s="362"/>
      <c r="F32" s="362"/>
      <c r="G32" s="362"/>
      <c r="H32" s="363"/>
      <c r="I32" s="449"/>
    </row>
    <row r="33" spans="1:9" s="88" customFormat="1" ht="3" customHeight="1">
      <c r="A33" s="360"/>
      <c r="B33" s="365"/>
      <c r="C33" s="365"/>
      <c r="D33" s="365"/>
      <c r="E33" s="365"/>
      <c r="F33" s="365"/>
      <c r="G33" s="365"/>
      <c r="H33" s="363"/>
      <c r="I33" s="449"/>
    </row>
    <row r="34" spans="1:9" s="88" customFormat="1" ht="9.9499999999999993" customHeight="1">
      <c r="A34" s="360"/>
      <c r="B34" s="672" t="s">
        <v>337</v>
      </c>
      <c r="C34" s="673"/>
      <c r="D34" s="673"/>
      <c r="E34" s="673"/>
      <c r="F34" s="673"/>
      <c r="G34" s="673"/>
      <c r="H34" s="73"/>
      <c r="I34" s="449"/>
    </row>
    <row r="35" spans="1:9" s="449" customFormat="1" ht="9.6" customHeight="1">
      <c r="A35" s="477"/>
      <c r="B35" s="673" t="s">
        <v>241</v>
      </c>
      <c r="C35" s="429"/>
      <c r="D35" s="429"/>
      <c r="E35" s="429"/>
      <c r="F35" s="429"/>
      <c r="G35" s="429"/>
      <c r="H35" s="430"/>
    </row>
    <row r="36" spans="1:9" s="449" customFormat="1" ht="9.6" customHeight="1">
      <c r="A36" s="477"/>
      <c r="B36" s="673" t="s">
        <v>338</v>
      </c>
      <c r="C36" s="429"/>
      <c r="D36" s="429"/>
      <c r="E36" s="429"/>
      <c r="F36" s="429"/>
      <c r="G36" s="429"/>
      <c r="H36" s="430"/>
    </row>
    <row r="37" spans="1:9" s="449" customFormat="1" ht="9.6" customHeight="1">
      <c r="A37" s="477"/>
      <c r="B37" s="673" t="s">
        <v>486</v>
      </c>
      <c r="C37" s="429"/>
      <c r="D37" s="429"/>
      <c r="E37" s="429"/>
      <c r="F37" s="429"/>
      <c r="G37" s="429"/>
      <c r="H37" s="430"/>
    </row>
    <row r="38" spans="1:9" s="449" customFormat="1" ht="9.6" customHeight="1">
      <c r="A38" s="477"/>
      <c r="B38" s="673" t="s">
        <v>243</v>
      </c>
      <c r="C38" s="429"/>
      <c r="D38" s="429"/>
      <c r="E38" s="429"/>
      <c r="F38" s="429"/>
      <c r="G38" s="429"/>
      <c r="H38" s="430"/>
    </row>
    <row r="39" spans="1:9" s="449" customFormat="1" ht="4.7" customHeight="1">
      <c r="A39" s="478"/>
      <c r="B39" s="101"/>
      <c r="C39" s="479"/>
      <c r="D39" s="479"/>
      <c r="E39" s="479"/>
      <c r="F39" s="479"/>
      <c r="G39" s="479"/>
      <c r="H39" s="480"/>
    </row>
    <row r="40" spans="1:9" ht="5.0999999999999996" hidden="1" customHeight="1">
      <c r="C40" s="481"/>
      <c r="I40" s="76" t="s">
        <v>59</v>
      </c>
    </row>
  </sheetData>
  <sheetProtection sheet="1" objects="1" scenarios="1"/>
  <mergeCells count="5">
    <mergeCell ref="B7:B8"/>
    <mergeCell ref="C7:C8"/>
    <mergeCell ref="D7:D8"/>
    <mergeCell ref="F7:F8"/>
    <mergeCell ref="G7:G8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N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2" width="8" style="76" customWidth="1"/>
    <col min="3" max="3" width="7.6640625" style="76" customWidth="1"/>
    <col min="4" max="4" width="10.5" style="76" customWidth="1"/>
    <col min="5" max="5" width="4.1640625" style="76" customWidth="1"/>
    <col min="6" max="6" width="7.33203125" style="76" customWidth="1"/>
    <col min="7" max="7" width="2.6640625" style="76" customWidth="1"/>
    <col min="8" max="8" width="10" style="76" customWidth="1"/>
    <col min="9" max="9" width="4.1640625" style="76" customWidth="1"/>
    <col min="10" max="10" width="7.6640625" style="76" customWidth="1"/>
    <col min="11" max="11" width="1.1640625" style="76" customWidth="1"/>
    <col min="12" max="12" width="10" style="76" customWidth="1"/>
    <col min="13" max="14" width="1" style="76" customWidth="1"/>
    <col min="15" max="16384" width="13.33203125" style="76" hidden="1"/>
  </cols>
  <sheetData>
    <row r="1" spans="1:13" s="88" customFormat="1" ht="4.7" customHeight="1">
      <c r="A1" s="347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50"/>
    </row>
    <row r="2" spans="1:13" s="356" customFormat="1" ht="11.1" customHeight="1">
      <c r="A2" s="351"/>
      <c r="B2" s="57" t="s">
        <v>339</v>
      </c>
      <c r="C2" s="354"/>
      <c r="D2" s="354"/>
      <c r="E2" s="354"/>
      <c r="F2" s="354"/>
      <c r="G2" s="354"/>
      <c r="H2" s="354"/>
      <c r="I2" s="354"/>
      <c r="J2" s="354"/>
      <c r="K2" s="354"/>
      <c r="L2" s="710" t="s">
        <v>340</v>
      </c>
      <c r="M2" s="465"/>
    </row>
    <row r="3" spans="1:13" s="356" customFormat="1" ht="11.1" customHeight="1">
      <c r="A3" s="351"/>
      <c r="B3" s="57" t="s">
        <v>262</v>
      </c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5"/>
    </row>
    <row r="4" spans="1:13" s="356" customFormat="1" ht="11.1" customHeight="1">
      <c r="A4" s="351"/>
      <c r="B4" s="382" t="s">
        <v>27</v>
      </c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5"/>
    </row>
    <row r="5" spans="1:13" s="356" customFormat="1" ht="11.1" customHeight="1">
      <c r="A5" s="351"/>
      <c r="B5" s="441" t="s">
        <v>231</v>
      </c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5"/>
    </row>
    <row r="6" spans="1:13" s="88" customFormat="1" ht="3" customHeight="1">
      <c r="A6" s="360"/>
      <c r="B6" s="362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3"/>
    </row>
    <row r="7" spans="1:13" s="88" customFormat="1" ht="3" customHeight="1">
      <c r="A7" s="360"/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3"/>
    </row>
    <row r="8" spans="1:13" s="88" customFormat="1" ht="9.6" customHeight="1">
      <c r="A8" s="360"/>
      <c r="B8" s="718" t="s">
        <v>28</v>
      </c>
      <c r="C8" s="731" t="s">
        <v>341</v>
      </c>
      <c r="D8" s="731"/>
      <c r="E8" s="476"/>
      <c r="F8" s="731" t="s">
        <v>92</v>
      </c>
      <c r="G8" s="731"/>
      <c r="H8" s="731"/>
      <c r="I8" s="476"/>
      <c r="J8" s="482" t="s">
        <v>342</v>
      </c>
      <c r="K8" s="482"/>
      <c r="L8" s="482"/>
      <c r="M8" s="483"/>
    </row>
    <row r="9" spans="1:13" s="88" customFormat="1" ht="8.65" customHeight="1">
      <c r="A9" s="360"/>
      <c r="B9" s="719"/>
      <c r="C9" s="99" t="s">
        <v>343</v>
      </c>
      <c r="D9" s="99" t="s">
        <v>344</v>
      </c>
      <c r="E9" s="99"/>
      <c r="F9" s="99" t="s">
        <v>343</v>
      </c>
      <c r="G9" s="99"/>
      <c r="H9" s="99" t="s">
        <v>344</v>
      </c>
      <c r="I9" s="99"/>
      <c r="J9" s="99" t="s">
        <v>343</v>
      </c>
      <c r="K9" s="99"/>
      <c r="L9" s="99" t="s">
        <v>344</v>
      </c>
      <c r="M9" s="100"/>
    </row>
    <row r="10" spans="1:13" s="88" customFormat="1" ht="3" customHeight="1">
      <c r="A10" s="360"/>
      <c r="B10" s="362"/>
      <c r="C10" s="474"/>
      <c r="D10" s="474"/>
      <c r="E10" s="474"/>
      <c r="F10" s="474"/>
      <c r="G10" s="474"/>
      <c r="H10" s="474"/>
      <c r="I10" s="474"/>
      <c r="J10" s="474"/>
      <c r="K10" s="474"/>
      <c r="L10" s="474"/>
      <c r="M10" s="465"/>
    </row>
    <row r="11" spans="1:13" s="88" customFormat="1" ht="3" customHeight="1">
      <c r="A11" s="360"/>
      <c r="B11" s="365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465"/>
    </row>
    <row r="12" spans="1:13" s="88" customFormat="1" ht="9" customHeight="1">
      <c r="A12" s="360"/>
      <c r="B12" s="476">
        <v>1995</v>
      </c>
      <c r="C12" s="69">
        <v>30819.527999999998</v>
      </c>
      <c r="D12" s="69">
        <v>141087.36199999999</v>
      </c>
      <c r="E12" s="69"/>
      <c r="F12" s="69">
        <v>12274.252</v>
      </c>
      <c r="G12" s="69"/>
      <c r="H12" s="69">
        <v>15279.625</v>
      </c>
      <c r="I12" s="69"/>
      <c r="J12" s="69">
        <v>2302.9960000000001</v>
      </c>
      <c r="K12" s="69"/>
      <c r="L12" s="69">
        <v>2517.2399999999998</v>
      </c>
      <c r="M12" s="363"/>
    </row>
    <row r="13" spans="1:13" s="88" customFormat="1" ht="9" customHeight="1">
      <c r="A13" s="360"/>
      <c r="B13" s="476">
        <v>1996</v>
      </c>
      <c r="C13" s="69">
        <v>32159.902999999998</v>
      </c>
      <c r="D13" s="69">
        <v>147028.68400000001</v>
      </c>
      <c r="E13" s="69"/>
      <c r="F13" s="69">
        <v>12636.88</v>
      </c>
      <c r="G13" s="69"/>
      <c r="H13" s="69">
        <v>15737.487999999999</v>
      </c>
      <c r="I13" s="69"/>
      <c r="J13" s="69">
        <v>2503.3519999999999</v>
      </c>
      <c r="K13" s="69"/>
      <c r="L13" s="69">
        <v>2751.846</v>
      </c>
      <c r="M13" s="363"/>
    </row>
    <row r="14" spans="1:13" s="88" customFormat="1" ht="9" customHeight="1">
      <c r="A14" s="360"/>
      <c r="B14" s="476">
        <v>1997</v>
      </c>
      <c r="C14" s="69">
        <v>33948.663999999997</v>
      </c>
      <c r="D14" s="69">
        <v>152665.12100000001</v>
      </c>
      <c r="E14" s="69"/>
      <c r="F14" s="69">
        <v>13246.647999999999</v>
      </c>
      <c r="G14" s="69"/>
      <c r="H14" s="69">
        <v>16139.602000000001</v>
      </c>
      <c r="I14" s="69"/>
      <c r="J14" s="69">
        <v>2917.7860000000001</v>
      </c>
      <c r="K14" s="69"/>
      <c r="L14" s="69">
        <v>3225.4540000000002</v>
      </c>
      <c r="M14" s="363"/>
    </row>
    <row r="15" spans="1:13" s="88" customFormat="1" ht="9" customHeight="1">
      <c r="A15" s="360"/>
      <c r="B15" s="476">
        <v>1998</v>
      </c>
      <c r="C15" s="69">
        <v>34571.983999999997</v>
      </c>
      <c r="D15" s="69">
        <v>157574.954</v>
      </c>
      <c r="E15" s="69"/>
      <c r="F15" s="69">
        <v>13417.105</v>
      </c>
      <c r="G15" s="69"/>
      <c r="H15" s="69">
        <v>16470.404999999999</v>
      </c>
      <c r="I15" s="69"/>
      <c r="J15" s="69">
        <v>3012.61</v>
      </c>
      <c r="K15" s="69"/>
      <c r="L15" s="69">
        <v>3196.0479999999998</v>
      </c>
      <c r="M15" s="363"/>
    </row>
    <row r="16" spans="1:13" s="88" customFormat="1" ht="9" customHeight="1">
      <c r="A16" s="360"/>
      <c r="B16" s="476">
        <v>1999</v>
      </c>
      <c r="C16" s="69">
        <v>35329.357000000004</v>
      </c>
      <c r="D16" s="69">
        <v>167900.21900000001</v>
      </c>
      <c r="E16" s="69"/>
      <c r="F16" s="69">
        <v>13799.008</v>
      </c>
      <c r="G16" s="69"/>
      <c r="H16" s="69">
        <v>17113.343000000001</v>
      </c>
      <c r="I16" s="69"/>
      <c r="J16" s="69">
        <v>3220.0039999999999</v>
      </c>
      <c r="K16" s="69"/>
      <c r="L16" s="69">
        <v>3553.7339999999999</v>
      </c>
      <c r="M16" s="363"/>
    </row>
    <row r="17" spans="1:13" s="88" customFormat="1" ht="9" customHeight="1">
      <c r="A17" s="360"/>
      <c r="B17" s="476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363"/>
    </row>
    <row r="18" spans="1:13" s="88" customFormat="1" ht="9" customHeight="1">
      <c r="A18" s="360"/>
      <c r="B18" s="476">
        <v>2000</v>
      </c>
      <c r="C18" s="69">
        <v>36413.591999999997</v>
      </c>
      <c r="D18" s="69">
        <v>174220.67</v>
      </c>
      <c r="E18" s="69"/>
      <c r="F18" s="69">
        <v>14022.671</v>
      </c>
      <c r="G18" s="69"/>
      <c r="H18" s="69">
        <v>17402.427</v>
      </c>
      <c r="I18" s="69"/>
      <c r="J18" s="69">
        <v>3444.4659999999999</v>
      </c>
      <c r="K18" s="69"/>
      <c r="L18" s="69">
        <v>3733.7579999999998</v>
      </c>
      <c r="M18" s="363"/>
    </row>
    <row r="19" spans="1:13" s="88" customFormat="1" ht="9" customHeight="1">
      <c r="A19" s="360"/>
      <c r="B19" s="476">
        <v>2001</v>
      </c>
      <c r="C19" s="69">
        <v>37909.216999999997</v>
      </c>
      <c r="D19" s="69">
        <v>185656.478</v>
      </c>
      <c r="E19" s="69"/>
      <c r="F19" s="69">
        <v>14385.374</v>
      </c>
      <c r="G19" s="69"/>
      <c r="H19" s="69">
        <v>18013.839</v>
      </c>
      <c r="I19" s="69"/>
      <c r="J19" s="69">
        <v>3692.3870000000002</v>
      </c>
      <c r="K19" s="69"/>
      <c r="L19" s="69">
        <v>3941.4920000000002</v>
      </c>
      <c r="M19" s="363"/>
    </row>
    <row r="20" spans="1:13" s="88" customFormat="1" ht="9" customHeight="1">
      <c r="A20" s="360"/>
      <c r="B20" s="476">
        <v>2002</v>
      </c>
      <c r="C20" s="69">
        <v>38970.949000000001</v>
      </c>
      <c r="D20" s="69">
        <v>194629.853</v>
      </c>
      <c r="E20" s="69"/>
      <c r="F20" s="69">
        <v>14644.6</v>
      </c>
      <c r="G20" s="69"/>
      <c r="H20" s="69">
        <v>18190.662</v>
      </c>
      <c r="I20" s="69"/>
      <c r="J20" s="69">
        <v>3976.674</v>
      </c>
      <c r="K20" s="69"/>
      <c r="L20" s="69">
        <v>4335.1329999999998</v>
      </c>
      <c r="M20" s="363"/>
    </row>
    <row r="21" spans="1:13" s="88" customFormat="1" ht="9" customHeight="1">
      <c r="A21" s="360"/>
      <c r="B21" s="476">
        <v>2003</v>
      </c>
      <c r="C21" s="69">
        <v>40511.910000000003</v>
      </c>
      <c r="D21" s="69">
        <v>206724.185</v>
      </c>
      <c r="E21" s="69"/>
      <c r="F21" s="69">
        <v>15050.108</v>
      </c>
      <c r="G21" s="69"/>
      <c r="H21" s="69">
        <v>18773.967000000001</v>
      </c>
      <c r="I21" s="69"/>
      <c r="J21" s="69">
        <v>6119.9089999999997</v>
      </c>
      <c r="K21" s="679"/>
      <c r="L21" s="69">
        <v>6679.28</v>
      </c>
      <c r="M21" s="363"/>
    </row>
    <row r="22" spans="1:13" s="88" customFormat="1" ht="9" customHeight="1">
      <c r="A22" s="360"/>
      <c r="B22" s="476">
        <v>2004</v>
      </c>
      <c r="C22" s="69">
        <v>42768.550999999999</v>
      </c>
      <c r="D22" s="69">
        <v>225743.68599999999</v>
      </c>
      <c r="E22" s="69"/>
      <c r="F22" s="69">
        <v>15512.8</v>
      </c>
      <c r="G22" s="69"/>
      <c r="H22" s="69">
        <v>19739.815999999999</v>
      </c>
      <c r="I22" s="69"/>
      <c r="J22" s="69">
        <v>6573.8029999999999</v>
      </c>
      <c r="K22" s="69"/>
      <c r="L22" s="69">
        <v>7262.82</v>
      </c>
      <c r="M22" s="363"/>
    </row>
    <row r="23" spans="1:13" s="88" customFormat="1" ht="9" customHeight="1">
      <c r="A23" s="360"/>
      <c r="B23" s="476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363"/>
    </row>
    <row r="24" spans="1:13" s="88" customFormat="1" ht="9" customHeight="1">
      <c r="A24" s="360"/>
      <c r="B24" s="476">
        <v>2005</v>
      </c>
      <c r="C24" s="69">
        <v>44443.319000000003</v>
      </c>
      <c r="D24" s="69">
        <v>239500.12299999999</v>
      </c>
      <c r="E24" s="69"/>
      <c r="F24" s="69">
        <v>15927.701999999999</v>
      </c>
      <c r="G24" s="69"/>
      <c r="H24" s="69">
        <v>20232.531999999999</v>
      </c>
      <c r="I24" s="69"/>
      <c r="J24" s="69">
        <v>6936.134</v>
      </c>
      <c r="K24" s="69"/>
      <c r="L24" s="69">
        <v>7991.5690000000004</v>
      </c>
      <c r="M24" s="363"/>
    </row>
    <row r="25" spans="1:13" s="88" customFormat="1" ht="9" customHeight="1">
      <c r="A25" s="360"/>
      <c r="B25" s="476">
        <v>2006</v>
      </c>
      <c r="C25" s="69">
        <v>44579.536999999997</v>
      </c>
      <c r="D25" s="69">
        <v>246027.614</v>
      </c>
      <c r="E25" s="69"/>
      <c r="F25" s="69">
        <v>15419.083000000001</v>
      </c>
      <c r="G25" s="69"/>
      <c r="H25" s="69">
        <v>19739.816999999999</v>
      </c>
      <c r="I25" s="69"/>
      <c r="J25" s="69">
        <v>8332.6810000000005</v>
      </c>
      <c r="K25" s="69"/>
      <c r="L25" s="69">
        <v>10550.96</v>
      </c>
      <c r="M25" s="363"/>
    </row>
    <row r="26" spans="1:13" s="88" customFormat="1" ht="9" customHeight="1">
      <c r="A26" s="360"/>
      <c r="B26" s="476">
        <v>2007</v>
      </c>
      <c r="C26" s="69">
        <v>47664.472000000002</v>
      </c>
      <c r="D26" s="69">
        <v>262873.38299999997</v>
      </c>
      <c r="E26" s="69"/>
      <c r="F26" s="69">
        <v>16373.691000000001</v>
      </c>
      <c r="G26" s="69"/>
      <c r="H26" s="69">
        <v>20734.810000000001</v>
      </c>
      <c r="I26" s="69"/>
      <c r="J26" s="69">
        <v>8646.8050000000003</v>
      </c>
      <c r="K26" s="69"/>
      <c r="L26" s="69">
        <v>10297.998</v>
      </c>
      <c r="M26" s="363"/>
    </row>
    <row r="27" spans="1:13" s="88" customFormat="1" ht="9" customHeight="1">
      <c r="A27" s="360"/>
      <c r="B27" s="476">
        <v>2008</v>
      </c>
      <c r="C27" s="69">
        <v>50281.451000000001</v>
      </c>
      <c r="D27" s="69">
        <v>290951.40299999999</v>
      </c>
      <c r="E27" s="69"/>
      <c r="F27" s="69">
        <v>17140.387999999999</v>
      </c>
      <c r="G27" s="69"/>
      <c r="H27" s="69">
        <v>22817.281999999999</v>
      </c>
      <c r="I27" s="69"/>
      <c r="J27" s="69">
        <v>9594.9359999999997</v>
      </c>
      <c r="K27" s="69"/>
      <c r="L27" s="69">
        <v>10950.932000000001</v>
      </c>
      <c r="M27" s="363"/>
    </row>
    <row r="28" spans="1:13" s="88" customFormat="1" ht="9" customHeight="1">
      <c r="A28" s="360"/>
      <c r="B28" s="476">
        <v>2009</v>
      </c>
      <c r="C28" s="69">
        <v>54613.5</v>
      </c>
      <c r="D28" s="69">
        <v>321501.04800000001</v>
      </c>
      <c r="E28" s="69"/>
      <c r="F28" s="69">
        <v>17764.275000000001</v>
      </c>
      <c r="G28" s="69"/>
      <c r="H28" s="69">
        <v>23602.895</v>
      </c>
      <c r="I28" s="69"/>
      <c r="J28" s="69">
        <v>10399.048000000001</v>
      </c>
      <c r="K28" s="69"/>
      <c r="L28" s="69">
        <v>12298.646000000001</v>
      </c>
      <c r="M28" s="363"/>
    </row>
    <row r="29" spans="1:13" s="88" customFormat="1" ht="9" customHeight="1">
      <c r="A29" s="360"/>
      <c r="B29" s="476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363"/>
    </row>
    <row r="30" spans="1:13" s="88" customFormat="1" ht="9" customHeight="1">
      <c r="A30" s="360"/>
      <c r="B30" s="476">
        <v>2010</v>
      </c>
      <c r="C30" s="69">
        <v>56793.322999999997</v>
      </c>
      <c r="D30" s="69">
        <v>342843.33</v>
      </c>
      <c r="E30" s="69"/>
      <c r="F30" s="69">
        <v>17933.649000000001</v>
      </c>
      <c r="G30" s="69"/>
      <c r="H30" s="69">
        <v>24214.067999999999</v>
      </c>
      <c r="I30" s="69"/>
      <c r="J30" s="69">
        <v>11178.679</v>
      </c>
      <c r="K30" s="69"/>
      <c r="L30" s="69">
        <v>13157.834000000001</v>
      </c>
      <c r="M30" s="363"/>
    </row>
    <row r="31" spans="1:13" s="88" customFormat="1" ht="9" customHeight="1">
      <c r="A31" s="360"/>
      <c r="B31" s="476">
        <v>2011</v>
      </c>
      <c r="C31" s="69">
        <v>63175.875999999997</v>
      </c>
      <c r="D31" s="69">
        <v>370444.18</v>
      </c>
      <c r="E31" s="69"/>
      <c r="F31" s="69">
        <v>18998.095000000001</v>
      </c>
      <c r="G31" s="69"/>
      <c r="H31" s="69">
        <v>24625.011999999999</v>
      </c>
      <c r="I31" s="69"/>
      <c r="J31" s="69">
        <v>12861.823</v>
      </c>
      <c r="K31" s="69"/>
      <c r="L31" s="69">
        <v>14405.120999999999</v>
      </c>
      <c r="M31" s="363"/>
    </row>
    <row r="32" spans="1:13" s="88" customFormat="1" ht="9" customHeight="1">
      <c r="A32" s="360"/>
      <c r="B32" s="476" t="s">
        <v>23</v>
      </c>
      <c r="C32" s="69">
        <v>64999.881000000001</v>
      </c>
      <c r="D32" s="69">
        <v>401537.42</v>
      </c>
      <c r="E32" s="69"/>
      <c r="F32" s="69">
        <v>19352.41</v>
      </c>
      <c r="G32" s="69"/>
      <c r="H32" s="69">
        <v>25539.813999999998</v>
      </c>
      <c r="I32" s="69"/>
      <c r="J32" s="69">
        <v>16054.766</v>
      </c>
      <c r="K32" s="69"/>
      <c r="L32" s="69">
        <v>18973.046999999999</v>
      </c>
      <c r="M32" s="363"/>
    </row>
    <row r="33" spans="1:14" s="88" customFormat="1" ht="3" customHeight="1">
      <c r="A33" s="360"/>
      <c r="B33" s="362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484"/>
    </row>
    <row r="34" spans="1:14" s="88" customFormat="1" ht="3" customHeight="1">
      <c r="A34" s="360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3"/>
    </row>
    <row r="35" spans="1:14" s="88" customFormat="1" ht="10.5" customHeight="1">
      <c r="A35" s="360"/>
      <c r="B35" s="672" t="s">
        <v>345</v>
      </c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3"/>
    </row>
    <row r="36" spans="1:14" s="88" customFormat="1" ht="9" customHeight="1">
      <c r="A36" s="360"/>
      <c r="B36" s="673" t="s">
        <v>346</v>
      </c>
      <c r="C36" s="365"/>
      <c r="D36" s="365"/>
      <c r="E36" s="365"/>
      <c r="F36" s="365"/>
      <c r="G36" s="365"/>
      <c r="H36" s="365"/>
      <c r="I36" s="365"/>
      <c r="J36" s="365"/>
      <c r="K36" s="365"/>
      <c r="L36" s="365"/>
      <c r="M36" s="363"/>
    </row>
    <row r="37" spans="1:14" s="88" customFormat="1" ht="9" customHeight="1">
      <c r="A37" s="360"/>
      <c r="B37" s="468" t="s">
        <v>241</v>
      </c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3"/>
    </row>
    <row r="38" spans="1:14" s="88" customFormat="1" ht="9" customHeight="1">
      <c r="A38" s="360"/>
      <c r="B38" s="673" t="s">
        <v>486</v>
      </c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3"/>
    </row>
    <row r="39" spans="1:14" s="88" customFormat="1" ht="9" customHeight="1">
      <c r="A39" s="360"/>
      <c r="B39" s="673" t="s">
        <v>243</v>
      </c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3"/>
    </row>
    <row r="40" spans="1:14" s="88" customFormat="1" ht="4.7" customHeight="1">
      <c r="A40" s="374"/>
      <c r="B40" s="362"/>
      <c r="C40" s="362"/>
      <c r="D40" s="362"/>
      <c r="E40" s="362"/>
      <c r="F40" s="362"/>
      <c r="G40" s="362"/>
      <c r="H40" s="362"/>
      <c r="I40" s="362"/>
      <c r="J40" s="362"/>
      <c r="K40" s="362"/>
      <c r="L40" s="362"/>
      <c r="M40" s="375"/>
    </row>
    <row r="41" spans="1:14" hidden="1">
      <c r="N41" s="76" t="s">
        <v>59</v>
      </c>
    </row>
  </sheetData>
  <sheetProtection sheet="1" objects="1" scenarios="1"/>
  <mergeCells count="3">
    <mergeCell ref="B8:B9"/>
    <mergeCell ref="C8:D8"/>
    <mergeCell ref="F8:H8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N5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2" width="7.6640625" style="76" customWidth="1"/>
    <col min="3" max="3" width="6.1640625" style="76" customWidth="1"/>
    <col min="4" max="4" width="1.83203125" style="76" customWidth="1"/>
    <col min="5" max="5" width="7.83203125" style="76" customWidth="1"/>
    <col min="6" max="6" width="7.5" style="76" customWidth="1"/>
    <col min="7" max="7" width="8.33203125" style="76" customWidth="1"/>
    <col min="8" max="8" width="7.33203125" style="76" customWidth="1"/>
    <col min="9" max="9" width="8" style="76" customWidth="1"/>
    <col min="10" max="10" width="6.33203125" style="76" customWidth="1"/>
    <col min="11" max="11" width="5.6640625" style="76" customWidth="1"/>
    <col min="12" max="12" width="6.5" style="76" customWidth="1"/>
    <col min="13" max="14" width="1" style="76" customWidth="1"/>
    <col min="15" max="16384" width="13.33203125" style="76" hidden="1"/>
  </cols>
  <sheetData>
    <row r="1" spans="1:14" s="88" customFormat="1" ht="4.7" customHeight="1">
      <c r="A1" s="347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50"/>
    </row>
    <row r="2" spans="1:14" s="356" customFormat="1" ht="11.1" customHeight="1">
      <c r="A2" s="351"/>
      <c r="B2" s="57" t="s">
        <v>347</v>
      </c>
      <c r="C2" s="354"/>
      <c r="D2" s="354"/>
      <c r="E2" s="354"/>
      <c r="F2" s="354"/>
      <c r="G2" s="354"/>
      <c r="H2" s="354"/>
      <c r="I2" s="354"/>
      <c r="J2" s="354"/>
      <c r="K2" s="354"/>
      <c r="L2" s="710" t="s">
        <v>348</v>
      </c>
      <c r="M2" s="465"/>
    </row>
    <row r="3" spans="1:14" s="356" customFormat="1" ht="11.1" customHeight="1">
      <c r="A3" s="351"/>
      <c r="B3" s="57" t="s">
        <v>349</v>
      </c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5"/>
    </row>
    <row r="4" spans="1:14" s="356" customFormat="1" ht="11.1" customHeight="1">
      <c r="A4" s="351"/>
      <c r="B4" s="382" t="s">
        <v>27</v>
      </c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5"/>
    </row>
    <row r="5" spans="1:14" s="356" customFormat="1" ht="11.1" customHeight="1">
      <c r="A5" s="351"/>
      <c r="B5" s="441" t="s">
        <v>231</v>
      </c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5"/>
    </row>
    <row r="6" spans="1:14" s="356" customFormat="1" ht="3" customHeight="1">
      <c r="A6" s="351"/>
      <c r="B6" s="485"/>
      <c r="C6" s="486"/>
      <c r="D6" s="486"/>
      <c r="E6" s="486"/>
      <c r="F6" s="486"/>
      <c r="G6" s="486"/>
      <c r="H6" s="486"/>
      <c r="I6" s="486"/>
      <c r="J6" s="486"/>
      <c r="K6" s="486"/>
      <c r="L6" s="486"/>
      <c r="M6" s="355"/>
    </row>
    <row r="7" spans="1:14" s="88" customFormat="1" ht="3" customHeight="1">
      <c r="A7" s="360"/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3"/>
    </row>
    <row r="8" spans="1:14" s="88" customFormat="1" ht="9" customHeight="1">
      <c r="A8" s="360"/>
      <c r="B8" s="718" t="s">
        <v>28</v>
      </c>
      <c r="C8" s="726" t="s">
        <v>46</v>
      </c>
      <c r="D8" s="678"/>
      <c r="E8" s="722" t="s">
        <v>350</v>
      </c>
      <c r="F8" s="716" t="s">
        <v>351</v>
      </c>
      <c r="G8" s="722" t="s">
        <v>352</v>
      </c>
      <c r="H8" s="716" t="s">
        <v>353</v>
      </c>
      <c r="I8" s="716" t="s">
        <v>354</v>
      </c>
      <c r="J8" s="722" t="s">
        <v>355</v>
      </c>
      <c r="K8" s="722" t="s">
        <v>356</v>
      </c>
      <c r="L8" s="722" t="s">
        <v>357</v>
      </c>
      <c r="M8" s="100"/>
    </row>
    <row r="9" spans="1:14" s="88" customFormat="1" ht="9" customHeight="1">
      <c r="A9" s="360"/>
      <c r="B9" s="718"/>
      <c r="C9" s="726"/>
      <c r="D9" s="678"/>
      <c r="E9" s="726"/>
      <c r="F9" s="716"/>
      <c r="G9" s="722"/>
      <c r="H9" s="716"/>
      <c r="I9" s="716"/>
      <c r="J9" s="722"/>
      <c r="K9" s="726"/>
      <c r="L9" s="726"/>
      <c r="M9" s="100"/>
    </row>
    <row r="10" spans="1:14" s="88" customFormat="1" ht="9" customHeight="1">
      <c r="A10" s="360"/>
      <c r="B10" s="718"/>
      <c r="C10" s="726"/>
      <c r="D10" s="678"/>
      <c r="E10" s="726"/>
      <c r="F10" s="716"/>
      <c r="G10" s="722"/>
      <c r="H10" s="716"/>
      <c r="I10" s="716"/>
      <c r="J10" s="722"/>
      <c r="K10" s="726"/>
      <c r="L10" s="726"/>
      <c r="M10" s="100"/>
    </row>
    <row r="11" spans="1:14" s="88" customFormat="1" ht="9" customHeight="1">
      <c r="A11" s="360"/>
      <c r="B11" s="718"/>
      <c r="C11" s="726"/>
      <c r="D11" s="678"/>
      <c r="E11" s="726"/>
      <c r="F11" s="716"/>
      <c r="G11" s="722"/>
      <c r="H11" s="716"/>
      <c r="I11" s="716"/>
      <c r="J11" s="722"/>
      <c r="K11" s="726"/>
      <c r="L11" s="726"/>
      <c r="M11" s="100"/>
    </row>
    <row r="12" spans="1:14" s="88" customFormat="1" ht="9" customHeight="1">
      <c r="A12" s="360"/>
      <c r="B12" s="718"/>
      <c r="C12" s="678"/>
      <c r="D12" s="678"/>
      <c r="E12" s="678"/>
      <c r="F12" s="674"/>
      <c r="G12" s="722"/>
      <c r="H12" s="716"/>
      <c r="I12" s="674"/>
      <c r="J12" s="674"/>
      <c r="K12" s="678"/>
      <c r="L12" s="678"/>
      <c r="M12" s="100"/>
    </row>
    <row r="13" spans="1:14" s="88" customFormat="1" ht="3" customHeight="1">
      <c r="A13" s="360"/>
      <c r="B13" s="362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65"/>
    </row>
    <row r="14" spans="1:14" s="88" customFormat="1" ht="3" customHeight="1">
      <c r="A14" s="360"/>
      <c r="B14" s="365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465"/>
    </row>
    <row r="15" spans="1:14" s="88" customFormat="1" ht="8.65" customHeight="1">
      <c r="A15" s="360"/>
      <c r="B15" s="677">
        <v>1995</v>
      </c>
      <c r="C15" s="69">
        <f>SUM(E15:L15)+0.659</f>
        <v>78780.659</v>
      </c>
      <c r="D15" s="69"/>
      <c r="E15" s="69">
        <v>34462</v>
      </c>
      <c r="F15" s="69">
        <v>12160</v>
      </c>
      <c r="G15" s="69">
        <v>5058</v>
      </c>
      <c r="H15" s="69">
        <v>17314</v>
      </c>
      <c r="I15" s="69">
        <v>7646</v>
      </c>
      <c r="J15" s="69">
        <v>362</v>
      </c>
      <c r="K15" s="69">
        <v>1137</v>
      </c>
      <c r="L15" s="69">
        <v>641</v>
      </c>
      <c r="M15" s="70"/>
      <c r="N15" s="487"/>
    </row>
    <row r="16" spans="1:14" s="88" customFormat="1" ht="8.65" customHeight="1">
      <c r="A16" s="360"/>
      <c r="B16" s="676" t="s">
        <v>358</v>
      </c>
      <c r="C16" s="69">
        <v>78142.826000000001</v>
      </c>
      <c r="D16" s="69"/>
      <c r="E16" s="69">
        <v>31559</v>
      </c>
      <c r="F16" s="69">
        <v>11068</v>
      </c>
      <c r="G16" s="69">
        <v>3225</v>
      </c>
      <c r="H16" s="69">
        <v>16467</v>
      </c>
      <c r="I16" s="69">
        <v>9148</v>
      </c>
      <c r="J16" s="69">
        <v>923</v>
      </c>
      <c r="K16" s="69">
        <v>235</v>
      </c>
      <c r="L16" s="69">
        <v>5504</v>
      </c>
      <c r="M16" s="70"/>
    </row>
    <row r="17" spans="1:13" s="88" customFormat="1" ht="8.65" customHeight="1">
      <c r="A17" s="360"/>
      <c r="B17" s="677">
        <v>1997</v>
      </c>
      <c r="C17" s="69">
        <f>SUM(E17:L17)</f>
        <v>74908.030000000013</v>
      </c>
      <c r="D17" s="69"/>
      <c r="E17" s="69">
        <v>31681.776000000002</v>
      </c>
      <c r="F17" s="69">
        <v>8317.76</v>
      </c>
      <c r="G17" s="69">
        <v>3494.944</v>
      </c>
      <c r="H17" s="69">
        <v>16673.989000000001</v>
      </c>
      <c r="I17" s="69">
        <v>5079.8779999999997</v>
      </c>
      <c r="J17" s="69">
        <v>237.75399999999999</v>
      </c>
      <c r="K17" s="69">
        <v>304.03399999999999</v>
      </c>
      <c r="L17" s="69">
        <v>9117.8950000000004</v>
      </c>
      <c r="M17" s="70"/>
    </row>
    <row r="18" spans="1:13" s="88" customFormat="1" ht="8.65" customHeight="1">
      <c r="A18" s="360"/>
      <c r="B18" s="676" t="s">
        <v>359</v>
      </c>
      <c r="C18" s="69">
        <v>88178.366999999998</v>
      </c>
      <c r="D18" s="69"/>
      <c r="E18" s="69">
        <v>31554.473000000002</v>
      </c>
      <c r="F18" s="69">
        <v>8226.2450000000008</v>
      </c>
      <c r="G18" s="69">
        <v>2930.1669999999999</v>
      </c>
      <c r="H18" s="69">
        <v>17596.620999999999</v>
      </c>
      <c r="I18" s="69">
        <v>12382.669</v>
      </c>
      <c r="J18" s="69">
        <v>231.42599999999999</v>
      </c>
      <c r="K18" s="69">
        <v>278.666</v>
      </c>
      <c r="L18" s="69">
        <v>14531.674999999999</v>
      </c>
      <c r="M18" s="70"/>
    </row>
    <row r="19" spans="1:13" s="88" customFormat="1" ht="8.65" customHeight="1">
      <c r="A19" s="360"/>
      <c r="B19" s="677">
        <v>1999</v>
      </c>
      <c r="C19" s="69">
        <f>SUM(E19:L19)</f>
        <v>82584.996999999988</v>
      </c>
      <c r="D19" s="69"/>
      <c r="E19" s="69">
        <v>32047.861000000001</v>
      </c>
      <c r="F19" s="69">
        <v>11254.884</v>
      </c>
      <c r="G19" s="69">
        <v>2835.518</v>
      </c>
      <c r="H19" s="69">
        <v>22581.348000000002</v>
      </c>
      <c r="I19" s="69">
        <v>6084.3810000000003</v>
      </c>
      <c r="J19" s="69">
        <v>240.72399999999999</v>
      </c>
      <c r="K19" s="69">
        <v>418.26</v>
      </c>
      <c r="L19" s="69">
        <v>7122.0209999999997</v>
      </c>
      <c r="M19" s="70"/>
    </row>
    <row r="20" spans="1:13" s="88" customFormat="1" ht="8.65" customHeight="1">
      <c r="A20" s="360"/>
      <c r="B20" s="677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70"/>
    </row>
    <row r="21" spans="1:13" s="88" customFormat="1" ht="8.65" customHeight="1">
      <c r="A21" s="360"/>
      <c r="B21" s="676" t="s">
        <v>360</v>
      </c>
      <c r="C21" s="417">
        <f>SUM(E21:L21)-86.67</f>
        <v>90554.941000000006</v>
      </c>
      <c r="D21" s="417"/>
      <c r="E21" s="69">
        <v>34838.516000000003</v>
      </c>
      <c r="F21" s="69">
        <v>12376.960999999999</v>
      </c>
      <c r="G21" s="69">
        <v>3160.1819999999998</v>
      </c>
      <c r="H21" s="69">
        <v>21315.856</v>
      </c>
      <c r="I21" s="69">
        <v>10113.799000000001</v>
      </c>
      <c r="J21" s="69">
        <v>291.471</v>
      </c>
      <c r="K21" s="69">
        <v>519.50300000000004</v>
      </c>
      <c r="L21" s="69">
        <v>8025.3230000000003</v>
      </c>
      <c r="M21" s="70"/>
    </row>
    <row r="22" spans="1:13" s="88" customFormat="1" ht="8.65" customHeight="1">
      <c r="A22" s="360"/>
      <c r="B22" s="677" t="s">
        <v>361</v>
      </c>
      <c r="C22" s="417">
        <f>SUM(E22:L22)+603.728</f>
        <v>99714.531999999992</v>
      </c>
      <c r="D22" s="417"/>
      <c r="E22" s="69">
        <v>38391.089999999997</v>
      </c>
      <c r="F22" s="69">
        <v>12024.526</v>
      </c>
      <c r="G22" s="69">
        <v>3058.8420000000001</v>
      </c>
      <c r="H22" s="69">
        <v>21167.712</v>
      </c>
      <c r="I22" s="69">
        <v>11826.766</v>
      </c>
      <c r="J22" s="69">
        <v>208.666</v>
      </c>
      <c r="K22" s="69">
        <v>257.59899999999999</v>
      </c>
      <c r="L22" s="69">
        <v>12175.602999999999</v>
      </c>
      <c r="M22" s="70"/>
    </row>
    <row r="23" spans="1:13" s="88" customFormat="1" ht="8.65" customHeight="1">
      <c r="A23" s="360"/>
      <c r="B23" s="677">
        <v>2002</v>
      </c>
      <c r="C23" s="69">
        <f>SUM(E23:L23)</f>
        <v>96364.366000000009</v>
      </c>
      <c r="D23" s="69"/>
      <c r="E23" s="69">
        <v>37469.279000000002</v>
      </c>
      <c r="F23" s="69">
        <v>12043.481</v>
      </c>
      <c r="G23" s="69">
        <v>2890.2849999999999</v>
      </c>
      <c r="H23" s="69">
        <v>18854.168000000001</v>
      </c>
      <c r="I23" s="69">
        <v>16083.313</v>
      </c>
      <c r="J23" s="69">
        <v>158.38399999999999</v>
      </c>
      <c r="K23" s="69">
        <v>49.848999999999997</v>
      </c>
      <c r="L23" s="69">
        <v>8815.607</v>
      </c>
      <c r="M23" s="70"/>
    </row>
    <row r="24" spans="1:13" s="88" customFormat="1" ht="8.65" customHeight="1">
      <c r="A24" s="360"/>
      <c r="B24" s="677">
        <v>2003</v>
      </c>
      <c r="C24" s="69">
        <f>SUM(E24:L24)</f>
        <v>97344.433999999994</v>
      </c>
      <c r="D24" s="69"/>
      <c r="E24" s="69">
        <v>34909.675000000003</v>
      </c>
      <c r="F24" s="69">
        <v>12618.315000000001</v>
      </c>
      <c r="G24" s="69">
        <v>3504.393</v>
      </c>
      <c r="H24" s="69">
        <v>21678.116999999998</v>
      </c>
      <c r="I24" s="69">
        <v>11221.828</v>
      </c>
      <c r="J24" s="69">
        <v>295.09899999999999</v>
      </c>
      <c r="K24" s="69">
        <v>42.155000000000001</v>
      </c>
      <c r="L24" s="69">
        <v>13074.852000000001</v>
      </c>
      <c r="M24" s="70"/>
    </row>
    <row r="25" spans="1:13" s="88" customFormat="1" ht="8.65" customHeight="1">
      <c r="A25" s="360"/>
      <c r="B25" s="677">
        <v>2004</v>
      </c>
      <c r="C25" s="69">
        <f>SUM(E25:L25)</f>
        <v>93530.955000000002</v>
      </c>
      <c r="D25" s="69"/>
      <c r="E25" s="69">
        <v>27402.26</v>
      </c>
      <c r="F25" s="69">
        <v>11265.290999999999</v>
      </c>
      <c r="G25" s="69">
        <v>2102.8539999999998</v>
      </c>
      <c r="H25" s="69">
        <v>20080.352999999999</v>
      </c>
      <c r="I25" s="69">
        <v>17154.030999999999</v>
      </c>
      <c r="J25" s="69">
        <v>156.84</v>
      </c>
      <c r="K25" s="69">
        <v>27.684999999999999</v>
      </c>
      <c r="L25" s="69">
        <v>15341.641</v>
      </c>
      <c r="M25" s="70"/>
    </row>
    <row r="26" spans="1:13" s="88" customFormat="1" ht="8.65" customHeight="1">
      <c r="A26" s="360"/>
      <c r="B26" s="677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/>
    </row>
    <row r="27" spans="1:13" s="88" customFormat="1" ht="8.65" customHeight="1">
      <c r="A27" s="360"/>
      <c r="B27" s="677">
        <v>2005</v>
      </c>
      <c r="C27" s="69">
        <f>SUM(E27:L27)</f>
        <v>82983.938999999984</v>
      </c>
      <c r="D27" s="69"/>
      <c r="E27" s="69">
        <v>27664.545999999998</v>
      </c>
      <c r="F27" s="69">
        <v>11127.19</v>
      </c>
      <c r="G27" s="69">
        <v>2184.3939999999998</v>
      </c>
      <c r="H27" s="69">
        <v>19405.334999999999</v>
      </c>
      <c r="I27" s="69">
        <v>7501.3810000000003</v>
      </c>
      <c r="J27" s="69">
        <v>152.93799999999999</v>
      </c>
      <c r="K27" s="69">
        <v>12.978999999999999</v>
      </c>
      <c r="L27" s="69">
        <v>14935.175999999999</v>
      </c>
      <c r="M27" s="70"/>
    </row>
    <row r="28" spans="1:13" s="88" customFormat="1" ht="8.65" customHeight="1">
      <c r="A28" s="360"/>
      <c r="B28" s="677">
        <v>2006</v>
      </c>
      <c r="C28" s="69">
        <f>SUM(E28:L28)</f>
        <v>93290.354999999981</v>
      </c>
      <c r="D28" s="69"/>
      <c r="E28" s="69">
        <v>31150.056</v>
      </c>
      <c r="F28" s="69">
        <v>12688.64</v>
      </c>
      <c r="G28" s="69">
        <v>2572.6999999999998</v>
      </c>
      <c r="H28" s="69">
        <v>21712.406999999999</v>
      </c>
      <c r="I28" s="69">
        <v>16195.044</v>
      </c>
      <c r="J28" s="69">
        <v>125.616</v>
      </c>
      <c r="K28" s="69">
        <v>17.303000000000001</v>
      </c>
      <c r="L28" s="69">
        <v>8828.5889999999999</v>
      </c>
      <c r="M28" s="70"/>
    </row>
    <row r="29" spans="1:13" s="88" customFormat="1" ht="8.65" customHeight="1">
      <c r="A29" s="360"/>
      <c r="B29" s="677">
        <v>2007</v>
      </c>
      <c r="C29" s="69">
        <f>SUM(E29:L29)</f>
        <v>96862.168999999994</v>
      </c>
      <c r="D29" s="69"/>
      <c r="E29" s="69">
        <v>29064.302</v>
      </c>
      <c r="F29" s="69">
        <v>10386.782999999999</v>
      </c>
      <c r="G29" s="69">
        <v>2481.8890000000001</v>
      </c>
      <c r="H29" s="69">
        <v>23009.663</v>
      </c>
      <c r="I29" s="69">
        <v>7247.799</v>
      </c>
      <c r="J29" s="69">
        <v>78.828999999999994</v>
      </c>
      <c r="K29" s="69">
        <v>28.398</v>
      </c>
      <c r="L29" s="69">
        <v>24564.506000000001</v>
      </c>
      <c r="M29" s="70"/>
    </row>
    <row r="30" spans="1:13" s="88" customFormat="1" ht="8.65" customHeight="1">
      <c r="A30" s="360"/>
      <c r="B30" s="677" t="s">
        <v>362</v>
      </c>
      <c r="C30" s="417">
        <f>SUM(E30:L30)-106</f>
        <v>113170.576</v>
      </c>
      <c r="D30" s="417"/>
      <c r="E30" s="69">
        <v>22865.674999999999</v>
      </c>
      <c r="F30" s="69">
        <v>8832.1839999999993</v>
      </c>
      <c r="G30" s="69">
        <v>2648.2379999999998</v>
      </c>
      <c r="H30" s="69">
        <v>23127.111000000001</v>
      </c>
      <c r="I30" s="69">
        <v>15877.222</v>
      </c>
      <c r="J30" s="69">
        <v>39.906999999999996</v>
      </c>
      <c r="K30" s="69">
        <v>16.678000000000001</v>
      </c>
      <c r="L30" s="69">
        <v>39869.561000000002</v>
      </c>
      <c r="M30" s="70"/>
    </row>
    <row r="31" spans="1:13" s="88" customFormat="1" ht="8.65" customHeight="1">
      <c r="A31" s="360"/>
      <c r="B31" s="677">
        <v>2009</v>
      </c>
      <c r="C31" s="69">
        <f>SUM(E31:L31)</f>
        <v>104948.93500000001</v>
      </c>
      <c r="D31" s="69"/>
      <c r="E31" s="69">
        <v>20125.383000000002</v>
      </c>
      <c r="F31" s="69">
        <v>10543.049000000001</v>
      </c>
      <c r="G31" s="69">
        <v>2649.049</v>
      </c>
      <c r="H31" s="69">
        <v>20506.501</v>
      </c>
      <c r="I31" s="69">
        <v>7860.9359999999997</v>
      </c>
      <c r="J31" s="69">
        <v>6.3090000000000002</v>
      </c>
      <c r="K31" s="69">
        <v>10.571</v>
      </c>
      <c r="L31" s="69">
        <v>43247.137000000002</v>
      </c>
      <c r="M31" s="70"/>
    </row>
    <row r="32" spans="1:13" s="88" customFormat="1" ht="8.65" customHeight="1">
      <c r="A32" s="360"/>
      <c r="B32" s="677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70"/>
    </row>
    <row r="33" spans="1:13" s="88" customFormat="1" ht="8.65" customHeight="1">
      <c r="A33" s="360"/>
      <c r="B33" s="677" t="s">
        <v>363</v>
      </c>
      <c r="C33" s="488">
        <f>SUM(E33:L33)+54.064</f>
        <v>112202.27199999998</v>
      </c>
      <c r="D33" s="488"/>
      <c r="E33" s="69">
        <v>24533.787</v>
      </c>
      <c r="F33" s="69">
        <v>9887.3230000000003</v>
      </c>
      <c r="G33" s="69">
        <v>2865.7460000000001</v>
      </c>
      <c r="H33" s="69">
        <v>19526.047999999999</v>
      </c>
      <c r="I33" s="69">
        <v>14720.771000000001</v>
      </c>
      <c r="J33" s="69">
        <v>38.856000000000002</v>
      </c>
      <c r="K33" s="69">
        <v>19.404</v>
      </c>
      <c r="L33" s="69">
        <v>40556.273000000001</v>
      </c>
      <c r="M33" s="70"/>
    </row>
    <row r="34" spans="1:13" s="88" customFormat="1" ht="8.65" customHeight="1">
      <c r="A34" s="360"/>
      <c r="B34" s="677">
        <v>2011</v>
      </c>
      <c r="C34" s="488">
        <f>SUM(E34:L34)</f>
        <v>104306.579</v>
      </c>
      <c r="D34" s="488"/>
      <c r="E34" s="69">
        <v>23929.637999999999</v>
      </c>
      <c r="F34" s="69">
        <v>10087.455</v>
      </c>
      <c r="G34" s="69">
        <v>2837.3829999999998</v>
      </c>
      <c r="H34" s="69">
        <v>20553.830999999998</v>
      </c>
      <c r="I34" s="69">
        <v>9265.1350000000002</v>
      </c>
      <c r="J34" s="69">
        <v>99.864000000000004</v>
      </c>
      <c r="K34" s="69">
        <v>15.069000000000001</v>
      </c>
      <c r="L34" s="69">
        <v>37518.203999999998</v>
      </c>
      <c r="M34" s="70"/>
    </row>
    <row r="35" spans="1:13" s="88" customFormat="1" ht="8.65" customHeight="1">
      <c r="A35" s="360"/>
      <c r="B35" s="677" t="s">
        <v>496</v>
      </c>
      <c r="C35" s="488">
        <f>SUM(E35:L35)+9.899</f>
        <v>106539.02285000001</v>
      </c>
      <c r="D35" s="488"/>
      <c r="E35" s="69">
        <v>24054.159</v>
      </c>
      <c r="F35" s="69">
        <v>9562.2909999999993</v>
      </c>
      <c r="G35" s="69">
        <v>2817.4459999999999</v>
      </c>
      <c r="H35" s="69">
        <v>21470.345000000001</v>
      </c>
      <c r="I35" s="69">
        <v>8252.8358499999995</v>
      </c>
      <c r="J35" s="69">
        <v>172.392</v>
      </c>
      <c r="K35" s="69">
        <v>19.716000000000001</v>
      </c>
      <c r="L35" s="69">
        <v>40179.938999999998</v>
      </c>
      <c r="M35" s="70"/>
    </row>
    <row r="36" spans="1:13" s="88" customFormat="1" ht="3" customHeight="1">
      <c r="A36" s="360"/>
      <c r="B36" s="362"/>
      <c r="C36" s="362"/>
      <c r="D36" s="362"/>
      <c r="E36" s="362"/>
      <c r="F36" s="362"/>
      <c r="G36" s="362"/>
      <c r="H36" s="362"/>
      <c r="I36" s="362"/>
      <c r="J36" s="362"/>
      <c r="K36" s="362"/>
      <c r="L36" s="362"/>
      <c r="M36" s="363"/>
    </row>
    <row r="37" spans="1:13" s="88" customFormat="1" ht="3" customHeight="1">
      <c r="A37" s="360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3"/>
    </row>
    <row r="38" spans="1:13" s="88" customFormat="1" ht="9" customHeight="1">
      <c r="A38" s="360"/>
      <c r="B38" s="672" t="s">
        <v>364</v>
      </c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3"/>
    </row>
    <row r="39" spans="1:13" s="88" customFormat="1" ht="9" customHeight="1">
      <c r="A39" s="360"/>
      <c r="B39" s="672" t="s">
        <v>365</v>
      </c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3"/>
    </row>
    <row r="40" spans="1:13" s="88" customFormat="1" ht="9" customHeight="1">
      <c r="A40" s="360"/>
      <c r="B40" s="677" t="s">
        <v>366</v>
      </c>
      <c r="C40" s="365"/>
      <c r="D40" s="365"/>
      <c r="E40" s="365"/>
      <c r="F40" s="365"/>
      <c r="G40" s="365"/>
      <c r="H40" s="365"/>
      <c r="I40" s="365"/>
      <c r="J40" s="365"/>
      <c r="K40" s="365"/>
      <c r="L40" s="365"/>
      <c r="M40" s="363"/>
    </row>
    <row r="41" spans="1:13" s="88" customFormat="1" ht="9" customHeight="1">
      <c r="A41" s="360"/>
      <c r="B41" s="672" t="s">
        <v>367</v>
      </c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3"/>
    </row>
    <row r="42" spans="1:13" s="88" customFormat="1" ht="9" customHeight="1">
      <c r="A42" s="360"/>
      <c r="B42" s="672" t="s">
        <v>368</v>
      </c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3"/>
    </row>
    <row r="43" spans="1:13" s="88" customFormat="1" ht="9" customHeight="1">
      <c r="A43" s="360"/>
      <c r="B43" s="672" t="s">
        <v>369</v>
      </c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3"/>
    </row>
    <row r="44" spans="1:13" s="88" customFormat="1" ht="9" customHeight="1">
      <c r="A44" s="360"/>
      <c r="B44" s="673" t="s">
        <v>370</v>
      </c>
      <c r="C44" s="365"/>
      <c r="D44" s="365"/>
      <c r="E44" s="365"/>
      <c r="F44" s="365"/>
      <c r="G44" s="365"/>
      <c r="H44" s="365"/>
      <c r="I44" s="365"/>
      <c r="J44" s="365"/>
      <c r="K44" s="365"/>
      <c r="L44" s="365"/>
      <c r="M44" s="363"/>
    </row>
    <row r="45" spans="1:13" s="88" customFormat="1" ht="9" customHeight="1">
      <c r="A45" s="360"/>
      <c r="B45" s="672" t="s">
        <v>371</v>
      </c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3"/>
    </row>
    <row r="46" spans="1:13" s="88" customFormat="1" ht="9" customHeight="1">
      <c r="A46" s="360"/>
      <c r="B46" s="672" t="s">
        <v>372</v>
      </c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3"/>
    </row>
    <row r="47" spans="1:13" s="88" customFormat="1" ht="9" customHeight="1">
      <c r="A47" s="360"/>
      <c r="B47" s="673" t="s">
        <v>373</v>
      </c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3"/>
    </row>
    <row r="48" spans="1:13" s="88" customFormat="1" ht="9" customHeight="1">
      <c r="A48" s="360"/>
      <c r="B48" s="673" t="s">
        <v>330</v>
      </c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3"/>
    </row>
    <row r="49" spans="1:13" s="88" customFormat="1" ht="9" customHeight="1">
      <c r="A49" s="360"/>
      <c r="B49" s="373" t="s">
        <v>486</v>
      </c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3"/>
    </row>
    <row r="50" spans="1:13" s="88" customFormat="1" ht="9" customHeight="1">
      <c r="A50" s="360"/>
      <c r="B50" s="673" t="s">
        <v>243</v>
      </c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3"/>
    </row>
    <row r="51" spans="1:13" s="88" customFormat="1" ht="4.7" customHeight="1">
      <c r="A51" s="374"/>
      <c r="B51" s="362"/>
      <c r="C51" s="362"/>
      <c r="D51" s="362"/>
      <c r="E51" s="362"/>
      <c r="F51" s="362"/>
      <c r="G51" s="362"/>
      <c r="H51" s="362"/>
      <c r="I51" s="362"/>
      <c r="J51" s="362"/>
      <c r="K51" s="362"/>
      <c r="L51" s="362"/>
      <c r="M51" s="375"/>
    </row>
  </sheetData>
  <sheetProtection sheet="1" objects="1" scenarios="1"/>
  <mergeCells count="10">
    <mergeCell ref="I8:I11"/>
    <mergeCell ref="J8:J11"/>
    <mergeCell ref="K8:K11"/>
    <mergeCell ref="L8:L11"/>
    <mergeCell ref="B8:B12"/>
    <mergeCell ref="C8:C11"/>
    <mergeCell ref="E8:E11"/>
    <mergeCell ref="F8:F11"/>
    <mergeCell ref="G8:G12"/>
    <mergeCell ref="H8:H12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M3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7.83203125" style="76" customWidth="1"/>
    <col min="3" max="3" width="7.5" style="76" customWidth="1"/>
    <col min="4" max="6" width="9.83203125" style="76" customWidth="1"/>
    <col min="7" max="8" width="9.6640625" style="76" customWidth="1"/>
    <col min="9" max="9" width="9.33203125" style="76" customWidth="1"/>
    <col min="10" max="11" width="1" style="76" customWidth="1"/>
    <col min="12" max="16384" width="12.5" style="76" hidden="1"/>
  </cols>
  <sheetData>
    <row r="1" spans="1:13" s="55" customFormat="1" ht="4.7" customHeight="1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3" s="55" customFormat="1" ht="11.1" customHeight="1">
      <c r="A2" s="56"/>
      <c r="B2" s="57" t="s">
        <v>24</v>
      </c>
      <c r="C2" s="58"/>
      <c r="D2" s="58"/>
      <c r="E2" s="58"/>
      <c r="F2" s="58"/>
      <c r="G2" s="58"/>
      <c r="H2" s="58"/>
      <c r="I2" s="710" t="s">
        <v>25</v>
      </c>
      <c r="J2" s="59"/>
    </row>
    <row r="3" spans="1:13" s="55" customFormat="1" ht="11.1" customHeight="1">
      <c r="A3" s="56"/>
      <c r="B3" s="57" t="s">
        <v>26</v>
      </c>
      <c r="C3" s="58"/>
      <c r="D3" s="58"/>
      <c r="E3" s="58"/>
      <c r="F3" s="58"/>
      <c r="G3" s="58"/>
      <c r="H3" s="58"/>
      <c r="I3" s="58"/>
      <c r="J3" s="60"/>
    </row>
    <row r="4" spans="1:13" s="55" customFormat="1" ht="11.1" customHeight="1">
      <c r="A4" s="56"/>
      <c r="B4" s="57" t="s">
        <v>27</v>
      </c>
      <c r="C4" s="58"/>
      <c r="D4" s="58"/>
      <c r="E4" s="58"/>
      <c r="F4" s="58"/>
      <c r="G4" s="58"/>
      <c r="H4" s="58"/>
      <c r="I4" s="58"/>
      <c r="J4" s="60"/>
    </row>
    <row r="5" spans="1:13" s="55" customFormat="1" ht="3" customHeight="1">
      <c r="A5" s="56"/>
      <c r="B5" s="61"/>
      <c r="C5" s="61"/>
      <c r="D5" s="61"/>
      <c r="E5" s="61"/>
      <c r="F5" s="61"/>
      <c r="G5" s="61"/>
      <c r="H5" s="61"/>
      <c r="I5" s="61"/>
      <c r="J5" s="60"/>
      <c r="K5" s="58"/>
      <c r="L5" s="58"/>
      <c r="M5" s="58"/>
    </row>
    <row r="6" spans="1:13" s="55" customFormat="1" ht="3" customHeight="1">
      <c r="A6" s="56"/>
      <c r="B6" s="58"/>
      <c r="C6" s="58"/>
      <c r="D6" s="58"/>
      <c r="E6" s="58"/>
      <c r="F6" s="58"/>
      <c r="G6" s="58"/>
      <c r="H6" s="58"/>
      <c r="I6" s="58"/>
      <c r="J6" s="60"/>
    </row>
    <row r="7" spans="1:13" s="55" customFormat="1" ht="9" customHeight="1">
      <c r="A7" s="56"/>
      <c r="B7" s="724" t="s">
        <v>28</v>
      </c>
      <c r="C7" s="722" t="s">
        <v>29</v>
      </c>
      <c r="D7" s="722" t="s">
        <v>30</v>
      </c>
      <c r="E7" s="722" t="s">
        <v>31</v>
      </c>
      <c r="F7" s="722" t="s">
        <v>32</v>
      </c>
      <c r="G7" s="722" t="s">
        <v>33</v>
      </c>
      <c r="H7" s="722" t="s">
        <v>34</v>
      </c>
      <c r="I7" s="722" t="s">
        <v>35</v>
      </c>
      <c r="J7" s="62"/>
    </row>
    <row r="8" spans="1:13" s="66" customFormat="1" ht="9" customHeight="1">
      <c r="A8" s="63"/>
      <c r="B8" s="725"/>
      <c r="C8" s="722"/>
      <c r="D8" s="722" t="s">
        <v>36</v>
      </c>
      <c r="E8" s="722"/>
      <c r="F8" s="722"/>
      <c r="G8" s="722"/>
      <c r="H8" s="722"/>
      <c r="I8" s="722"/>
      <c r="J8" s="62"/>
      <c r="K8" s="64"/>
      <c r="L8" s="65"/>
    </row>
    <row r="9" spans="1:13" s="66" customFormat="1" ht="9" customHeight="1">
      <c r="A9" s="63"/>
      <c r="B9" s="725"/>
      <c r="C9" s="722"/>
      <c r="D9" s="674"/>
      <c r="E9" s="722"/>
      <c r="F9" s="722"/>
      <c r="G9" s="722"/>
      <c r="H9" s="722"/>
      <c r="I9" s="674"/>
      <c r="J9" s="62"/>
      <c r="K9" s="64"/>
      <c r="L9" s="65"/>
    </row>
    <row r="10" spans="1:13" s="66" customFormat="1" ht="9" customHeight="1">
      <c r="A10" s="63"/>
      <c r="B10" s="725"/>
      <c r="C10" s="674"/>
      <c r="D10" s="674"/>
      <c r="E10" s="674"/>
      <c r="F10" s="674"/>
      <c r="G10" s="722"/>
      <c r="H10" s="674"/>
      <c r="I10" s="674"/>
      <c r="J10" s="62"/>
      <c r="K10" s="64"/>
      <c r="L10" s="65"/>
    </row>
    <row r="11" spans="1:13" s="55" customFormat="1" ht="3" customHeight="1">
      <c r="A11" s="56"/>
      <c r="B11" s="61"/>
      <c r="C11" s="67"/>
      <c r="D11" s="61"/>
      <c r="E11" s="61"/>
      <c r="F11" s="61"/>
      <c r="G11" s="61"/>
      <c r="H11" s="61"/>
      <c r="I11" s="61"/>
      <c r="J11" s="60"/>
      <c r="K11" s="58"/>
      <c r="L11" s="58"/>
      <c r="M11" s="58"/>
    </row>
    <row r="12" spans="1:13" s="55" customFormat="1" ht="3" customHeight="1">
      <c r="A12" s="56"/>
      <c r="B12" s="58"/>
      <c r="C12" s="58"/>
      <c r="D12" s="58"/>
      <c r="E12" s="58"/>
      <c r="F12" s="58"/>
      <c r="G12" s="58"/>
      <c r="H12" s="58"/>
      <c r="I12" s="58"/>
      <c r="J12" s="60"/>
    </row>
    <row r="13" spans="1:13" s="66" customFormat="1" ht="9" customHeight="1">
      <c r="A13" s="63"/>
      <c r="B13" s="68" t="s">
        <v>37</v>
      </c>
      <c r="C13" s="69">
        <v>27612</v>
      </c>
      <c r="D13" s="69">
        <v>3566</v>
      </c>
      <c r="E13" s="69">
        <v>6584</v>
      </c>
      <c r="F13" s="69">
        <v>614</v>
      </c>
      <c r="G13" s="69">
        <v>806</v>
      </c>
      <c r="H13" s="69">
        <v>2558</v>
      </c>
      <c r="I13" s="69">
        <v>1769</v>
      </c>
      <c r="J13" s="70"/>
    </row>
    <row r="14" spans="1:13" s="66" customFormat="1" ht="9" customHeight="1">
      <c r="A14" s="63"/>
      <c r="B14" s="68" t="s">
        <v>38</v>
      </c>
      <c r="C14" s="69">
        <v>27052</v>
      </c>
      <c r="D14" s="69">
        <v>3744</v>
      </c>
      <c r="E14" s="69">
        <v>6948</v>
      </c>
      <c r="F14" s="69">
        <v>607</v>
      </c>
      <c r="G14" s="69">
        <v>897</v>
      </c>
      <c r="H14" s="69">
        <v>2831</v>
      </c>
      <c r="I14" s="69">
        <v>1886</v>
      </c>
      <c r="J14" s="70"/>
    </row>
    <row r="15" spans="1:13" s="66" customFormat="1" ht="9" customHeight="1">
      <c r="A15" s="63"/>
      <c r="B15" s="68" t="s">
        <v>39</v>
      </c>
      <c r="C15" s="69">
        <v>27316</v>
      </c>
      <c r="D15" s="69">
        <v>3661</v>
      </c>
      <c r="E15" s="69">
        <v>7410</v>
      </c>
      <c r="F15" s="69">
        <v>642</v>
      </c>
      <c r="G15" s="69">
        <v>907</v>
      </c>
      <c r="H15" s="69">
        <v>2967</v>
      </c>
      <c r="I15" s="69">
        <v>1988</v>
      </c>
      <c r="J15" s="70"/>
    </row>
    <row r="16" spans="1:13" s="66" customFormat="1" ht="9" customHeight="1">
      <c r="A16" s="63"/>
      <c r="B16" s="68" t="s">
        <v>40</v>
      </c>
      <c r="C16" s="69">
        <v>27446</v>
      </c>
      <c r="D16" s="69">
        <v>4026</v>
      </c>
      <c r="E16" s="69">
        <v>8390</v>
      </c>
      <c r="F16" s="69">
        <v>676</v>
      </c>
      <c r="G16" s="69">
        <v>797</v>
      </c>
      <c r="H16" s="69">
        <v>3011</v>
      </c>
      <c r="I16" s="69">
        <v>2009</v>
      </c>
      <c r="J16" s="70"/>
    </row>
    <row r="17" spans="1:10" s="66" customFormat="1" ht="9" customHeight="1">
      <c r="A17" s="63"/>
      <c r="B17" s="68">
        <v>1999</v>
      </c>
      <c r="C17" s="69">
        <v>27325</v>
      </c>
      <c r="D17" s="69">
        <v>4480</v>
      </c>
      <c r="E17" s="69">
        <v>7435</v>
      </c>
      <c r="F17" s="69">
        <v>632</v>
      </c>
      <c r="G17" s="69">
        <v>736</v>
      </c>
      <c r="H17" s="69">
        <v>3119</v>
      </c>
      <c r="I17" s="69">
        <v>2099</v>
      </c>
      <c r="J17" s="70"/>
    </row>
    <row r="18" spans="1:10" s="66" customFormat="1" ht="9" customHeight="1">
      <c r="A18" s="63"/>
      <c r="B18" s="68"/>
      <c r="C18" s="69"/>
      <c r="D18" s="69"/>
      <c r="E18" s="69"/>
      <c r="F18" s="69"/>
      <c r="G18" s="69"/>
      <c r="H18" s="69"/>
      <c r="I18" s="69"/>
      <c r="J18" s="70"/>
    </row>
    <row r="19" spans="1:10" s="66" customFormat="1" ht="9" customHeight="1">
      <c r="A19" s="63"/>
      <c r="B19" s="68">
        <v>2000</v>
      </c>
      <c r="C19" s="69">
        <v>27015</v>
      </c>
      <c r="D19" s="69">
        <v>4582</v>
      </c>
      <c r="E19" s="69">
        <v>8064</v>
      </c>
      <c r="F19" s="69">
        <v>590</v>
      </c>
      <c r="G19" s="69">
        <v>753</v>
      </c>
      <c r="H19" s="69">
        <v>3115</v>
      </c>
      <c r="I19" s="69">
        <v>2053</v>
      </c>
      <c r="J19" s="70"/>
    </row>
    <row r="20" spans="1:10" s="66" customFormat="1" ht="9" customHeight="1">
      <c r="A20" s="63"/>
      <c r="B20" s="68">
        <v>2001</v>
      </c>
      <c r="C20" s="69">
        <v>30564</v>
      </c>
      <c r="D20" s="69">
        <v>6561</v>
      </c>
      <c r="E20" s="69">
        <v>9764</v>
      </c>
      <c r="F20" s="69">
        <v>763</v>
      </c>
      <c r="G20" s="69">
        <v>1028</v>
      </c>
      <c r="H20" s="69">
        <v>3824</v>
      </c>
      <c r="I20" s="69">
        <v>2520</v>
      </c>
      <c r="J20" s="70"/>
    </row>
    <row r="21" spans="1:10" s="66" customFormat="1" ht="9" customHeight="1">
      <c r="A21" s="63"/>
      <c r="B21" s="68">
        <v>2002</v>
      </c>
      <c r="C21" s="69">
        <v>33099</v>
      </c>
      <c r="D21" s="69">
        <v>6380</v>
      </c>
      <c r="E21" s="69">
        <v>11149</v>
      </c>
      <c r="F21" s="69">
        <v>866</v>
      </c>
      <c r="G21" s="69">
        <v>1147</v>
      </c>
      <c r="H21" s="69">
        <v>4225</v>
      </c>
      <c r="I21" s="69">
        <v>2782</v>
      </c>
      <c r="J21" s="70"/>
    </row>
    <row r="22" spans="1:10" s="66" customFormat="1" ht="9" customHeight="1">
      <c r="A22" s="63"/>
      <c r="B22" s="68">
        <v>2003</v>
      </c>
      <c r="C22" s="69">
        <v>33156</v>
      </c>
      <c r="D22" s="69">
        <v>6984</v>
      </c>
      <c r="E22" s="69">
        <v>11772</v>
      </c>
      <c r="F22" s="69">
        <v>863</v>
      </c>
      <c r="G22" s="69">
        <v>1184</v>
      </c>
      <c r="H22" s="69">
        <v>4280</v>
      </c>
      <c r="I22" s="69">
        <v>2765</v>
      </c>
      <c r="J22" s="70"/>
    </row>
    <row r="23" spans="1:10" s="66" customFormat="1" ht="9" customHeight="1">
      <c r="A23" s="63"/>
      <c r="B23" s="68">
        <v>2004</v>
      </c>
      <c r="C23" s="69">
        <v>33367</v>
      </c>
      <c r="D23" s="69">
        <v>6847</v>
      </c>
      <c r="E23" s="69">
        <v>11699</v>
      </c>
      <c r="F23" s="69">
        <v>916</v>
      </c>
      <c r="G23" s="69">
        <v>1201</v>
      </c>
      <c r="H23" s="69">
        <v>4281</v>
      </c>
      <c r="I23" s="69">
        <v>2758</v>
      </c>
      <c r="J23" s="70"/>
    </row>
    <row r="24" spans="1:10" s="66" customFormat="1" ht="9" customHeight="1">
      <c r="A24" s="63"/>
      <c r="B24" s="68"/>
      <c r="C24" s="69"/>
      <c r="D24" s="69"/>
      <c r="E24" s="69"/>
      <c r="F24" s="69"/>
      <c r="G24" s="69"/>
      <c r="H24" s="69"/>
      <c r="I24" s="69"/>
      <c r="J24" s="70"/>
    </row>
    <row r="25" spans="1:10" s="66" customFormat="1" ht="9" customHeight="1">
      <c r="A25" s="63"/>
      <c r="B25" s="68">
        <v>2005</v>
      </c>
      <c r="C25" s="69">
        <v>34576</v>
      </c>
      <c r="D25" s="69">
        <v>7416</v>
      </c>
      <c r="E25" s="69">
        <v>12762</v>
      </c>
      <c r="F25" s="69">
        <v>927</v>
      </c>
      <c r="G25" s="69">
        <v>1196</v>
      </c>
      <c r="H25" s="69">
        <v>4545</v>
      </c>
      <c r="I25" s="69">
        <v>2868</v>
      </c>
      <c r="J25" s="70"/>
    </row>
    <row r="26" spans="1:10" s="66" customFormat="1" ht="9" customHeight="1">
      <c r="A26" s="63"/>
      <c r="B26" s="68">
        <v>2006</v>
      </c>
      <c r="C26" s="69">
        <v>34183</v>
      </c>
      <c r="D26" s="69">
        <v>7554</v>
      </c>
      <c r="E26" s="69">
        <v>12648</v>
      </c>
      <c r="F26" s="69">
        <v>891</v>
      </c>
      <c r="G26" s="69">
        <v>1149</v>
      </c>
      <c r="H26" s="69">
        <v>4630</v>
      </c>
      <c r="I26" s="69">
        <v>2883</v>
      </c>
      <c r="J26" s="70"/>
    </row>
    <row r="27" spans="1:10" s="66" customFormat="1" ht="9" customHeight="1">
      <c r="A27" s="63"/>
      <c r="B27" s="68">
        <v>2007</v>
      </c>
      <c r="C27" s="69">
        <v>34634</v>
      </c>
      <c r="D27" s="69">
        <v>8004</v>
      </c>
      <c r="E27" s="69">
        <v>12956</v>
      </c>
      <c r="F27" s="69">
        <v>913</v>
      </c>
      <c r="G27" s="69">
        <v>1214</v>
      </c>
      <c r="H27" s="69">
        <v>4674</v>
      </c>
      <c r="I27" s="69">
        <v>2910</v>
      </c>
      <c r="J27" s="70"/>
    </row>
    <row r="28" spans="1:10" s="66" customFormat="1" ht="9" customHeight="1">
      <c r="A28" s="63"/>
      <c r="B28" s="68">
        <v>2008</v>
      </c>
      <c r="C28" s="69">
        <v>34846</v>
      </c>
      <c r="D28" s="69">
        <v>8258</v>
      </c>
      <c r="E28" s="69">
        <v>13296</v>
      </c>
      <c r="F28" s="69">
        <v>917</v>
      </c>
      <c r="G28" s="69">
        <v>1220</v>
      </c>
      <c r="H28" s="69">
        <v>4690</v>
      </c>
      <c r="I28" s="69">
        <v>2861</v>
      </c>
      <c r="J28" s="70"/>
    </row>
    <row r="29" spans="1:10" s="66" customFormat="1" ht="9" customHeight="1">
      <c r="A29" s="63"/>
      <c r="B29" s="68">
        <v>2009</v>
      </c>
      <c r="C29" s="69">
        <v>34721</v>
      </c>
      <c r="D29" s="69">
        <v>8391</v>
      </c>
      <c r="E29" s="69">
        <v>13735</v>
      </c>
      <c r="F29" s="69">
        <v>880</v>
      </c>
      <c r="G29" s="69">
        <v>1203</v>
      </c>
      <c r="H29" s="69">
        <v>4791</v>
      </c>
      <c r="I29" s="69">
        <v>2893</v>
      </c>
      <c r="J29" s="70"/>
    </row>
    <row r="30" spans="1:10" s="66" customFormat="1" ht="9" customHeight="1">
      <c r="A30" s="63"/>
      <c r="B30" s="68"/>
      <c r="C30" s="69"/>
      <c r="D30" s="69"/>
      <c r="E30" s="69"/>
      <c r="F30" s="69"/>
      <c r="G30" s="69"/>
      <c r="H30" s="69"/>
      <c r="I30" s="69"/>
      <c r="J30" s="70"/>
    </row>
    <row r="31" spans="1:10" s="66" customFormat="1" ht="9" customHeight="1">
      <c r="A31" s="63"/>
      <c r="B31" s="68">
        <v>2010</v>
      </c>
      <c r="C31" s="69">
        <v>34881</v>
      </c>
      <c r="D31" s="69">
        <v>8892</v>
      </c>
      <c r="E31" s="69">
        <v>13468</v>
      </c>
      <c r="F31" s="69">
        <v>874</v>
      </c>
      <c r="G31" s="69">
        <v>1299</v>
      </c>
      <c r="H31" s="69">
        <v>4874</v>
      </c>
      <c r="I31" s="69">
        <v>2887</v>
      </c>
      <c r="J31" s="70"/>
    </row>
    <row r="32" spans="1:10" s="66" customFormat="1" ht="9" customHeight="1">
      <c r="A32" s="63"/>
      <c r="B32" s="68">
        <v>2011</v>
      </c>
      <c r="C32" s="69">
        <v>34807</v>
      </c>
      <c r="D32" s="69">
        <v>9308</v>
      </c>
      <c r="E32" s="69">
        <v>13472</v>
      </c>
      <c r="F32" s="69">
        <v>883</v>
      </c>
      <c r="G32" s="69">
        <v>1237</v>
      </c>
      <c r="H32" s="69">
        <v>4882</v>
      </c>
      <c r="I32" s="69">
        <v>2862</v>
      </c>
      <c r="J32" s="70"/>
    </row>
    <row r="33" spans="1:10" s="66" customFormat="1" ht="9" customHeight="1">
      <c r="A33" s="63"/>
      <c r="B33" s="68">
        <v>2012</v>
      </c>
      <c r="C33" s="69">
        <v>34420</v>
      </c>
      <c r="D33" s="69">
        <v>9438</v>
      </c>
      <c r="E33" s="69">
        <v>13517</v>
      </c>
      <c r="F33" s="69">
        <v>856</v>
      </c>
      <c r="G33" s="69">
        <v>1224</v>
      </c>
      <c r="H33" s="69">
        <v>4883</v>
      </c>
      <c r="I33" s="69">
        <v>2812</v>
      </c>
      <c r="J33" s="70"/>
    </row>
    <row r="34" spans="1:10" s="66" customFormat="1" ht="3" customHeight="1">
      <c r="A34" s="63"/>
      <c r="B34" s="67"/>
      <c r="C34" s="67"/>
      <c r="D34" s="67"/>
      <c r="E34" s="67"/>
      <c r="F34" s="67"/>
      <c r="G34" s="67"/>
      <c r="H34" s="67"/>
      <c r="I34" s="67"/>
      <c r="J34" s="71"/>
    </row>
    <row r="35" spans="1:10" s="66" customFormat="1" ht="3" customHeight="1">
      <c r="A35" s="63"/>
      <c r="B35" s="72"/>
      <c r="C35" s="72"/>
      <c r="D35" s="72"/>
      <c r="E35" s="72"/>
      <c r="F35" s="72"/>
      <c r="G35" s="72"/>
      <c r="H35" s="72"/>
      <c r="I35" s="72"/>
      <c r="J35" s="71"/>
    </row>
    <row r="36" spans="1:10" s="66" customFormat="1" ht="9" customHeight="1">
      <c r="A36" s="63"/>
      <c r="B36" s="672" t="s">
        <v>41</v>
      </c>
      <c r="C36" s="72"/>
      <c r="D36" s="72"/>
      <c r="E36" s="72"/>
      <c r="F36" s="72"/>
      <c r="G36" s="72"/>
      <c r="H36" s="72"/>
      <c r="I36" s="72"/>
      <c r="J36" s="71"/>
    </row>
    <row r="37" spans="1:10" s="66" customFormat="1" ht="9" customHeight="1">
      <c r="A37" s="63"/>
      <c r="B37" s="667" t="s">
        <v>157</v>
      </c>
      <c r="C37" s="174"/>
      <c r="D37" s="174"/>
      <c r="E37" s="673"/>
      <c r="F37" s="673"/>
      <c r="G37" s="673"/>
      <c r="H37" s="673"/>
      <c r="I37" s="673"/>
      <c r="J37" s="73"/>
    </row>
    <row r="38" spans="1:10" s="55" customFormat="1" ht="4.7" customHeight="1">
      <c r="A38" s="74"/>
      <c r="B38" s="61"/>
      <c r="C38" s="61"/>
      <c r="D38" s="61"/>
      <c r="E38" s="61"/>
      <c r="F38" s="61"/>
      <c r="G38" s="61"/>
      <c r="H38" s="61"/>
      <c r="I38" s="61"/>
      <c r="J38" s="75"/>
    </row>
  </sheetData>
  <sheetProtection sheet="1" objects="1" scenarios="1"/>
  <mergeCells count="8">
    <mergeCell ref="H7:H9"/>
    <mergeCell ref="I7:I8"/>
    <mergeCell ref="B7:B10"/>
    <mergeCell ref="C7:C9"/>
    <mergeCell ref="D7:D8"/>
    <mergeCell ref="E7:E9"/>
    <mergeCell ref="F7:F9"/>
    <mergeCell ref="G7:G10"/>
  </mergeCells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O7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11" style="76" customWidth="1"/>
    <col min="3" max="3" width="7.5" style="76" customWidth="1"/>
    <col min="4" max="4" width="2.6640625" style="76" customWidth="1"/>
    <col min="5" max="5" width="9" style="76" customWidth="1"/>
    <col min="6" max="6" width="10.1640625" style="76" customWidth="1"/>
    <col min="7" max="7" width="3.83203125" style="76" customWidth="1"/>
    <col min="8" max="8" width="7" style="76" customWidth="1"/>
    <col min="9" max="9" width="10.6640625" style="76" customWidth="1"/>
    <col min="10" max="10" width="11.6640625" style="76" customWidth="1"/>
    <col min="11" max="12" width="1" style="76" customWidth="1"/>
    <col min="13" max="14" width="12.5" style="88" hidden="1" customWidth="1"/>
    <col min="15" max="16384" width="12.5" style="76" hidden="1"/>
  </cols>
  <sheetData>
    <row r="1" spans="1:14" s="55" customFormat="1" ht="4.7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4"/>
      <c r="M1" s="66"/>
      <c r="N1" s="66"/>
    </row>
    <row r="2" spans="1:14" s="55" customFormat="1" ht="10.5" customHeight="1">
      <c r="A2" s="56"/>
      <c r="B2" s="77" t="s">
        <v>42</v>
      </c>
      <c r="C2" s="58"/>
      <c r="D2" s="58"/>
      <c r="E2" s="58"/>
      <c r="F2" s="58"/>
      <c r="G2" s="58"/>
      <c r="H2" s="58"/>
      <c r="I2" s="58"/>
      <c r="J2" s="710" t="s">
        <v>43</v>
      </c>
      <c r="K2" s="59"/>
      <c r="M2" s="66"/>
      <c r="N2" s="66"/>
    </row>
    <row r="3" spans="1:14" s="55" customFormat="1" ht="10.5" customHeight="1">
      <c r="A3" s="56"/>
      <c r="B3" s="77" t="s">
        <v>44</v>
      </c>
      <c r="C3" s="58"/>
      <c r="D3" s="58"/>
      <c r="E3" s="58"/>
      <c r="F3" s="58"/>
      <c r="G3" s="58"/>
      <c r="H3" s="58"/>
      <c r="I3" s="58"/>
      <c r="J3" s="681" t="s">
        <v>3</v>
      </c>
      <c r="K3" s="70"/>
      <c r="M3" s="66"/>
      <c r="N3" s="66"/>
    </row>
    <row r="4" spans="1:14" s="55" customFormat="1" ht="10.5" customHeight="1">
      <c r="A4" s="56"/>
      <c r="B4" s="78" t="s">
        <v>45</v>
      </c>
      <c r="C4" s="58"/>
      <c r="D4" s="58"/>
      <c r="E4" s="58"/>
      <c r="F4" s="58"/>
      <c r="G4" s="58"/>
      <c r="H4" s="58"/>
      <c r="I4" s="58"/>
      <c r="J4" s="58"/>
      <c r="K4" s="60"/>
      <c r="M4" s="66"/>
      <c r="N4" s="66"/>
    </row>
    <row r="5" spans="1:14" s="55" customFormat="1" ht="3" customHeight="1">
      <c r="A5" s="56"/>
      <c r="B5" s="61"/>
      <c r="C5" s="61"/>
      <c r="D5" s="61"/>
      <c r="E5" s="61"/>
      <c r="F5" s="61"/>
      <c r="G5" s="61"/>
      <c r="H5" s="61"/>
      <c r="I5" s="61"/>
      <c r="J5" s="61"/>
      <c r="K5" s="60"/>
      <c r="M5" s="66"/>
      <c r="N5" s="66"/>
    </row>
    <row r="6" spans="1:14" s="55" customFormat="1" ht="3" customHeight="1">
      <c r="A6" s="56"/>
      <c r="B6" s="58"/>
      <c r="C6" s="58"/>
      <c r="D6" s="58"/>
      <c r="E6" s="58"/>
      <c r="F6" s="58"/>
      <c r="G6" s="58"/>
      <c r="H6" s="58"/>
      <c r="I6" s="58"/>
      <c r="J6" s="58"/>
      <c r="K6" s="60"/>
      <c r="M6" s="66"/>
      <c r="N6" s="66"/>
    </row>
    <row r="7" spans="1:14" s="55" customFormat="1" ht="9" customHeight="1">
      <c r="A7" s="56"/>
      <c r="B7" s="718" t="s">
        <v>28</v>
      </c>
      <c r="C7" s="681" t="s">
        <v>46</v>
      </c>
      <c r="D7" s="673"/>
      <c r="E7" s="79" t="s">
        <v>47</v>
      </c>
      <c r="F7" s="79"/>
      <c r="G7" s="79"/>
      <c r="H7" s="79"/>
      <c r="I7" s="79"/>
      <c r="J7" s="79"/>
      <c r="K7" s="60"/>
      <c r="M7" s="66"/>
      <c r="N7" s="66"/>
    </row>
    <row r="8" spans="1:14" s="55" customFormat="1" ht="9" customHeight="1">
      <c r="A8" s="56"/>
      <c r="B8" s="719"/>
      <c r="C8" s="80"/>
      <c r="D8" s="80"/>
      <c r="E8" s="681" t="s">
        <v>46</v>
      </c>
      <c r="F8" s="732" t="s">
        <v>48</v>
      </c>
      <c r="G8" s="80"/>
      <c r="H8" s="79" t="s">
        <v>49</v>
      </c>
      <c r="I8" s="79"/>
      <c r="J8" s="79"/>
      <c r="K8" s="60"/>
      <c r="M8" s="66"/>
      <c r="N8" s="66"/>
    </row>
    <row r="9" spans="1:14" s="55" customFormat="1" ht="9" customHeight="1">
      <c r="A9" s="56"/>
      <c r="B9" s="719"/>
      <c r="C9" s="80"/>
      <c r="D9" s="80"/>
      <c r="E9" s="80"/>
      <c r="F9" s="730"/>
      <c r="G9" s="80"/>
      <c r="H9" s="681" t="s">
        <v>46</v>
      </c>
      <c r="I9" s="732" t="s">
        <v>50</v>
      </c>
      <c r="J9" s="681" t="s">
        <v>51</v>
      </c>
      <c r="K9" s="60"/>
      <c r="M9" s="66"/>
      <c r="N9" s="66"/>
    </row>
    <row r="10" spans="1:14" s="55" customFormat="1" ht="9" customHeight="1">
      <c r="A10" s="56"/>
      <c r="B10" s="719"/>
      <c r="C10" s="80"/>
      <c r="D10" s="80"/>
      <c r="E10" s="80"/>
      <c r="F10" s="730"/>
      <c r="G10" s="80"/>
      <c r="H10" s="80"/>
      <c r="I10" s="730"/>
      <c r="J10" s="673"/>
      <c r="K10" s="60"/>
      <c r="M10" s="66"/>
      <c r="N10" s="66"/>
    </row>
    <row r="11" spans="1:14" s="55" customFormat="1" ht="3" customHeight="1">
      <c r="A11" s="56"/>
      <c r="B11" s="61"/>
      <c r="C11" s="61"/>
      <c r="D11" s="61"/>
      <c r="E11" s="61"/>
      <c r="F11" s="61"/>
      <c r="G11" s="61"/>
      <c r="H11" s="61"/>
      <c r="I11" s="61"/>
      <c r="J11" s="61"/>
      <c r="K11" s="60"/>
      <c r="M11" s="66"/>
      <c r="N11" s="66"/>
    </row>
    <row r="12" spans="1:14" s="55" customFormat="1" ht="3" customHeight="1">
      <c r="A12" s="56"/>
      <c r="B12" s="58"/>
      <c r="C12" s="58"/>
      <c r="D12" s="58"/>
      <c r="E12" s="58"/>
      <c r="F12" s="58"/>
      <c r="G12" s="58"/>
      <c r="H12" s="58"/>
      <c r="I12" s="58"/>
      <c r="J12" s="58"/>
      <c r="K12" s="60"/>
      <c r="M12" s="66"/>
      <c r="N12" s="66"/>
    </row>
    <row r="13" spans="1:14" s="66" customFormat="1" ht="9" customHeight="1">
      <c r="A13" s="63"/>
      <c r="B13" s="677">
        <v>2001</v>
      </c>
      <c r="C13" s="81">
        <f>SUM(E13,J52)</f>
        <v>10977</v>
      </c>
      <c r="D13" s="81"/>
      <c r="E13" s="81">
        <f>SUM(F13:H13,F52:I52)</f>
        <v>10689</v>
      </c>
      <c r="F13" s="81">
        <v>3938</v>
      </c>
      <c r="G13" s="81"/>
      <c r="H13" s="81">
        <f>SUM(I13:J13,E52)</f>
        <v>5426</v>
      </c>
      <c r="I13" s="81">
        <v>933</v>
      </c>
      <c r="J13" s="69">
        <v>792</v>
      </c>
      <c r="K13" s="73"/>
    </row>
    <row r="14" spans="1:14" s="66" customFormat="1" ht="9" customHeight="1">
      <c r="A14" s="63"/>
      <c r="B14" s="677">
        <v>2002</v>
      </c>
      <c r="C14" s="81">
        <f>SUM(E14,J53)</f>
        <v>11694</v>
      </c>
      <c r="D14" s="81"/>
      <c r="E14" s="81">
        <f>SUM(F14:H14,F53:I53)</f>
        <v>11364</v>
      </c>
      <c r="F14" s="81">
        <v>3901</v>
      </c>
      <c r="G14" s="81"/>
      <c r="H14" s="81">
        <f>SUM(I14:J14,E53)</f>
        <v>5409</v>
      </c>
      <c r="I14" s="81">
        <v>932</v>
      </c>
      <c r="J14" s="69">
        <v>798</v>
      </c>
      <c r="K14" s="73"/>
    </row>
    <row r="15" spans="1:14" s="66" customFormat="1" ht="9" customHeight="1">
      <c r="A15" s="63"/>
      <c r="B15" s="677">
        <v>2003</v>
      </c>
      <c r="C15" s="81">
        <f>SUM(E15,J54)</f>
        <v>10980</v>
      </c>
      <c r="D15" s="81"/>
      <c r="E15" s="81">
        <f>SUM(F15:H15,F54:I54)</f>
        <v>10686</v>
      </c>
      <c r="F15" s="81">
        <v>3760</v>
      </c>
      <c r="G15" s="81"/>
      <c r="H15" s="81">
        <f>SUM(I15:J15,E54)</f>
        <v>5582</v>
      </c>
      <c r="I15" s="81">
        <v>913</v>
      </c>
      <c r="J15" s="69">
        <v>765</v>
      </c>
      <c r="K15" s="70"/>
    </row>
    <row r="16" spans="1:14" s="66" customFormat="1" ht="9" customHeight="1">
      <c r="A16" s="63"/>
      <c r="B16" s="677">
        <v>2004</v>
      </c>
      <c r="C16" s="81">
        <f>SUM(E16,J55)</f>
        <v>10133</v>
      </c>
      <c r="D16" s="81"/>
      <c r="E16" s="81">
        <f>SUM(F16:H16,F55:I55)</f>
        <v>9881</v>
      </c>
      <c r="F16" s="81">
        <v>3729</v>
      </c>
      <c r="G16" s="81"/>
      <c r="H16" s="81">
        <f>SUM(I16:J16,E55)</f>
        <v>4844</v>
      </c>
      <c r="I16" s="81">
        <v>846</v>
      </c>
      <c r="J16" s="69">
        <v>683</v>
      </c>
      <c r="K16" s="71"/>
    </row>
    <row r="17" spans="1:15" s="66" customFormat="1" ht="9" customHeight="1">
      <c r="A17" s="63"/>
      <c r="B17" s="677">
        <v>2005</v>
      </c>
      <c r="C17" s="81">
        <f>SUM(E17,J56)</f>
        <v>11485</v>
      </c>
      <c r="D17" s="81"/>
      <c r="E17" s="81">
        <f>SUM(F17:H17,F56:I56)</f>
        <v>11178</v>
      </c>
      <c r="F17" s="81">
        <v>3985</v>
      </c>
      <c r="G17" s="81"/>
      <c r="H17" s="81">
        <f>SUM(I17:J17,E56)</f>
        <v>5832</v>
      </c>
      <c r="I17" s="81">
        <v>920</v>
      </c>
      <c r="J17" s="69">
        <v>802</v>
      </c>
      <c r="K17" s="71"/>
      <c r="L17" s="69"/>
    </row>
    <row r="18" spans="1:15" s="66" customFormat="1" ht="9" customHeight="1">
      <c r="A18" s="63"/>
      <c r="B18" s="677"/>
      <c r="C18" s="81"/>
      <c r="D18" s="81"/>
      <c r="E18" s="81"/>
      <c r="F18" s="81"/>
      <c r="G18" s="81"/>
      <c r="H18" s="81"/>
      <c r="I18" s="81"/>
      <c r="J18" s="69"/>
      <c r="K18" s="71"/>
      <c r="L18" s="69"/>
    </row>
    <row r="19" spans="1:15" s="66" customFormat="1" ht="9" customHeight="1">
      <c r="A19" s="63"/>
      <c r="B19" s="677">
        <v>2006</v>
      </c>
      <c r="C19" s="81">
        <f>SUM(E19,J58)</f>
        <v>11693</v>
      </c>
      <c r="D19" s="81"/>
      <c r="E19" s="81">
        <f>SUM(F19:H19,F58:I58)</f>
        <v>11368</v>
      </c>
      <c r="F19" s="81">
        <v>4079</v>
      </c>
      <c r="G19" s="81"/>
      <c r="H19" s="81">
        <f>SUM(I19:J19,E58)</f>
        <v>5799</v>
      </c>
      <c r="I19" s="81">
        <v>924</v>
      </c>
      <c r="J19" s="69">
        <v>793</v>
      </c>
      <c r="K19" s="71"/>
      <c r="L19" s="69"/>
    </row>
    <row r="20" spans="1:15" s="66" customFormat="1" ht="9" customHeight="1">
      <c r="A20" s="63"/>
      <c r="B20" s="677">
        <v>2007</v>
      </c>
      <c r="C20" s="81">
        <f>SUM(E20,J59)</f>
        <v>12303</v>
      </c>
      <c r="D20" s="81"/>
      <c r="E20" s="81">
        <f>SUM(F20:H20,F59:I59)</f>
        <v>11979</v>
      </c>
      <c r="F20" s="81">
        <v>4358</v>
      </c>
      <c r="G20" s="81"/>
      <c r="H20" s="81">
        <f>SUM(I20:J20,E59)</f>
        <v>6015</v>
      </c>
      <c r="I20" s="81">
        <v>945</v>
      </c>
      <c r="J20" s="69">
        <v>850</v>
      </c>
      <c r="K20" s="71"/>
      <c r="L20" s="69"/>
    </row>
    <row r="21" spans="1:15" s="66" customFormat="1" ht="9" customHeight="1">
      <c r="A21" s="63"/>
      <c r="B21" s="677">
        <v>2008</v>
      </c>
      <c r="C21" s="81">
        <f>SUM(E21,J60)</f>
        <v>12612</v>
      </c>
      <c r="D21" s="81"/>
      <c r="E21" s="81">
        <f>SUM(F21:H21,F60:I60)</f>
        <v>12354</v>
      </c>
      <c r="F21" s="81">
        <v>4416</v>
      </c>
      <c r="G21" s="81"/>
      <c r="H21" s="81">
        <f>SUM(I21:J21,E60)</f>
        <v>6468</v>
      </c>
      <c r="I21" s="81">
        <v>1032</v>
      </c>
      <c r="J21" s="69">
        <v>870</v>
      </c>
      <c r="K21" s="71"/>
      <c r="L21" s="69"/>
    </row>
    <row r="22" spans="1:15" s="66" customFormat="1" ht="9" customHeight="1">
      <c r="A22" s="63"/>
      <c r="B22" s="677">
        <v>2009</v>
      </c>
      <c r="C22" s="81">
        <f>SUM(E22,J61)</f>
        <v>12764</v>
      </c>
      <c r="D22" s="81"/>
      <c r="E22" s="81">
        <f>SUM(F22:H22,F61:I61)</f>
        <v>12454</v>
      </c>
      <c r="F22" s="81">
        <v>4440</v>
      </c>
      <c r="G22" s="81"/>
      <c r="H22" s="81">
        <f>SUM(I22:J22,E61)</f>
        <v>6484</v>
      </c>
      <c r="I22" s="81">
        <v>1027</v>
      </c>
      <c r="J22" s="69">
        <v>900</v>
      </c>
      <c r="K22" s="71"/>
      <c r="L22" s="69"/>
    </row>
    <row r="23" spans="1:15" s="66" customFormat="1" ht="9" customHeight="1">
      <c r="A23" s="63"/>
      <c r="B23" s="677">
        <v>2010</v>
      </c>
      <c r="C23" s="81">
        <f>SUM(E23,J62)</f>
        <v>13480</v>
      </c>
      <c r="D23" s="81"/>
      <c r="E23" s="81">
        <f>SUM(F23,H23,F62,H62,I62)</f>
        <v>13175</v>
      </c>
      <c r="F23" s="81">
        <v>4536</v>
      </c>
      <c r="G23" s="81"/>
      <c r="H23" s="81">
        <f>SUM(I23:J23,E62)</f>
        <v>7024</v>
      </c>
      <c r="I23" s="81">
        <v>1117</v>
      </c>
      <c r="J23" s="69">
        <v>965</v>
      </c>
      <c r="K23" s="71"/>
      <c r="L23" s="69"/>
    </row>
    <row r="24" spans="1:15" s="66" customFormat="1" ht="9" customHeight="1">
      <c r="A24" s="63"/>
      <c r="B24" s="677"/>
      <c r="C24" s="81"/>
      <c r="D24" s="81"/>
      <c r="E24" s="81"/>
      <c r="F24" s="81"/>
      <c r="G24" s="81"/>
      <c r="H24" s="81"/>
      <c r="I24" s="81"/>
      <c r="J24" s="69"/>
      <c r="K24" s="71"/>
      <c r="L24" s="69"/>
    </row>
    <row r="25" spans="1:15" s="55" customFormat="1" ht="9" customHeight="1">
      <c r="A25" s="56"/>
      <c r="B25" s="677">
        <v>2011</v>
      </c>
      <c r="C25" s="81">
        <f>SUM(E25,J64)</f>
        <v>12660</v>
      </c>
      <c r="D25" s="81"/>
      <c r="E25" s="81">
        <f>SUM(F25,H25,F64,H64,I64)</f>
        <v>12294</v>
      </c>
      <c r="F25" s="81">
        <v>4325</v>
      </c>
      <c r="G25" s="81"/>
      <c r="H25" s="81">
        <f>SUM(I25:J25,E64)</f>
        <v>6261</v>
      </c>
      <c r="I25" s="81">
        <v>995</v>
      </c>
      <c r="J25" s="69">
        <v>855</v>
      </c>
      <c r="K25" s="70"/>
      <c r="O25" s="69"/>
    </row>
    <row r="26" spans="1:15" s="55" customFormat="1" ht="9" customHeight="1">
      <c r="A26" s="56"/>
      <c r="B26" s="677">
        <v>2012</v>
      </c>
      <c r="C26" s="81">
        <f>SUM(E26,J65)</f>
        <v>13340</v>
      </c>
      <c r="D26" s="81"/>
      <c r="E26" s="81">
        <f>SUM(F26,H26,F65,H65,I65)</f>
        <v>12978</v>
      </c>
      <c r="F26" s="81">
        <v>4335</v>
      </c>
      <c r="G26" s="81"/>
      <c r="H26" s="81">
        <f>SUM(I26:J26,E65)</f>
        <v>6961</v>
      </c>
      <c r="I26" s="81">
        <v>954</v>
      </c>
      <c r="J26" s="69">
        <v>824</v>
      </c>
      <c r="K26" s="70"/>
      <c r="O26" s="69"/>
    </row>
    <row r="27" spans="1:15" s="55" customFormat="1" ht="9" customHeight="1">
      <c r="A27" s="56"/>
      <c r="B27" s="677"/>
      <c r="C27" s="69"/>
      <c r="D27" s="69"/>
      <c r="E27" s="69"/>
      <c r="F27" s="69"/>
      <c r="G27" s="69"/>
      <c r="H27" s="69"/>
      <c r="I27" s="69"/>
      <c r="J27" s="69"/>
      <c r="K27" s="70"/>
      <c r="O27" s="69"/>
    </row>
    <row r="28" spans="1:15" s="55" customFormat="1" ht="9" customHeight="1">
      <c r="A28" s="56"/>
      <c r="B28" s="677"/>
      <c r="C28" s="69"/>
      <c r="D28" s="69"/>
      <c r="E28" s="69"/>
      <c r="F28" s="69"/>
      <c r="G28" s="69"/>
      <c r="H28" s="69"/>
      <c r="I28" s="69"/>
      <c r="J28" s="69"/>
      <c r="K28" s="70"/>
      <c r="O28" s="69"/>
    </row>
    <row r="29" spans="1:15" s="55" customFormat="1" ht="9" customHeight="1">
      <c r="A29" s="56"/>
      <c r="B29" s="677"/>
      <c r="C29" s="69"/>
      <c r="D29" s="69"/>
      <c r="E29" s="69"/>
      <c r="F29" s="69"/>
      <c r="G29" s="69"/>
      <c r="H29" s="69"/>
      <c r="I29" s="69"/>
      <c r="J29" s="69"/>
      <c r="K29" s="70"/>
      <c r="O29" s="69"/>
    </row>
    <row r="30" spans="1:15" s="55" customFormat="1" ht="9" customHeight="1">
      <c r="A30" s="56"/>
      <c r="B30" s="677"/>
      <c r="C30" s="69"/>
      <c r="D30" s="69"/>
      <c r="E30" s="69"/>
      <c r="F30" s="69"/>
      <c r="G30" s="69"/>
      <c r="H30" s="69"/>
      <c r="I30" s="69"/>
      <c r="J30" s="69"/>
      <c r="K30" s="70"/>
      <c r="O30" s="69"/>
    </row>
    <row r="31" spans="1:15" s="55" customFormat="1" ht="9" customHeight="1">
      <c r="A31" s="56"/>
      <c r="B31" s="677"/>
      <c r="C31" s="69"/>
      <c r="D31" s="69"/>
      <c r="E31" s="69"/>
      <c r="F31" s="69"/>
      <c r="G31" s="69"/>
      <c r="H31" s="69"/>
      <c r="I31" s="69"/>
      <c r="J31" s="69"/>
      <c r="K31" s="70"/>
      <c r="O31" s="69"/>
    </row>
    <row r="32" spans="1:15" s="55" customFormat="1" ht="9" customHeight="1">
      <c r="A32" s="56"/>
      <c r="B32" s="677"/>
      <c r="C32" s="69"/>
      <c r="D32" s="69"/>
      <c r="E32" s="69"/>
      <c r="F32" s="69"/>
      <c r="G32" s="69"/>
      <c r="H32" s="69"/>
      <c r="I32" s="69"/>
      <c r="J32" s="69"/>
      <c r="K32" s="70"/>
      <c r="O32" s="69"/>
    </row>
    <row r="33" spans="1:15" s="55" customFormat="1" ht="9" customHeight="1">
      <c r="A33" s="56"/>
      <c r="B33" s="677"/>
      <c r="C33" s="69"/>
      <c r="D33" s="69"/>
      <c r="E33" s="69"/>
      <c r="F33" s="69"/>
      <c r="G33" s="69"/>
      <c r="H33" s="69"/>
      <c r="I33" s="69"/>
      <c r="J33" s="69"/>
      <c r="K33" s="70"/>
      <c r="O33" s="69"/>
    </row>
    <row r="34" spans="1:15" s="55" customFormat="1" ht="9" customHeight="1">
      <c r="A34" s="56"/>
      <c r="B34" s="677"/>
      <c r="C34" s="69"/>
      <c r="D34" s="69"/>
      <c r="E34" s="69"/>
      <c r="F34" s="69"/>
      <c r="G34" s="69"/>
      <c r="H34" s="69"/>
      <c r="I34" s="69"/>
      <c r="J34" s="69"/>
      <c r="K34" s="70"/>
      <c r="O34" s="69"/>
    </row>
    <row r="35" spans="1:15" s="55" customFormat="1" ht="9" customHeight="1">
      <c r="A35" s="56"/>
      <c r="B35" s="677"/>
      <c r="C35" s="69"/>
      <c r="D35" s="69"/>
      <c r="E35" s="69"/>
      <c r="F35" s="69"/>
      <c r="G35" s="69"/>
      <c r="H35" s="69"/>
      <c r="I35" s="69"/>
      <c r="J35" s="69"/>
      <c r="K35" s="70"/>
      <c r="O35" s="69"/>
    </row>
    <row r="36" spans="1:15" s="55" customFormat="1" ht="9" customHeight="1">
      <c r="A36" s="56"/>
      <c r="B36" s="677"/>
      <c r="C36" s="69"/>
      <c r="D36" s="69"/>
      <c r="E36" s="69"/>
      <c r="F36" s="69"/>
      <c r="G36" s="69"/>
      <c r="H36" s="69"/>
      <c r="I36" s="69"/>
      <c r="J36" s="69"/>
      <c r="K36" s="70"/>
      <c r="O36" s="69"/>
    </row>
    <row r="37" spans="1:15" s="55" customFormat="1" ht="9" customHeight="1">
      <c r="A37" s="56"/>
      <c r="B37" s="677"/>
      <c r="C37" s="69"/>
      <c r="D37" s="69"/>
      <c r="E37" s="69"/>
      <c r="F37" s="69"/>
      <c r="G37" s="69"/>
      <c r="H37" s="69"/>
      <c r="I37" s="69"/>
      <c r="J37" s="69"/>
      <c r="K37" s="70"/>
      <c r="O37" s="69"/>
    </row>
    <row r="38" spans="1:15" s="55" customFormat="1" ht="9" customHeight="1">
      <c r="A38" s="56"/>
      <c r="B38" s="677"/>
      <c r="C38" s="69"/>
      <c r="D38" s="69"/>
      <c r="E38" s="69"/>
      <c r="F38" s="69"/>
      <c r="G38" s="69"/>
      <c r="H38" s="69"/>
      <c r="I38" s="69"/>
      <c r="J38" s="69"/>
      <c r="K38" s="70"/>
      <c r="O38" s="69"/>
    </row>
    <row r="39" spans="1:15" s="55" customFormat="1" ht="9" customHeight="1">
      <c r="A39" s="56"/>
      <c r="B39" s="677"/>
      <c r="C39" s="69"/>
      <c r="D39" s="69"/>
      <c r="E39" s="69"/>
      <c r="F39" s="69"/>
      <c r="G39" s="69"/>
      <c r="H39" s="69"/>
      <c r="I39" s="69"/>
      <c r="J39" s="69"/>
      <c r="K39" s="70"/>
      <c r="O39" s="69"/>
    </row>
    <row r="40" spans="1:15" s="55" customFormat="1" ht="9" customHeight="1">
      <c r="A40" s="56"/>
      <c r="B40" s="677"/>
      <c r="C40" s="69"/>
      <c r="D40" s="69"/>
      <c r="E40" s="69"/>
      <c r="F40" s="69"/>
      <c r="G40" s="69"/>
      <c r="H40" s="69"/>
      <c r="I40" s="69"/>
      <c r="J40" s="69"/>
      <c r="K40" s="70"/>
      <c r="O40" s="69"/>
    </row>
    <row r="41" spans="1:15" s="55" customFormat="1" ht="9" customHeight="1">
      <c r="A41" s="56"/>
      <c r="B41" s="677"/>
      <c r="C41" s="69"/>
      <c r="D41" s="69"/>
      <c r="E41" s="69"/>
      <c r="F41" s="69"/>
      <c r="G41" s="69"/>
      <c r="H41" s="69"/>
      <c r="I41" s="69"/>
      <c r="J41" s="69"/>
      <c r="K41" s="70"/>
      <c r="O41" s="69"/>
    </row>
    <row r="42" spans="1:15" s="55" customFormat="1" ht="9" customHeight="1">
      <c r="A42" s="56"/>
      <c r="B42" s="677"/>
      <c r="C42" s="69"/>
      <c r="D42" s="69"/>
      <c r="E42" s="69"/>
      <c r="F42" s="69"/>
      <c r="G42" s="69"/>
      <c r="H42" s="69"/>
      <c r="I42" s="69"/>
      <c r="J42" s="69"/>
      <c r="K42" s="70"/>
      <c r="O42" s="69"/>
    </row>
    <row r="43" spans="1:15" s="55" customFormat="1" ht="9" customHeight="1">
      <c r="A43" s="56"/>
      <c r="B43" s="677"/>
      <c r="C43" s="69"/>
      <c r="D43" s="69"/>
      <c r="E43" s="69"/>
      <c r="F43" s="69"/>
      <c r="G43" s="69"/>
      <c r="H43" s="69"/>
      <c r="I43" s="69"/>
      <c r="J43" s="82" t="s">
        <v>43</v>
      </c>
      <c r="K43" s="70"/>
      <c r="O43" s="69"/>
    </row>
    <row r="44" spans="1:15" s="55" customFormat="1" ht="9" customHeight="1">
      <c r="A44" s="56"/>
      <c r="B44" s="677"/>
      <c r="C44" s="69"/>
      <c r="D44" s="69"/>
      <c r="E44" s="69"/>
      <c r="F44" s="69"/>
      <c r="G44" s="69"/>
      <c r="H44" s="69"/>
      <c r="I44" s="69"/>
      <c r="J44" s="681" t="s">
        <v>18</v>
      </c>
      <c r="K44" s="70"/>
      <c r="M44" s="69"/>
      <c r="N44" s="69"/>
      <c r="O44" s="69"/>
    </row>
    <row r="45" spans="1:15" s="55" customFormat="1" ht="3" customHeight="1">
      <c r="A45" s="56"/>
      <c r="B45" s="61"/>
      <c r="C45" s="61"/>
      <c r="D45" s="61"/>
      <c r="E45" s="61"/>
      <c r="F45" s="61"/>
      <c r="G45" s="61"/>
      <c r="H45" s="61"/>
      <c r="I45" s="61"/>
      <c r="J45" s="61"/>
      <c r="K45" s="60"/>
      <c r="M45" s="66"/>
      <c r="N45" s="66"/>
    </row>
    <row r="46" spans="1:15" s="55" customFormat="1" ht="3" customHeight="1">
      <c r="A46" s="56"/>
      <c r="B46" s="58"/>
      <c r="C46" s="58"/>
      <c r="D46" s="58"/>
      <c r="E46" s="58"/>
      <c r="F46" s="58"/>
      <c r="G46" s="58"/>
      <c r="H46" s="58"/>
      <c r="I46" s="58"/>
      <c r="J46" s="58"/>
      <c r="K46" s="60"/>
      <c r="M46" s="66"/>
      <c r="N46" s="66"/>
    </row>
    <row r="47" spans="1:15" s="55" customFormat="1" ht="9" customHeight="1">
      <c r="A47" s="56"/>
      <c r="B47" s="718" t="s">
        <v>28</v>
      </c>
      <c r="C47" s="80"/>
      <c r="D47" s="80"/>
      <c r="E47" s="79" t="s">
        <v>47</v>
      </c>
      <c r="F47" s="79"/>
      <c r="G47" s="79"/>
      <c r="H47" s="79"/>
      <c r="I47" s="79"/>
      <c r="J47" s="722" t="s">
        <v>52</v>
      </c>
      <c r="K47" s="60"/>
      <c r="M47" s="66"/>
      <c r="N47" s="66"/>
    </row>
    <row r="48" spans="1:15" s="55" customFormat="1" ht="9" customHeight="1">
      <c r="A48" s="56"/>
      <c r="B48" s="719"/>
      <c r="C48" s="80"/>
      <c r="D48" s="80"/>
      <c r="E48" s="79" t="s">
        <v>49</v>
      </c>
      <c r="F48" s="732" t="s">
        <v>53</v>
      </c>
      <c r="G48" s="80"/>
      <c r="H48" s="80" t="s">
        <v>54</v>
      </c>
      <c r="I48" s="732" t="s">
        <v>55</v>
      </c>
      <c r="J48" s="726"/>
      <c r="K48" s="60"/>
      <c r="M48" s="66"/>
      <c r="N48" s="66"/>
    </row>
    <row r="49" spans="1:15" s="55" customFormat="1" ht="9" customHeight="1">
      <c r="A49" s="56"/>
      <c r="B49" s="719"/>
      <c r="C49" s="80"/>
      <c r="D49" s="80"/>
      <c r="E49" s="83" t="s">
        <v>56</v>
      </c>
      <c r="F49" s="733"/>
      <c r="G49" s="84"/>
      <c r="H49" s="84"/>
      <c r="I49" s="733"/>
      <c r="J49" s="726"/>
      <c r="K49" s="60"/>
      <c r="M49" s="66"/>
      <c r="N49" s="66"/>
    </row>
    <row r="50" spans="1:15" s="55" customFormat="1" ht="3" customHeight="1">
      <c r="A50" s="56"/>
      <c r="B50" s="61"/>
      <c r="C50" s="61"/>
      <c r="D50" s="61"/>
      <c r="E50" s="61"/>
      <c r="F50" s="61"/>
      <c r="G50" s="61"/>
      <c r="H50" s="61"/>
      <c r="I50" s="61"/>
      <c r="J50" s="61"/>
      <c r="K50" s="60"/>
      <c r="M50" s="66"/>
      <c r="N50" s="66"/>
    </row>
    <row r="51" spans="1:15" s="55" customFormat="1" ht="3" customHeight="1">
      <c r="A51" s="56"/>
      <c r="B51" s="58"/>
      <c r="C51" s="58"/>
      <c r="D51" s="58"/>
      <c r="E51" s="58"/>
      <c r="F51" s="58"/>
      <c r="G51" s="58"/>
      <c r="H51" s="58"/>
      <c r="I51" s="58"/>
      <c r="J51" s="58"/>
      <c r="K51" s="60"/>
      <c r="M51" s="66"/>
      <c r="N51" s="66"/>
    </row>
    <row r="52" spans="1:15" s="66" customFormat="1" ht="9" customHeight="1">
      <c r="A52" s="63"/>
      <c r="B52" s="677">
        <v>2001</v>
      </c>
      <c r="E52" s="81">
        <v>3701</v>
      </c>
      <c r="F52" s="81">
        <v>751</v>
      </c>
      <c r="G52" s="81"/>
      <c r="H52" s="81">
        <v>322</v>
      </c>
      <c r="I52" s="81">
        <v>252</v>
      </c>
      <c r="J52" s="81">
        <v>288</v>
      </c>
      <c r="K52" s="73"/>
    </row>
    <row r="53" spans="1:15" s="66" customFormat="1" ht="9" customHeight="1">
      <c r="A53" s="63"/>
      <c r="B53" s="677">
        <v>2002</v>
      </c>
      <c r="E53" s="81">
        <v>3679</v>
      </c>
      <c r="F53" s="81">
        <v>832</v>
      </c>
      <c r="G53" s="81"/>
      <c r="H53" s="81">
        <v>998</v>
      </c>
      <c r="I53" s="81">
        <v>224</v>
      </c>
      <c r="J53" s="81">
        <v>330</v>
      </c>
      <c r="K53" s="73"/>
    </row>
    <row r="54" spans="1:15" s="66" customFormat="1" ht="9" customHeight="1">
      <c r="A54" s="63"/>
      <c r="B54" s="677">
        <v>2003</v>
      </c>
      <c r="E54" s="81">
        <v>3904</v>
      </c>
      <c r="F54" s="81">
        <v>796</v>
      </c>
      <c r="G54" s="81"/>
      <c r="H54" s="81">
        <v>349</v>
      </c>
      <c r="I54" s="81">
        <v>199</v>
      </c>
      <c r="J54" s="81">
        <v>294</v>
      </c>
      <c r="K54" s="70"/>
      <c r="M54" s="55"/>
      <c r="N54" s="85"/>
    </row>
    <row r="55" spans="1:15" s="66" customFormat="1" ht="9" customHeight="1">
      <c r="A55" s="63"/>
      <c r="B55" s="677">
        <v>2004</v>
      </c>
      <c r="E55" s="81">
        <v>3315</v>
      </c>
      <c r="F55" s="81">
        <v>838</v>
      </c>
      <c r="G55" s="81"/>
      <c r="H55" s="81">
        <v>293</v>
      </c>
      <c r="I55" s="81">
        <v>177</v>
      </c>
      <c r="J55" s="81">
        <v>252</v>
      </c>
      <c r="K55" s="71"/>
      <c r="M55" s="86"/>
      <c r="N55" s="85"/>
    </row>
    <row r="56" spans="1:15" s="66" customFormat="1" ht="9" customHeight="1">
      <c r="A56" s="63"/>
      <c r="B56" s="677">
        <v>2005</v>
      </c>
      <c r="E56" s="81">
        <v>4110</v>
      </c>
      <c r="F56" s="81">
        <v>846</v>
      </c>
      <c r="G56" s="81"/>
      <c r="H56" s="81">
        <v>302</v>
      </c>
      <c r="I56" s="81">
        <v>213</v>
      </c>
      <c r="J56" s="81">
        <v>307</v>
      </c>
      <c r="K56" s="71"/>
      <c r="L56" s="69"/>
      <c r="M56" s="86"/>
      <c r="N56" s="85"/>
    </row>
    <row r="57" spans="1:15" s="66" customFormat="1" ht="9" customHeight="1">
      <c r="A57" s="63"/>
      <c r="B57" s="677"/>
      <c r="E57" s="81"/>
      <c r="F57" s="81"/>
      <c r="G57" s="81"/>
      <c r="H57" s="81"/>
      <c r="I57" s="81"/>
      <c r="J57" s="81"/>
      <c r="K57" s="71"/>
      <c r="L57" s="69"/>
      <c r="M57" s="86"/>
      <c r="N57" s="85"/>
    </row>
    <row r="58" spans="1:15" s="66" customFormat="1" ht="9" customHeight="1">
      <c r="A58" s="63"/>
      <c r="B58" s="677">
        <v>2006</v>
      </c>
      <c r="E58" s="81">
        <v>4082</v>
      </c>
      <c r="F58" s="81">
        <v>971</v>
      </c>
      <c r="G58" s="81"/>
      <c r="H58" s="81">
        <v>310</v>
      </c>
      <c r="I58" s="81">
        <v>209</v>
      </c>
      <c r="J58" s="81">
        <v>325</v>
      </c>
      <c r="K58" s="71"/>
      <c r="L58" s="69"/>
      <c r="M58" s="86"/>
      <c r="N58" s="85"/>
    </row>
    <row r="59" spans="1:15" s="66" customFormat="1" ht="9" customHeight="1">
      <c r="A59" s="63"/>
      <c r="B59" s="677">
        <v>2007</v>
      </c>
      <c r="E59" s="81">
        <v>4220</v>
      </c>
      <c r="F59" s="81">
        <v>1027</v>
      </c>
      <c r="G59" s="81"/>
      <c r="H59" s="81">
        <v>356</v>
      </c>
      <c r="I59" s="81">
        <v>223</v>
      </c>
      <c r="J59" s="81">
        <v>324</v>
      </c>
      <c r="K59" s="71"/>
      <c r="L59" s="69"/>
      <c r="M59" s="86"/>
      <c r="N59" s="85"/>
      <c r="O59" s="81"/>
    </row>
    <row r="60" spans="1:15" s="66" customFormat="1" ht="9" customHeight="1">
      <c r="A60" s="63"/>
      <c r="B60" s="677">
        <v>2008</v>
      </c>
      <c r="E60" s="81">
        <v>4566</v>
      </c>
      <c r="F60" s="81">
        <v>919</v>
      </c>
      <c r="G60" s="81"/>
      <c r="H60" s="81">
        <v>336</v>
      </c>
      <c r="I60" s="81">
        <v>215</v>
      </c>
      <c r="J60" s="81">
        <v>258</v>
      </c>
      <c r="K60" s="71"/>
      <c r="L60" s="69"/>
      <c r="M60" s="86"/>
      <c r="N60" s="85"/>
    </row>
    <row r="61" spans="1:15" s="66" customFormat="1" ht="9" customHeight="1">
      <c r="A61" s="63"/>
      <c r="B61" s="677">
        <v>2009</v>
      </c>
      <c r="E61" s="81">
        <v>4557</v>
      </c>
      <c r="F61" s="81">
        <v>978</v>
      </c>
      <c r="G61" s="81"/>
      <c r="H61" s="81">
        <v>335</v>
      </c>
      <c r="I61" s="81">
        <v>217</v>
      </c>
      <c r="J61" s="81">
        <v>310</v>
      </c>
      <c r="K61" s="71"/>
      <c r="L61" s="69"/>
      <c r="M61" s="86"/>
      <c r="N61" s="85"/>
    </row>
    <row r="62" spans="1:15" s="66" customFormat="1" ht="9" customHeight="1">
      <c r="A62" s="63"/>
      <c r="B62" s="677">
        <v>2010</v>
      </c>
      <c r="E62" s="81">
        <v>4942</v>
      </c>
      <c r="F62" s="81">
        <v>1016</v>
      </c>
      <c r="G62" s="81"/>
      <c r="H62" s="81">
        <v>359</v>
      </c>
      <c r="I62" s="81">
        <v>240</v>
      </c>
      <c r="J62" s="81">
        <v>305</v>
      </c>
      <c r="K62" s="71"/>
      <c r="L62" s="69"/>
      <c r="M62" s="86"/>
      <c r="N62" s="85"/>
    </row>
    <row r="63" spans="1:15" s="66" customFormat="1" ht="9" customHeight="1">
      <c r="A63" s="63"/>
      <c r="B63" s="677"/>
      <c r="E63" s="81"/>
      <c r="F63" s="81"/>
      <c r="G63" s="81"/>
      <c r="H63" s="81"/>
      <c r="I63" s="81"/>
      <c r="J63" s="81"/>
      <c r="K63" s="71"/>
      <c r="L63" s="69"/>
      <c r="M63" s="86"/>
      <c r="N63" s="85"/>
    </row>
    <row r="64" spans="1:15" s="66" customFormat="1" ht="9" customHeight="1">
      <c r="A64" s="63"/>
      <c r="B64" s="677">
        <v>2011</v>
      </c>
      <c r="E64" s="81">
        <v>4411</v>
      </c>
      <c r="F64" s="81">
        <v>1043</v>
      </c>
      <c r="G64" s="81"/>
      <c r="H64" s="81">
        <v>415</v>
      </c>
      <c r="I64" s="81">
        <v>250</v>
      </c>
      <c r="J64" s="81">
        <v>366</v>
      </c>
      <c r="K64" s="71"/>
      <c r="L64" s="69"/>
      <c r="M64" s="86"/>
      <c r="N64" s="85"/>
    </row>
    <row r="65" spans="1:15" s="66" customFormat="1" ht="9" customHeight="1">
      <c r="A65" s="63"/>
      <c r="B65" s="677">
        <v>2012</v>
      </c>
      <c r="E65" s="81">
        <v>5183</v>
      </c>
      <c r="F65" s="81">
        <v>1053</v>
      </c>
      <c r="G65" s="81"/>
      <c r="H65" s="81">
        <v>365</v>
      </c>
      <c r="I65" s="81">
        <v>264</v>
      </c>
      <c r="J65" s="81">
        <v>362</v>
      </c>
      <c r="K65" s="71"/>
      <c r="L65" s="69"/>
      <c r="M65" s="86"/>
      <c r="N65" s="85"/>
    </row>
    <row r="66" spans="1:15" s="55" customFormat="1" ht="3" customHeight="1">
      <c r="A66" s="56"/>
      <c r="B66" s="61"/>
      <c r="C66" s="67"/>
      <c r="D66" s="67"/>
      <c r="E66" s="67"/>
      <c r="F66" s="67"/>
      <c r="G66" s="67"/>
      <c r="H66" s="67"/>
      <c r="I66" s="67"/>
      <c r="J66" s="67"/>
      <c r="K66" s="71"/>
      <c r="M66" s="69"/>
      <c r="N66" s="69"/>
      <c r="O66" s="69"/>
    </row>
    <row r="67" spans="1:15" s="55" customFormat="1" ht="3" customHeight="1">
      <c r="A67" s="56"/>
      <c r="B67" s="58"/>
      <c r="C67" s="72"/>
      <c r="D67" s="72"/>
      <c r="E67" s="72"/>
      <c r="F67" s="72"/>
      <c r="G67" s="72"/>
      <c r="H67" s="72"/>
      <c r="I67" s="72"/>
      <c r="J67" s="72"/>
      <c r="K67" s="71"/>
      <c r="M67" s="66"/>
      <c r="N67" s="66"/>
    </row>
    <row r="68" spans="1:15" s="55" customFormat="1" ht="8.65" customHeight="1">
      <c r="A68" s="56"/>
      <c r="B68" s="87" t="s">
        <v>57</v>
      </c>
      <c r="C68" s="58"/>
      <c r="D68" s="58"/>
      <c r="E68" s="58"/>
      <c r="F68" s="58"/>
      <c r="G68" s="58"/>
      <c r="H68" s="58"/>
      <c r="I68" s="58"/>
      <c r="J68" s="58"/>
      <c r="K68" s="60"/>
      <c r="M68" s="66"/>
      <c r="N68" s="66"/>
    </row>
    <row r="69" spans="1:15" s="55" customFormat="1" ht="8.65" customHeight="1">
      <c r="A69" s="56"/>
      <c r="B69" s="87" t="s">
        <v>58</v>
      </c>
      <c r="C69" s="58"/>
      <c r="D69" s="58"/>
      <c r="E69" s="58"/>
      <c r="F69" s="58"/>
      <c r="G69" s="58"/>
      <c r="H69" s="58"/>
      <c r="I69" s="58"/>
      <c r="J69" s="58"/>
      <c r="K69" s="60"/>
      <c r="M69" s="66"/>
      <c r="N69" s="66"/>
    </row>
    <row r="70" spans="1:15" s="55" customFormat="1" ht="8.65" customHeight="1">
      <c r="A70" s="56"/>
      <c r="B70" s="667" t="s">
        <v>157</v>
      </c>
      <c r="C70" s="174"/>
      <c r="D70" s="174"/>
      <c r="E70" s="174"/>
      <c r="F70" s="58"/>
      <c r="G70" s="58"/>
      <c r="H70" s="58"/>
      <c r="I70" s="58"/>
      <c r="J70" s="58"/>
      <c r="K70" s="60"/>
      <c r="M70" s="66"/>
      <c r="N70" s="66"/>
    </row>
    <row r="71" spans="1:15" s="55" customFormat="1" ht="4.7" customHeight="1">
      <c r="A71" s="74"/>
      <c r="B71" s="61"/>
      <c r="C71" s="61"/>
      <c r="D71" s="61"/>
      <c r="E71" s="61"/>
      <c r="F71" s="61"/>
      <c r="G71" s="61"/>
      <c r="H71" s="61"/>
      <c r="I71" s="61"/>
      <c r="J71" s="61"/>
      <c r="K71" s="75"/>
      <c r="M71" s="66"/>
      <c r="N71" s="66"/>
    </row>
    <row r="72" spans="1:15" hidden="1">
      <c r="L72" s="76" t="s">
        <v>59</v>
      </c>
    </row>
  </sheetData>
  <sheetProtection sheet="1" objects="1" scenarios="1"/>
  <mergeCells count="7">
    <mergeCell ref="B7:B10"/>
    <mergeCell ref="F8:F10"/>
    <mergeCell ref="I9:I10"/>
    <mergeCell ref="B47:B49"/>
    <mergeCell ref="J47:J49"/>
    <mergeCell ref="F48:F49"/>
    <mergeCell ref="I48:I49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O7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11.33203125" style="76" customWidth="1"/>
    <col min="3" max="3" width="7.5" style="76" customWidth="1"/>
    <col min="4" max="4" width="3.1640625" style="76" customWidth="1"/>
    <col min="5" max="5" width="9.6640625" style="76" customWidth="1"/>
    <col min="6" max="6" width="9.33203125" style="76" customWidth="1"/>
    <col min="7" max="7" width="4" style="76" customWidth="1"/>
    <col min="8" max="8" width="7.83203125" style="76" customWidth="1"/>
    <col min="9" max="9" width="10.1640625" style="76" customWidth="1"/>
    <col min="10" max="10" width="10.5" style="76" customWidth="1"/>
    <col min="11" max="12" width="1" style="76" customWidth="1"/>
    <col min="13" max="14" width="12.5" style="88" hidden="1" customWidth="1"/>
    <col min="15" max="16384" width="12.5" style="76" hidden="1"/>
  </cols>
  <sheetData>
    <row r="1" spans="1:15" s="55" customFormat="1" ht="4.7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4"/>
      <c r="M1" s="66"/>
      <c r="N1" s="66"/>
    </row>
    <row r="2" spans="1:15" s="55" customFormat="1" ht="10.5" customHeight="1">
      <c r="A2" s="56"/>
      <c r="B2" s="77" t="s">
        <v>60</v>
      </c>
      <c r="C2" s="58"/>
      <c r="D2" s="58"/>
      <c r="E2" s="58"/>
      <c r="F2" s="58"/>
      <c r="G2" s="58"/>
      <c r="H2" s="58"/>
      <c r="I2" s="58"/>
      <c r="J2" s="710" t="s">
        <v>61</v>
      </c>
      <c r="K2" s="59"/>
      <c r="M2" s="66"/>
      <c r="N2" s="66"/>
    </row>
    <row r="3" spans="1:15" s="55" customFormat="1" ht="10.5" customHeight="1">
      <c r="A3" s="56"/>
      <c r="B3" s="77" t="s">
        <v>44</v>
      </c>
      <c r="C3" s="58"/>
      <c r="D3" s="58"/>
      <c r="E3" s="58"/>
      <c r="F3" s="58"/>
      <c r="G3" s="58"/>
      <c r="H3" s="58"/>
      <c r="I3" s="58"/>
      <c r="J3" s="681" t="s">
        <v>3</v>
      </c>
      <c r="K3" s="70"/>
      <c r="M3" s="66"/>
      <c r="N3" s="66"/>
    </row>
    <row r="4" spans="1:15" s="55" customFormat="1" ht="10.5" customHeight="1">
      <c r="A4" s="56"/>
      <c r="B4" s="78" t="s">
        <v>45</v>
      </c>
      <c r="C4" s="58"/>
      <c r="D4" s="58"/>
      <c r="E4" s="58"/>
      <c r="F4" s="58"/>
      <c r="G4" s="58"/>
      <c r="H4" s="58"/>
      <c r="I4" s="58"/>
      <c r="J4" s="58"/>
      <c r="K4" s="60"/>
      <c r="M4" s="66"/>
      <c r="N4" s="66"/>
    </row>
    <row r="5" spans="1:15" s="55" customFormat="1" ht="3" customHeight="1">
      <c r="A5" s="56"/>
      <c r="B5" s="61"/>
      <c r="C5" s="61"/>
      <c r="D5" s="61"/>
      <c r="E5" s="61"/>
      <c r="F5" s="61"/>
      <c r="G5" s="61"/>
      <c r="H5" s="61"/>
      <c r="I5" s="61"/>
      <c r="J5" s="61"/>
      <c r="K5" s="60"/>
      <c r="M5" s="66"/>
      <c r="N5" s="66"/>
    </row>
    <row r="6" spans="1:15" s="55" customFormat="1" ht="3" customHeight="1">
      <c r="A6" s="56"/>
      <c r="B6" s="58"/>
      <c r="C6" s="58"/>
      <c r="D6" s="58"/>
      <c r="E6" s="58"/>
      <c r="F6" s="58"/>
      <c r="G6" s="58"/>
      <c r="H6" s="58"/>
      <c r="I6" s="58"/>
      <c r="J6" s="58"/>
      <c r="K6" s="60"/>
      <c r="M6" s="66"/>
      <c r="N6" s="66"/>
    </row>
    <row r="7" spans="1:15" s="55" customFormat="1" ht="9" customHeight="1">
      <c r="A7" s="56"/>
      <c r="B7" s="718" t="s">
        <v>28</v>
      </c>
      <c r="C7" s="681" t="s">
        <v>46</v>
      </c>
      <c r="D7" s="673"/>
      <c r="E7" s="79" t="s">
        <v>47</v>
      </c>
      <c r="F7" s="79"/>
      <c r="G7" s="79"/>
      <c r="H7" s="79"/>
      <c r="I7" s="79"/>
      <c r="J7" s="79"/>
      <c r="K7" s="60"/>
      <c r="M7" s="66"/>
      <c r="N7" s="66"/>
    </row>
    <row r="8" spans="1:15" s="55" customFormat="1" ht="9" customHeight="1">
      <c r="A8" s="56"/>
      <c r="B8" s="719"/>
      <c r="C8" s="80"/>
      <c r="D8" s="80"/>
      <c r="E8" s="681" t="s">
        <v>46</v>
      </c>
      <c r="F8" s="732" t="s">
        <v>48</v>
      </c>
      <c r="G8" s="80"/>
      <c r="H8" s="79" t="s">
        <v>49</v>
      </c>
      <c r="I8" s="79"/>
      <c r="J8" s="79"/>
      <c r="K8" s="60"/>
      <c r="M8" s="66"/>
      <c r="N8" s="66"/>
    </row>
    <row r="9" spans="1:15" s="55" customFormat="1" ht="9" customHeight="1">
      <c r="A9" s="56"/>
      <c r="B9" s="719"/>
      <c r="C9" s="80"/>
      <c r="D9" s="80"/>
      <c r="E9" s="80"/>
      <c r="F9" s="730"/>
      <c r="G9" s="80"/>
      <c r="H9" s="681" t="s">
        <v>46</v>
      </c>
      <c r="I9" s="732" t="s">
        <v>50</v>
      </c>
      <c r="J9" s="681" t="s">
        <v>51</v>
      </c>
      <c r="K9" s="60"/>
      <c r="M9" s="66"/>
      <c r="N9" s="66"/>
    </row>
    <row r="10" spans="1:15" s="55" customFormat="1" ht="9" customHeight="1">
      <c r="A10" s="56"/>
      <c r="B10" s="719"/>
      <c r="C10" s="80"/>
      <c r="D10" s="80"/>
      <c r="E10" s="80"/>
      <c r="F10" s="730"/>
      <c r="G10" s="80"/>
      <c r="H10" s="80"/>
      <c r="I10" s="730"/>
      <c r="J10" s="673"/>
      <c r="K10" s="60"/>
      <c r="M10" s="66"/>
      <c r="N10" s="66"/>
    </row>
    <row r="11" spans="1:15" s="55" customFormat="1" ht="3" customHeight="1">
      <c r="A11" s="56"/>
      <c r="B11" s="61"/>
      <c r="C11" s="61"/>
      <c r="D11" s="61"/>
      <c r="E11" s="61"/>
      <c r="F11" s="61"/>
      <c r="G11" s="61"/>
      <c r="H11" s="61"/>
      <c r="I11" s="61"/>
      <c r="J11" s="61"/>
      <c r="K11" s="60"/>
      <c r="M11" s="66"/>
      <c r="N11" s="66"/>
    </row>
    <row r="12" spans="1:15" s="55" customFormat="1" ht="3" customHeight="1">
      <c r="A12" s="56"/>
      <c r="B12" s="58"/>
      <c r="C12" s="58"/>
      <c r="D12" s="58"/>
      <c r="E12" s="58"/>
      <c r="F12" s="58"/>
      <c r="G12" s="58"/>
      <c r="H12" s="58"/>
      <c r="I12" s="58"/>
      <c r="J12" s="58"/>
      <c r="K12" s="60"/>
      <c r="M12" s="66"/>
      <c r="N12" s="66"/>
    </row>
    <row r="13" spans="1:15" s="55" customFormat="1" ht="9" customHeight="1">
      <c r="A13" s="56"/>
      <c r="B13" s="677">
        <v>2001</v>
      </c>
      <c r="C13" s="81">
        <f>SUM(E13,J52)</f>
        <v>28193</v>
      </c>
      <c r="D13" s="69"/>
      <c r="E13" s="81">
        <f>SUM(F13:H13,F52:I52)</f>
        <v>27898</v>
      </c>
      <c r="F13" s="69">
        <v>3955</v>
      </c>
      <c r="G13" s="69"/>
      <c r="H13" s="81">
        <f>SUM(I13:J13,E52)</f>
        <v>23035</v>
      </c>
      <c r="I13" s="69">
        <v>3768</v>
      </c>
      <c r="J13" s="69">
        <v>3023</v>
      </c>
      <c r="K13" s="70"/>
      <c r="O13" s="69"/>
    </row>
    <row r="14" spans="1:15" s="55" customFormat="1" ht="9" customHeight="1">
      <c r="A14" s="56"/>
      <c r="B14" s="677">
        <v>2002</v>
      </c>
      <c r="C14" s="81">
        <f>SUM(E14,J53)</f>
        <v>32658</v>
      </c>
      <c r="D14" s="69"/>
      <c r="E14" s="81">
        <f>SUM(F14:H14,F53:I53)</f>
        <v>32349</v>
      </c>
      <c r="F14" s="69">
        <v>4408</v>
      </c>
      <c r="G14" s="69"/>
      <c r="H14" s="81">
        <f>SUM(I14:J14,E53)</f>
        <v>26790</v>
      </c>
      <c r="I14" s="69">
        <v>4383</v>
      </c>
      <c r="J14" s="69">
        <v>3539</v>
      </c>
      <c r="K14" s="70"/>
      <c r="O14" s="69"/>
    </row>
    <row r="15" spans="1:15" s="55" customFormat="1" ht="9" customHeight="1">
      <c r="A15" s="56"/>
      <c r="B15" s="677">
        <v>2003</v>
      </c>
      <c r="C15" s="81">
        <f>SUM(E15,J54)</f>
        <v>38393</v>
      </c>
      <c r="D15" s="69"/>
      <c r="E15" s="81">
        <f>SUM(F15:H15,F54:I54)</f>
        <v>38044</v>
      </c>
      <c r="F15" s="69">
        <v>4751</v>
      </c>
      <c r="G15" s="69"/>
      <c r="H15" s="81">
        <f>SUM(I15:J15,E54)</f>
        <v>32045</v>
      </c>
      <c r="I15" s="69">
        <v>5121</v>
      </c>
      <c r="J15" s="69">
        <v>4193</v>
      </c>
      <c r="K15" s="70"/>
      <c r="O15" s="69"/>
    </row>
    <row r="16" spans="1:15" s="55" customFormat="1" ht="9" customHeight="1">
      <c r="A16" s="56"/>
      <c r="B16" s="677">
        <v>2004</v>
      </c>
      <c r="C16" s="81">
        <f>SUM(E16,J55)</f>
        <v>40866</v>
      </c>
      <c r="D16" s="69"/>
      <c r="E16" s="81">
        <f>SUM(F16:H16,F55:I55)</f>
        <v>40494</v>
      </c>
      <c r="F16" s="69">
        <v>4897</v>
      </c>
      <c r="G16" s="69"/>
      <c r="H16" s="81">
        <f>SUM(I16:J16,E55)</f>
        <v>34175</v>
      </c>
      <c r="I16" s="69">
        <v>5121</v>
      </c>
      <c r="J16" s="69">
        <v>4420</v>
      </c>
      <c r="K16" s="70"/>
      <c r="O16" s="69"/>
    </row>
    <row r="17" spans="1:15" s="55" customFormat="1" ht="9" customHeight="1">
      <c r="A17" s="56"/>
      <c r="B17" s="677">
        <v>2005</v>
      </c>
      <c r="C17" s="81">
        <f>SUM(E17,J56)</f>
        <v>44400</v>
      </c>
      <c r="D17" s="69"/>
      <c r="E17" s="81">
        <f>SUM(F17:H17,F56:I56)</f>
        <v>43995</v>
      </c>
      <c r="F17" s="69">
        <v>5418</v>
      </c>
      <c r="G17" s="69"/>
      <c r="H17" s="81">
        <f>SUM(I17:J17,E56)</f>
        <v>37054</v>
      </c>
      <c r="I17" s="69">
        <v>5901</v>
      </c>
      <c r="J17" s="69">
        <v>4647</v>
      </c>
      <c r="K17" s="70"/>
      <c r="O17" s="69"/>
    </row>
    <row r="18" spans="1:15" s="55" customFormat="1" ht="9" customHeight="1">
      <c r="A18" s="56"/>
      <c r="B18" s="677"/>
      <c r="C18" s="81"/>
      <c r="D18" s="69"/>
      <c r="E18" s="81"/>
      <c r="F18" s="69"/>
      <c r="G18" s="69"/>
      <c r="H18" s="81"/>
      <c r="I18" s="69"/>
      <c r="J18" s="69"/>
      <c r="K18" s="70"/>
      <c r="O18" s="69"/>
    </row>
    <row r="19" spans="1:15" s="55" customFormat="1" ht="9" customHeight="1">
      <c r="A19" s="56"/>
      <c r="B19" s="677">
        <v>2006</v>
      </c>
      <c r="C19" s="81">
        <f>SUM(E19,J58)</f>
        <v>52546</v>
      </c>
      <c r="D19" s="69"/>
      <c r="E19" s="81">
        <f>SUM(F19:H19,F58:I58)</f>
        <v>50971</v>
      </c>
      <c r="F19" s="69">
        <v>5466</v>
      </c>
      <c r="G19" s="69"/>
      <c r="H19" s="81">
        <f>SUM(I19:J19,E58)</f>
        <v>44098</v>
      </c>
      <c r="I19" s="69">
        <v>6930</v>
      </c>
      <c r="J19" s="69">
        <v>5749</v>
      </c>
      <c r="K19" s="70"/>
      <c r="O19" s="69"/>
    </row>
    <row r="20" spans="1:15" s="55" customFormat="1" ht="9" customHeight="1">
      <c r="A20" s="56"/>
      <c r="B20" s="677">
        <v>2007</v>
      </c>
      <c r="C20" s="81">
        <f>SUM(E20,J59)</f>
        <v>52693</v>
      </c>
      <c r="D20" s="69"/>
      <c r="E20" s="81">
        <f>SUM(F20:H20,F59:I59)</f>
        <v>52282</v>
      </c>
      <c r="F20" s="69">
        <v>5456</v>
      </c>
      <c r="G20" s="69"/>
      <c r="H20" s="69">
        <v>45442</v>
      </c>
      <c r="I20" s="69">
        <v>7679</v>
      </c>
      <c r="J20" s="69">
        <v>5772</v>
      </c>
      <c r="K20" s="70"/>
      <c r="O20" s="69"/>
    </row>
    <row r="21" spans="1:15" s="55" customFormat="1" ht="9" customHeight="1">
      <c r="A21" s="56"/>
      <c r="B21" s="677">
        <v>2008</v>
      </c>
      <c r="C21" s="81">
        <f>SUM(E21,J60)</f>
        <v>52974</v>
      </c>
      <c r="D21" s="69"/>
      <c r="E21" s="81">
        <f>SUM(F21:H21,F60:I60)</f>
        <v>52588</v>
      </c>
      <c r="F21" s="69">
        <v>5693</v>
      </c>
      <c r="G21" s="69"/>
      <c r="H21" s="81">
        <f>SUM(I21:J21,E60)</f>
        <v>45453</v>
      </c>
      <c r="I21" s="69">
        <v>7953</v>
      </c>
      <c r="J21" s="69">
        <v>5876</v>
      </c>
      <c r="K21" s="70"/>
      <c r="O21" s="69"/>
    </row>
    <row r="22" spans="1:15" s="55" customFormat="1" ht="9" customHeight="1">
      <c r="A22" s="56"/>
      <c r="B22" s="677">
        <v>2009</v>
      </c>
      <c r="C22" s="81">
        <f>SUM(E22,J61)</f>
        <v>52358</v>
      </c>
      <c r="D22" s="69"/>
      <c r="E22" s="81">
        <f>SUM(F22:H22,F61:I61)</f>
        <v>51946</v>
      </c>
      <c r="F22" s="69">
        <v>5679</v>
      </c>
      <c r="G22" s="69"/>
      <c r="H22" s="81">
        <f>SUM(I22:J22,E61)</f>
        <v>44861</v>
      </c>
      <c r="I22" s="69">
        <v>7651</v>
      </c>
      <c r="J22" s="69">
        <v>5897</v>
      </c>
      <c r="K22" s="70"/>
      <c r="O22" s="69"/>
    </row>
    <row r="23" spans="1:15" s="55" customFormat="1" ht="9" customHeight="1">
      <c r="A23" s="56"/>
      <c r="B23" s="677">
        <v>2010</v>
      </c>
      <c r="C23" s="81">
        <f>SUM(E23,J62)</f>
        <v>56037</v>
      </c>
      <c r="D23" s="69"/>
      <c r="E23" s="81">
        <f>SUM(F23,H23,F62,H62,I62)</f>
        <v>55465</v>
      </c>
      <c r="F23" s="69">
        <v>5717</v>
      </c>
      <c r="G23" s="69"/>
      <c r="H23" s="81">
        <f>SUM(I23:J23,E62)</f>
        <v>48427</v>
      </c>
      <c r="I23" s="69">
        <v>8046</v>
      </c>
      <c r="J23" s="69">
        <v>6122</v>
      </c>
      <c r="K23" s="70"/>
      <c r="O23" s="69"/>
    </row>
    <row r="24" spans="1:15" s="55" customFormat="1" ht="9" customHeight="1">
      <c r="A24" s="56"/>
      <c r="B24" s="677"/>
      <c r="C24" s="81"/>
      <c r="D24" s="69"/>
      <c r="E24" s="81"/>
      <c r="F24" s="69"/>
      <c r="G24" s="69"/>
      <c r="H24" s="81"/>
      <c r="I24" s="69"/>
      <c r="J24" s="69"/>
      <c r="K24" s="70"/>
      <c r="O24" s="69"/>
    </row>
    <row r="25" spans="1:15" s="55" customFormat="1" ht="9" customHeight="1">
      <c r="A25" s="56"/>
      <c r="B25" s="677">
        <v>2011</v>
      </c>
      <c r="C25" s="81">
        <f>SUM(E25,J64)</f>
        <v>59057</v>
      </c>
      <c r="D25" s="69"/>
      <c r="E25" s="81">
        <f>SUM(F25,H25,F64,H64,I64)</f>
        <v>58661</v>
      </c>
      <c r="F25" s="69">
        <v>5886</v>
      </c>
      <c r="G25" s="69"/>
      <c r="H25" s="81">
        <f>SUM(I25:J25,E64)</f>
        <v>51604</v>
      </c>
      <c r="I25" s="69">
        <v>8681</v>
      </c>
      <c r="J25" s="69">
        <v>6736</v>
      </c>
      <c r="K25" s="70"/>
      <c r="O25" s="69"/>
    </row>
    <row r="26" spans="1:15" s="55" customFormat="1" ht="9" customHeight="1">
      <c r="A26" s="56"/>
      <c r="B26" s="677">
        <v>2012</v>
      </c>
      <c r="C26" s="81">
        <f>SUM(E26,J65)</f>
        <v>62335</v>
      </c>
      <c r="D26" s="69"/>
      <c r="E26" s="81">
        <f>SUM(F26,H26,F65,H65,I65)</f>
        <v>61868</v>
      </c>
      <c r="F26" s="69">
        <v>6310</v>
      </c>
      <c r="G26" s="69"/>
      <c r="H26" s="81">
        <f>SUM(I26:J26,E65)</f>
        <v>54159</v>
      </c>
      <c r="I26" s="69">
        <v>8990</v>
      </c>
      <c r="J26" s="69">
        <v>7048</v>
      </c>
      <c r="K26" s="70"/>
      <c r="O26" s="69"/>
    </row>
    <row r="27" spans="1:15" s="55" customFormat="1" ht="9" customHeight="1">
      <c r="A27" s="56"/>
      <c r="B27" s="677"/>
      <c r="C27" s="69"/>
      <c r="D27" s="69"/>
      <c r="E27" s="69"/>
      <c r="F27" s="69"/>
      <c r="G27" s="69"/>
      <c r="H27" s="69"/>
      <c r="I27" s="69"/>
      <c r="J27" s="69"/>
      <c r="K27" s="70"/>
      <c r="O27" s="69"/>
    </row>
    <row r="28" spans="1:15" s="55" customFormat="1" ht="9" customHeight="1">
      <c r="A28" s="56"/>
      <c r="B28" s="677"/>
      <c r="C28" s="69"/>
      <c r="D28" s="69"/>
      <c r="E28" s="69"/>
      <c r="F28" s="69"/>
      <c r="G28" s="69"/>
      <c r="H28" s="69"/>
      <c r="I28" s="69"/>
      <c r="J28" s="69"/>
      <c r="K28" s="70"/>
      <c r="O28" s="69"/>
    </row>
    <row r="29" spans="1:15" s="55" customFormat="1" ht="9" customHeight="1">
      <c r="A29" s="56"/>
      <c r="B29" s="677"/>
      <c r="C29" s="69"/>
      <c r="D29" s="69"/>
      <c r="E29" s="69"/>
      <c r="F29" s="69"/>
      <c r="G29" s="69"/>
      <c r="H29" s="69"/>
      <c r="I29" s="69"/>
      <c r="J29" s="69"/>
      <c r="K29" s="70"/>
      <c r="O29" s="69"/>
    </row>
    <row r="30" spans="1:15" s="55" customFormat="1" ht="9" customHeight="1">
      <c r="A30" s="56"/>
      <c r="B30" s="677"/>
      <c r="C30" s="69"/>
      <c r="D30" s="69"/>
      <c r="E30" s="69"/>
      <c r="F30" s="69"/>
      <c r="G30" s="69"/>
      <c r="H30" s="69"/>
      <c r="I30" s="69"/>
      <c r="J30" s="69"/>
      <c r="K30" s="70"/>
      <c r="O30" s="69"/>
    </row>
    <row r="31" spans="1:15" s="55" customFormat="1" ht="9" customHeight="1">
      <c r="A31" s="56"/>
      <c r="B31" s="677"/>
      <c r="C31" s="69"/>
      <c r="D31" s="69"/>
      <c r="E31" s="69"/>
      <c r="F31" s="69"/>
      <c r="G31" s="69"/>
      <c r="H31" s="69"/>
      <c r="I31" s="69"/>
      <c r="J31" s="69"/>
      <c r="K31" s="70"/>
      <c r="O31" s="69"/>
    </row>
    <row r="32" spans="1:15" s="55" customFormat="1" ht="9" customHeight="1">
      <c r="A32" s="56"/>
      <c r="B32" s="677"/>
      <c r="C32" s="69"/>
      <c r="D32" s="69"/>
      <c r="E32" s="69"/>
      <c r="F32" s="69"/>
      <c r="G32" s="69"/>
      <c r="H32" s="69"/>
      <c r="I32" s="69"/>
      <c r="J32" s="69"/>
      <c r="K32" s="70"/>
      <c r="O32" s="69"/>
    </row>
    <row r="33" spans="1:15" s="55" customFormat="1" ht="9" customHeight="1">
      <c r="A33" s="56"/>
      <c r="B33" s="677"/>
      <c r="C33" s="69"/>
      <c r="D33" s="69"/>
      <c r="E33" s="69"/>
      <c r="F33" s="69"/>
      <c r="G33" s="69"/>
      <c r="H33" s="69"/>
      <c r="I33" s="69"/>
      <c r="J33" s="69"/>
      <c r="K33" s="70"/>
      <c r="O33" s="69"/>
    </row>
    <row r="34" spans="1:15" s="55" customFormat="1" ht="9" customHeight="1">
      <c r="A34" s="56"/>
      <c r="B34" s="677"/>
      <c r="C34" s="69"/>
      <c r="D34" s="69"/>
      <c r="E34" s="69"/>
      <c r="F34" s="69"/>
      <c r="G34" s="69"/>
      <c r="H34" s="69"/>
      <c r="I34" s="69"/>
      <c r="J34" s="69"/>
      <c r="K34" s="70"/>
      <c r="O34" s="69"/>
    </row>
    <row r="35" spans="1:15" s="55" customFormat="1" ht="9" customHeight="1">
      <c r="A35" s="56"/>
      <c r="B35" s="677"/>
      <c r="C35" s="69"/>
      <c r="D35" s="69"/>
      <c r="E35" s="69"/>
      <c r="F35" s="69"/>
      <c r="G35" s="69"/>
      <c r="H35" s="69"/>
      <c r="I35" s="69"/>
      <c r="J35" s="69"/>
      <c r="K35" s="70"/>
      <c r="O35" s="69"/>
    </row>
    <row r="36" spans="1:15" s="55" customFormat="1" ht="9" customHeight="1">
      <c r="A36" s="56"/>
      <c r="B36" s="677"/>
      <c r="C36" s="69"/>
      <c r="D36" s="69"/>
      <c r="E36" s="69"/>
      <c r="F36" s="69"/>
      <c r="G36" s="69"/>
      <c r="H36" s="69"/>
      <c r="I36" s="69"/>
      <c r="J36" s="69"/>
      <c r="K36" s="70"/>
      <c r="O36" s="69"/>
    </row>
    <row r="37" spans="1:15" s="55" customFormat="1" ht="9" customHeight="1">
      <c r="A37" s="56"/>
      <c r="B37" s="677"/>
      <c r="C37" s="69"/>
      <c r="D37" s="69"/>
      <c r="E37" s="69"/>
      <c r="F37" s="69"/>
      <c r="G37" s="69"/>
      <c r="H37" s="69"/>
      <c r="I37" s="69"/>
      <c r="J37" s="69"/>
      <c r="K37" s="70"/>
      <c r="O37" s="69"/>
    </row>
    <row r="38" spans="1:15" s="55" customFormat="1" ht="9" customHeight="1">
      <c r="A38" s="56"/>
      <c r="B38" s="677"/>
      <c r="C38" s="69"/>
      <c r="D38" s="69"/>
      <c r="E38" s="69"/>
      <c r="F38" s="69"/>
      <c r="G38" s="69"/>
      <c r="H38" s="69"/>
      <c r="I38" s="69"/>
      <c r="J38" s="69"/>
      <c r="K38" s="70"/>
      <c r="O38" s="69"/>
    </row>
    <row r="39" spans="1:15" s="55" customFormat="1" ht="9" customHeight="1">
      <c r="A39" s="56"/>
      <c r="B39" s="677"/>
      <c r="C39" s="69"/>
      <c r="D39" s="69"/>
      <c r="E39" s="69"/>
      <c r="F39" s="69"/>
      <c r="G39" s="69"/>
      <c r="H39" s="69"/>
      <c r="I39" s="69"/>
      <c r="J39" s="69"/>
      <c r="K39" s="70"/>
      <c r="O39" s="69"/>
    </row>
    <row r="40" spans="1:15" s="55" customFormat="1" ht="9" customHeight="1">
      <c r="A40" s="56"/>
      <c r="B40" s="677"/>
      <c r="C40" s="69"/>
      <c r="D40" s="69"/>
      <c r="E40" s="69"/>
      <c r="F40" s="69"/>
      <c r="G40" s="69"/>
      <c r="H40" s="69"/>
      <c r="I40" s="69"/>
      <c r="J40" s="69"/>
      <c r="K40" s="70"/>
      <c r="O40" s="69"/>
    </row>
    <row r="41" spans="1:15" s="55" customFormat="1" ht="9" customHeight="1">
      <c r="A41" s="56"/>
      <c r="B41" s="677"/>
      <c r="C41" s="69"/>
      <c r="D41" s="69"/>
      <c r="E41" s="69"/>
      <c r="F41" s="69"/>
      <c r="G41" s="69"/>
      <c r="H41" s="69"/>
      <c r="I41" s="69"/>
      <c r="J41" s="69"/>
      <c r="K41" s="70"/>
      <c r="O41" s="69"/>
    </row>
    <row r="42" spans="1:15" s="55" customFormat="1" ht="9" customHeight="1">
      <c r="A42" s="56"/>
      <c r="B42" s="677"/>
      <c r="C42" s="69"/>
      <c r="D42" s="69"/>
      <c r="E42" s="69"/>
      <c r="F42" s="69"/>
      <c r="G42" s="69"/>
      <c r="H42" s="69"/>
      <c r="I42" s="69"/>
      <c r="J42" s="69"/>
      <c r="K42" s="70"/>
      <c r="O42" s="69"/>
    </row>
    <row r="43" spans="1:15" s="55" customFormat="1" ht="9" customHeight="1">
      <c r="A43" s="56"/>
      <c r="B43" s="677"/>
      <c r="C43" s="69"/>
      <c r="D43" s="69"/>
      <c r="E43" s="69"/>
      <c r="F43" s="69"/>
      <c r="G43" s="69"/>
      <c r="H43" s="69"/>
      <c r="I43" s="69"/>
      <c r="J43" s="89" t="s">
        <v>61</v>
      </c>
      <c r="K43" s="70"/>
      <c r="O43" s="69"/>
    </row>
    <row r="44" spans="1:15" s="55" customFormat="1" ht="9" customHeight="1">
      <c r="A44" s="56"/>
      <c r="B44" s="677"/>
      <c r="C44" s="69"/>
      <c r="D44" s="69"/>
      <c r="E44" s="69"/>
      <c r="F44" s="69"/>
      <c r="G44" s="69"/>
      <c r="H44" s="69"/>
      <c r="I44" s="69"/>
      <c r="J44" s="681" t="s">
        <v>18</v>
      </c>
      <c r="K44" s="70"/>
      <c r="M44" s="69"/>
      <c r="N44" s="69"/>
      <c r="O44" s="69"/>
    </row>
    <row r="45" spans="1:15" s="55" customFormat="1" ht="3" customHeight="1">
      <c r="A45" s="56"/>
      <c r="B45" s="61"/>
      <c r="C45" s="61"/>
      <c r="D45" s="61"/>
      <c r="E45" s="61"/>
      <c r="F45" s="61"/>
      <c r="G45" s="61"/>
      <c r="H45" s="61"/>
      <c r="I45" s="61"/>
      <c r="J45" s="61"/>
      <c r="K45" s="60"/>
      <c r="M45" s="66"/>
      <c r="N45" s="66"/>
    </row>
    <row r="46" spans="1:15" s="55" customFormat="1" ht="3" customHeight="1">
      <c r="A46" s="56"/>
      <c r="B46" s="58"/>
      <c r="C46" s="58"/>
      <c r="D46" s="58"/>
      <c r="E46" s="58"/>
      <c r="F46" s="58"/>
      <c r="G46" s="58"/>
      <c r="H46" s="58"/>
      <c r="I46" s="58"/>
      <c r="J46" s="58"/>
      <c r="K46" s="60"/>
      <c r="M46" s="66"/>
      <c r="N46" s="66"/>
    </row>
    <row r="47" spans="1:15" s="55" customFormat="1" ht="9" customHeight="1">
      <c r="A47" s="56"/>
      <c r="B47" s="718" t="s">
        <v>28</v>
      </c>
      <c r="C47" s="80"/>
      <c r="D47" s="80"/>
      <c r="E47" s="79" t="s">
        <v>47</v>
      </c>
      <c r="F47" s="79"/>
      <c r="G47" s="79"/>
      <c r="H47" s="79"/>
      <c r="I47" s="79"/>
      <c r="J47" s="722" t="s">
        <v>52</v>
      </c>
      <c r="K47" s="60"/>
      <c r="M47" s="66"/>
      <c r="N47" s="66"/>
    </row>
    <row r="48" spans="1:15" s="55" customFormat="1" ht="9" customHeight="1">
      <c r="A48" s="56"/>
      <c r="B48" s="719"/>
      <c r="C48" s="80"/>
      <c r="D48" s="80"/>
      <c r="E48" s="79" t="s">
        <v>49</v>
      </c>
      <c r="F48" s="732" t="s">
        <v>53</v>
      </c>
      <c r="G48" s="80"/>
      <c r="H48" s="80" t="s">
        <v>54</v>
      </c>
      <c r="I48" s="732" t="s">
        <v>55</v>
      </c>
      <c r="J48" s="726"/>
      <c r="K48" s="60"/>
      <c r="M48" s="66"/>
      <c r="N48" s="66"/>
    </row>
    <row r="49" spans="1:15" s="55" customFormat="1" ht="9" customHeight="1">
      <c r="A49" s="56"/>
      <c r="B49" s="719"/>
      <c r="C49" s="80"/>
      <c r="D49" s="80"/>
      <c r="E49" s="83" t="s">
        <v>56</v>
      </c>
      <c r="F49" s="733"/>
      <c r="G49" s="84"/>
      <c r="H49" s="84"/>
      <c r="I49" s="733"/>
      <c r="J49" s="726"/>
      <c r="K49" s="60"/>
      <c r="M49" s="66"/>
      <c r="N49" s="66"/>
    </row>
    <row r="50" spans="1:15" s="55" customFormat="1" ht="3" customHeight="1">
      <c r="A50" s="56"/>
      <c r="B50" s="61"/>
      <c r="C50" s="61"/>
      <c r="D50" s="61"/>
      <c r="E50" s="61"/>
      <c r="F50" s="61"/>
      <c r="G50" s="61"/>
      <c r="H50" s="61"/>
      <c r="I50" s="61"/>
      <c r="J50" s="61"/>
      <c r="K50" s="60"/>
      <c r="M50" s="66"/>
      <c r="N50" s="66"/>
    </row>
    <row r="51" spans="1:15" s="55" customFormat="1" ht="3" customHeight="1">
      <c r="A51" s="56"/>
      <c r="B51" s="58"/>
      <c r="C51" s="58"/>
      <c r="D51" s="58"/>
      <c r="E51" s="58"/>
      <c r="F51" s="58"/>
      <c r="G51" s="58"/>
      <c r="H51" s="58"/>
      <c r="I51" s="58"/>
      <c r="J51" s="58"/>
      <c r="K51" s="60"/>
      <c r="M51" s="66"/>
      <c r="N51" s="66"/>
    </row>
    <row r="52" spans="1:15" s="55" customFormat="1" ht="9" customHeight="1">
      <c r="A52" s="56"/>
      <c r="B52" s="677">
        <v>2001</v>
      </c>
      <c r="C52" s="69"/>
      <c r="D52" s="69"/>
      <c r="E52" s="69">
        <v>16244</v>
      </c>
      <c r="F52" s="69">
        <v>288</v>
      </c>
      <c r="G52" s="69"/>
      <c r="H52" s="69">
        <v>176</v>
      </c>
      <c r="I52" s="69">
        <v>444</v>
      </c>
      <c r="J52" s="69">
        <v>295</v>
      </c>
      <c r="K52" s="70"/>
      <c r="M52" s="86"/>
      <c r="N52" s="85"/>
      <c r="O52" s="69"/>
    </row>
    <row r="53" spans="1:15" s="55" customFormat="1" ht="9" customHeight="1">
      <c r="A53" s="56"/>
      <c r="B53" s="677">
        <v>2002</v>
      </c>
      <c r="C53" s="69"/>
      <c r="D53" s="69"/>
      <c r="E53" s="69">
        <v>18868</v>
      </c>
      <c r="F53" s="69">
        <v>379</v>
      </c>
      <c r="G53" s="69"/>
      <c r="H53" s="69">
        <v>230</v>
      </c>
      <c r="I53" s="69">
        <v>542</v>
      </c>
      <c r="J53" s="69">
        <v>309</v>
      </c>
      <c r="K53" s="70"/>
      <c r="M53" s="86"/>
      <c r="N53" s="85"/>
      <c r="O53" s="69"/>
    </row>
    <row r="54" spans="1:15" s="55" customFormat="1" ht="9" customHeight="1">
      <c r="A54" s="56"/>
      <c r="B54" s="677">
        <v>2003</v>
      </c>
      <c r="C54" s="69"/>
      <c r="D54" s="69"/>
      <c r="E54" s="69">
        <v>22731</v>
      </c>
      <c r="F54" s="69">
        <v>493</v>
      </c>
      <c r="G54" s="69"/>
      <c r="H54" s="69">
        <v>174</v>
      </c>
      <c r="I54" s="69">
        <v>581</v>
      </c>
      <c r="J54" s="69">
        <v>349</v>
      </c>
      <c r="K54" s="70"/>
      <c r="M54" s="86"/>
      <c r="N54" s="85"/>
      <c r="O54" s="69"/>
    </row>
    <row r="55" spans="1:15" s="55" customFormat="1" ht="9" customHeight="1">
      <c r="A55" s="56"/>
      <c r="B55" s="677">
        <v>2004</v>
      </c>
      <c r="C55" s="69"/>
      <c r="D55" s="69"/>
      <c r="E55" s="69">
        <v>24634</v>
      </c>
      <c r="F55" s="69">
        <v>513</v>
      </c>
      <c r="G55" s="69"/>
      <c r="H55" s="69">
        <v>216</v>
      </c>
      <c r="I55" s="69">
        <v>693</v>
      </c>
      <c r="J55" s="69">
        <v>372</v>
      </c>
      <c r="K55" s="70"/>
      <c r="M55" s="86"/>
      <c r="N55" s="85"/>
      <c r="O55" s="69"/>
    </row>
    <row r="56" spans="1:15" s="55" customFormat="1" ht="9" customHeight="1">
      <c r="A56" s="56"/>
      <c r="B56" s="677">
        <v>2005</v>
      </c>
      <c r="C56" s="69"/>
      <c r="D56" s="69"/>
      <c r="E56" s="69">
        <v>26506</v>
      </c>
      <c r="F56" s="69">
        <v>543</v>
      </c>
      <c r="G56" s="69"/>
      <c r="H56" s="69">
        <v>220</v>
      </c>
      <c r="I56" s="69">
        <v>760</v>
      </c>
      <c r="J56" s="69">
        <v>405</v>
      </c>
      <c r="K56" s="70"/>
      <c r="M56" s="69"/>
      <c r="N56" s="69"/>
      <c r="O56" s="69"/>
    </row>
    <row r="57" spans="1:15" s="55" customFormat="1" ht="9" customHeight="1">
      <c r="A57" s="56"/>
      <c r="B57" s="677"/>
      <c r="C57" s="69"/>
      <c r="D57" s="69"/>
      <c r="E57" s="69"/>
      <c r="F57" s="69"/>
      <c r="G57" s="69"/>
      <c r="H57" s="69"/>
      <c r="I57" s="69"/>
      <c r="J57" s="69"/>
      <c r="K57" s="70"/>
      <c r="M57" s="69"/>
      <c r="N57" s="69"/>
      <c r="O57" s="69"/>
    </row>
    <row r="58" spans="1:15" s="55" customFormat="1" ht="9" customHeight="1">
      <c r="A58" s="56"/>
      <c r="B58" s="677">
        <v>2006</v>
      </c>
      <c r="C58" s="69"/>
      <c r="D58" s="69"/>
      <c r="E58" s="69">
        <v>31419</v>
      </c>
      <c r="F58" s="69">
        <v>503</v>
      </c>
      <c r="G58" s="69"/>
      <c r="H58" s="69">
        <v>250</v>
      </c>
      <c r="I58" s="69">
        <v>654</v>
      </c>
      <c r="J58" s="69">
        <v>1575</v>
      </c>
      <c r="K58" s="70"/>
      <c r="M58" s="69"/>
      <c r="N58" s="69"/>
      <c r="O58" s="69"/>
    </row>
    <row r="59" spans="1:15" s="55" customFormat="1" ht="9" customHeight="1">
      <c r="A59" s="56"/>
      <c r="B59" s="677">
        <v>2007</v>
      </c>
      <c r="C59" s="69"/>
      <c r="D59" s="69"/>
      <c r="E59" s="69">
        <v>31991</v>
      </c>
      <c r="F59" s="69">
        <v>492</v>
      </c>
      <c r="G59" s="69"/>
      <c r="H59" s="69">
        <v>223</v>
      </c>
      <c r="I59" s="69">
        <v>669</v>
      </c>
      <c r="J59" s="69">
        <v>411</v>
      </c>
      <c r="K59" s="70"/>
      <c r="M59" s="69"/>
      <c r="N59" s="69"/>
      <c r="O59" s="69"/>
    </row>
    <row r="60" spans="1:15" s="55" customFormat="1" ht="9" customHeight="1">
      <c r="A60" s="56"/>
      <c r="B60" s="677">
        <v>2008</v>
      </c>
      <c r="C60" s="69"/>
      <c r="D60" s="69"/>
      <c r="E60" s="69">
        <v>31624</v>
      </c>
      <c r="F60" s="69">
        <v>499</v>
      </c>
      <c r="G60" s="69"/>
      <c r="H60" s="69">
        <v>232</v>
      </c>
      <c r="I60" s="69">
        <v>711</v>
      </c>
      <c r="J60" s="69">
        <v>386</v>
      </c>
      <c r="K60" s="70"/>
      <c r="M60" s="69"/>
      <c r="N60" s="69"/>
      <c r="O60" s="69"/>
    </row>
    <row r="61" spans="1:15" s="55" customFormat="1" ht="9" customHeight="1">
      <c r="A61" s="56"/>
      <c r="B61" s="677">
        <v>2009</v>
      </c>
      <c r="C61" s="69"/>
      <c r="D61" s="69"/>
      <c r="E61" s="69">
        <v>31313</v>
      </c>
      <c r="F61" s="69">
        <v>501</v>
      </c>
      <c r="G61" s="69"/>
      <c r="H61" s="69">
        <v>218</v>
      </c>
      <c r="I61" s="69">
        <v>687</v>
      </c>
      <c r="J61" s="69">
        <v>412</v>
      </c>
      <c r="K61" s="70"/>
      <c r="M61" s="69"/>
      <c r="N61" s="69"/>
      <c r="O61" s="69"/>
    </row>
    <row r="62" spans="1:15" s="55" customFormat="1" ht="9" customHeight="1">
      <c r="A62" s="56"/>
      <c r="B62" s="677">
        <v>2010</v>
      </c>
      <c r="C62" s="69"/>
      <c r="D62" s="69"/>
      <c r="E62" s="69">
        <v>34259</v>
      </c>
      <c r="F62" s="69">
        <v>481</v>
      </c>
      <c r="G62" s="69"/>
      <c r="H62" s="69">
        <v>161</v>
      </c>
      <c r="I62" s="69">
        <v>679</v>
      </c>
      <c r="J62" s="69">
        <v>572</v>
      </c>
      <c r="K62" s="70"/>
      <c r="M62" s="69"/>
      <c r="N62" s="69"/>
      <c r="O62" s="69"/>
    </row>
    <row r="63" spans="1:15" s="55" customFormat="1" ht="9" customHeight="1">
      <c r="A63" s="56"/>
      <c r="B63" s="677"/>
      <c r="C63" s="69"/>
      <c r="D63" s="69"/>
      <c r="E63" s="69"/>
      <c r="F63" s="69"/>
      <c r="G63" s="69"/>
      <c r="H63" s="69"/>
      <c r="I63" s="69"/>
      <c r="J63" s="69"/>
      <c r="K63" s="70"/>
      <c r="M63" s="69"/>
      <c r="N63" s="69"/>
      <c r="O63" s="69"/>
    </row>
    <row r="64" spans="1:15" s="55" customFormat="1" ht="9" customHeight="1">
      <c r="A64" s="56"/>
      <c r="B64" s="677">
        <v>2011</v>
      </c>
      <c r="C64" s="69"/>
      <c r="D64" s="69"/>
      <c r="E64" s="69">
        <v>36187</v>
      </c>
      <c r="F64" s="69">
        <v>319</v>
      </c>
      <c r="G64" s="69"/>
      <c r="H64" s="69">
        <v>107</v>
      </c>
      <c r="I64" s="69">
        <v>745</v>
      </c>
      <c r="J64" s="69">
        <v>396</v>
      </c>
      <c r="K64" s="70"/>
      <c r="M64" s="69"/>
      <c r="N64" s="69"/>
      <c r="O64" s="69"/>
    </row>
    <row r="65" spans="1:15" s="55" customFormat="1" ht="9" customHeight="1">
      <c r="A65" s="56"/>
      <c r="B65" s="677">
        <v>2012</v>
      </c>
      <c r="C65" s="69"/>
      <c r="D65" s="69"/>
      <c r="E65" s="69">
        <v>38121</v>
      </c>
      <c r="F65" s="69">
        <v>455</v>
      </c>
      <c r="G65" s="69"/>
      <c r="H65" s="69">
        <v>169</v>
      </c>
      <c r="I65" s="69">
        <v>775</v>
      </c>
      <c r="J65" s="69">
        <v>467</v>
      </c>
      <c r="K65" s="70"/>
      <c r="M65" s="69"/>
      <c r="N65" s="69"/>
      <c r="O65" s="69"/>
    </row>
    <row r="66" spans="1:15" s="55" customFormat="1" ht="3" customHeight="1">
      <c r="A66" s="56"/>
      <c r="B66" s="61"/>
      <c r="C66" s="67"/>
      <c r="D66" s="67"/>
      <c r="E66" s="67"/>
      <c r="F66" s="67"/>
      <c r="G66" s="67"/>
      <c r="H66" s="67"/>
      <c r="I66" s="67"/>
      <c r="J66" s="67"/>
      <c r="K66" s="71"/>
      <c r="M66" s="69"/>
      <c r="N66" s="69"/>
      <c r="O66" s="69"/>
    </row>
    <row r="67" spans="1:15" s="55" customFormat="1" ht="3" customHeight="1">
      <c r="A67" s="56"/>
      <c r="B67" s="58"/>
      <c r="C67" s="72"/>
      <c r="D67" s="72"/>
      <c r="E67" s="72"/>
      <c r="F67" s="72"/>
      <c r="G67" s="72"/>
      <c r="H67" s="72"/>
      <c r="I67" s="72"/>
      <c r="J67" s="72"/>
      <c r="K67" s="71"/>
      <c r="M67" s="66"/>
      <c r="N67" s="66"/>
    </row>
    <row r="68" spans="1:15" s="55" customFormat="1" ht="8.65" customHeight="1">
      <c r="A68" s="56"/>
      <c r="B68" s="87" t="s">
        <v>57</v>
      </c>
      <c r="C68" s="58"/>
      <c r="D68" s="58"/>
      <c r="E68" s="58"/>
      <c r="F68" s="58"/>
      <c r="G68" s="58"/>
      <c r="H68" s="58"/>
      <c r="I68" s="58"/>
      <c r="J68" s="58"/>
      <c r="K68" s="60"/>
      <c r="M68" s="66"/>
      <c r="N68" s="66"/>
    </row>
    <row r="69" spans="1:15" s="55" customFormat="1" ht="8.65" customHeight="1">
      <c r="A69" s="56"/>
      <c r="B69" s="87" t="s">
        <v>58</v>
      </c>
      <c r="C69" s="58"/>
      <c r="D69" s="58"/>
      <c r="E69" s="58"/>
      <c r="F69" s="58"/>
      <c r="G69" s="58"/>
      <c r="H69" s="58"/>
      <c r="I69" s="58"/>
      <c r="J69" s="58"/>
      <c r="K69" s="60"/>
      <c r="M69" s="66"/>
      <c r="N69" s="66"/>
    </row>
    <row r="70" spans="1:15" s="55" customFormat="1" ht="8.65" customHeight="1">
      <c r="A70" s="56"/>
      <c r="B70" s="667" t="s">
        <v>157</v>
      </c>
      <c r="C70" s="174"/>
      <c r="D70" s="174"/>
      <c r="E70" s="58"/>
      <c r="F70" s="58"/>
      <c r="G70" s="58"/>
      <c r="H70" s="58"/>
      <c r="I70" s="58"/>
      <c r="J70" s="58"/>
      <c r="K70" s="60"/>
      <c r="M70" s="66"/>
      <c r="N70" s="66"/>
    </row>
    <row r="71" spans="1:15" s="55" customFormat="1" ht="4.7" customHeight="1">
      <c r="A71" s="74"/>
      <c r="B71" s="61"/>
      <c r="C71" s="61"/>
      <c r="D71" s="61"/>
      <c r="E71" s="61"/>
      <c r="F71" s="61"/>
      <c r="G71" s="61"/>
      <c r="H71" s="61"/>
      <c r="I71" s="61"/>
      <c r="J71" s="61"/>
      <c r="K71" s="75"/>
      <c r="M71" s="66"/>
      <c r="N71" s="66"/>
    </row>
    <row r="72" spans="1:15" hidden="1">
      <c r="L72" s="76" t="s">
        <v>59</v>
      </c>
    </row>
  </sheetData>
  <sheetProtection sheet="1" objects="1" scenarios="1"/>
  <mergeCells count="7">
    <mergeCell ref="B7:B10"/>
    <mergeCell ref="F8:F10"/>
    <mergeCell ref="I9:I10"/>
    <mergeCell ref="B47:B49"/>
    <mergeCell ref="J47:J49"/>
    <mergeCell ref="F48:F49"/>
    <mergeCell ref="I48:I49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AF8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10.1640625" style="76" customWidth="1"/>
    <col min="3" max="3" width="8.6640625" style="76" customWidth="1"/>
    <col min="4" max="4" width="12.5" style="76" customWidth="1"/>
    <col min="5" max="5" width="1.83203125" style="76" customWidth="1"/>
    <col min="6" max="6" width="10.33203125" style="76" customWidth="1"/>
    <col min="7" max="7" width="2.5" style="76" customWidth="1"/>
    <col min="8" max="8" width="7.1640625" style="76" customWidth="1"/>
    <col min="9" max="9" width="3" style="76" customWidth="1"/>
    <col min="10" max="10" width="8.33203125" style="76" customWidth="1"/>
    <col min="11" max="11" width="9" style="76" customWidth="1"/>
    <col min="12" max="13" width="1" style="76" customWidth="1"/>
    <col min="14" max="16384" width="12.5" style="76" hidden="1"/>
  </cols>
  <sheetData>
    <row r="1" spans="1:15" s="55" customFormat="1" ht="3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  <c r="M1" s="58"/>
    </row>
    <row r="2" spans="1:15" s="55" customFormat="1" ht="10.5" customHeight="1">
      <c r="A2" s="56"/>
      <c r="B2" s="57" t="s">
        <v>62</v>
      </c>
      <c r="C2" s="58"/>
      <c r="D2" s="58"/>
      <c r="E2" s="58"/>
      <c r="F2" s="58"/>
      <c r="G2" s="58"/>
      <c r="H2" s="58"/>
      <c r="I2" s="58"/>
      <c r="J2" s="58"/>
      <c r="K2" s="710" t="s">
        <v>63</v>
      </c>
      <c r="L2" s="59"/>
      <c r="M2" s="82"/>
    </row>
    <row r="3" spans="1:15" s="55" customFormat="1" ht="10.5" customHeight="1">
      <c r="A3" s="56"/>
      <c r="B3" s="57" t="s">
        <v>64</v>
      </c>
      <c r="C3" s="58"/>
      <c r="D3" s="58"/>
      <c r="E3" s="58"/>
      <c r="F3" s="58"/>
      <c r="G3" s="58"/>
      <c r="H3" s="58"/>
      <c r="I3" s="58"/>
      <c r="J3" s="58"/>
      <c r="K3" s="681" t="s">
        <v>3</v>
      </c>
      <c r="L3" s="70"/>
      <c r="M3" s="681"/>
    </row>
    <row r="4" spans="1:15" s="55" customFormat="1" ht="10.5" customHeight="1">
      <c r="A4" s="56"/>
      <c r="B4" s="90" t="s">
        <v>27</v>
      </c>
      <c r="C4" s="58"/>
      <c r="D4" s="58"/>
      <c r="E4" s="58"/>
      <c r="F4" s="58"/>
      <c r="G4" s="58"/>
      <c r="H4" s="58"/>
      <c r="I4" s="58"/>
      <c r="J4" s="58"/>
      <c r="K4" s="58"/>
      <c r="L4" s="60"/>
      <c r="M4" s="58"/>
    </row>
    <row r="5" spans="1:15" s="55" customFormat="1" ht="3" customHeight="1">
      <c r="A5" s="56"/>
      <c r="B5" s="61"/>
      <c r="C5" s="61"/>
      <c r="D5" s="61"/>
      <c r="E5" s="61"/>
      <c r="F5" s="61"/>
      <c r="G5" s="61"/>
      <c r="H5" s="61"/>
      <c r="I5" s="61"/>
      <c r="J5" s="61"/>
      <c r="K5" s="61"/>
      <c r="L5" s="60"/>
      <c r="M5" s="58"/>
    </row>
    <row r="6" spans="1:15" s="55" customFormat="1" ht="3" customHeight="1">
      <c r="A6" s="56"/>
      <c r="B6" s="58"/>
      <c r="C6" s="91"/>
      <c r="D6" s="91"/>
      <c r="E6" s="91"/>
      <c r="F6" s="91"/>
      <c r="G6" s="91"/>
      <c r="H6" s="91"/>
      <c r="I6" s="91"/>
      <c r="J6" s="91"/>
      <c r="K6" s="58"/>
      <c r="L6" s="60"/>
      <c r="M6" s="58"/>
    </row>
    <row r="7" spans="1:15" s="55" customFormat="1" ht="8.85" customHeight="1">
      <c r="A7" s="56"/>
      <c r="B7" s="718" t="s">
        <v>28</v>
      </c>
      <c r="C7" s="726" t="s">
        <v>46</v>
      </c>
      <c r="D7" s="722" t="s">
        <v>65</v>
      </c>
      <c r="E7" s="726"/>
      <c r="F7" s="722" t="s">
        <v>66</v>
      </c>
      <c r="G7" s="681"/>
      <c r="H7" s="727" t="s">
        <v>67</v>
      </c>
      <c r="I7" s="727"/>
      <c r="J7" s="727"/>
      <c r="K7" s="727"/>
      <c r="L7" s="92"/>
      <c r="M7" s="93"/>
    </row>
    <row r="8" spans="1:15" s="55" customFormat="1" ht="8.85" customHeight="1">
      <c r="A8" s="56"/>
      <c r="B8" s="719"/>
      <c r="C8" s="726"/>
      <c r="D8" s="722"/>
      <c r="E8" s="726"/>
      <c r="F8" s="722"/>
      <c r="G8" s="681"/>
      <c r="H8" s="734" t="s">
        <v>46</v>
      </c>
      <c r="I8" s="681"/>
      <c r="J8" s="728" t="s">
        <v>68</v>
      </c>
      <c r="K8" s="728" t="s">
        <v>69</v>
      </c>
      <c r="L8" s="62"/>
      <c r="M8" s="94"/>
    </row>
    <row r="9" spans="1:15" s="66" customFormat="1" ht="8.85" customHeight="1">
      <c r="A9" s="63"/>
      <c r="B9" s="719"/>
      <c r="C9" s="726"/>
      <c r="D9" s="722"/>
      <c r="E9" s="726"/>
      <c r="F9" s="722"/>
      <c r="G9" s="681"/>
      <c r="H9" s="726"/>
      <c r="I9" s="681"/>
      <c r="J9" s="726"/>
      <c r="K9" s="726"/>
      <c r="L9" s="62"/>
      <c r="M9" s="94"/>
    </row>
    <row r="10" spans="1:15" s="66" customFormat="1" ht="8.85" customHeight="1">
      <c r="A10" s="63"/>
      <c r="B10" s="719"/>
      <c r="C10" s="726"/>
      <c r="D10" s="722"/>
      <c r="E10" s="726"/>
      <c r="F10" s="722"/>
      <c r="G10" s="681"/>
      <c r="H10" s="726"/>
      <c r="I10" s="681"/>
      <c r="J10" s="726"/>
      <c r="K10" s="726"/>
      <c r="L10" s="62"/>
      <c r="M10" s="94"/>
    </row>
    <row r="11" spans="1:15" s="66" customFormat="1" ht="8.85" customHeight="1">
      <c r="A11" s="63"/>
      <c r="B11" s="719"/>
      <c r="C11" s="726"/>
      <c r="D11" s="722"/>
      <c r="E11" s="726"/>
      <c r="F11" s="722"/>
      <c r="G11" s="681"/>
      <c r="H11" s="726"/>
      <c r="I11" s="681"/>
      <c r="J11" s="726"/>
      <c r="K11" s="726"/>
      <c r="L11" s="62"/>
      <c r="M11" s="94"/>
    </row>
    <row r="12" spans="1:15" s="55" customFormat="1" ht="3" customHeight="1">
      <c r="A12" s="56"/>
      <c r="B12" s="61"/>
      <c r="C12" s="61"/>
      <c r="D12" s="61"/>
      <c r="E12" s="61"/>
      <c r="F12" s="61"/>
      <c r="G12" s="61"/>
      <c r="H12" s="61"/>
      <c r="I12" s="61"/>
      <c r="J12" s="61"/>
      <c r="K12" s="67"/>
      <c r="L12" s="71"/>
      <c r="M12" s="72"/>
    </row>
    <row r="13" spans="1:15" s="66" customFormat="1" ht="3" customHeight="1">
      <c r="A13" s="63"/>
      <c r="B13" s="58"/>
      <c r="C13" s="58"/>
      <c r="D13" s="58"/>
      <c r="E13" s="58"/>
      <c r="F13" s="58"/>
      <c r="G13" s="58"/>
      <c r="H13" s="58"/>
      <c r="I13" s="58"/>
      <c r="J13" s="58"/>
      <c r="K13" s="72"/>
      <c r="L13" s="71"/>
      <c r="M13" s="72"/>
    </row>
    <row r="14" spans="1:15" s="66" customFormat="1" ht="9" customHeight="1">
      <c r="A14" s="63"/>
      <c r="B14" s="68" t="s">
        <v>37</v>
      </c>
      <c r="C14" s="69">
        <f>SUM(D14+F14+H14+J48+K48)</f>
        <v>42845</v>
      </c>
      <c r="D14" s="69">
        <v>2228</v>
      </c>
      <c r="E14" s="69"/>
      <c r="F14" s="69">
        <v>801</v>
      </c>
      <c r="G14" s="69"/>
      <c r="H14" s="69">
        <f>SUM(J14:K14,D48:H48)</f>
        <v>22599</v>
      </c>
      <c r="I14" s="69"/>
      <c r="J14" s="69">
        <v>8229</v>
      </c>
      <c r="K14" s="69">
        <v>1560</v>
      </c>
      <c r="L14" s="70"/>
      <c r="M14" s="681"/>
      <c r="N14" s="69"/>
      <c r="O14" s="69"/>
    </row>
    <row r="15" spans="1:15" s="66" customFormat="1" ht="9" customHeight="1">
      <c r="A15" s="63"/>
      <c r="B15" s="68" t="s">
        <v>38</v>
      </c>
      <c r="C15" s="69">
        <f>SUM(D15+F15+H15+J49+K49)</f>
        <v>44876</v>
      </c>
      <c r="D15" s="69">
        <v>2243</v>
      </c>
      <c r="E15" s="69"/>
      <c r="F15" s="69">
        <v>593</v>
      </c>
      <c r="G15" s="69"/>
      <c r="H15" s="69">
        <f>SUM(J15:K15,D49:H49)</f>
        <v>23776</v>
      </c>
      <c r="I15" s="69"/>
      <c r="J15" s="69">
        <v>9057</v>
      </c>
      <c r="K15" s="69">
        <v>1575</v>
      </c>
      <c r="L15" s="70"/>
      <c r="M15" s="681"/>
    </row>
    <row r="16" spans="1:15" s="66" customFormat="1" ht="9" customHeight="1">
      <c r="A16" s="63"/>
      <c r="B16" s="68">
        <v>1997</v>
      </c>
      <c r="C16" s="69">
        <f>SUM(D16+F16+H16+J50+K50)</f>
        <v>48301</v>
      </c>
      <c r="D16" s="69">
        <v>2366</v>
      </c>
      <c r="E16" s="69"/>
      <c r="F16" s="69">
        <v>692</v>
      </c>
      <c r="G16" s="69"/>
      <c r="H16" s="69">
        <f>SUM(J16:K16,D50:H50)</f>
        <v>25762</v>
      </c>
      <c r="I16" s="69"/>
      <c r="J16" s="69">
        <v>9940</v>
      </c>
      <c r="K16" s="69">
        <v>1651</v>
      </c>
      <c r="L16" s="70"/>
      <c r="M16" s="681"/>
    </row>
    <row r="17" spans="1:16" s="66" customFormat="1" ht="9" customHeight="1">
      <c r="A17" s="63"/>
      <c r="B17" s="68">
        <v>1998</v>
      </c>
      <c r="C17" s="69">
        <f>SUM(D17+F17+H17+J51+K51)</f>
        <v>50778</v>
      </c>
      <c r="D17" s="69">
        <v>2368</v>
      </c>
      <c r="E17" s="69"/>
      <c r="F17" s="69">
        <v>593</v>
      </c>
      <c r="G17" s="69"/>
      <c r="H17" s="69">
        <f>SUM(J17:K17,D51:H51)</f>
        <v>27096</v>
      </c>
      <c r="I17" s="69"/>
      <c r="J17" s="69">
        <v>11313</v>
      </c>
      <c r="K17" s="69">
        <v>1888</v>
      </c>
      <c r="L17" s="70"/>
      <c r="M17" s="681"/>
    </row>
    <row r="18" spans="1:16" s="66" customFormat="1" ht="9" customHeight="1">
      <c r="A18" s="63"/>
      <c r="B18" s="68">
        <v>1999</v>
      </c>
      <c r="C18" s="69">
        <f>SUM(D18+F18+H18+J52+K52)</f>
        <v>50939</v>
      </c>
      <c r="D18" s="69">
        <v>2300</v>
      </c>
      <c r="E18" s="69"/>
      <c r="F18" s="69">
        <v>647</v>
      </c>
      <c r="G18" s="69"/>
      <c r="H18" s="69">
        <f>SUM(J18:K18,D52:H52)</f>
        <v>27037</v>
      </c>
      <c r="I18" s="69"/>
      <c r="J18" s="69">
        <v>11812</v>
      </c>
      <c r="K18" s="69">
        <v>2014</v>
      </c>
      <c r="L18" s="71"/>
      <c r="M18" s="72"/>
    </row>
    <row r="19" spans="1:16" s="66" customFormat="1" ht="9" customHeight="1">
      <c r="A19" s="63"/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71"/>
      <c r="M19" s="72"/>
    </row>
    <row r="20" spans="1:16" s="66" customFormat="1" ht="9" customHeight="1">
      <c r="A20" s="63"/>
      <c r="B20" s="68">
        <v>2000</v>
      </c>
      <c r="C20" s="69">
        <f>SUM(D20+F20+H20+J54+K54)</f>
        <v>55722</v>
      </c>
      <c r="D20" s="69">
        <v>2522</v>
      </c>
      <c r="E20" s="69"/>
      <c r="F20" s="69">
        <v>758</v>
      </c>
      <c r="G20" s="69"/>
      <c r="H20" s="69">
        <f>SUM(J20:K20,D54:H54)</f>
        <v>29355</v>
      </c>
      <c r="I20" s="69"/>
      <c r="J20" s="69">
        <v>12741</v>
      </c>
      <c r="K20" s="69">
        <v>2259</v>
      </c>
      <c r="L20" s="71"/>
      <c r="M20" s="72"/>
    </row>
    <row r="21" spans="1:16" s="66" customFormat="1" ht="9" customHeight="1">
      <c r="A21" s="63"/>
      <c r="B21" s="68">
        <v>2001</v>
      </c>
      <c r="C21" s="69">
        <f>SUM(D21+F21+H21+J55+K55)</f>
        <v>61750</v>
      </c>
      <c r="D21" s="69">
        <v>3081</v>
      </c>
      <c r="E21" s="69"/>
      <c r="F21" s="69">
        <v>937</v>
      </c>
      <c r="G21" s="69"/>
      <c r="H21" s="69">
        <f>SUM(J21:K21,C55:H55)</f>
        <v>33070</v>
      </c>
      <c r="I21" s="69"/>
      <c r="J21" s="69">
        <v>14182</v>
      </c>
      <c r="K21" s="69">
        <v>2156</v>
      </c>
      <c r="L21" s="71"/>
      <c r="M21" s="72"/>
    </row>
    <row r="22" spans="1:16" s="66" customFormat="1" ht="9" customHeight="1">
      <c r="A22" s="63"/>
      <c r="B22" s="68">
        <v>2002</v>
      </c>
      <c r="C22" s="69">
        <f>SUM(D22+F22+H22+J56+K56)</f>
        <v>66696</v>
      </c>
      <c r="D22" s="69">
        <v>2453</v>
      </c>
      <c r="E22" s="69"/>
      <c r="F22" s="69">
        <v>1095</v>
      </c>
      <c r="G22" s="69"/>
      <c r="H22" s="69">
        <f>SUM(J22:K22,C56:H56)</f>
        <v>35873</v>
      </c>
      <c r="I22" s="69"/>
      <c r="J22" s="69">
        <v>15589</v>
      </c>
      <c r="K22" s="69">
        <v>2555</v>
      </c>
      <c r="L22" s="71"/>
      <c r="M22" s="72"/>
    </row>
    <row r="23" spans="1:16" s="66" customFormat="1" ht="9" customHeight="1">
      <c r="A23" s="63"/>
      <c r="B23" s="68">
        <v>2003</v>
      </c>
      <c r="C23" s="69">
        <f>SUM(D23+F23+H23+J57+K57)</f>
        <v>69490</v>
      </c>
      <c r="D23" s="69">
        <v>2611</v>
      </c>
      <c r="E23" s="69"/>
      <c r="F23" s="69">
        <v>1001</v>
      </c>
      <c r="G23" s="69"/>
      <c r="H23" s="69">
        <f>SUM(J23:K23,C57:H57)</f>
        <v>37493</v>
      </c>
      <c r="I23" s="69"/>
      <c r="J23" s="69">
        <v>16311</v>
      </c>
      <c r="K23" s="69">
        <v>2888</v>
      </c>
      <c r="L23" s="71"/>
      <c r="M23" s="72"/>
      <c r="P23" s="81"/>
    </row>
    <row r="24" spans="1:16" s="66" customFormat="1" ht="9" customHeight="1">
      <c r="A24" s="63"/>
      <c r="B24" s="68">
        <v>2004</v>
      </c>
      <c r="C24" s="69">
        <f>SUM(D24+F24+H24+J58+K58)</f>
        <v>70456</v>
      </c>
      <c r="D24" s="69">
        <v>2589</v>
      </c>
      <c r="E24" s="69"/>
      <c r="F24" s="69">
        <v>905</v>
      </c>
      <c r="G24" s="69"/>
      <c r="H24" s="69">
        <f>SUM(J24:K24,C58:H58)</f>
        <v>37885</v>
      </c>
      <c r="I24" s="69"/>
      <c r="J24" s="69">
        <v>16643</v>
      </c>
      <c r="K24" s="69">
        <v>2862</v>
      </c>
      <c r="L24" s="71"/>
      <c r="M24" s="72"/>
    </row>
    <row r="25" spans="1:16" s="66" customFormat="1" ht="9" customHeight="1">
      <c r="A25" s="63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71"/>
      <c r="M25" s="72"/>
    </row>
    <row r="26" spans="1:16" s="66" customFormat="1" ht="9" customHeight="1">
      <c r="A26" s="63"/>
      <c r="B26" s="68">
        <v>2005</v>
      </c>
      <c r="C26" s="69">
        <f>SUM(D26+F26+H26+J60+K60)</f>
        <v>77443</v>
      </c>
      <c r="D26" s="69">
        <v>3329</v>
      </c>
      <c r="E26" s="69"/>
      <c r="F26" s="69">
        <v>1121</v>
      </c>
      <c r="G26" s="69"/>
      <c r="H26" s="69">
        <f>SUM(J26:K26,C60:H60)</f>
        <v>41680</v>
      </c>
      <c r="I26" s="69"/>
      <c r="J26" s="69">
        <v>18584</v>
      </c>
      <c r="K26" s="69">
        <v>3212</v>
      </c>
      <c r="L26" s="71"/>
      <c r="M26" s="72"/>
      <c r="N26" s="69"/>
      <c r="O26" s="69"/>
    </row>
    <row r="27" spans="1:16" s="66" customFormat="1" ht="9" customHeight="1">
      <c r="A27" s="63"/>
      <c r="B27" s="68">
        <v>2006</v>
      </c>
      <c r="C27" s="69">
        <f>SUM(D27+F27+H27+J61+K61)</f>
        <v>78507</v>
      </c>
      <c r="D27" s="69">
        <v>3439</v>
      </c>
      <c r="E27" s="69"/>
      <c r="F27" s="69">
        <v>1135</v>
      </c>
      <c r="G27" s="69"/>
      <c r="H27" s="69">
        <f>SUM(J27:K27,C61:H61)</f>
        <v>41146</v>
      </c>
      <c r="I27" s="69"/>
      <c r="J27" s="69">
        <v>18483</v>
      </c>
      <c r="K27" s="69">
        <v>3458</v>
      </c>
      <c r="L27" s="71"/>
      <c r="M27" s="72"/>
      <c r="N27" s="69"/>
      <c r="O27" s="69"/>
    </row>
    <row r="28" spans="1:16" s="66" customFormat="1" ht="9" customHeight="1">
      <c r="A28" s="63"/>
      <c r="B28" s="68">
        <v>2007</v>
      </c>
      <c r="C28" s="69">
        <f>SUM(D28+F28+H28+J62+K62)</f>
        <v>81554</v>
      </c>
      <c r="D28" s="69">
        <v>3544</v>
      </c>
      <c r="E28" s="69"/>
      <c r="F28" s="69">
        <v>1180</v>
      </c>
      <c r="G28" s="69"/>
      <c r="H28" s="69">
        <f>SUM(J28:K28,C62:H62)</f>
        <v>43035</v>
      </c>
      <c r="I28" s="69"/>
      <c r="J28" s="69">
        <v>19203</v>
      </c>
      <c r="K28" s="69">
        <v>3646</v>
      </c>
      <c r="L28" s="71"/>
      <c r="M28" s="72"/>
      <c r="N28" s="69"/>
      <c r="O28" s="69"/>
    </row>
    <row r="29" spans="1:16" s="66" customFormat="1" ht="9" customHeight="1">
      <c r="A29" s="63"/>
      <c r="B29" s="68">
        <v>2008</v>
      </c>
      <c r="C29" s="69">
        <f>SUM(D29+F29+H29+J63+K63)</f>
        <v>81820</v>
      </c>
      <c r="D29" s="69">
        <v>3720</v>
      </c>
      <c r="E29" s="69"/>
      <c r="F29" s="69">
        <v>1181</v>
      </c>
      <c r="G29" s="69"/>
      <c r="H29" s="69">
        <f>SUM(J29:K29,C63:H63)</f>
        <v>42822</v>
      </c>
      <c r="I29" s="69"/>
      <c r="J29" s="69">
        <v>19216</v>
      </c>
      <c r="K29" s="69">
        <v>3789</v>
      </c>
      <c r="L29" s="71"/>
      <c r="M29" s="72"/>
      <c r="N29" s="69"/>
      <c r="O29" s="69"/>
    </row>
    <row r="30" spans="1:16" s="66" customFormat="1" ht="9" customHeight="1">
      <c r="A30" s="63"/>
      <c r="B30" s="68">
        <v>2009</v>
      </c>
      <c r="C30" s="69">
        <f>SUM(D30+F30+H30+J64+K64)</f>
        <v>82869</v>
      </c>
      <c r="D30" s="69">
        <v>4036</v>
      </c>
      <c r="E30" s="69"/>
      <c r="F30" s="69">
        <v>1208</v>
      </c>
      <c r="G30" s="69"/>
      <c r="H30" s="69">
        <f>SUM(J30:K30,C64:H64)</f>
        <v>42570</v>
      </c>
      <c r="I30" s="69"/>
      <c r="J30" s="69">
        <v>19298</v>
      </c>
      <c r="K30" s="69">
        <v>4116</v>
      </c>
      <c r="L30" s="71"/>
      <c r="M30" s="72"/>
      <c r="N30" s="69"/>
      <c r="O30" s="69"/>
    </row>
    <row r="31" spans="1:16" s="66" customFormat="1" ht="9" customHeight="1">
      <c r="A31" s="63"/>
      <c r="B31" s="68"/>
      <c r="C31" s="69"/>
      <c r="D31" s="69"/>
      <c r="E31" s="69"/>
      <c r="F31" s="69"/>
      <c r="G31" s="69"/>
      <c r="H31" s="69"/>
      <c r="I31" s="69"/>
      <c r="J31" s="69"/>
      <c r="K31" s="69"/>
      <c r="L31" s="71"/>
      <c r="M31" s="72"/>
      <c r="N31" s="69"/>
      <c r="O31" s="69"/>
    </row>
    <row r="32" spans="1:16" s="66" customFormat="1" ht="9" customHeight="1">
      <c r="A32" s="63"/>
      <c r="B32" s="68">
        <v>2010</v>
      </c>
      <c r="C32" s="69">
        <f>SUM(D32,F32,H32,J66,K66)</f>
        <v>84272</v>
      </c>
      <c r="D32" s="69">
        <v>4126</v>
      </c>
      <c r="E32" s="69"/>
      <c r="F32" s="69">
        <v>1472</v>
      </c>
      <c r="G32" s="69"/>
      <c r="H32" s="69">
        <f>SUM(J32,K32,C66:H66)</f>
        <v>42479</v>
      </c>
      <c r="I32" s="69"/>
      <c r="J32" s="69">
        <v>19338</v>
      </c>
      <c r="K32" s="69">
        <v>4082</v>
      </c>
      <c r="L32" s="71"/>
      <c r="M32" s="72"/>
      <c r="N32" s="69"/>
      <c r="O32" s="69"/>
    </row>
    <row r="33" spans="1:32" s="66" customFormat="1" ht="9" customHeight="1">
      <c r="A33" s="63"/>
      <c r="B33" s="68">
        <v>2011</v>
      </c>
      <c r="C33" s="69">
        <f>SUM(D33,F33,H33,J67,K67)</f>
        <v>85760</v>
      </c>
      <c r="D33" s="69">
        <v>4452</v>
      </c>
      <c r="E33" s="69"/>
      <c r="F33" s="69">
        <v>1293</v>
      </c>
      <c r="G33" s="69"/>
      <c r="H33" s="69">
        <f>SUM(J33,K33,C67:H67)</f>
        <v>43104</v>
      </c>
      <c r="I33" s="69"/>
      <c r="J33" s="69">
        <v>19814</v>
      </c>
      <c r="K33" s="69">
        <v>3972</v>
      </c>
      <c r="L33" s="71"/>
      <c r="M33" s="72"/>
      <c r="N33" s="69"/>
      <c r="O33" s="69"/>
    </row>
    <row r="34" spans="1:32" s="66" customFormat="1" ht="9" customHeight="1">
      <c r="A34" s="63"/>
      <c r="B34" s="68">
        <v>2012</v>
      </c>
      <c r="C34" s="69">
        <f>SUM(D34,F34,H34,J68,K68)</f>
        <v>88192</v>
      </c>
      <c r="D34" s="69">
        <v>4266</v>
      </c>
      <c r="E34" s="69"/>
      <c r="F34" s="69">
        <v>1395</v>
      </c>
      <c r="G34" s="69"/>
      <c r="H34" s="69">
        <f>SUM(J34,K34,C68:H68)</f>
        <v>44827</v>
      </c>
      <c r="I34" s="69"/>
      <c r="J34" s="69">
        <v>20659</v>
      </c>
      <c r="K34" s="69">
        <v>4335</v>
      </c>
      <c r="L34" s="71"/>
      <c r="M34" s="72"/>
      <c r="N34" s="69"/>
      <c r="O34" s="69"/>
    </row>
    <row r="35" spans="1:32" s="66" customFormat="1" ht="9" customHeight="1">
      <c r="A35" s="63"/>
      <c r="B35" s="68"/>
      <c r="C35" s="69"/>
      <c r="D35" s="69"/>
      <c r="E35" s="69"/>
      <c r="F35" s="69"/>
      <c r="G35" s="69"/>
      <c r="H35" s="69"/>
      <c r="I35" s="69"/>
      <c r="J35" s="69"/>
      <c r="K35" s="69"/>
      <c r="L35" s="71"/>
      <c r="M35" s="72"/>
      <c r="N35" s="69"/>
      <c r="O35" s="69"/>
    </row>
    <row r="36" spans="1:32" s="66" customFormat="1" ht="6.75" customHeight="1">
      <c r="A36" s="63"/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71"/>
      <c r="M36" s="72"/>
      <c r="N36" s="69"/>
      <c r="O36" s="69"/>
    </row>
    <row r="37" spans="1:32" s="66" customFormat="1" ht="9" customHeight="1">
      <c r="A37" s="63"/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71"/>
      <c r="M37" s="72"/>
      <c r="N37" s="69"/>
      <c r="O37" s="69"/>
    </row>
    <row r="38" spans="1:32" s="66" customFormat="1" ht="9.6" customHeight="1">
      <c r="A38" s="6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1"/>
      <c r="M38" s="72"/>
    </row>
    <row r="39" spans="1:32" s="55" customFormat="1" ht="9" customHeight="1">
      <c r="A39" s="56"/>
      <c r="B39" s="95"/>
      <c r="C39" s="58"/>
      <c r="D39" s="58"/>
      <c r="E39" s="58"/>
      <c r="F39" s="58"/>
      <c r="G39" s="58"/>
      <c r="H39" s="58"/>
      <c r="I39" s="58"/>
      <c r="J39" s="58"/>
      <c r="K39" s="82" t="s">
        <v>63</v>
      </c>
      <c r="L39" s="59"/>
      <c r="M39" s="82"/>
      <c r="N39" s="66"/>
      <c r="O39" s="66"/>
    </row>
    <row r="40" spans="1:32" s="55" customFormat="1" ht="9" customHeight="1">
      <c r="A40" s="56"/>
      <c r="B40" s="95"/>
      <c r="C40" s="58"/>
      <c r="D40" s="58"/>
      <c r="E40" s="58"/>
      <c r="F40" s="58"/>
      <c r="G40" s="58"/>
      <c r="H40" s="58"/>
      <c r="I40" s="58"/>
      <c r="J40" s="58"/>
      <c r="K40" s="681" t="s">
        <v>18</v>
      </c>
      <c r="L40" s="70"/>
      <c r="M40" s="681"/>
    </row>
    <row r="41" spans="1:32" s="55" customFormat="1" ht="3" customHeight="1">
      <c r="A41" s="56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0"/>
      <c r="M41" s="58"/>
    </row>
    <row r="42" spans="1:32" s="55" customFormat="1" ht="3" customHeight="1">
      <c r="A42" s="56"/>
      <c r="B42" s="58"/>
      <c r="C42" s="91"/>
      <c r="D42" s="91"/>
      <c r="E42" s="91"/>
      <c r="F42" s="91"/>
      <c r="G42" s="91"/>
      <c r="H42" s="91"/>
      <c r="I42" s="91"/>
      <c r="J42" s="91"/>
      <c r="K42" s="58"/>
      <c r="L42" s="60"/>
      <c r="M42" s="58"/>
    </row>
    <row r="43" spans="1:32" s="55" customFormat="1" ht="8.65" customHeight="1">
      <c r="A43" s="56"/>
      <c r="B43" s="718" t="s">
        <v>28</v>
      </c>
      <c r="C43" s="79" t="s">
        <v>67</v>
      </c>
      <c r="D43" s="79"/>
      <c r="E43" s="79"/>
      <c r="F43" s="79"/>
      <c r="G43" s="79"/>
      <c r="H43" s="79"/>
      <c r="I43" s="673"/>
      <c r="J43" s="722" t="s">
        <v>70</v>
      </c>
      <c r="K43" s="722" t="s">
        <v>71</v>
      </c>
      <c r="L43" s="62"/>
      <c r="M43" s="94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</row>
    <row r="44" spans="1:32" s="55" customFormat="1" ht="9" customHeight="1">
      <c r="A44" s="56"/>
      <c r="B44" s="719"/>
      <c r="C44" s="722" t="s">
        <v>72</v>
      </c>
      <c r="D44" s="722" t="s">
        <v>73</v>
      </c>
      <c r="E44" s="678"/>
      <c r="F44" s="722" t="s">
        <v>74</v>
      </c>
      <c r="G44" s="722" t="s">
        <v>75</v>
      </c>
      <c r="H44" s="722"/>
      <c r="I44" s="681"/>
      <c r="J44" s="723"/>
      <c r="K44" s="723"/>
      <c r="L44" s="62"/>
      <c r="M44" s="94"/>
      <c r="P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</row>
    <row r="45" spans="1:32" s="55" customFormat="1" ht="9" customHeight="1">
      <c r="A45" s="56"/>
      <c r="B45" s="719"/>
      <c r="C45" s="722"/>
      <c r="D45" s="723"/>
      <c r="E45" s="678"/>
      <c r="F45" s="723"/>
      <c r="G45" s="722"/>
      <c r="H45" s="722"/>
      <c r="I45" s="681"/>
      <c r="J45" s="723"/>
      <c r="K45" s="723"/>
      <c r="L45" s="62"/>
      <c r="M45" s="94"/>
    </row>
    <row r="46" spans="1:32" s="55" customFormat="1" ht="3" customHeight="1">
      <c r="A46" s="56"/>
      <c r="B46" s="61"/>
      <c r="C46" s="61"/>
      <c r="D46" s="61"/>
      <c r="E46" s="61"/>
      <c r="F46" s="61"/>
      <c r="G46" s="61"/>
      <c r="H46" s="61"/>
      <c r="I46" s="61"/>
      <c r="J46" s="61"/>
      <c r="K46" s="67"/>
      <c r="L46" s="71"/>
      <c r="M46" s="72"/>
    </row>
    <row r="47" spans="1:32" s="55" customFormat="1" ht="3" customHeight="1">
      <c r="A47" s="56"/>
      <c r="B47" s="58"/>
      <c r="C47" s="58"/>
      <c r="D47" s="58"/>
      <c r="E47" s="58"/>
      <c r="F47" s="58"/>
      <c r="G47" s="58"/>
      <c r="H47" s="58"/>
      <c r="I47" s="58"/>
      <c r="J47" s="58"/>
      <c r="K47" s="72"/>
      <c r="L47" s="71"/>
      <c r="M47" s="72"/>
    </row>
    <row r="48" spans="1:32" s="55" customFormat="1" ht="9" customHeight="1">
      <c r="A48" s="56"/>
      <c r="B48" s="68" t="s">
        <v>37</v>
      </c>
      <c r="C48" s="681" t="s">
        <v>9</v>
      </c>
      <c r="D48" s="69">
        <v>9882</v>
      </c>
      <c r="E48" s="69"/>
      <c r="F48" s="69">
        <v>1091</v>
      </c>
      <c r="G48" s="69"/>
      <c r="H48" s="69">
        <v>1837</v>
      </c>
      <c r="I48" s="69"/>
      <c r="J48" s="69">
        <v>8626</v>
      </c>
      <c r="K48" s="69">
        <v>8591</v>
      </c>
      <c r="L48" s="70"/>
      <c r="M48" s="681"/>
    </row>
    <row r="49" spans="1:15" s="55" customFormat="1" ht="9" customHeight="1">
      <c r="A49" s="56"/>
      <c r="B49" s="68" t="s">
        <v>38</v>
      </c>
      <c r="C49" s="681" t="s">
        <v>9</v>
      </c>
      <c r="D49" s="69">
        <v>9788</v>
      </c>
      <c r="E49" s="69"/>
      <c r="F49" s="69">
        <v>957</v>
      </c>
      <c r="G49" s="69"/>
      <c r="H49" s="69">
        <v>2399</v>
      </c>
      <c r="I49" s="69"/>
      <c r="J49" s="69">
        <v>8394</v>
      </c>
      <c r="K49" s="69">
        <v>9870</v>
      </c>
      <c r="L49" s="70"/>
      <c r="M49" s="681"/>
    </row>
    <row r="50" spans="1:15" s="55" customFormat="1" ht="9" customHeight="1">
      <c r="A50" s="56"/>
      <c r="B50" s="68">
        <v>1997</v>
      </c>
      <c r="C50" s="681" t="s">
        <v>9</v>
      </c>
      <c r="D50" s="69">
        <v>10165</v>
      </c>
      <c r="E50" s="69"/>
      <c r="F50" s="69">
        <v>1146</v>
      </c>
      <c r="G50" s="69"/>
      <c r="H50" s="69">
        <v>2860</v>
      </c>
      <c r="I50" s="69"/>
      <c r="J50" s="69">
        <v>8946</v>
      </c>
      <c r="K50" s="69">
        <v>10535</v>
      </c>
      <c r="L50" s="70"/>
      <c r="M50" s="681"/>
    </row>
    <row r="51" spans="1:15" s="55" customFormat="1" ht="9" customHeight="1">
      <c r="A51" s="56"/>
      <c r="B51" s="68">
        <v>1998</v>
      </c>
      <c r="C51" s="681" t="s">
        <v>9</v>
      </c>
      <c r="D51" s="69">
        <v>10291</v>
      </c>
      <c r="E51" s="69"/>
      <c r="F51" s="69">
        <v>1086</v>
      </c>
      <c r="G51" s="69"/>
      <c r="H51" s="69">
        <v>2518</v>
      </c>
      <c r="I51" s="69"/>
      <c r="J51" s="69">
        <v>10009</v>
      </c>
      <c r="K51" s="69">
        <v>10712</v>
      </c>
      <c r="L51" s="70"/>
      <c r="M51" s="681"/>
    </row>
    <row r="52" spans="1:15" s="55" customFormat="1" ht="9" customHeight="1">
      <c r="A52" s="56"/>
      <c r="B52" s="68">
        <v>1999</v>
      </c>
      <c r="C52" s="681" t="s">
        <v>9</v>
      </c>
      <c r="D52" s="69">
        <v>9944</v>
      </c>
      <c r="E52" s="69"/>
      <c r="F52" s="69">
        <v>1372</v>
      </c>
      <c r="G52" s="69"/>
      <c r="H52" s="69">
        <v>1895</v>
      </c>
      <c r="I52" s="69"/>
      <c r="J52" s="69">
        <v>10507</v>
      </c>
      <c r="K52" s="69">
        <v>10448</v>
      </c>
      <c r="L52" s="70"/>
      <c r="M52" s="681"/>
    </row>
    <row r="53" spans="1:15" s="55" customFormat="1" ht="9" customHeight="1">
      <c r="A53" s="56"/>
      <c r="B53" s="68"/>
      <c r="C53" s="681"/>
      <c r="D53" s="69"/>
      <c r="E53" s="69"/>
      <c r="F53" s="69"/>
      <c r="G53" s="69"/>
      <c r="H53" s="69"/>
      <c r="I53" s="69"/>
      <c r="J53" s="69"/>
      <c r="K53" s="69"/>
      <c r="L53" s="70"/>
      <c r="M53" s="681"/>
      <c r="N53" s="86"/>
      <c r="O53" s="85"/>
    </row>
    <row r="54" spans="1:15" s="55" customFormat="1" ht="9" customHeight="1">
      <c r="A54" s="56"/>
      <c r="B54" s="68">
        <v>2000</v>
      </c>
      <c r="C54" s="681" t="s">
        <v>9</v>
      </c>
      <c r="D54" s="69">
        <v>10448</v>
      </c>
      <c r="E54" s="69"/>
      <c r="F54" s="69">
        <v>1520</v>
      </c>
      <c r="G54" s="69"/>
      <c r="H54" s="69">
        <v>2387</v>
      </c>
      <c r="I54" s="69"/>
      <c r="J54" s="69">
        <v>11367</v>
      </c>
      <c r="K54" s="69">
        <v>11720</v>
      </c>
      <c r="L54" s="70"/>
      <c r="M54" s="681"/>
      <c r="N54" s="86"/>
      <c r="O54" s="85"/>
    </row>
    <row r="55" spans="1:15" s="55" customFormat="1" ht="9" customHeight="1">
      <c r="A55" s="56"/>
      <c r="B55" s="68">
        <v>2001</v>
      </c>
      <c r="C55" s="69">
        <v>1476</v>
      </c>
      <c r="D55" s="69">
        <v>11498</v>
      </c>
      <c r="E55" s="69"/>
      <c r="F55" s="69">
        <v>1031</v>
      </c>
      <c r="G55" s="69"/>
      <c r="H55" s="69">
        <v>2727</v>
      </c>
      <c r="I55" s="69"/>
      <c r="J55" s="69">
        <v>12140</v>
      </c>
      <c r="K55" s="69">
        <v>12522</v>
      </c>
      <c r="L55" s="70"/>
      <c r="M55" s="681"/>
      <c r="N55" s="86"/>
      <c r="O55" s="85"/>
    </row>
    <row r="56" spans="1:15" s="55" customFormat="1" ht="9" customHeight="1">
      <c r="A56" s="56"/>
      <c r="B56" s="68">
        <v>2002</v>
      </c>
      <c r="C56" s="69">
        <v>1604</v>
      </c>
      <c r="D56" s="69">
        <v>12359</v>
      </c>
      <c r="E56" s="69"/>
      <c r="F56" s="69">
        <v>1099</v>
      </c>
      <c r="G56" s="69"/>
      <c r="H56" s="69">
        <v>2667</v>
      </c>
      <c r="I56" s="69"/>
      <c r="J56" s="69">
        <v>13599</v>
      </c>
      <c r="K56" s="69">
        <v>13676</v>
      </c>
      <c r="L56" s="70"/>
      <c r="M56" s="681"/>
      <c r="N56" s="86"/>
      <c r="O56" s="85"/>
    </row>
    <row r="57" spans="1:15" s="55" customFormat="1" ht="9" customHeight="1">
      <c r="A57" s="56"/>
      <c r="B57" s="68">
        <v>2003</v>
      </c>
      <c r="C57" s="69">
        <v>1710</v>
      </c>
      <c r="D57" s="69">
        <v>11990</v>
      </c>
      <c r="F57" s="69">
        <v>1253</v>
      </c>
      <c r="H57" s="69">
        <v>3341</v>
      </c>
      <c r="I57" s="69"/>
      <c r="J57" s="69">
        <v>14313</v>
      </c>
      <c r="K57" s="69">
        <v>14072</v>
      </c>
      <c r="L57" s="70"/>
      <c r="M57" s="681"/>
      <c r="N57" s="86"/>
      <c r="O57" s="85"/>
    </row>
    <row r="58" spans="1:15" s="55" customFormat="1" ht="9" customHeight="1">
      <c r="A58" s="56"/>
      <c r="B58" s="68">
        <v>2004</v>
      </c>
      <c r="C58" s="69">
        <v>1793</v>
      </c>
      <c r="D58" s="69">
        <v>11641</v>
      </c>
      <c r="F58" s="69">
        <v>1319</v>
      </c>
      <c r="H58" s="69">
        <v>3627</v>
      </c>
      <c r="I58" s="69"/>
      <c r="J58" s="69">
        <v>14521</v>
      </c>
      <c r="K58" s="69">
        <v>14556</v>
      </c>
      <c r="L58" s="70"/>
      <c r="M58" s="681"/>
      <c r="N58" s="86"/>
      <c r="O58" s="85"/>
    </row>
    <row r="59" spans="1:15" s="55" customFormat="1" ht="9" customHeight="1">
      <c r="A59" s="56"/>
      <c r="B59" s="68"/>
      <c r="C59" s="69"/>
      <c r="D59" s="69"/>
      <c r="F59" s="69"/>
      <c r="H59" s="69"/>
      <c r="I59" s="69"/>
      <c r="J59" s="69"/>
      <c r="K59" s="69"/>
      <c r="L59" s="70"/>
      <c r="M59" s="681"/>
      <c r="N59" s="86"/>
      <c r="O59" s="85"/>
    </row>
    <row r="60" spans="1:15" s="55" customFormat="1" ht="9" customHeight="1">
      <c r="A60" s="56"/>
      <c r="B60" s="68">
        <v>2005</v>
      </c>
      <c r="C60" s="69">
        <v>2014</v>
      </c>
      <c r="D60" s="69">
        <v>12084</v>
      </c>
      <c r="F60" s="69">
        <v>1803</v>
      </c>
      <c r="H60" s="69">
        <v>3983</v>
      </c>
      <c r="I60" s="69"/>
      <c r="J60" s="69">
        <v>16179</v>
      </c>
      <c r="K60" s="69">
        <v>15134</v>
      </c>
      <c r="L60" s="70"/>
      <c r="M60" s="681"/>
      <c r="N60" s="86"/>
      <c r="O60" s="85"/>
    </row>
    <row r="61" spans="1:15" s="55" customFormat="1" ht="9" customHeight="1">
      <c r="A61" s="56"/>
      <c r="B61" s="68">
        <v>2006</v>
      </c>
      <c r="C61" s="69">
        <v>2090</v>
      </c>
      <c r="D61" s="69">
        <v>12108</v>
      </c>
      <c r="F61" s="69">
        <v>1448</v>
      </c>
      <c r="H61" s="69">
        <v>3559</v>
      </c>
      <c r="I61" s="69"/>
      <c r="J61" s="69">
        <v>16299</v>
      </c>
      <c r="K61" s="69">
        <v>16488</v>
      </c>
      <c r="L61" s="70"/>
      <c r="M61" s="681"/>
      <c r="N61" s="86"/>
      <c r="O61" s="85"/>
    </row>
    <row r="62" spans="1:15" s="55" customFormat="1" ht="9" customHeight="1">
      <c r="A62" s="56"/>
      <c r="B62" s="68">
        <v>2007</v>
      </c>
      <c r="C62" s="69">
        <v>2144</v>
      </c>
      <c r="D62" s="69">
        <v>12332</v>
      </c>
      <c r="F62" s="69">
        <v>1518</v>
      </c>
      <c r="H62" s="69">
        <v>4192</v>
      </c>
      <c r="I62" s="69"/>
      <c r="J62" s="69">
        <v>17721</v>
      </c>
      <c r="K62" s="69">
        <v>16074</v>
      </c>
      <c r="L62" s="70"/>
      <c r="M62" s="681"/>
      <c r="N62" s="86"/>
      <c r="O62" s="85"/>
    </row>
    <row r="63" spans="1:15" s="55" customFormat="1" ht="9" customHeight="1">
      <c r="A63" s="56"/>
      <c r="B63" s="68">
        <v>2008</v>
      </c>
      <c r="C63" s="69">
        <v>2356</v>
      </c>
      <c r="D63" s="69">
        <v>12083</v>
      </c>
      <c r="F63" s="69">
        <v>1529</v>
      </c>
      <c r="H63" s="69">
        <v>3849</v>
      </c>
      <c r="I63" s="69"/>
      <c r="J63" s="69">
        <v>17679</v>
      </c>
      <c r="K63" s="69">
        <v>16418</v>
      </c>
      <c r="L63" s="70"/>
      <c r="M63" s="681"/>
      <c r="N63" s="86"/>
      <c r="O63" s="85"/>
    </row>
    <row r="64" spans="1:15" s="55" customFormat="1" ht="9" customHeight="1">
      <c r="A64" s="56"/>
      <c r="B64" s="68">
        <v>2009</v>
      </c>
      <c r="C64" s="69">
        <v>2325</v>
      </c>
      <c r="D64" s="69">
        <v>11781</v>
      </c>
      <c r="F64" s="69">
        <v>1317</v>
      </c>
      <c r="H64" s="69">
        <v>3733</v>
      </c>
      <c r="I64" s="69"/>
      <c r="J64" s="69">
        <v>18027</v>
      </c>
      <c r="K64" s="69">
        <v>17028</v>
      </c>
      <c r="L64" s="70"/>
      <c r="M64" s="681"/>
      <c r="N64" s="86"/>
      <c r="O64" s="85"/>
    </row>
    <row r="65" spans="1:15" s="55" customFormat="1" ht="9" customHeight="1">
      <c r="A65" s="56"/>
      <c r="B65" s="68"/>
      <c r="C65" s="69"/>
      <c r="D65" s="69"/>
      <c r="F65" s="69"/>
      <c r="H65" s="69"/>
      <c r="I65" s="69"/>
      <c r="J65" s="69"/>
      <c r="K65" s="69"/>
      <c r="L65" s="70"/>
      <c r="M65" s="681"/>
      <c r="N65" s="86"/>
      <c r="O65" s="85"/>
    </row>
    <row r="66" spans="1:15" s="55" customFormat="1" ht="9" customHeight="1">
      <c r="A66" s="56"/>
      <c r="B66" s="68">
        <v>2010</v>
      </c>
      <c r="C66" s="69">
        <v>2455</v>
      </c>
      <c r="D66" s="69">
        <v>11312</v>
      </c>
      <c r="F66" s="69">
        <v>1447</v>
      </c>
      <c r="H66" s="69">
        <v>3845</v>
      </c>
      <c r="I66" s="69"/>
      <c r="J66" s="69">
        <v>18999</v>
      </c>
      <c r="K66" s="69">
        <v>17196</v>
      </c>
      <c r="L66" s="70"/>
      <c r="M66" s="681"/>
      <c r="N66" s="86"/>
      <c r="O66" s="85"/>
    </row>
    <row r="67" spans="1:15" s="55" customFormat="1" ht="9" customHeight="1">
      <c r="A67" s="56"/>
      <c r="B67" s="68">
        <v>2011</v>
      </c>
      <c r="C67" s="69">
        <v>2417</v>
      </c>
      <c r="D67" s="69">
        <v>11438</v>
      </c>
      <c r="F67" s="69">
        <v>1745</v>
      </c>
      <c r="H67" s="69">
        <v>3718</v>
      </c>
      <c r="I67" s="69"/>
      <c r="J67" s="69">
        <v>19093</v>
      </c>
      <c r="K67" s="69">
        <v>17818</v>
      </c>
      <c r="L67" s="70"/>
      <c r="M67" s="681"/>
      <c r="N67" s="86"/>
      <c r="O67" s="85"/>
    </row>
    <row r="68" spans="1:15" s="55" customFormat="1" ht="9" customHeight="1">
      <c r="A68" s="56"/>
      <c r="B68" s="68">
        <v>2012</v>
      </c>
      <c r="C68" s="69">
        <v>2339</v>
      </c>
      <c r="D68" s="69">
        <v>11752</v>
      </c>
      <c r="F68" s="69">
        <v>1541</v>
      </c>
      <c r="H68" s="69">
        <v>4201</v>
      </c>
      <c r="I68" s="69"/>
      <c r="J68" s="69">
        <v>19378</v>
      </c>
      <c r="K68" s="69">
        <v>18326</v>
      </c>
      <c r="L68" s="70"/>
      <c r="M68" s="681"/>
      <c r="N68" s="86"/>
      <c r="O68" s="85"/>
    </row>
    <row r="69" spans="1:15" s="55" customFormat="1" ht="3" customHeight="1">
      <c r="A69" s="5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71"/>
      <c r="M69" s="72"/>
    </row>
    <row r="70" spans="1:15" s="55" customFormat="1" ht="3" customHeight="1">
      <c r="A70" s="56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1"/>
      <c r="M70" s="72"/>
    </row>
    <row r="71" spans="1:15" s="55" customFormat="1" ht="8.65" customHeight="1">
      <c r="A71" s="56"/>
      <c r="B71" s="667" t="s">
        <v>157</v>
      </c>
      <c r="C71" s="174"/>
      <c r="D71" s="174"/>
      <c r="E71" s="673"/>
      <c r="F71" s="673"/>
      <c r="G71" s="673"/>
      <c r="H71" s="673"/>
      <c r="I71" s="673"/>
      <c r="J71" s="673"/>
      <c r="K71" s="673"/>
      <c r="L71" s="73"/>
      <c r="M71" s="673"/>
    </row>
    <row r="72" spans="1:15" s="55" customFormat="1" ht="3" customHeight="1">
      <c r="A72" s="74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75"/>
      <c r="M72" s="58"/>
    </row>
    <row r="73" spans="1:15" hidden="1">
      <c r="M73" s="76" t="s">
        <v>59</v>
      </c>
    </row>
    <row r="74" spans="1:15" hidden="1"/>
    <row r="75" spans="1:15" hidden="1"/>
    <row r="76" spans="1:15" hidden="1"/>
    <row r="77" spans="1:15" hidden="1"/>
    <row r="78" spans="1:15" hidden="1"/>
    <row r="79" spans="1:15" hidden="1"/>
    <row r="80" spans="1:15" hidden="1"/>
    <row r="81" hidden="1"/>
    <row r="82" hidden="1"/>
    <row r="83" hidden="1"/>
    <row r="84" ht="25.5" hidden="1" customHeight="1"/>
  </sheetData>
  <sheetProtection sheet="1" objects="1" scenarios="1"/>
  <mergeCells count="16">
    <mergeCell ref="B43:B45"/>
    <mergeCell ref="J43:J45"/>
    <mergeCell ref="K43:K45"/>
    <mergeCell ref="C44:C45"/>
    <mergeCell ref="D44:D45"/>
    <mergeCell ref="F44:F45"/>
    <mergeCell ref="G44:H45"/>
    <mergeCell ref="H7:K7"/>
    <mergeCell ref="H8:H11"/>
    <mergeCell ref="J8:J11"/>
    <mergeCell ref="K8:K11"/>
    <mergeCell ref="B7:B11"/>
    <mergeCell ref="C7:C11"/>
    <mergeCell ref="D7:D11"/>
    <mergeCell ref="E7:E11"/>
    <mergeCell ref="F7:F11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IV3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7.6640625" style="76" customWidth="1"/>
    <col min="3" max="3" width="9.5" style="76" customWidth="1"/>
    <col min="4" max="5" width="11.33203125" style="76" customWidth="1"/>
    <col min="6" max="7" width="11.1640625" style="76" customWidth="1"/>
    <col min="8" max="8" width="11.33203125" style="76" customWidth="1"/>
    <col min="9" max="10" width="1" style="76" customWidth="1"/>
    <col min="11" max="16384" width="12.5" style="76" hidden="1"/>
  </cols>
  <sheetData>
    <row r="1" spans="1:256" s="55" customFormat="1" ht="3" customHeight="1">
      <c r="A1" s="52"/>
      <c r="B1" s="53"/>
      <c r="C1" s="53"/>
      <c r="D1" s="53"/>
      <c r="E1" s="53"/>
      <c r="F1" s="53"/>
      <c r="G1" s="53"/>
      <c r="H1" s="53"/>
      <c r="I1" s="54"/>
    </row>
    <row r="2" spans="1:256" s="55" customFormat="1" ht="10.5" customHeight="1">
      <c r="A2" s="56"/>
      <c r="B2" s="57" t="s">
        <v>76</v>
      </c>
      <c r="C2" s="58"/>
      <c r="D2" s="58"/>
      <c r="E2" s="58"/>
      <c r="F2" s="58"/>
      <c r="G2" s="58"/>
      <c r="H2" s="710" t="s">
        <v>77</v>
      </c>
      <c r="I2" s="96"/>
      <c r="IV2" s="97"/>
    </row>
    <row r="3" spans="1:256" s="55" customFormat="1" ht="10.5" customHeight="1">
      <c r="A3" s="56"/>
      <c r="B3" s="57" t="s">
        <v>78</v>
      </c>
      <c r="C3" s="58"/>
      <c r="D3" s="58"/>
      <c r="E3" s="58"/>
      <c r="F3" s="58"/>
      <c r="G3" s="58"/>
      <c r="H3" s="98"/>
      <c r="I3" s="96"/>
    </row>
    <row r="4" spans="1:256" s="55" customFormat="1" ht="10.5" customHeight="1">
      <c r="A4" s="56"/>
      <c r="B4" s="90" t="s">
        <v>27</v>
      </c>
      <c r="C4" s="58"/>
      <c r="D4" s="58"/>
      <c r="E4" s="58"/>
      <c r="F4" s="58"/>
      <c r="G4" s="58"/>
      <c r="H4" s="58"/>
      <c r="I4" s="60"/>
    </row>
    <row r="5" spans="1:256" s="55" customFormat="1" ht="3" customHeight="1">
      <c r="A5" s="56"/>
      <c r="B5" s="61"/>
      <c r="C5" s="61"/>
      <c r="D5" s="61"/>
      <c r="E5" s="61"/>
      <c r="F5" s="61"/>
      <c r="G5" s="61"/>
      <c r="H5" s="61"/>
      <c r="I5" s="60"/>
      <c r="J5" s="58"/>
      <c r="K5" s="58"/>
      <c r="L5" s="58"/>
    </row>
    <row r="6" spans="1:256" s="55" customFormat="1" ht="3" customHeight="1">
      <c r="A6" s="56"/>
      <c r="B6" s="58"/>
      <c r="C6" s="58"/>
      <c r="D6" s="58"/>
      <c r="E6" s="58"/>
      <c r="F6" s="58"/>
      <c r="G6" s="58"/>
      <c r="H6" s="58"/>
      <c r="I6" s="60"/>
    </row>
    <row r="7" spans="1:256" s="55" customFormat="1" ht="9" customHeight="1">
      <c r="A7" s="56"/>
      <c r="B7" s="735" t="s">
        <v>28</v>
      </c>
      <c r="C7" s="99" t="s">
        <v>46</v>
      </c>
      <c r="D7" s="681" t="s">
        <v>79</v>
      </c>
      <c r="E7" s="721" t="s">
        <v>80</v>
      </c>
      <c r="F7" s="730" t="s">
        <v>81</v>
      </c>
      <c r="G7" s="730" t="s">
        <v>82</v>
      </c>
      <c r="H7" s="681" t="s">
        <v>83</v>
      </c>
      <c r="I7" s="100"/>
    </row>
    <row r="8" spans="1:256" s="66" customFormat="1" ht="9" customHeight="1">
      <c r="A8" s="63"/>
      <c r="B8" s="736"/>
      <c r="C8" s="99"/>
      <c r="D8" s="681"/>
      <c r="E8" s="721"/>
      <c r="F8" s="730"/>
      <c r="G8" s="730"/>
      <c r="H8" s="681"/>
      <c r="I8" s="100"/>
      <c r="J8" s="64"/>
      <c r="K8" s="65"/>
    </row>
    <row r="9" spans="1:256" s="55" customFormat="1" ht="3" customHeight="1">
      <c r="A9" s="56"/>
      <c r="B9" s="61"/>
      <c r="C9" s="101"/>
      <c r="D9" s="61"/>
      <c r="E9" s="61"/>
      <c r="F9" s="61"/>
      <c r="G9" s="101"/>
      <c r="H9" s="101"/>
      <c r="I9" s="102"/>
      <c r="J9" s="58"/>
      <c r="K9" s="58"/>
      <c r="L9" s="58"/>
    </row>
    <row r="10" spans="1:256" s="55" customFormat="1" ht="3" customHeight="1">
      <c r="A10" s="56"/>
      <c r="B10" s="58"/>
      <c r="C10" s="58"/>
      <c r="D10" s="58"/>
      <c r="E10" s="58"/>
      <c r="F10" s="58"/>
      <c r="G10" s="103"/>
      <c r="H10" s="103"/>
      <c r="I10" s="102"/>
    </row>
    <row r="11" spans="1:256" s="66" customFormat="1" ht="9" customHeight="1">
      <c r="A11" s="63"/>
      <c r="B11" s="68" t="s">
        <v>37</v>
      </c>
      <c r="C11" s="69">
        <f>SUM(D11:H11)</f>
        <v>5481560</v>
      </c>
      <c r="D11" s="69">
        <v>1827599</v>
      </c>
      <c r="E11" s="69">
        <v>2817334</v>
      </c>
      <c r="F11" s="69">
        <v>32186</v>
      </c>
      <c r="G11" s="69">
        <v>232190</v>
      </c>
      <c r="H11" s="69">
        <v>572251</v>
      </c>
      <c r="I11" s="70"/>
      <c r="K11" s="104"/>
      <c r="L11" s="105"/>
    </row>
    <row r="12" spans="1:256" s="66" customFormat="1" ht="9" customHeight="1">
      <c r="A12" s="63"/>
      <c r="B12" s="68" t="s">
        <v>38</v>
      </c>
      <c r="C12" s="69">
        <f>SUM(D12:H12)</f>
        <v>6815136</v>
      </c>
      <c r="D12" s="69">
        <v>2363707</v>
      </c>
      <c r="E12" s="69">
        <v>3335595</v>
      </c>
      <c r="F12" s="69">
        <v>66686</v>
      </c>
      <c r="G12" s="69">
        <v>288046</v>
      </c>
      <c r="H12" s="69">
        <v>761102</v>
      </c>
      <c r="I12" s="70"/>
      <c r="K12" s="86"/>
      <c r="L12" s="85"/>
    </row>
    <row r="13" spans="1:256" s="66" customFormat="1" ht="9" customHeight="1">
      <c r="A13" s="63"/>
      <c r="B13" s="68">
        <v>1997</v>
      </c>
      <c r="C13" s="69">
        <f>SUM(D13:H13)</f>
        <v>7624338</v>
      </c>
      <c r="D13" s="69">
        <v>2637469</v>
      </c>
      <c r="E13" s="69">
        <v>3732019</v>
      </c>
      <c r="F13" s="69">
        <v>85537</v>
      </c>
      <c r="G13" s="69">
        <v>277179</v>
      </c>
      <c r="H13" s="69">
        <v>892134</v>
      </c>
      <c r="I13" s="70"/>
      <c r="K13" s="86"/>
      <c r="L13" s="85"/>
    </row>
    <row r="14" spans="1:256" s="66" customFormat="1" ht="9" customHeight="1">
      <c r="A14" s="63"/>
      <c r="B14" s="68">
        <v>1998</v>
      </c>
      <c r="C14" s="69">
        <f>SUM(D14:H14)</f>
        <v>7363691</v>
      </c>
      <c r="D14" s="69">
        <v>2668891</v>
      </c>
      <c r="E14" s="69">
        <v>3603178</v>
      </c>
      <c r="F14" s="69">
        <v>53899</v>
      </c>
      <c r="G14" s="69">
        <v>240027</v>
      </c>
      <c r="H14" s="69">
        <v>797696</v>
      </c>
      <c r="I14" s="70"/>
      <c r="K14" s="86"/>
      <c r="L14" s="85"/>
    </row>
    <row r="15" spans="1:256" s="66" customFormat="1" ht="9" customHeight="1">
      <c r="A15" s="63"/>
      <c r="B15" s="68">
        <v>1999</v>
      </c>
      <c r="C15" s="69">
        <f>SUM(D15:H15)</f>
        <v>8253182</v>
      </c>
      <c r="D15" s="69">
        <v>3033206</v>
      </c>
      <c r="E15" s="69">
        <v>4077837</v>
      </c>
      <c r="F15" s="69">
        <v>65905</v>
      </c>
      <c r="G15" s="69">
        <v>255062</v>
      </c>
      <c r="H15" s="69">
        <v>821172</v>
      </c>
      <c r="I15" s="70"/>
      <c r="K15" s="86"/>
      <c r="L15" s="85"/>
    </row>
    <row r="16" spans="1:256" s="66" customFormat="1" ht="9" customHeight="1">
      <c r="A16" s="63"/>
      <c r="C16" s="69"/>
      <c r="D16" s="69"/>
      <c r="E16" s="69"/>
      <c r="F16" s="69"/>
      <c r="G16" s="69"/>
      <c r="H16" s="69"/>
      <c r="I16" s="70"/>
      <c r="K16" s="86"/>
      <c r="L16" s="85"/>
    </row>
    <row r="17" spans="1:12" s="66" customFormat="1" ht="9" customHeight="1">
      <c r="A17" s="63"/>
      <c r="B17" s="68">
        <v>2000</v>
      </c>
      <c r="C17" s="69">
        <f>SUM(D17:H17)</f>
        <v>8761263</v>
      </c>
      <c r="D17" s="69">
        <v>2872470</v>
      </c>
      <c r="E17" s="69">
        <v>4614638</v>
      </c>
      <c r="F17" s="69">
        <v>79470</v>
      </c>
      <c r="G17" s="69">
        <v>290724</v>
      </c>
      <c r="H17" s="69">
        <v>903961</v>
      </c>
      <c r="I17" s="70"/>
      <c r="K17" s="86"/>
      <c r="L17" s="85"/>
    </row>
    <row r="18" spans="1:12" s="66" customFormat="1" ht="9" customHeight="1">
      <c r="A18" s="63"/>
      <c r="B18" s="68">
        <v>2001</v>
      </c>
      <c r="C18" s="69">
        <f>SUM(D18:H18)</f>
        <v>8880415</v>
      </c>
      <c r="D18" s="69">
        <v>3225035</v>
      </c>
      <c r="E18" s="69">
        <v>4328480</v>
      </c>
      <c r="F18" s="69">
        <v>107056</v>
      </c>
      <c r="G18" s="69">
        <v>247565</v>
      </c>
      <c r="H18" s="69">
        <v>972279</v>
      </c>
      <c r="I18" s="70"/>
      <c r="K18" s="86"/>
      <c r="L18" s="85"/>
    </row>
    <row r="19" spans="1:12" s="66" customFormat="1" ht="9" customHeight="1">
      <c r="A19" s="63"/>
      <c r="B19" s="68">
        <v>2002</v>
      </c>
      <c r="C19" s="69">
        <f>SUM(D19:H19)</f>
        <v>11740647</v>
      </c>
      <c r="D19" s="69">
        <v>4856680</v>
      </c>
      <c r="E19" s="69">
        <v>5309581</v>
      </c>
      <c r="F19" s="69">
        <v>149428</v>
      </c>
      <c r="G19" s="69">
        <v>273197</v>
      </c>
      <c r="H19" s="69">
        <v>1151761</v>
      </c>
      <c r="I19" s="70"/>
      <c r="K19" s="86"/>
      <c r="L19" s="85"/>
    </row>
    <row r="20" spans="1:12" s="66" customFormat="1" ht="9" customHeight="1">
      <c r="A20" s="63"/>
      <c r="B20" s="68">
        <v>2003</v>
      </c>
      <c r="C20" s="69">
        <f>SUM(D20:H20)</f>
        <v>11394613</v>
      </c>
      <c r="D20" s="69">
        <v>4316645</v>
      </c>
      <c r="E20" s="69">
        <v>5410801</v>
      </c>
      <c r="F20" s="69">
        <v>110805</v>
      </c>
      <c r="G20" s="69">
        <v>271213</v>
      </c>
      <c r="H20" s="69">
        <v>1285149</v>
      </c>
      <c r="I20" s="70"/>
      <c r="K20" s="86"/>
      <c r="L20" s="85"/>
    </row>
    <row r="21" spans="1:12" s="66" customFormat="1" ht="9" customHeight="1">
      <c r="A21" s="63"/>
      <c r="B21" s="68">
        <v>2004</v>
      </c>
      <c r="C21" s="69">
        <f>SUM(D21:H21)</f>
        <v>11349946</v>
      </c>
      <c r="D21" s="69">
        <v>4087165</v>
      </c>
      <c r="E21" s="69">
        <v>5575819</v>
      </c>
      <c r="F21" s="69">
        <v>108146</v>
      </c>
      <c r="G21" s="69">
        <v>291607</v>
      </c>
      <c r="H21" s="69">
        <v>1287209</v>
      </c>
      <c r="I21" s="70"/>
      <c r="K21" s="86"/>
      <c r="L21" s="85"/>
    </row>
    <row r="22" spans="1:12" s="66" customFormat="1" ht="9" customHeight="1">
      <c r="A22" s="63"/>
      <c r="B22" s="68"/>
      <c r="C22" s="69"/>
      <c r="D22" s="69"/>
      <c r="E22" s="69"/>
      <c r="F22" s="69"/>
      <c r="G22" s="69"/>
      <c r="H22" s="69"/>
      <c r="I22" s="70"/>
    </row>
    <row r="23" spans="1:12" s="66" customFormat="1" ht="9" customHeight="1">
      <c r="A23" s="63"/>
      <c r="B23" s="68">
        <v>2005</v>
      </c>
      <c r="C23" s="69">
        <f>SUM(D23:H23)</f>
        <v>12076886</v>
      </c>
      <c r="D23" s="69">
        <v>4386229</v>
      </c>
      <c r="E23" s="69">
        <v>5894247</v>
      </c>
      <c r="F23" s="69">
        <v>137089</v>
      </c>
      <c r="G23" s="69">
        <v>296271</v>
      </c>
      <c r="H23" s="69">
        <v>1363050</v>
      </c>
      <c r="I23" s="70"/>
    </row>
    <row r="24" spans="1:12" s="66" customFormat="1" ht="9" customHeight="1">
      <c r="A24" s="63"/>
      <c r="B24" s="68">
        <v>2006</v>
      </c>
      <c r="C24" s="69">
        <f>SUM(D24:H24)</f>
        <v>12081272</v>
      </c>
      <c r="D24" s="69">
        <v>4376104</v>
      </c>
      <c r="E24" s="69">
        <v>5934351</v>
      </c>
      <c r="F24" s="69">
        <v>131238</v>
      </c>
      <c r="G24" s="69">
        <v>277463</v>
      </c>
      <c r="H24" s="69">
        <v>1362116</v>
      </c>
      <c r="I24" s="70"/>
    </row>
    <row r="25" spans="1:12" s="66" customFormat="1" ht="9" customHeight="1">
      <c r="A25" s="63"/>
      <c r="B25" s="68">
        <v>2007</v>
      </c>
      <c r="C25" s="69">
        <f>SUM(D25:H25)</f>
        <v>11980174</v>
      </c>
      <c r="D25" s="69">
        <v>4304848</v>
      </c>
      <c r="E25" s="69">
        <v>5830963</v>
      </c>
      <c r="F25" s="69">
        <v>117480</v>
      </c>
      <c r="G25" s="69">
        <v>253711</v>
      </c>
      <c r="H25" s="69">
        <v>1473172</v>
      </c>
      <c r="I25" s="70"/>
    </row>
    <row r="26" spans="1:12" s="66" customFormat="1" ht="9" customHeight="1">
      <c r="A26" s="63"/>
      <c r="B26" s="68">
        <v>2008</v>
      </c>
      <c r="C26" s="69">
        <f>SUM(D26:H26)</f>
        <v>12160264</v>
      </c>
      <c r="D26" s="69">
        <v>4331819</v>
      </c>
      <c r="E26" s="69">
        <v>5887128</v>
      </c>
      <c r="F26" s="69">
        <v>109528</v>
      </c>
      <c r="G26" s="69">
        <v>253482</v>
      </c>
      <c r="H26" s="69">
        <v>1578307</v>
      </c>
      <c r="I26" s="70"/>
    </row>
    <row r="27" spans="1:12" s="66" customFormat="1" ht="9" customHeight="1">
      <c r="A27" s="63"/>
      <c r="B27" s="68">
        <v>2009</v>
      </c>
      <c r="C27" s="69">
        <f>SUM(D27:H27)</f>
        <v>11834500</v>
      </c>
      <c r="D27" s="69">
        <v>4165633</v>
      </c>
      <c r="E27" s="69">
        <v>5617733</v>
      </c>
      <c r="F27" s="69">
        <v>102104</v>
      </c>
      <c r="G27" s="69">
        <v>243563</v>
      </c>
      <c r="H27" s="69">
        <v>1705467</v>
      </c>
      <c r="I27" s="70"/>
    </row>
    <row r="28" spans="1:12" s="66" customFormat="1" ht="9" customHeight="1">
      <c r="A28" s="63"/>
      <c r="B28" s="68"/>
      <c r="C28" s="69"/>
      <c r="D28" s="69"/>
      <c r="E28" s="69"/>
      <c r="F28" s="69"/>
      <c r="G28" s="69"/>
      <c r="H28" s="69"/>
      <c r="I28" s="70"/>
    </row>
    <row r="29" spans="1:12" s="66" customFormat="1" ht="9" customHeight="1">
      <c r="A29" s="63"/>
      <c r="B29" s="68">
        <v>2010</v>
      </c>
      <c r="C29" s="69">
        <f>SUM(D29,E29,F29,G29,H29)</f>
        <v>12084805</v>
      </c>
      <c r="D29" s="69">
        <v>4249625</v>
      </c>
      <c r="E29" s="69">
        <v>5683224</v>
      </c>
      <c r="F29" s="69">
        <v>112109</v>
      </c>
      <c r="G29" s="69">
        <v>244285</v>
      </c>
      <c r="H29" s="69">
        <v>1795562</v>
      </c>
      <c r="I29" s="70"/>
    </row>
    <row r="30" spans="1:12" s="66" customFormat="1" ht="9" customHeight="1">
      <c r="A30" s="63"/>
      <c r="B30" s="68">
        <v>2011</v>
      </c>
      <c r="C30" s="69">
        <f>SUM(D30,E30,F30,G30,H30)</f>
        <v>11851295</v>
      </c>
      <c r="D30" s="69">
        <v>4080376</v>
      </c>
      <c r="E30" s="69">
        <v>5797289</v>
      </c>
      <c r="F30" s="69">
        <v>101769</v>
      </c>
      <c r="G30" s="69">
        <v>243495</v>
      </c>
      <c r="H30" s="69">
        <v>1628366</v>
      </c>
      <c r="I30" s="70"/>
    </row>
    <row r="31" spans="1:12" s="66" customFormat="1" ht="9" customHeight="1">
      <c r="A31" s="63"/>
      <c r="B31" s="68">
        <v>2012</v>
      </c>
      <c r="C31" s="69">
        <f>SUM(D31,E31,F31,G31,H31)</f>
        <v>12177408</v>
      </c>
      <c r="D31" s="69">
        <v>4182000</v>
      </c>
      <c r="E31" s="69">
        <v>6038251</v>
      </c>
      <c r="F31" s="69">
        <v>119402</v>
      </c>
      <c r="G31" s="69">
        <v>243150</v>
      </c>
      <c r="H31" s="69">
        <v>1594605</v>
      </c>
      <c r="I31" s="70"/>
    </row>
    <row r="32" spans="1:12" s="66" customFormat="1" ht="3" customHeight="1">
      <c r="A32" s="63"/>
      <c r="B32" s="67"/>
      <c r="C32" s="67"/>
      <c r="D32" s="67"/>
      <c r="E32" s="67"/>
      <c r="F32" s="67"/>
      <c r="G32" s="67"/>
      <c r="H32" s="67"/>
      <c r="I32" s="71"/>
    </row>
    <row r="33" spans="1:9" s="66" customFormat="1" ht="3" customHeight="1">
      <c r="A33" s="63"/>
      <c r="B33" s="72"/>
      <c r="C33" s="72"/>
      <c r="D33" s="72"/>
      <c r="E33" s="72"/>
      <c r="F33" s="72"/>
      <c r="G33" s="72"/>
      <c r="H33" s="72"/>
      <c r="I33" s="71"/>
    </row>
    <row r="34" spans="1:9" s="66" customFormat="1" ht="9" customHeight="1">
      <c r="A34" s="63"/>
      <c r="B34" s="672" t="s">
        <v>84</v>
      </c>
      <c r="C34" s="673"/>
      <c r="D34" s="673"/>
      <c r="E34" s="673"/>
      <c r="F34" s="673"/>
      <c r="G34" s="673"/>
      <c r="H34" s="673"/>
      <c r="I34" s="73"/>
    </row>
    <row r="35" spans="1:9" s="66" customFormat="1" ht="9" customHeight="1">
      <c r="A35" s="63"/>
      <c r="B35" s="667" t="s">
        <v>157</v>
      </c>
      <c r="C35" s="174"/>
      <c r="D35" s="174"/>
      <c r="E35" s="673"/>
      <c r="F35" s="673"/>
      <c r="G35" s="673"/>
      <c r="H35" s="673"/>
      <c r="I35" s="73"/>
    </row>
    <row r="36" spans="1:9" s="66" customFormat="1" ht="3" customHeight="1">
      <c r="A36" s="106"/>
      <c r="B36" s="107"/>
      <c r="C36" s="107"/>
      <c r="D36" s="107"/>
      <c r="E36" s="107"/>
      <c r="F36" s="107"/>
      <c r="G36" s="107"/>
      <c r="H36" s="107"/>
      <c r="I36" s="108"/>
    </row>
  </sheetData>
  <sheetProtection sheet="1" objects="1" scenarios="1"/>
  <mergeCells count="4">
    <mergeCell ref="B7:B8"/>
    <mergeCell ref="E7:E8"/>
    <mergeCell ref="F7:F8"/>
    <mergeCell ref="G7:G8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R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.1640625" style="76" customWidth="1"/>
    <col min="2" max="3" width="7.5" style="76" customWidth="1"/>
    <col min="4" max="4" width="9.33203125" style="76" customWidth="1"/>
    <col min="5" max="5" width="8.6640625" style="76" customWidth="1"/>
    <col min="6" max="7" width="8.33203125" style="76" customWidth="1"/>
    <col min="8" max="8" width="7.1640625" style="76" customWidth="1"/>
    <col min="9" max="9" width="7.83203125" style="76" customWidth="1"/>
    <col min="10" max="10" width="8.6640625" style="76" customWidth="1"/>
    <col min="11" max="12" width="1" style="76" customWidth="1"/>
    <col min="13" max="16384" width="13.33203125" style="76" hidden="1"/>
  </cols>
  <sheetData>
    <row r="1" spans="1:252" s="88" customFormat="1" ht="4.7" customHeight="1">
      <c r="A1" s="347"/>
      <c r="B1" s="348"/>
      <c r="C1" s="348"/>
      <c r="D1" s="349"/>
      <c r="E1" s="349"/>
      <c r="F1" s="349"/>
      <c r="G1" s="349"/>
      <c r="H1" s="349"/>
      <c r="I1" s="349"/>
      <c r="J1" s="349"/>
      <c r="K1" s="350"/>
    </row>
    <row r="2" spans="1:252" s="356" customFormat="1" ht="9.9499999999999993" customHeight="1">
      <c r="A2" s="351"/>
      <c r="B2" s="352" t="s">
        <v>228</v>
      </c>
      <c r="C2" s="353"/>
      <c r="D2" s="354"/>
      <c r="E2" s="354"/>
      <c r="F2" s="354"/>
      <c r="G2" s="99"/>
      <c r="H2" s="354"/>
      <c r="I2" s="354"/>
      <c r="J2" s="710" t="s">
        <v>229</v>
      </c>
      <c r="K2" s="355"/>
      <c r="IR2" s="357"/>
    </row>
    <row r="3" spans="1:252" s="356" customFormat="1" ht="9.9499999999999993" customHeight="1">
      <c r="A3" s="351"/>
      <c r="B3" s="352" t="s">
        <v>230</v>
      </c>
      <c r="C3" s="353"/>
      <c r="D3" s="354"/>
      <c r="E3" s="354"/>
      <c r="F3" s="354"/>
      <c r="G3" s="358"/>
      <c r="H3" s="354"/>
      <c r="I3" s="354"/>
      <c r="J3" s="354"/>
      <c r="K3" s="355"/>
    </row>
    <row r="4" spans="1:252" s="356" customFormat="1" ht="9.9499999999999993" customHeight="1">
      <c r="A4" s="351"/>
      <c r="B4" s="352" t="s">
        <v>207</v>
      </c>
      <c r="C4" s="353"/>
      <c r="D4" s="354"/>
      <c r="E4" s="354"/>
      <c r="F4" s="354"/>
      <c r="G4" s="354"/>
      <c r="H4" s="354"/>
      <c r="I4" s="354"/>
      <c r="J4" s="354"/>
      <c r="K4" s="355"/>
    </row>
    <row r="5" spans="1:252" s="356" customFormat="1" ht="9.9499999999999993" customHeight="1">
      <c r="A5" s="351"/>
      <c r="B5" s="359" t="s">
        <v>231</v>
      </c>
      <c r="C5" s="353"/>
      <c r="D5" s="354"/>
      <c r="E5" s="354"/>
      <c r="F5" s="354"/>
      <c r="G5" s="354"/>
      <c r="H5" s="354"/>
      <c r="I5" s="354"/>
      <c r="J5" s="354"/>
      <c r="K5" s="355"/>
    </row>
    <row r="6" spans="1:252" s="88" customFormat="1" ht="3" customHeight="1">
      <c r="A6" s="360"/>
      <c r="B6" s="361"/>
      <c r="C6" s="361"/>
      <c r="D6" s="362"/>
      <c r="E6" s="362"/>
      <c r="F6" s="362"/>
      <c r="G6" s="362"/>
      <c r="H6" s="362"/>
      <c r="I6" s="362"/>
      <c r="J6" s="362"/>
      <c r="K6" s="363"/>
    </row>
    <row r="7" spans="1:252" s="88" customFormat="1" ht="3" customHeight="1">
      <c r="A7" s="360"/>
      <c r="B7" s="364"/>
      <c r="C7" s="364"/>
      <c r="D7" s="365"/>
      <c r="E7" s="365"/>
      <c r="F7" s="365"/>
      <c r="G7" s="349"/>
      <c r="H7" s="349"/>
      <c r="I7" s="349"/>
      <c r="J7" s="349"/>
      <c r="K7" s="363"/>
    </row>
    <row r="8" spans="1:252" s="88" customFormat="1" ht="9" customHeight="1">
      <c r="A8" s="360"/>
      <c r="B8" s="715" t="s">
        <v>28</v>
      </c>
      <c r="C8" s="366" t="s">
        <v>46</v>
      </c>
      <c r="D8" s="98" t="s">
        <v>232</v>
      </c>
      <c r="E8" s="98" t="s">
        <v>233</v>
      </c>
      <c r="F8" s="98" t="s">
        <v>234</v>
      </c>
      <c r="G8" s="98" t="s">
        <v>235</v>
      </c>
      <c r="H8" s="98" t="s">
        <v>236</v>
      </c>
      <c r="I8" s="82" t="s">
        <v>237</v>
      </c>
      <c r="J8" s="716" t="s">
        <v>238</v>
      </c>
      <c r="K8" s="363"/>
    </row>
    <row r="9" spans="1:252" s="88" customFormat="1" ht="9" customHeight="1">
      <c r="A9" s="360"/>
      <c r="B9" s="715"/>
      <c r="C9" s="366"/>
      <c r="D9" s="98"/>
      <c r="E9" s="98"/>
      <c r="F9" s="98"/>
      <c r="G9" s="98"/>
      <c r="H9" s="98"/>
      <c r="I9" s="82"/>
      <c r="J9" s="717"/>
      <c r="K9" s="363"/>
    </row>
    <row r="10" spans="1:252" s="88" customFormat="1" ht="3" customHeight="1">
      <c r="A10" s="360"/>
      <c r="B10" s="361"/>
      <c r="C10" s="361"/>
      <c r="D10" s="362"/>
      <c r="E10" s="362"/>
      <c r="F10" s="362"/>
      <c r="G10" s="367"/>
      <c r="H10" s="362"/>
      <c r="I10" s="362"/>
      <c r="J10" s="362"/>
      <c r="K10" s="363"/>
    </row>
    <row r="11" spans="1:252" s="88" customFormat="1" ht="3" customHeight="1">
      <c r="A11" s="360"/>
      <c r="B11" s="364"/>
      <c r="C11" s="364"/>
      <c r="D11" s="365"/>
      <c r="E11" s="365"/>
      <c r="F11" s="365"/>
      <c r="G11" s="368"/>
      <c r="H11" s="349"/>
      <c r="I11" s="349"/>
      <c r="J11" s="349"/>
      <c r="K11" s="363"/>
    </row>
    <row r="12" spans="1:252" ht="8.25" customHeight="1">
      <c r="A12" s="369"/>
      <c r="B12" s="370">
        <v>1995</v>
      </c>
      <c r="C12" s="371">
        <f t="shared" ref="C12:C18" si="0">SUM(D12:J12)</f>
        <v>45723.840000000004</v>
      </c>
      <c r="D12" s="371">
        <v>34323.843999999997</v>
      </c>
      <c r="E12" s="371">
        <v>9246.2649999999994</v>
      </c>
      <c r="F12" s="371">
        <v>518.55200000000002</v>
      </c>
      <c r="G12" s="371">
        <v>315.55</v>
      </c>
      <c r="H12" s="371">
        <v>216.31</v>
      </c>
      <c r="I12" s="371">
        <v>1103.319</v>
      </c>
      <c r="J12" s="371" t="s">
        <v>9</v>
      </c>
      <c r="K12" s="372"/>
    </row>
    <row r="13" spans="1:252" ht="8.25" customHeight="1">
      <c r="A13" s="369"/>
      <c r="B13" s="370">
        <v>1996</v>
      </c>
      <c r="C13" s="371">
        <f t="shared" si="0"/>
        <v>48813.216999999997</v>
      </c>
      <c r="D13" s="371">
        <v>37260.966999999997</v>
      </c>
      <c r="E13" s="371">
        <v>9311.5400000000009</v>
      </c>
      <c r="F13" s="371">
        <v>539.52099999999996</v>
      </c>
      <c r="G13" s="371">
        <v>361.34399999999999</v>
      </c>
      <c r="H13" s="371">
        <v>182.22800000000001</v>
      </c>
      <c r="I13" s="371">
        <v>1157.617</v>
      </c>
      <c r="J13" s="371" t="s">
        <v>9</v>
      </c>
      <c r="K13" s="372"/>
    </row>
    <row r="14" spans="1:252" ht="8.25" customHeight="1">
      <c r="A14" s="369"/>
      <c r="B14" s="370">
        <v>1997</v>
      </c>
      <c r="C14" s="371">
        <f t="shared" si="0"/>
        <v>51433.645000000004</v>
      </c>
      <c r="D14" s="371">
        <v>39461.964</v>
      </c>
      <c r="E14" s="371">
        <v>9472.0419999999995</v>
      </c>
      <c r="F14" s="371">
        <v>597.07799999999997</v>
      </c>
      <c r="G14" s="371">
        <v>456.68299999999999</v>
      </c>
      <c r="H14" s="371">
        <v>183.97200000000001</v>
      </c>
      <c r="I14" s="371">
        <v>1261.9059999999999</v>
      </c>
      <c r="J14" s="371" t="s">
        <v>9</v>
      </c>
      <c r="K14" s="372"/>
    </row>
    <row r="15" spans="1:252" ht="8.25" customHeight="1">
      <c r="A15" s="369"/>
      <c r="B15" s="370">
        <v>1998</v>
      </c>
      <c r="C15" s="371">
        <f>SUM(D15:J15)+1</f>
        <v>54261.402000000002</v>
      </c>
      <c r="D15" s="371">
        <v>41942</v>
      </c>
      <c r="E15" s="371">
        <v>9724</v>
      </c>
      <c r="F15" s="371">
        <v>627.49099999999999</v>
      </c>
      <c r="G15" s="371">
        <v>465.82600000000002</v>
      </c>
      <c r="H15" s="371">
        <v>193.62799999999999</v>
      </c>
      <c r="I15" s="371">
        <v>1307.4570000000001</v>
      </c>
      <c r="J15" s="371" t="s">
        <v>9</v>
      </c>
      <c r="K15" s="372"/>
    </row>
    <row r="16" spans="1:252" ht="8.25" customHeight="1">
      <c r="A16" s="369"/>
      <c r="B16" s="370">
        <v>1999</v>
      </c>
      <c r="C16" s="371">
        <f t="shared" si="0"/>
        <v>57033.22</v>
      </c>
      <c r="D16" s="371">
        <v>44557</v>
      </c>
      <c r="E16" s="371">
        <v>9897</v>
      </c>
      <c r="F16" s="371">
        <v>603.87900000000002</v>
      </c>
      <c r="G16" s="371">
        <v>489.47699999999998</v>
      </c>
      <c r="H16" s="371">
        <v>232.52799999999999</v>
      </c>
      <c r="I16" s="371">
        <v>1253.336</v>
      </c>
      <c r="J16" s="371" t="s">
        <v>9</v>
      </c>
      <c r="K16" s="372"/>
    </row>
    <row r="17" spans="1:11" ht="8.25" customHeight="1">
      <c r="A17" s="369"/>
      <c r="B17" s="370"/>
      <c r="C17" s="371"/>
      <c r="D17" s="371"/>
      <c r="E17" s="371"/>
      <c r="F17" s="371"/>
      <c r="G17" s="371"/>
      <c r="H17" s="371"/>
      <c r="I17" s="371"/>
      <c r="J17" s="371"/>
      <c r="K17" s="372"/>
    </row>
    <row r="18" spans="1:11" ht="8.25" customHeight="1">
      <c r="A18" s="369"/>
      <c r="B18" s="370">
        <v>2000</v>
      </c>
      <c r="C18" s="371">
        <f t="shared" si="0"/>
        <v>59231.33</v>
      </c>
      <c r="D18" s="371">
        <v>46533.923999999999</v>
      </c>
      <c r="E18" s="371">
        <v>10065.861000000001</v>
      </c>
      <c r="F18" s="371">
        <v>647.03599999999994</v>
      </c>
      <c r="G18" s="371">
        <v>489.47699999999998</v>
      </c>
      <c r="H18" s="371">
        <v>187.02799999999999</v>
      </c>
      <c r="I18" s="371">
        <v>1308.0039999999999</v>
      </c>
      <c r="J18" s="371" t="s">
        <v>9</v>
      </c>
      <c r="K18" s="372"/>
    </row>
    <row r="19" spans="1:11" ht="8.25" customHeight="1">
      <c r="A19" s="369"/>
      <c r="B19" s="370">
        <v>2001</v>
      </c>
      <c r="C19" s="371">
        <f>SUM(D19:J19)</f>
        <v>58929.440000000002</v>
      </c>
      <c r="D19" s="371">
        <v>45872.402999999998</v>
      </c>
      <c r="E19" s="371">
        <v>10236.522999999999</v>
      </c>
      <c r="F19" s="371">
        <v>664.93799999999999</v>
      </c>
      <c r="G19" s="371">
        <v>510.78399999999999</v>
      </c>
      <c r="H19" s="371">
        <v>213.27500000000001</v>
      </c>
      <c r="I19" s="371">
        <v>1431.5170000000001</v>
      </c>
      <c r="J19" s="371" t="s">
        <v>9</v>
      </c>
      <c r="K19" s="372"/>
    </row>
    <row r="20" spans="1:11" ht="8.25" customHeight="1">
      <c r="A20" s="369"/>
      <c r="B20" s="370">
        <v>2002</v>
      </c>
      <c r="C20" s="371">
        <f>SUM(D20:J20)</f>
        <v>59294.671000000002</v>
      </c>
      <c r="D20" s="371">
        <v>46198.688999999998</v>
      </c>
      <c r="E20" s="371">
        <v>10303.539000000001</v>
      </c>
      <c r="F20" s="371">
        <v>676.245</v>
      </c>
      <c r="G20" s="371">
        <v>535.73400000000004</v>
      </c>
      <c r="H20" s="371">
        <v>207.77699999999999</v>
      </c>
      <c r="I20" s="371">
        <v>1372.6869999999999</v>
      </c>
      <c r="J20" s="371" t="s">
        <v>9</v>
      </c>
      <c r="K20" s="372"/>
    </row>
    <row r="21" spans="1:11" ht="8.25" customHeight="1">
      <c r="A21" s="369"/>
      <c r="B21" s="370">
        <v>2004</v>
      </c>
      <c r="C21" s="371">
        <f>SUM(D21:J21)</f>
        <v>60063.559000000001</v>
      </c>
      <c r="D21" s="371">
        <v>41242.697</v>
      </c>
      <c r="E21" s="371">
        <v>10456.773999999999</v>
      </c>
      <c r="F21" s="371">
        <v>689.55</v>
      </c>
      <c r="G21" s="371">
        <v>677.28099999999995</v>
      </c>
      <c r="H21" s="371">
        <v>209.76499999999999</v>
      </c>
      <c r="I21" s="371">
        <v>1469.203</v>
      </c>
      <c r="J21" s="371">
        <v>5318.2889999999998</v>
      </c>
      <c r="K21" s="372"/>
    </row>
    <row r="22" spans="1:11" ht="8.25" customHeight="1">
      <c r="A22" s="369"/>
      <c r="B22" s="370"/>
      <c r="C22" s="371"/>
      <c r="D22" s="371"/>
      <c r="E22" s="371"/>
      <c r="F22" s="371"/>
      <c r="G22" s="371"/>
      <c r="H22" s="371"/>
      <c r="I22" s="371"/>
      <c r="J22" s="371"/>
      <c r="K22" s="372"/>
    </row>
    <row r="23" spans="1:11" ht="8.25" customHeight="1">
      <c r="A23" s="369"/>
      <c r="B23" s="370">
        <v>2005</v>
      </c>
      <c r="C23" s="371">
        <f>SUM(D23:J23)</f>
        <v>69313.759000000005</v>
      </c>
      <c r="D23" s="371">
        <v>44960.508999999998</v>
      </c>
      <c r="E23" s="371">
        <v>10602.046</v>
      </c>
      <c r="F23" s="371">
        <v>707.58100000000002</v>
      </c>
      <c r="G23" s="371" t="s">
        <v>9</v>
      </c>
      <c r="H23" s="371">
        <v>201.375</v>
      </c>
      <c r="I23" s="371">
        <v>1437.3869999999999</v>
      </c>
      <c r="J23" s="371">
        <v>11404.861000000001</v>
      </c>
      <c r="K23" s="372"/>
    </row>
    <row r="24" spans="1:11" ht="8.25" customHeight="1">
      <c r="A24" s="369"/>
      <c r="B24" s="370">
        <v>2006</v>
      </c>
      <c r="C24" s="371">
        <f>SUM(D24:J24)</f>
        <v>76833.565999999992</v>
      </c>
      <c r="D24" s="371">
        <v>47918.148999999998</v>
      </c>
      <c r="E24" s="371">
        <v>10798.948</v>
      </c>
      <c r="F24" s="371">
        <v>712.46600000000001</v>
      </c>
      <c r="G24" s="371" t="s">
        <v>9</v>
      </c>
      <c r="H24" s="371">
        <v>197.11600000000001</v>
      </c>
      <c r="I24" s="371">
        <v>1534.5129999999999</v>
      </c>
      <c r="J24" s="371">
        <v>15672.374</v>
      </c>
      <c r="K24" s="372"/>
    </row>
    <row r="25" spans="1:11" ht="8.25" customHeight="1">
      <c r="A25" s="369"/>
      <c r="B25" s="370">
        <v>2007</v>
      </c>
      <c r="C25" s="371">
        <f>SUM(D25:J25)</f>
        <v>85715.104999999996</v>
      </c>
      <c r="D25" s="371">
        <v>50560.923999999999</v>
      </c>
      <c r="E25" s="371">
        <v>10980.931</v>
      </c>
      <c r="F25" s="371">
        <v>712.49900000000002</v>
      </c>
      <c r="G25" s="371" t="s">
        <v>9</v>
      </c>
      <c r="H25" s="371">
        <v>201.869</v>
      </c>
      <c r="I25" s="371">
        <v>1424.2629999999999</v>
      </c>
      <c r="J25" s="371">
        <v>21834.618999999999</v>
      </c>
      <c r="K25" s="372"/>
    </row>
    <row r="26" spans="1:11" ht="8.25" customHeight="1">
      <c r="A26" s="369"/>
      <c r="B26" s="370">
        <v>2008</v>
      </c>
      <c r="C26" s="371">
        <f>SUM(D26:J26)</f>
        <v>88323.566999999995</v>
      </c>
      <c r="D26" s="371">
        <v>48909.705000000002</v>
      </c>
      <c r="E26" s="371">
        <v>11300.744000000001</v>
      </c>
      <c r="F26" s="371">
        <v>727.67600000000004</v>
      </c>
      <c r="G26" s="371" t="s">
        <v>9</v>
      </c>
      <c r="H26" s="371">
        <v>217.655</v>
      </c>
      <c r="I26" s="371" t="s">
        <v>9</v>
      </c>
      <c r="J26" s="371">
        <v>27167.787</v>
      </c>
      <c r="K26" s="372"/>
    </row>
    <row r="27" spans="1:11" ht="8.25" customHeight="1">
      <c r="A27" s="369"/>
      <c r="B27" s="370">
        <v>2009</v>
      </c>
      <c r="C27" s="371">
        <f>SUM(D27:J27)</f>
        <v>94642.39899999999</v>
      </c>
      <c r="D27" s="371">
        <v>49134.31</v>
      </c>
      <c r="E27" s="371">
        <v>11589.483</v>
      </c>
      <c r="F27" s="371">
        <v>738.52599999999995</v>
      </c>
      <c r="G27" s="371">
        <v>866.30600000000004</v>
      </c>
      <c r="H27" s="371">
        <v>227.511</v>
      </c>
      <c r="I27" s="371">
        <v>953.31399999999996</v>
      </c>
      <c r="J27" s="371">
        <v>31132.949000000001</v>
      </c>
      <c r="K27" s="372"/>
    </row>
    <row r="28" spans="1:11" ht="8.25" customHeight="1">
      <c r="A28" s="369"/>
      <c r="B28" s="370"/>
      <c r="C28" s="371"/>
      <c r="D28" s="371"/>
      <c r="E28" s="371"/>
      <c r="F28" s="371"/>
      <c r="G28" s="371"/>
      <c r="H28" s="371"/>
      <c r="I28" s="371"/>
      <c r="J28" s="371"/>
      <c r="K28" s="372"/>
    </row>
    <row r="29" spans="1:11" ht="8.25" customHeight="1">
      <c r="A29" s="369"/>
      <c r="B29" s="370">
        <v>2010</v>
      </c>
      <c r="C29" s="371">
        <f t="shared" ref="C29:C30" si="1">SUM(D29:J29)</f>
        <v>111794.439</v>
      </c>
      <c r="D29" s="371">
        <v>52310.086000000003</v>
      </c>
      <c r="E29" s="371">
        <v>11993.353999999999</v>
      </c>
      <c r="F29" s="371">
        <v>742.55600000000004</v>
      </c>
      <c r="G29" s="371">
        <v>1048.136</v>
      </c>
      <c r="H29" s="371">
        <v>239.56800000000001</v>
      </c>
      <c r="I29" s="371">
        <v>1942.02</v>
      </c>
      <c r="J29" s="371">
        <v>43518.718999999997</v>
      </c>
      <c r="K29" s="372"/>
    </row>
    <row r="30" spans="1:11" ht="8.25" customHeight="1">
      <c r="A30" s="369"/>
      <c r="B30" s="370" t="s">
        <v>239</v>
      </c>
      <c r="C30" s="371">
        <f t="shared" si="1"/>
        <v>122708.508</v>
      </c>
      <c r="D30" s="371">
        <v>54906.396000000001</v>
      </c>
      <c r="E30" s="371">
        <v>12206.73</v>
      </c>
      <c r="F30" s="371">
        <v>747.99699999999996</v>
      </c>
      <c r="G30" s="371">
        <v>806.12199999999996</v>
      </c>
      <c r="H30" s="371">
        <v>264.32900000000001</v>
      </c>
      <c r="I30" s="371">
        <v>1953.62</v>
      </c>
      <c r="J30" s="371">
        <v>51823.313999999998</v>
      </c>
      <c r="K30" s="372"/>
    </row>
    <row r="31" spans="1:11" s="88" customFormat="1" ht="3" customHeight="1">
      <c r="A31" s="360"/>
      <c r="B31" s="361"/>
      <c r="C31" s="361"/>
      <c r="D31" s="362"/>
      <c r="E31" s="362"/>
      <c r="F31" s="362"/>
      <c r="G31" s="362"/>
      <c r="H31" s="362"/>
      <c r="I31" s="362"/>
      <c r="J31" s="362"/>
      <c r="K31" s="363"/>
    </row>
    <row r="32" spans="1:11" s="88" customFormat="1" ht="3" customHeight="1">
      <c r="A32" s="360"/>
      <c r="B32" s="364"/>
      <c r="C32" s="364"/>
      <c r="D32" s="365"/>
      <c r="E32" s="365"/>
      <c r="F32" s="365"/>
      <c r="G32" s="349"/>
      <c r="H32" s="349"/>
      <c r="I32" s="349"/>
      <c r="J32" s="349"/>
      <c r="K32" s="363"/>
    </row>
    <row r="33" spans="1:12" s="88" customFormat="1" ht="8.65" customHeight="1">
      <c r="A33" s="360"/>
      <c r="B33" s="364" t="s">
        <v>240</v>
      </c>
      <c r="C33" s="364"/>
      <c r="D33" s="365"/>
      <c r="E33" s="365"/>
      <c r="F33" s="365"/>
      <c r="G33" s="365"/>
      <c r="H33" s="365"/>
      <c r="I33" s="365"/>
      <c r="J33" s="365"/>
      <c r="K33" s="363"/>
    </row>
    <row r="34" spans="1:12" s="88" customFormat="1" ht="8.65" customHeight="1">
      <c r="A34" s="360"/>
      <c r="B34" s="373" t="s">
        <v>241</v>
      </c>
      <c r="C34" s="365"/>
      <c r="D34" s="365"/>
      <c r="E34" s="365"/>
      <c r="F34" s="365"/>
      <c r="G34" s="365"/>
      <c r="H34" s="365"/>
      <c r="I34" s="365"/>
      <c r="J34" s="365"/>
      <c r="K34" s="363"/>
    </row>
    <row r="35" spans="1:12" s="88" customFormat="1" ht="8.65" customHeight="1">
      <c r="A35" s="360"/>
      <c r="B35" s="373" t="s">
        <v>242</v>
      </c>
      <c r="C35" s="365"/>
      <c r="D35" s="365"/>
      <c r="E35" s="365"/>
      <c r="F35" s="365"/>
      <c r="G35" s="365"/>
      <c r="H35" s="365"/>
      <c r="I35" s="365"/>
      <c r="J35" s="365"/>
      <c r="K35" s="363"/>
    </row>
    <row r="36" spans="1:12" s="88" customFormat="1" ht="8.65" customHeight="1">
      <c r="A36" s="360"/>
      <c r="B36" s="673" t="s">
        <v>243</v>
      </c>
      <c r="C36" s="365"/>
      <c r="D36" s="365"/>
      <c r="E36" s="365"/>
      <c r="F36" s="365"/>
      <c r="G36" s="365"/>
      <c r="H36" s="365"/>
      <c r="I36" s="365"/>
      <c r="J36" s="365"/>
      <c r="K36" s="363"/>
    </row>
    <row r="37" spans="1:12" s="88" customFormat="1" ht="4.7" customHeight="1">
      <c r="A37" s="374"/>
      <c r="B37" s="361"/>
      <c r="C37" s="361"/>
      <c r="D37" s="362"/>
      <c r="E37" s="362"/>
      <c r="F37" s="362"/>
      <c r="G37" s="362"/>
      <c r="H37" s="362"/>
      <c r="I37" s="362"/>
      <c r="J37" s="362"/>
      <c r="K37" s="375"/>
    </row>
    <row r="38" spans="1:12" ht="5.0999999999999996" hidden="1" customHeight="1">
      <c r="L38" s="76" t="s">
        <v>59</v>
      </c>
    </row>
    <row r="39" spans="1:12" ht="8.25" hidden="1" customHeight="1"/>
  </sheetData>
  <sheetProtection sheet="1" objects="1" scenarios="1"/>
  <mergeCells count="2">
    <mergeCell ref="B8:B9"/>
    <mergeCell ref="J8:J9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IT20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16.1640625" style="76" customWidth="1"/>
    <col min="3" max="3" width="8" style="76" customWidth="1"/>
    <col min="4" max="5" width="8.1640625" style="76" customWidth="1"/>
    <col min="6" max="6" width="8.33203125" style="76" customWidth="1"/>
    <col min="7" max="7" width="8.1640625" style="76" customWidth="1"/>
    <col min="8" max="8" width="8.33203125" style="76" customWidth="1"/>
    <col min="9" max="9" width="8.1640625" style="76" customWidth="1"/>
    <col min="10" max="11" width="1" style="76" customWidth="1"/>
    <col min="12" max="16384" width="12.5" style="76" hidden="1"/>
  </cols>
  <sheetData>
    <row r="1" spans="1:254" s="55" customFormat="1" ht="4.7" customHeight="1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254" s="55" customFormat="1" ht="10.5" customHeight="1">
      <c r="A2" s="56"/>
      <c r="B2" s="77" t="s">
        <v>85</v>
      </c>
      <c r="C2" s="58"/>
      <c r="D2" s="58"/>
      <c r="E2" s="58"/>
      <c r="F2" s="58"/>
      <c r="G2" s="58"/>
      <c r="H2" s="58"/>
      <c r="I2" s="710" t="s">
        <v>86</v>
      </c>
      <c r="J2" s="59"/>
      <c r="IT2" s="97"/>
    </row>
    <row r="3" spans="1:254" s="55" customFormat="1" ht="10.5" customHeight="1">
      <c r="A3" s="56"/>
      <c r="B3" s="77" t="s">
        <v>87</v>
      </c>
      <c r="C3" s="58"/>
      <c r="D3" s="58"/>
      <c r="E3" s="58"/>
      <c r="F3" s="58"/>
      <c r="G3" s="58"/>
      <c r="H3" s="58"/>
      <c r="I3" s="681" t="s">
        <v>3</v>
      </c>
      <c r="J3" s="70"/>
    </row>
    <row r="4" spans="1:254" s="55" customFormat="1" ht="10.5" customHeight="1">
      <c r="A4" s="56"/>
      <c r="B4" s="77" t="s">
        <v>88</v>
      </c>
      <c r="C4" s="58"/>
      <c r="D4" s="58"/>
      <c r="E4" s="58"/>
      <c r="F4" s="58"/>
      <c r="G4" s="58"/>
      <c r="H4" s="58"/>
      <c r="I4" s="681"/>
      <c r="J4" s="70"/>
    </row>
    <row r="5" spans="1:254" s="55" customFormat="1" ht="10.5" customHeight="1">
      <c r="A5" s="56"/>
      <c r="B5" s="78" t="s">
        <v>27</v>
      </c>
      <c r="C5" s="58"/>
      <c r="D5" s="58"/>
      <c r="E5" s="58"/>
      <c r="F5" s="58"/>
      <c r="G5" s="58"/>
      <c r="H5" s="58"/>
      <c r="I5" s="58"/>
      <c r="J5" s="60"/>
    </row>
    <row r="6" spans="1:254" s="55" customFormat="1" ht="3" customHeight="1">
      <c r="A6" s="56"/>
      <c r="B6" s="61"/>
      <c r="C6" s="61"/>
      <c r="D6" s="61"/>
      <c r="E6" s="61"/>
      <c r="F6" s="61"/>
      <c r="G6" s="61"/>
      <c r="H6" s="61"/>
      <c r="I6" s="61"/>
      <c r="J6" s="60"/>
    </row>
    <row r="7" spans="1:254" s="55" customFormat="1" ht="3" customHeight="1">
      <c r="A7" s="56"/>
      <c r="B7" s="58"/>
      <c r="C7" s="58"/>
      <c r="D7" s="58"/>
      <c r="E7" s="58"/>
      <c r="F7" s="58"/>
      <c r="G7" s="58"/>
      <c r="H7" s="58"/>
      <c r="I7" s="58"/>
      <c r="J7" s="60"/>
    </row>
    <row r="8" spans="1:254" s="55" customFormat="1" ht="9" customHeight="1">
      <c r="A8" s="56"/>
      <c r="B8" s="718" t="s">
        <v>28</v>
      </c>
      <c r="C8" s="727" t="s">
        <v>89</v>
      </c>
      <c r="D8" s="727"/>
      <c r="E8" s="727"/>
      <c r="F8" s="727"/>
      <c r="G8" s="727"/>
      <c r="H8" s="727"/>
      <c r="I8" s="727"/>
      <c r="J8" s="92"/>
    </row>
    <row r="9" spans="1:254" s="55" customFormat="1" ht="9" customHeight="1">
      <c r="A9" s="56"/>
      <c r="B9" s="719"/>
      <c r="C9" s="726" t="s">
        <v>46</v>
      </c>
      <c r="D9" s="722" t="s">
        <v>90</v>
      </c>
      <c r="E9" s="722" t="s">
        <v>91</v>
      </c>
      <c r="F9" s="726" t="s">
        <v>92</v>
      </c>
      <c r="G9" s="722" t="s">
        <v>93</v>
      </c>
      <c r="H9" s="722" t="s">
        <v>94</v>
      </c>
      <c r="I9" s="722" t="s">
        <v>95</v>
      </c>
      <c r="J9" s="62"/>
    </row>
    <row r="10" spans="1:254" s="66" customFormat="1" ht="9" customHeight="1">
      <c r="A10" s="63"/>
      <c r="B10" s="719"/>
      <c r="C10" s="726"/>
      <c r="D10" s="726"/>
      <c r="E10" s="726"/>
      <c r="F10" s="726"/>
      <c r="G10" s="726"/>
      <c r="H10" s="726"/>
      <c r="I10" s="726"/>
      <c r="J10" s="62"/>
    </row>
    <row r="11" spans="1:254" s="55" customFormat="1" ht="3" customHeight="1">
      <c r="A11" s="56"/>
      <c r="B11" s="61"/>
      <c r="C11" s="67"/>
      <c r="D11" s="61"/>
      <c r="E11" s="61"/>
      <c r="F11" s="61"/>
      <c r="G11" s="61"/>
      <c r="H11" s="61"/>
      <c r="I11" s="67"/>
      <c r="J11" s="71"/>
    </row>
    <row r="12" spans="1:254" s="55" customFormat="1" ht="3" customHeight="1">
      <c r="A12" s="56"/>
      <c r="B12" s="58"/>
      <c r="C12" s="58"/>
      <c r="D12" s="58"/>
      <c r="E12" s="58"/>
      <c r="F12" s="58"/>
      <c r="G12" s="58"/>
      <c r="H12" s="58"/>
      <c r="I12" s="72"/>
      <c r="J12" s="71"/>
    </row>
    <row r="13" spans="1:254" s="66" customFormat="1" ht="9" customHeight="1">
      <c r="A13" s="63"/>
      <c r="B13" s="109" t="s">
        <v>37</v>
      </c>
      <c r="C13" s="69"/>
      <c r="D13" s="69"/>
      <c r="E13" s="69"/>
      <c r="F13" s="69"/>
      <c r="G13" s="69"/>
      <c r="H13" s="69"/>
      <c r="I13" s="69"/>
      <c r="J13" s="110"/>
    </row>
    <row r="14" spans="1:254" s="66" customFormat="1" ht="9" customHeight="1">
      <c r="A14" s="63"/>
      <c r="B14" s="677" t="s">
        <v>96</v>
      </c>
      <c r="C14" s="69">
        <f>SUM(D14:I14)</f>
        <v>2860077</v>
      </c>
      <c r="D14" s="69">
        <v>119726</v>
      </c>
      <c r="E14" s="69">
        <v>1484163</v>
      </c>
      <c r="F14" s="69">
        <v>816796</v>
      </c>
      <c r="G14" s="69">
        <v>216836</v>
      </c>
      <c r="H14" s="69">
        <v>24332</v>
      </c>
      <c r="I14" s="69">
        <v>198224</v>
      </c>
      <c r="J14" s="70"/>
    </row>
    <row r="15" spans="1:254" s="66" customFormat="1" ht="9" customHeight="1">
      <c r="A15" s="63"/>
      <c r="B15" s="677" t="s">
        <v>97</v>
      </c>
      <c r="C15" s="69">
        <f>SUM(D15:I15)</f>
        <v>6946573</v>
      </c>
      <c r="D15" s="69">
        <v>142649</v>
      </c>
      <c r="E15" s="69">
        <v>4970141</v>
      </c>
      <c r="F15" s="69">
        <v>1286621</v>
      </c>
      <c r="G15" s="69">
        <v>241679</v>
      </c>
      <c r="H15" s="69">
        <v>25675</v>
      </c>
      <c r="I15" s="69">
        <v>279808</v>
      </c>
      <c r="J15" s="70"/>
    </row>
    <row r="16" spans="1:254" s="66" customFormat="1" ht="9" customHeight="1">
      <c r="A16" s="63"/>
      <c r="B16" s="68"/>
      <c r="C16" s="69"/>
      <c r="D16" s="69"/>
      <c r="E16" s="69"/>
      <c r="F16" s="69"/>
      <c r="G16" s="69"/>
      <c r="H16" s="69"/>
      <c r="I16" s="69"/>
      <c r="J16" s="70"/>
    </row>
    <row r="17" spans="1:10" s="66" customFormat="1" ht="9" customHeight="1">
      <c r="A17" s="63"/>
      <c r="B17" s="109" t="s">
        <v>38</v>
      </c>
      <c r="C17" s="69"/>
      <c r="D17" s="69"/>
      <c r="E17" s="69"/>
      <c r="F17" s="69"/>
      <c r="G17" s="69"/>
      <c r="H17" s="69"/>
      <c r="I17" s="69"/>
      <c r="J17" s="110"/>
    </row>
    <row r="18" spans="1:10" s="66" customFormat="1" ht="9" customHeight="1">
      <c r="A18" s="63"/>
      <c r="B18" s="677" t="s">
        <v>96</v>
      </c>
      <c r="C18" s="69">
        <f>SUM(D18:I18)</f>
        <v>3146458</v>
      </c>
      <c r="D18" s="69">
        <v>131734</v>
      </c>
      <c r="E18" s="69">
        <v>1612355</v>
      </c>
      <c r="F18" s="69">
        <v>899798</v>
      </c>
      <c r="G18" s="69">
        <v>287734</v>
      </c>
      <c r="H18" s="69">
        <v>31357</v>
      </c>
      <c r="I18" s="69">
        <v>183480</v>
      </c>
      <c r="J18" s="70"/>
    </row>
    <row r="19" spans="1:10" s="66" customFormat="1" ht="9" customHeight="1">
      <c r="A19" s="63"/>
      <c r="B19" s="677" t="s">
        <v>97</v>
      </c>
      <c r="C19" s="69">
        <f>SUM(D19:I19)</f>
        <v>7153260</v>
      </c>
      <c r="D19" s="69">
        <v>164969</v>
      </c>
      <c r="E19" s="69">
        <v>5014218</v>
      </c>
      <c r="F19" s="69">
        <v>1370468</v>
      </c>
      <c r="G19" s="69">
        <v>312476</v>
      </c>
      <c r="H19" s="69">
        <v>32432</v>
      </c>
      <c r="I19" s="69">
        <v>258697</v>
      </c>
      <c r="J19" s="70"/>
    </row>
    <row r="20" spans="1:10" s="66" customFormat="1" ht="9" customHeight="1">
      <c r="A20" s="63"/>
      <c r="B20" s="677"/>
      <c r="C20" s="69"/>
      <c r="D20" s="69"/>
      <c r="E20" s="69"/>
      <c r="F20" s="69"/>
      <c r="G20" s="69"/>
      <c r="H20" s="69"/>
      <c r="I20" s="69"/>
      <c r="J20" s="70"/>
    </row>
    <row r="21" spans="1:10" s="66" customFormat="1" ht="9" customHeight="1">
      <c r="A21" s="63"/>
      <c r="B21" s="109" t="s">
        <v>39</v>
      </c>
      <c r="C21" s="69"/>
      <c r="D21" s="69"/>
      <c r="E21" s="69"/>
      <c r="F21" s="69"/>
      <c r="G21" s="69"/>
      <c r="H21" s="69"/>
      <c r="I21" s="69"/>
      <c r="J21" s="70"/>
    </row>
    <row r="22" spans="1:10" s="66" customFormat="1" ht="9" customHeight="1">
      <c r="A22" s="63"/>
      <c r="B22" s="677" t="s">
        <v>96</v>
      </c>
      <c r="C22" s="69">
        <f>SUM(D22:I22)</f>
        <v>3443901</v>
      </c>
      <c r="D22" s="69">
        <v>147365</v>
      </c>
      <c r="E22" s="69">
        <v>1683027</v>
      </c>
      <c r="F22" s="69">
        <v>1054521</v>
      </c>
      <c r="G22" s="69">
        <v>334965</v>
      </c>
      <c r="H22" s="69">
        <v>37133</v>
      </c>
      <c r="I22" s="69">
        <v>186890</v>
      </c>
      <c r="J22" s="70"/>
    </row>
    <row r="23" spans="1:10" s="66" customFormat="1" ht="9" customHeight="1">
      <c r="A23" s="63"/>
      <c r="B23" s="677" t="s">
        <v>97</v>
      </c>
      <c r="C23" s="69">
        <f>SUM(D23:I23)</f>
        <v>7845510</v>
      </c>
      <c r="D23" s="69">
        <v>203083</v>
      </c>
      <c r="E23" s="69">
        <v>5463581</v>
      </c>
      <c r="F23" s="69">
        <v>1512202</v>
      </c>
      <c r="G23" s="69">
        <v>360449</v>
      </c>
      <c r="H23" s="69">
        <v>41117</v>
      </c>
      <c r="I23" s="69">
        <v>265078</v>
      </c>
      <c r="J23" s="70"/>
    </row>
    <row r="24" spans="1:10" s="66" customFormat="1" ht="9" customHeight="1">
      <c r="A24" s="63"/>
      <c r="B24" s="677"/>
      <c r="C24" s="69"/>
      <c r="D24" s="69"/>
      <c r="E24" s="69"/>
      <c r="F24" s="69"/>
      <c r="G24" s="69"/>
      <c r="H24" s="69"/>
      <c r="I24" s="69"/>
      <c r="J24" s="70"/>
    </row>
    <row r="25" spans="1:10" s="66" customFormat="1" ht="9" customHeight="1">
      <c r="A25" s="63"/>
      <c r="B25" s="109" t="s">
        <v>40</v>
      </c>
      <c r="C25" s="69"/>
      <c r="D25" s="69"/>
      <c r="E25" s="69"/>
      <c r="F25" s="69"/>
      <c r="G25" s="69"/>
      <c r="H25" s="69"/>
      <c r="I25" s="69"/>
      <c r="J25" s="70"/>
    </row>
    <row r="26" spans="1:10" s="66" customFormat="1" ht="9" customHeight="1">
      <c r="A26" s="63"/>
      <c r="B26" s="677" t="s">
        <v>96</v>
      </c>
      <c r="C26" s="69">
        <f>SUM(D26:I26)</f>
        <v>3950077</v>
      </c>
      <c r="D26" s="69">
        <v>168990</v>
      </c>
      <c r="E26" s="69">
        <v>1930081</v>
      </c>
      <c r="F26" s="69">
        <v>1142968</v>
      </c>
      <c r="G26" s="69">
        <v>394096</v>
      </c>
      <c r="H26" s="69">
        <v>46008</v>
      </c>
      <c r="I26" s="69">
        <v>267934</v>
      </c>
      <c r="J26" s="70"/>
    </row>
    <row r="27" spans="1:10" s="66" customFormat="1" ht="9" customHeight="1">
      <c r="A27" s="63"/>
      <c r="B27" s="677" t="s">
        <v>97</v>
      </c>
      <c r="C27" s="69">
        <f>SUM(D27:I27)</f>
        <v>7783501</v>
      </c>
      <c r="D27" s="69">
        <v>204935</v>
      </c>
      <c r="E27" s="69">
        <v>5272461</v>
      </c>
      <c r="F27" s="69">
        <v>1548657</v>
      </c>
      <c r="G27" s="69">
        <v>424322</v>
      </c>
      <c r="H27" s="69">
        <v>46802</v>
      </c>
      <c r="I27" s="69">
        <v>286324</v>
      </c>
      <c r="J27" s="70"/>
    </row>
    <row r="28" spans="1:10" s="66" customFormat="1" ht="9" customHeight="1">
      <c r="A28" s="63"/>
      <c r="B28" s="677"/>
      <c r="C28" s="69"/>
      <c r="D28" s="69"/>
      <c r="E28" s="69"/>
      <c r="F28" s="69"/>
      <c r="G28" s="69"/>
      <c r="H28" s="69"/>
      <c r="I28" s="69"/>
      <c r="J28" s="70"/>
    </row>
    <row r="29" spans="1:10" s="66" customFormat="1" ht="9" customHeight="1">
      <c r="A29" s="63"/>
      <c r="B29" s="109" t="s">
        <v>98</v>
      </c>
      <c r="C29" s="69"/>
      <c r="D29" s="69"/>
      <c r="E29" s="69"/>
      <c r="F29" s="69"/>
      <c r="G29" s="69"/>
      <c r="H29" s="69"/>
      <c r="I29" s="69"/>
      <c r="J29" s="70"/>
    </row>
    <row r="30" spans="1:10" s="66" customFormat="1" ht="9" customHeight="1">
      <c r="A30" s="63"/>
      <c r="B30" s="677" t="s">
        <v>96</v>
      </c>
      <c r="C30" s="69">
        <f>SUM(D30:I30)</f>
        <v>4144698</v>
      </c>
      <c r="D30" s="69">
        <v>182523</v>
      </c>
      <c r="E30" s="69">
        <v>2023548</v>
      </c>
      <c r="F30" s="69">
        <v>1187623</v>
      </c>
      <c r="G30" s="69">
        <v>430574</v>
      </c>
      <c r="H30" s="69">
        <v>49866</v>
      </c>
      <c r="I30" s="69">
        <v>270564</v>
      </c>
      <c r="J30" s="70"/>
    </row>
    <row r="31" spans="1:10" s="66" customFormat="1" ht="9" customHeight="1">
      <c r="A31" s="63"/>
      <c r="B31" s="677" t="s">
        <v>97</v>
      </c>
      <c r="C31" s="69">
        <f>SUM(D31:I31)</f>
        <v>8895994</v>
      </c>
      <c r="D31" s="69">
        <v>228398</v>
      </c>
      <c r="E31" s="69">
        <v>6205313</v>
      </c>
      <c r="F31" s="69">
        <v>1612414</v>
      </c>
      <c r="G31" s="69">
        <v>461773</v>
      </c>
      <c r="H31" s="69">
        <v>51029</v>
      </c>
      <c r="I31" s="69">
        <v>337067</v>
      </c>
      <c r="J31" s="70"/>
    </row>
    <row r="32" spans="1:10" s="66" customFormat="1" ht="9" customHeight="1">
      <c r="A32" s="63"/>
      <c r="B32" s="677"/>
      <c r="C32" s="69"/>
      <c r="D32" s="69"/>
      <c r="E32" s="69"/>
      <c r="F32" s="69"/>
      <c r="G32" s="69"/>
      <c r="H32" s="69"/>
      <c r="I32" s="69"/>
      <c r="J32" s="70"/>
    </row>
    <row r="33" spans="1:13" s="66" customFormat="1" ht="9" customHeight="1">
      <c r="A33" s="63"/>
      <c r="B33" s="109">
        <v>2000</v>
      </c>
      <c r="C33" s="69"/>
      <c r="D33" s="69"/>
      <c r="E33" s="69"/>
      <c r="F33" s="69"/>
      <c r="G33" s="69"/>
      <c r="H33" s="69"/>
      <c r="I33" s="69"/>
      <c r="J33" s="70"/>
    </row>
    <row r="34" spans="1:13" s="66" customFormat="1" ht="9" customHeight="1">
      <c r="A34" s="63"/>
      <c r="B34" s="677" t="s">
        <v>96</v>
      </c>
      <c r="C34" s="69">
        <f>SUM(D34:I34)</f>
        <v>4528353</v>
      </c>
      <c r="D34" s="69">
        <v>199049</v>
      </c>
      <c r="E34" s="69">
        <v>2136715</v>
      </c>
      <c r="F34" s="69">
        <v>1338690</v>
      </c>
      <c r="G34" s="69">
        <v>529052</v>
      </c>
      <c r="H34" s="69">
        <v>56801</v>
      </c>
      <c r="I34" s="69">
        <v>268046</v>
      </c>
      <c r="J34" s="70"/>
    </row>
    <row r="35" spans="1:13" s="66" customFormat="1" ht="9" customHeight="1">
      <c r="A35" s="63"/>
      <c r="B35" s="677" t="s">
        <v>97</v>
      </c>
      <c r="C35" s="69">
        <f>SUM(D35:I35)</f>
        <v>9276367</v>
      </c>
      <c r="D35" s="69">
        <v>252375</v>
      </c>
      <c r="E35" s="69">
        <v>6187129</v>
      </c>
      <c r="F35" s="69">
        <v>1851620</v>
      </c>
      <c r="G35" s="69">
        <v>569674</v>
      </c>
      <c r="H35" s="69">
        <v>60619</v>
      </c>
      <c r="I35" s="69">
        <v>354950</v>
      </c>
      <c r="J35" s="70"/>
    </row>
    <row r="36" spans="1:13" s="66" customFormat="1" ht="9" customHeight="1">
      <c r="A36" s="63"/>
      <c r="B36" s="677"/>
      <c r="C36" s="69"/>
      <c r="D36" s="69"/>
      <c r="E36" s="69"/>
      <c r="F36" s="69"/>
      <c r="G36" s="69"/>
      <c r="H36" s="69"/>
      <c r="I36" s="69"/>
      <c r="J36" s="70"/>
    </row>
    <row r="37" spans="1:13" s="66" customFormat="1" ht="9" customHeight="1">
      <c r="A37" s="63"/>
      <c r="B37" s="109">
        <v>2001</v>
      </c>
      <c r="C37" s="69"/>
      <c r="D37" s="69"/>
      <c r="E37" s="69"/>
      <c r="F37" s="69"/>
      <c r="G37" s="69"/>
      <c r="H37" s="69"/>
      <c r="I37" s="69"/>
      <c r="J37" s="70"/>
    </row>
    <row r="38" spans="1:13" s="66" customFormat="1" ht="9" customHeight="1">
      <c r="A38" s="63"/>
      <c r="B38" s="677" t="s">
        <v>96</v>
      </c>
      <c r="C38" s="69">
        <f>SUM(D38:I38)</f>
        <v>4671788</v>
      </c>
      <c r="D38" s="69">
        <v>173014</v>
      </c>
      <c r="E38" s="69">
        <v>2137885</v>
      </c>
      <c r="F38" s="69">
        <v>1125844</v>
      </c>
      <c r="G38" s="69">
        <v>644083</v>
      </c>
      <c r="H38" s="69">
        <v>54491</v>
      </c>
      <c r="I38" s="69">
        <v>536471</v>
      </c>
      <c r="J38" s="70"/>
    </row>
    <row r="39" spans="1:13" s="66" customFormat="1" ht="9" customHeight="1">
      <c r="A39" s="63"/>
      <c r="B39" s="677" t="s">
        <v>97</v>
      </c>
      <c r="C39" s="69">
        <f>SUM(D39:I39)</f>
        <v>9839088</v>
      </c>
      <c r="D39" s="69">
        <v>270790</v>
      </c>
      <c r="E39" s="69">
        <v>6587944</v>
      </c>
      <c r="F39" s="69">
        <v>1560786</v>
      </c>
      <c r="G39" s="69">
        <v>713979</v>
      </c>
      <c r="H39" s="69">
        <v>56715</v>
      </c>
      <c r="I39" s="69">
        <v>648874</v>
      </c>
      <c r="J39" s="70"/>
    </row>
    <row r="40" spans="1:13" s="66" customFormat="1" ht="9" customHeight="1">
      <c r="A40" s="63"/>
      <c r="B40" s="677"/>
      <c r="C40" s="69"/>
      <c r="D40" s="69"/>
      <c r="E40" s="69"/>
      <c r="F40" s="69"/>
      <c r="G40" s="69"/>
      <c r="H40" s="69"/>
      <c r="I40" s="69"/>
      <c r="J40" s="70"/>
      <c r="L40" s="111"/>
      <c r="M40" s="111"/>
    </row>
    <row r="41" spans="1:13" s="66" customFormat="1" ht="9" customHeight="1">
      <c r="A41" s="63"/>
      <c r="B41" s="109">
        <v>2002</v>
      </c>
      <c r="C41" s="69"/>
      <c r="D41" s="69"/>
      <c r="E41" s="69"/>
      <c r="F41" s="69"/>
      <c r="G41" s="69"/>
      <c r="H41" s="69"/>
      <c r="I41" s="69"/>
      <c r="J41" s="70"/>
      <c r="L41" s="104"/>
      <c r="M41" s="111"/>
    </row>
    <row r="42" spans="1:13" s="66" customFormat="1" ht="9" customHeight="1">
      <c r="A42" s="63"/>
      <c r="B42" s="677" t="s">
        <v>96</v>
      </c>
      <c r="C42" s="69">
        <f>SUM(D42:I42)</f>
        <v>5945201</v>
      </c>
      <c r="D42" s="69">
        <v>183943</v>
      </c>
      <c r="E42" s="69">
        <v>2797682</v>
      </c>
      <c r="F42" s="69">
        <v>1384604</v>
      </c>
      <c r="G42" s="69">
        <v>763692</v>
      </c>
      <c r="H42" s="69">
        <v>59940</v>
      </c>
      <c r="I42" s="69">
        <v>755340</v>
      </c>
      <c r="J42" s="70"/>
      <c r="L42" s="86"/>
      <c r="M42" s="85"/>
    </row>
    <row r="43" spans="1:13" s="66" customFormat="1" ht="9" customHeight="1">
      <c r="A43" s="63"/>
      <c r="B43" s="677" t="s">
        <v>97</v>
      </c>
      <c r="C43" s="69">
        <f>SUM(D43:I43)</f>
        <v>11975118</v>
      </c>
      <c r="D43" s="69">
        <v>198419</v>
      </c>
      <c r="E43" s="69">
        <v>8029307</v>
      </c>
      <c r="F43" s="69">
        <v>1913270</v>
      </c>
      <c r="G43" s="69">
        <v>839698</v>
      </c>
      <c r="H43" s="69">
        <v>61665</v>
      </c>
      <c r="I43" s="69">
        <v>932759</v>
      </c>
      <c r="J43" s="70"/>
      <c r="L43" s="86"/>
      <c r="M43" s="85"/>
    </row>
    <row r="44" spans="1:13" s="66" customFormat="1" ht="9" customHeight="1">
      <c r="A44" s="63"/>
      <c r="B44" s="677"/>
      <c r="C44" s="69"/>
      <c r="D44" s="69"/>
      <c r="E44" s="69"/>
      <c r="F44" s="69"/>
      <c r="G44" s="69"/>
      <c r="H44" s="69"/>
      <c r="I44" s="69"/>
      <c r="J44" s="70"/>
      <c r="L44" s="86"/>
      <c r="M44" s="85"/>
    </row>
    <row r="45" spans="1:13" s="66" customFormat="1" ht="9" customHeight="1">
      <c r="A45" s="63"/>
      <c r="B45" s="109">
        <v>2003</v>
      </c>
      <c r="J45" s="70"/>
      <c r="L45" s="86"/>
      <c r="M45" s="85"/>
    </row>
    <row r="46" spans="1:13" s="66" customFormat="1" ht="9" customHeight="1">
      <c r="A46" s="63"/>
      <c r="B46" s="677" t="s">
        <v>96</v>
      </c>
      <c r="C46" s="69">
        <f>SUM(D46:I46)</f>
        <v>6479841</v>
      </c>
      <c r="D46" s="69">
        <v>202243</v>
      </c>
      <c r="E46" s="69">
        <v>2976972</v>
      </c>
      <c r="F46" s="69">
        <v>1527626</v>
      </c>
      <c r="G46" s="69">
        <v>815214</v>
      </c>
      <c r="H46" s="69">
        <v>70046</v>
      </c>
      <c r="I46" s="69">
        <v>887740</v>
      </c>
      <c r="J46" s="70"/>
      <c r="L46" s="86"/>
      <c r="M46" s="85"/>
    </row>
    <row r="47" spans="1:13" s="66" customFormat="1" ht="9" customHeight="1">
      <c r="A47" s="63"/>
      <c r="B47" s="677" t="s">
        <v>97</v>
      </c>
      <c r="C47" s="69">
        <f>SUM(D47:I47)</f>
        <v>12830004</v>
      </c>
      <c r="D47" s="69">
        <v>219279</v>
      </c>
      <c r="E47" s="69">
        <v>8352138</v>
      </c>
      <c r="F47" s="69">
        <v>2179523</v>
      </c>
      <c r="G47" s="69">
        <v>898266</v>
      </c>
      <c r="H47" s="69">
        <v>83822</v>
      </c>
      <c r="I47" s="69">
        <v>1096976</v>
      </c>
      <c r="J47" s="70"/>
      <c r="L47" s="86"/>
      <c r="M47" s="85"/>
    </row>
    <row r="48" spans="1:13" s="66" customFormat="1" ht="9" customHeight="1">
      <c r="A48" s="63"/>
      <c r="B48" s="677"/>
      <c r="C48" s="69"/>
      <c r="D48" s="69"/>
      <c r="E48" s="69"/>
      <c r="F48" s="69"/>
      <c r="G48" s="69"/>
      <c r="H48" s="69"/>
      <c r="I48" s="69"/>
      <c r="J48" s="70"/>
      <c r="L48" s="86"/>
      <c r="M48" s="85"/>
    </row>
    <row r="49" spans="1:254" s="66" customFormat="1" ht="9" customHeight="1">
      <c r="A49" s="63"/>
      <c r="B49" s="109">
        <v>2004</v>
      </c>
      <c r="J49" s="70"/>
      <c r="L49" s="86"/>
      <c r="M49" s="85"/>
    </row>
    <row r="50" spans="1:254" s="66" customFormat="1" ht="9" customHeight="1">
      <c r="A50" s="63"/>
      <c r="B50" s="677" t="s">
        <v>96</v>
      </c>
      <c r="C50" s="69">
        <f>SUM(D50:I50)</f>
        <v>6233695</v>
      </c>
      <c r="D50" s="69">
        <v>178701</v>
      </c>
      <c r="E50" s="69">
        <v>2803466</v>
      </c>
      <c r="F50" s="69">
        <v>1497516</v>
      </c>
      <c r="G50" s="69">
        <v>817886</v>
      </c>
      <c r="H50" s="69">
        <v>73572</v>
      </c>
      <c r="I50" s="69">
        <v>862554</v>
      </c>
      <c r="J50" s="70"/>
      <c r="L50" s="86"/>
      <c r="M50" s="85"/>
    </row>
    <row r="51" spans="1:254" s="66" customFormat="1" ht="9" customHeight="1">
      <c r="A51" s="63"/>
      <c r="B51" s="677" t="s">
        <v>97</v>
      </c>
      <c r="C51" s="69">
        <f>SUM(D51:I51)</f>
        <v>13323574</v>
      </c>
      <c r="D51" s="69">
        <v>203706</v>
      </c>
      <c r="E51" s="69">
        <v>8770369</v>
      </c>
      <c r="F51" s="69">
        <v>2308568</v>
      </c>
      <c r="G51" s="69">
        <v>894052</v>
      </c>
      <c r="H51" s="69">
        <v>100600</v>
      </c>
      <c r="I51" s="69">
        <v>1046279</v>
      </c>
      <c r="J51" s="70"/>
      <c r="L51" s="86"/>
      <c r="M51" s="85"/>
    </row>
    <row r="52" spans="1:254" s="66" customFormat="1" ht="9" customHeight="1">
      <c r="A52" s="63"/>
      <c r="B52" s="677"/>
      <c r="C52" s="69"/>
      <c r="D52" s="69"/>
      <c r="E52" s="69"/>
      <c r="F52" s="69"/>
      <c r="G52" s="69"/>
      <c r="H52" s="69"/>
      <c r="I52" s="69"/>
      <c r="J52" s="70"/>
      <c r="L52" s="86"/>
      <c r="M52" s="85"/>
    </row>
    <row r="53" spans="1:254" s="66" customFormat="1" ht="9" customHeight="1">
      <c r="A53" s="63"/>
      <c r="B53" s="109">
        <v>2005</v>
      </c>
      <c r="J53" s="70"/>
      <c r="L53" s="86"/>
      <c r="M53" s="85"/>
    </row>
    <row r="54" spans="1:254" s="66" customFormat="1" ht="9" customHeight="1">
      <c r="A54" s="63"/>
      <c r="B54" s="677" t="s">
        <v>96</v>
      </c>
      <c r="C54" s="69">
        <f>SUM(D54:I54)</f>
        <v>6823980</v>
      </c>
      <c r="D54" s="69">
        <v>222726</v>
      </c>
      <c r="E54" s="69">
        <v>3189026</v>
      </c>
      <c r="F54" s="69">
        <v>1556394</v>
      </c>
      <c r="G54" s="69">
        <v>979959</v>
      </c>
      <c r="H54" s="69">
        <v>86259</v>
      </c>
      <c r="I54" s="69">
        <v>789616</v>
      </c>
      <c r="J54" s="70"/>
      <c r="L54" s="86"/>
      <c r="M54" s="85"/>
    </row>
    <row r="55" spans="1:254" s="66" customFormat="1" ht="9" customHeight="1">
      <c r="A55" s="63"/>
      <c r="B55" s="677" t="s">
        <v>97</v>
      </c>
      <c r="C55" s="69">
        <f>SUM(D55:I55)</f>
        <v>14366319</v>
      </c>
      <c r="D55" s="69">
        <v>241313</v>
      </c>
      <c r="E55" s="69">
        <v>9781887</v>
      </c>
      <c r="F55" s="69">
        <v>2224466</v>
      </c>
      <c r="G55" s="69">
        <v>1079133</v>
      </c>
      <c r="H55" s="69">
        <v>115723</v>
      </c>
      <c r="I55" s="69">
        <v>923797</v>
      </c>
      <c r="J55" s="70"/>
      <c r="L55" s="86"/>
      <c r="M55" s="85"/>
    </row>
    <row r="56" spans="1:254" s="66" customFormat="1" ht="9" customHeight="1">
      <c r="A56" s="63"/>
      <c r="B56" s="677"/>
      <c r="C56" s="69"/>
      <c r="D56" s="69"/>
      <c r="E56" s="69"/>
      <c r="F56" s="69"/>
      <c r="G56" s="69"/>
      <c r="H56" s="69"/>
      <c r="I56" s="69"/>
      <c r="J56" s="70"/>
      <c r="L56" s="86"/>
      <c r="M56" s="85"/>
    </row>
    <row r="57" spans="1:254" s="66" customFormat="1" ht="9" customHeight="1">
      <c r="A57" s="63"/>
      <c r="B57" s="109">
        <v>2006</v>
      </c>
      <c r="J57" s="70"/>
      <c r="L57" s="86"/>
      <c r="M57" s="85"/>
    </row>
    <row r="58" spans="1:254" s="66" customFormat="1" ht="9" customHeight="1">
      <c r="A58" s="63"/>
      <c r="B58" s="677" t="s">
        <v>96</v>
      </c>
      <c r="C58" s="69">
        <f>SUM(D58:I58)</f>
        <v>7005185</v>
      </c>
      <c r="D58" s="69">
        <v>220653</v>
      </c>
      <c r="E58" s="69">
        <v>3133591</v>
      </c>
      <c r="F58" s="69">
        <v>1633820</v>
      </c>
      <c r="G58" s="69">
        <v>985889</v>
      </c>
      <c r="H58" s="69">
        <v>82503</v>
      </c>
      <c r="I58" s="69">
        <v>948729</v>
      </c>
      <c r="J58" s="70"/>
      <c r="L58" s="86"/>
      <c r="M58" s="85"/>
    </row>
    <row r="59" spans="1:254" s="66" customFormat="1" ht="9" customHeight="1">
      <c r="A59" s="63"/>
      <c r="B59" s="677" t="s">
        <v>97</v>
      </c>
      <c r="C59" s="69">
        <f>SUM(D59:I59)</f>
        <v>15346905</v>
      </c>
      <c r="D59" s="69">
        <v>241802</v>
      </c>
      <c r="E59" s="69">
        <v>10419277</v>
      </c>
      <c r="F59" s="69">
        <v>2358277</v>
      </c>
      <c r="G59" s="69">
        <v>1075400</v>
      </c>
      <c r="H59" s="69">
        <v>114722</v>
      </c>
      <c r="I59" s="69">
        <v>1137427</v>
      </c>
      <c r="J59" s="70"/>
      <c r="L59" s="86"/>
      <c r="M59" s="85"/>
    </row>
    <row r="60" spans="1:254" s="66" customFormat="1" ht="4.7" customHeight="1">
      <c r="A60" s="63"/>
      <c r="B60" s="677"/>
      <c r="C60" s="69"/>
      <c r="D60" s="69"/>
      <c r="E60" s="69"/>
      <c r="F60" s="69"/>
      <c r="G60" s="69"/>
      <c r="H60" s="69"/>
      <c r="I60" s="69"/>
      <c r="J60" s="70"/>
      <c r="L60" s="86"/>
      <c r="M60" s="85"/>
    </row>
    <row r="61" spans="1:254" s="66" customFormat="1" ht="9" customHeight="1">
      <c r="A61" s="63"/>
      <c r="B61" s="112" t="s">
        <v>99</v>
      </c>
      <c r="C61" s="69"/>
      <c r="D61" s="69"/>
      <c r="E61" s="69"/>
      <c r="F61" s="69"/>
      <c r="G61" s="69"/>
      <c r="H61" s="69"/>
      <c r="I61" s="69"/>
      <c r="J61" s="70"/>
      <c r="L61" s="86"/>
      <c r="M61" s="85"/>
    </row>
    <row r="62" spans="1:254" s="66" customFormat="1" ht="4.7" customHeight="1">
      <c r="A62" s="106"/>
      <c r="B62" s="113"/>
      <c r="C62" s="114"/>
      <c r="D62" s="114"/>
      <c r="E62" s="114"/>
      <c r="F62" s="114"/>
      <c r="G62" s="114"/>
      <c r="H62" s="114"/>
      <c r="I62" s="114"/>
      <c r="J62" s="115"/>
      <c r="L62" s="86"/>
      <c r="M62" s="85"/>
    </row>
    <row r="63" spans="1:254" s="55" customFormat="1" ht="4.7" customHeight="1">
      <c r="A63" s="52"/>
      <c r="B63" s="53"/>
      <c r="C63" s="53"/>
      <c r="D63" s="53"/>
      <c r="E63" s="53"/>
      <c r="F63" s="53"/>
      <c r="G63" s="53"/>
      <c r="H63" s="53"/>
      <c r="I63" s="53"/>
      <c r="J63" s="54"/>
    </row>
    <row r="64" spans="1:254" s="55" customFormat="1" ht="10.5" customHeight="1">
      <c r="A64" s="56"/>
      <c r="B64" s="77" t="s">
        <v>85</v>
      </c>
      <c r="C64" s="58"/>
      <c r="D64" s="58"/>
      <c r="E64" s="58"/>
      <c r="F64" s="58"/>
      <c r="G64" s="58"/>
      <c r="H64" s="58"/>
      <c r="I64" s="116" t="s">
        <v>86</v>
      </c>
      <c r="J64" s="59"/>
      <c r="IT64" s="97"/>
    </row>
    <row r="65" spans="1:13" s="55" customFormat="1" ht="10.5" customHeight="1">
      <c r="A65" s="56"/>
      <c r="B65" s="77" t="s">
        <v>87</v>
      </c>
      <c r="C65" s="58"/>
      <c r="D65" s="58"/>
      <c r="E65" s="58"/>
      <c r="F65" s="58"/>
      <c r="G65" s="58"/>
      <c r="H65" s="58"/>
      <c r="I65" s="681" t="s">
        <v>3</v>
      </c>
      <c r="J65" s="70"/>
    </row>
    <row r="66" spans="1:13" s="55" customFormat="1" ht="10.5" customHeight="1">
      <c r="A66" s="56"/>
      <c r="B66" s="77" t="s">
        <v>88</v>
      </c>
      <c r="C66" s="58"/>
      <c r="D66" s="58"/>
      <c r="E66" s="58"/>
      <c r="F66" s="58"/>
      <c r="G66" s="58"/>
      <c r="H66" s="58"/>
      <c r="I66" s="681"/>
      <c r="J66" s="70"/>
    </row>
    <row r="67" spans="1:13" s="55" customFormat="1" ht="10.5" customHeight="1">
      <c r="A67" s="56"/>
      <c r="B67" s="78" t="s">
        <v>27</v>
      </c>
      <c r="C67" s="58"/>
      <c r="D67" s="58"/>
      <c r="E67" s="58"/>
      <c r="F67" s="58"/>
      <c r="G67" s="58"/>
      <c r="H67" s="58"/>
      <c r="I67" s="58"/>
      <c r="J67" s="60"/>
    </row>
    <row r="68" spans="1:13" s="55" customFormat="1" ht="3" customHeight="1">
      <c r="A68" s="56"/>
      <c r="B68" s="61"/>
      <c r="C68" s="61"/>
      <c r="D68" s="61"/>
      <c r="E68" s="61"/>
      <c r="F68" s="61"/>
      <c r="G68" s="61"/>
      <c r="H68" s="61"/>
      <c r="I68" s="61"/>
      <c r="J68" s="60"/>
    </row>
    <row r="69" spans="1:13" s="55" customFormat="1" ht="3" customHeight="1">
      <c r="A69" s="56"/>
      <c r="B69" s="58"/>
      <c r="C69" s="58"/>
      <c r="D69" s="58"/>
      <c r="E69" s="58"/>
      <c r="F69" s="58"/>
      <c r="G69" s="58"/>
      <c r="H69" s="58"/>
      <c r="I69" s="58"/>
      <c r="J69" s="60"/>
    </row>
    <row r="70" spans="1:13" s="55" customFormat="1" ht="9" customHeight="1">
      <c r="A70" s="56"/>
      <c r="B70" s="718" t="s">
        <v>28</v>
      </c>
      <c r="C70" s="727" t="s">
        <v>89</v>
      </c>
      <c r="D70" s="727"/>
      <c r="E70" s="727"/>
      <c r="F70" s="727"/>
      <c r="G70" s="727"/>
      <c r="H70" s="727"/>
      <c r="I70" s="727"/>
      <c r="J70" s="92"/>
    </row>
    <row r="71" spans="1:13" s="55" customFormat="1" ht="9" customHeight="1">
      <c r="A71" s="56"/>
      <c r="B71" s="719"/>
      <c r="C71" s="726" t="s">
        <v>46</v>
      </c>
      <c r="D71" s="722" t="s">
        <v>90</v>
      </c>
      <c r="E71" s="722" t="s">
        <v>91</v>
      </c>
      <c r="F71" s="726" t="s">
        <v>92</v>
      </c>
      <c r="G71" s="722" t="s">
        <v>93</v>
      </c>
      <c r="H71" s="722" t="s">
        <v>94</v>
      </c>
      <c r="I71" s="722" t="s">
        <v>95</v>
      </c>
      <c r="J71" s="62"/>
    </row>
    <row r="72" spans="1:13" s="66" customFormat="1" ht="9" customHeight="1">
      <c r="A72" s="63"/>
      <c r="B72" s="719"/>
      <c r="C72" s="726"/>
      <c r="D72" s="726"/>
      <c r="E72" s="726"/>
      <c r="F72" s="726"/>
      <c r="G72" s="726"/>
      <c r="H72" s="726"/>
      <c r="I72" s="726"/>
      <c r="J72" s="62"/>
    </row>
    <row r="73" spans="1:13" s="55" customFormat="1" ht="3" customHeight="1">
      <c r="A73" s="56"/>
      <c r="B73" s="61"/>
      <c r="C73" s="67"/>
      <c r="D73" s="61"/>
      <c r="E73" s="61"/>
      <c r="F73" s="61"/>
      <c r="G73" s="61"/>
      <c r="H73" s="61"/>
      <c r="I73" s="67"/>
      <c r="J73" s="71"/>
    </row>
    <row r="74" spans="1:13" s="55" customFormat="1" ht="3" customHeight="1">
      <c r="A74" s="56"/>
      <c r="B74" s="58"/>
      <c r="C74" s="58"/>
      <c r="D74" s="58"/>
      <c r="E74" s="58"/>
      <c r="F74" s="58"/>
      <c r="G74" s="58"/>
      <c r="H74" s="58"/>
      <c r="I74" s="72"/>
      <c r="J74" s="71"/>
    </row>
    <row r="75" spans="1:13" s="66" customFormat="1" ht="9" customHeight="1">
      <c r="A75" s="63"/>
      <c r="B75" s="109">
        <v>2007</v>
      </c>
      <c r="J75" s="70"/>
      <c r="L75" s="86"/>
      <c r="M75" s="85"/>
    </row>
    <row r="76" spans="1:13" s="66" customFormat="1" ht="9" customHeight="1">
      <c r="A76" s="63"/>
      <c r="B76" s="677" t="s">
        <v>96</v>
      </c>
      <c r="C76" s="69">
        <f>SUM(D76:I76)</f>
        <v>7931665</v>
      </c>
      <c r="D76" s="69">
        <v>240961</v>
      </c>
      <c r="E76" s="69">
        <v>3857171</v>
      </c>
      <c r="F76" s="69">
        <v>1699682</v>
      </c>
      <c r="G76" s="69">
        <v>1037700</v>
      </c>
      <c r="H76" s="69">
        <v>99660</v>
      </c>
      <c r="I76" s="69">
        <v>996491</v>
      </c>
      <c r="J76" s="70"/>
      <c r="L76" s="86"/>
      <c r="M76" s="85"/>
    </row>
    <row r="77" spans="1:13" s="66" customFormat="1" ht="9" customHeight="1">
      <c r="A77" s="63"/>
      <c r="B77" s="677" t="s">
        <v>97</v>
      </c>
      <c r="C77" s="69">
        <f>SUM(D77:I77)</f>
        <v>15811284</v>
      </c>
      <c r="D77" s="69">
        <v>264826</v>
      </c>
      <c r="E77" s="69">
        <v>10651702</v>
      </c>
      <c r="F77" s="69">
        <v>2411139</v>
      </c>
      <c r="G77" s="69">
        <v>1131925</v>
      </c>
      <c r="H77" s="69">
        <v>133637</v>
      </c>
      <c r="I77" s="69">
        <v>1218055</v>
      </c>
      <c r="J77" s="70"/>
      <c r="L77" s="86"/>
      <c r="M77" s="85"/>
    </row>
    <row r="78" spans="1:13" s="66" customFormat="1" ht="6.95" customHeight="1">
      <c r="A78" s="63"/>
      <c r="B78" s="677"/>
      <c r="C78" s="69"/>
      <c r="D78" s="69"/>
      <c r="E78" s="69"/>
      <c r="F78" s="69"/>
      <c r="G78" s="69"/>
      <c r="H78" s="69"/>
      <c r="I78" s="69"/>
      <c r="J78" s="70"/>
      <c r="L78" s="86"/>
      <c r="M78" s="85"/>
    </row>
    <row r="79" spans="1:13" s="66" customFormat="1" ht="9" customHeight="1">
      <c r="A79" s="63"/>
      <c r="B79" s="109">
        <v>2008</v>
      </c>
      <c r="J79" s="70"/>
      <c r="L79" s="86"/>
      <c r="M79" s="85"/>
    </row>
    <row r="80" spans="1:13" s="66" customFormat="1" ht="9" customHeight="1">
      <c r="A80" s="63"/>
      <c r="B80" s="677" t="s">
        <v>96</v>
      </c>
      <c r="C80" s="69">
        <f>SUM(D80:I80)</f>
        <v>7839708</v>
      </c>
      <c r="D80" s="85">
        <v>230837</v>
      </c>
      <c r="E80" s="85">
        <v>3691133</v>
      </c>
      <c r="F80" s="85">
        <v>1736765</v>
      </c>
      <c r="G80" s="85">
        <v>1092200</v>
      </c>
      <c r="H80" s="85">
        <v>121529</v>
      </c>
      <c r="I80" s="69">
        <v>967244</v>
      </c>
      <c r="J80" s="70"/>
      <c r="L80" s="86"/>
      <c r="M80" s="85"/>
    </row>
    <row r="81" spans="1:13" s="66" customFormat="1" ht="9" customHeight="1">
      <c r="A81" s="63"/>
      <c r="B81" s="677" t="s">
        <v>97</v>
      </c>
      <c r="C81" s="69">
        <f>SUM(D81:I81)</f>
        <v>15950423</v>
      </c>
      <c r="D81" s="85">
        <v>268923</v>
      </c>
      <c r="E81" s="85">
        <v>10736880</v>
      </c>
      <c r="F81" s="85">
        <v>2365022</v>
      </c>
      <c r="G81" s="85">
        <v>1198285</v>
      </c>
      <c r="H81" s="85">
        <v>159716</v>
      </c>
      <c r="I81" s="69">
        <v>1221597</v>
      </c>
      <c r="J81" s="70"/>
      <c r="L81" s="86"/>
      <c r="M81" s="85"/>
    </row>
    <row r="82" spans="1:13" s="66" customFormat="1" ht="6.95" customHeight="1">
      <c r="A82" s="63"/>
      <c r="B82" s="677"/>
      <c r="C82" s="69"/>
      <c r="D82" s="69"/>
      <c r="E82" s="69"/>
      <c r="F82" s="69"/>
      <c r="G82" s="69"/>
      <c r="H82" s="69"/>
      <c r="I82" s="69"/>
      <c r="J82" s="70"/>
      <c r="L82" s="86"/>
      <c r="M82" s="85"/>
    </row>
    <row r="83" spans="1:13" s="66" customFormat="1" ht="9" customHeight="1">
      <c r="A83" s="63"/>
      <c r="B83" s="109">
        <v>2009</v>
      </c>
      <c r="J83" s="70"/>
      <c r="L83" s="86"/>
      <c r="M83" s="85"/>
    </row>
    <row r="84" spans="1:13" s="66" customFormat="1" ht="9" customHeight="1">
      <c r="A84" s="63"/>
      <c r="B84" s="677" t="s">
        <v>96</v>
      </c>
      <c r="C84" s="69">
        <f>SUM(D84:I84)</f>
        <v>7731852</v>
      </c>
      <c r="D84" s="85">
        <v>214668</v>
      </c>
      <c r="E84" s="85">
        <v>3594943</v>
      </c>
      <c r="F84" s="85">
        <v>1794052</v>
      </c>
      <c r="G84" s="85">
        <v>1032716</v>
      </c>
      <c r="H84" s="85">
        <v>95687</v>
      </c>
      <c r="I84" s="69">
        <v>999786</v>
      </c>
      <c r="J84" s="70"/>
      <c r="L84" s="86"/>
      <c r="M84" s="85"/>
    </row>
    <row r="85" spans="1:13" s="66" customFormat="1" ht="9" customHeight="1">
      <c r="A85" s="63"/>
      <c r="B85" s="677" t="s">
        <v>97</v>
      </c>
      <c r="C85" s="69">
        <f>SUM(D85:I85)</f>
        <v>15816514</v>
      </c>
      <c r="D85" s="85">
        <v>237368</v>
      </c>
      <c r="E85" s="85">
        <v>10630857</v>
      </c>
      <c r="F85" s="85">
        <v>2471140</v>
      </c>
      <c r="G85" s="85">
        <v>1107530</v>
      </c>
      <c r="H85" s="85">
        <v>137680</v>
      </c>
      <c r="I85" s="69">
        <v>1231939</v>
      </c>
      <c r="J85" s="70"/>
      <c r="L85" s="86"/>
      <c r="M85" s="85"/>
    </row>
    <row r="86" spans="1:13" s="66" customFormat="1" ht="6.95" customHeight="1">
      <c r="A86" s="63"/>
      <c r="B86" s="677"/>
      <c r="C86" s="69"/>
      <c r="D86" s="69"/>
      <c r="E86" s="69"/>
      <c r="F86" s="69"/>
      <c r="G86" s="69"/>
      <c r="H86" s="69"/>
      <c r="I86" s="69"/>
      <c r="J86" s="70"/>
      <c r="L86" s="86"/>
      <c r="M86" s="85"/>
    </row>
    <row r="87" spans="1:13" s="66" customFormat="1" ht="9" customHeight="1">
      <c r="A87" s="63"/>
      <c r="B87" s="109">
        <v>2010</v>
      </c>
      <c r="J87" s="70"/>
      <c r="L87" s="86"/>
      <c r="M87" s="85"/>
    </row>
    <row r="88" spans="1:13" s="66" customFormat="1" ht="9" customHeight="1">
      <c r="A88" s="63"/>
      <c r="B88" s="677" t="s">
        <v>96</v>
      </c>
      <c r="C88" s="69">
        <f>SUM(D88:I88)</f>
        <v>7957216</v>
      </c>
      <c r="D88" s="85">
        <v>232273</v>
      </c>
      <c r="E88" s="85">
        <v>3577817</v>
      </c>
      <c r="F88" s="85">
        <v>1809079</v>
      </c>
      <c r="G88" s="85">
        <v>1090778</v>
      </c>
      <c r="H88" s="85">
        <v>103380</v>
      </c>
      <c r="I88" s="69">
        <v>1143889</v>
      </c>
      <c r="J88" s="70"/>
      <c r="L88" s="86"/>
      <c r="M88" s="85"/>
    </row>
    <row r="89" spans="1:13" s="66" customFormat="1" ht="9" customHeight="1">
      <c r="A89" s="63"/>
      <c r="B89" s="677" t="s">
        <v>97</v>
      </c>
      <c r="C89" s="69">
        <f>SUM(D89:I89)</f>
        <v>17394537</v>
      </c>
      <c r="D89" s="85">
        <v>254239</v>
      </c>
      <c r="E89" s="85">
        <v>11953246</v>
      </c>
      <c r="F89" s="85">
        <v>2489813</v>
      </c>
      <c r="G89" s="85">
        <v>1177554</v>
      </c>
      <c r="H89" s="85">
        <v>147961</v>
      </c>
      <c r="I89" s="69">
        <v>1371724</v>
      </c>
      <c r="J89" s="70"/>
      <c r="L89" s="86"/>
      <c r="M89" s="85"/>
    </row>
    <row r="90" spans="1:13" s="66" customFormat="1" ht="6.95" customHeight="1">
      <c r="A90" s="63"/>
      <c r="B90" s="677"/>
      <c r="C90" s="69"/>
      <c r="D90" s="69"/>
      <c r="E90" s="69"/>
      <c r="F90" s="69"/>
      <c r="G90" s="69"/>
      <c r="H90" s="69"/>
      <c r="I90" s="69"/>
      <c r="J90" s="70"/>
      <c r="L90" s="86"/>
      <c r="M90" s="85"/>
    </row>
    <row r="91" spans="1:13" s="66" customFormat="1" ht="9" customHeight="1">
      <c r="A91" s="63"/>
      <c r="B91" s="109">
        <v>2011</v>
      </c>
      <c r="J91" s="70"/>
      <c r="L91" s="86"/>
      <c r="M91" s="85"/>
    </row>
    <row r="92" spans="1:13" s="66" customFormat="1" ht="9" customHeight="1">
      <c r="A92" s="63"/>
      <c r="B92" s="677" t="s">
        <v>96</v>
      </c>
      <c r="C92" s="69">
        <f>SUM(D92:I92)</f>
        <v>8091746</v>
      </c>
      <c r="D92" s="85">
        <v>218016</v>
      </c>
      <c r="E92" s="85">
        <v>3668910</v>
      </c>
      <c r="F92" s="85">
        <v>1844608</v>
      </c>
      <c r="G92" s="85">
        <v>1139460</v>
      </c>
      <c r="H92" s="85">
        <v>86114</v>
      </c>
      <c r="I92" s="69">
        <v>1134638</v>
      </c>
      <c r="J92" s="70"/>
      <c r="L92" s="86"/>
      <c r="M92" s="85"/>
    </row>
    <row r="93" spans="1:13" s="66" customFormat="1" ht="9" customHeight="1">
      <c r="A93" s="63"/>
      <c r="B93" s="677" t="s">
        <v>97</v>
      </c>
      <c r="C93" s="69">
        <f>SUM(D93:I93)</f>
        <v>16611978</v>
      </c>
      <c r="D93" s="85">
        <v>243125</v>
      </c>
      <c r="E93" s="85">
        <v>10992495</v>
      </c>
      <c r="F93" s="85">
        <v>2543045</v>
      </c>
      <c r="G93" s="85">
        <v>1295260</v>
      </c>
      <c r="H93" s="85">
        <v>124665</v>
      </c>
      <c r="I93" s="69">
        <v>1413388</v>
      </c>
      <c r="J93" s="70"/>
      <c r="L93" s="86"/>
      <c r="M93" s="85"/>
    </row>
    <row r="94" spans="1:13" s="66" customFormat="1" ht="6.95" customHeight="1">
      <c r="A94" s="63"/>
      <c r="B94" s="677"/>
      <c r="C94" s="69"/>
      <c r="D94" s="69"/>
      <c r="E94" s="69"/>
      <c r="F94" s="69"/>
      <c r="G94" s="69"/>
      <c r="H94" s="69"/>
      <c r="I94" s="69"/>
      <c r="J94" s="70"/>
      <c r="L94" s="86"/>
      <c r="M94" s="85"/>
    </row>
    <row r="95" spans="1:13" s="66" customFormat="1" ht="9" customHeight="1">
      <c r="A95" s="63"/>
      <c r="B95" s="109">
        <v>2012</v>
      </c>
      <c r="J95" s="70"/>
      <c r="L95" s="86"/>
      <c r="M95" s="85"/>
    </row>
    <row r="96" spans="1:13" s="66" customFormat="1" ht="9" customHeight="1">
      <c r="A96" s="63"/>
      <c r="B96" s="677" t="s">
        <v>96</v>
      </c>
      <c r="C96" s="69">
        <f>SUM(D96:I96)</f>
        <v>8866154</v>
      </c>
      <c r="D96" s="85">
        <v>286130</v>
      </c>
      <c r="E96" s="85">
        <v>3986608</v>
      </c>
      <c r="F96" s="85">
        <v>1940465</v>
      </c>
      <c r="G96" s="85">
        <v>1161547</v>
      </c>
      <c r="H96" s="85">
        <v>93214</v>
      </c>
      <c r="I96" s="69">
        <v>1398190</v>
      </c>
      <c r="J96" s="70"/>
      <c r="L96" s="86"/>
      <c r="M96" s="85"/>
    </row>
    <row r="97" spans="1:13" s="66" customFormat="1" ht="9" customHeight="1">
      <c r="A97" s="63"/>
      <c r="B97" s="677" t="s">
        <v>97</v>
      </c>
      <c r="C97" s="69">
        <f>SUM(D97:I97)</f>
        <v>19469952</v>
      </c>
      <c r="D97" s="85">
        <v>373954</v>
      </c>
      <c r="E97" s="85">
        <v>13336471</v>
      </c>
      <c r="F97" s="85">
        <v>2597577</v>
      </c>
      <c r="G97" s="85">
        <v>1274286</v>
      </c>
      <c r="H97" s="85">
        <v>136814</v>
      </c>
      <c r="I97" s="69">
        <v>1750850</v>
      </c>
      <c r="J97" s="70"/>
      <c r="L97" s="86"/>
      <c r="M97" s="85"/>
    </row>
    <row r="98" spans="1:13" s="66" customFormat="1" ht="4.7" customHeight="1">
      <c r="A98" s="106"/>
      <c r="B98" s="113"/>
      <c r="C98" s="107"/>
      <c r="D98" s="117"/>
      <c r="E98" s="117"/>
      <c r="F98" s="117"/>
      <c r="G98" s="117"/>
      <c r="H98" s="117"/>
      <c r="I98" s="117"/>
      <c r="J98" s="115"/>
    </row>
    <row r="99" spans="1:13" s="66" customFormat="1" ht="7.5" customHeight="1">
      <c r="A99" s="118"/>
      <c r="B99" s="119"/>
      <c r="C99" s="118"/>
      <c r="D99" s="120"/>
      <c r="E99" s="120"/>
      <c r="F99" s="120"/>
      <c r="G99" s="120"/>
      <c r="H99" s="120"/>
      <c r="I99" s="120"/>
      <c r="J99" s="120"/>
    </row>
    <row r="100" spans="1:13" s="66" customFormat="1" ht="3" customHeight="1">
      <c r="A100" s="673"/>
      <c r="B100" s="677"/>
      <c r="C100" s="673"/>
      <c r="D100" s="681"/>
      <c r="E100" s="681"/>
      <c r="F100" s="681"/>
      <c r="G100" s="681"/>
      <c r="H100" s="681"/>
      <c r="I100" s="681"/>
      <c r="J100" s="681"/>
    </row>
    <row r="101" spans="1:13" s="66" customFormat="1" ht="7.5" customHeight="1">
      <c r="A101" s="673"/>
      <c r="B101" s="677"/>
      <c r="C101" s="673"/>
      <c r="D101" s="681"/>
      <c r="E101" s="681"/>
      <c r="F101" s="681"/>
      <c r="G101" s="681"/>
      <c r="H101" s="681"/>
      <c r="I101" s="681"/>
      <c r="J101" s="681"/>
    </row>
    <row r="102" spans="1:13" s="66" customFormat="1" ht="8.25" customHeight="1">
      <c r="A102" s="107"/>
      <c r="B102" s="113"/>
      <c r="C102" s="107"/>
      <c r="D102" s="117"/>
      <c r="E102" s="117"/>
      <c r="F102" s="117"/>
      <c r="G102" s="117"/>
      <c r="H102" s="117"/>
      <c r="I102" s="117"/>
      <c r="J102" s="117"/>
    </row>
    <row r="103" spans="1:13" s="66" customFormat="1" ht="3.95" customHeight="1">
      <c r="A103" s="121"/>
      <c r="B103" s="119"/>
      <c r="C103" s="118"/>
      <c r="D103" s="120"/>
      <c r="E103" s="120"/>
      <c r="F103" s="120"/>
      <c r="G103" s="120"/>
      <c r="H103" s="120"/>
      <c r="I103" s="120"/>
      <c r="J103" s="122"/>
    </row>
    <row r="104" spans="1:13" s="66" customFormat="1" ht="10.35" customHeight="1">
      <c r="A104" s="63"/>
      <c r="B104" s="123" t="s">
        <v>85</v>
      </c>
      <c r="C104" s="673"/>
      <c r="D104" s="681"/>
      <c r="E104" s="681"/>
      <c r="F104" s="681"/>
      <c r="G104" s="681"/>
      <c r="H104" s="681"/>
      <c r="I104" s="82" t="s">
        <v>86</v>
      </c>
      <c r="J104" s="70"/>
    </row>
    <row r="105" spans="1:13" s="66" customFormat="1" ht="10.35" customHeight="1">
      <c r="A105" s="63"/>
      <c r="B105" s="77" t="s">
        <v>87</v>
      </c>
      <c r="C105" s="58"/>
      <c r="D105" s="58"/>
      <c r="E105" s="58"/>
      <c r="F105" s="58"/>
      <c r="G105" s="58"/>
      <c r="H105" s="58"/>
      <c r="I105" s="681" t="s">
        <v>18</v>
      </c>
      <c r="J105" s="59"/>
    </row>
    <row r="106" spans="1:13" s="66" customFormat="1" ht="10.35" customHeight="1">
      <c r="A106" s="63"/>
      <c r="B106" s="77" t="s">
        <v>88</v>
      </c>
      <c r="C106" s="58"/>
      <c r="D106" s="58"/>
      <c r="E106" s="58"/>
      <c r="F106" s="58"/>
      <c r="G106" s="58"/>
      <c r="H106" s="58"/>
      <c r="I106" s="681"/>
      <c r="J106" s="59"/>
    </row>
    <row r="107" spans="1:13" s="66" customFormat="1" ht="10.35" customHeight="1">
      <c r="A107" s="63"/>
      <c r="B107" s="78" t="s">
        <v>27</v>
      </c>
      <c r="C107" s="58"/>
      <c r="D107" s="58"/>
      <c r="E107" s="58"/>
      <c r="F107" s="58"/>
      <c r="G107" s="58"/>
      <c r="H107" s="58"/>
      <c r="J107" s="70"/>
    </row>
    <row r="108" spans="1:13" s="66" customFormat="1" ht="2.4500000000000002" customHeight="1">
      <c r="A108" s="63"/>
      <c r="B108" s="61"/>
      <c r="C108" s="61"/>
      <c r="D108" s="61"/>
      <c r="E108" s="61"/>
      <c r="F108" s="61"/>
      <c r="G108" s="61"/>
      <c r="H108" s="61"/>
      <c r="I108" s="61"/>
      <c r="J108" s="60"/>
    </row>
    <row r="109" spans="1:13" s="66" customFormat="1" ht="2.4500000000000002" customHeight="1">
      <c r="A109" s="63"/>
      <c r="B109" s="58"/>
      <c r="C109" s="58"/>
      <c r="D109" s="58"/>
      <c r="E109" s="58"/>
      <c r="F109" s="58"/>
      <c r="G109" s="58"/>
      <c r="H109" s="58"/>
      <c r="I109" s="58"/>
      <c r="J109" s="60"/>
    </row>
    <row r="110" spans="1:13" s="66" customFormat="1" ht="9" customHeight="1">
      <c r="A110" s="63"/>
      <c r="B110" s="718" t="s">
        <v>28</v>
      </c>
      <c r="C110" s="727" t="s">
        <v>100</v>
      </c>
      <c r="D110" s="727"/>
      <c r="E110" s="727"/>
      <c r="F110" s="727"/>
      <c r="G110" s="727"/>
      <c r="H110" s="727"/>
      <c r="I110" s="727"/>
      <c r="J110" s="92"/>
    </row>
    <row r="111" spans="1:13" s="66" customFormat="1" ht="9" customHeight="1">
      <c r="A111" s="63"/>
      <c r="B111" s="719"/>
      <c r="C111" s="734" t="s">
        <v>46</v>
      </c>
      <c r="D111" s="728" t="s">
        <v>101</v>
      </c>
      <c r="E111" s="728" t="s">
        <v>102</v>
      </c>
      <c r="F111" s="728" t="s">
        <v>103</v>
      </c>
      <c r="G111" s="728" t="s">
        <v>104</v>
      </c>
      <c r="H111" s="728" t="s">
        <v>105</v>
      </c>
      <c r="I111" s="722" t="s">
        <v>106</v>
      </c>
      <c r="J111" s="62"/>
    </row>
    <row r="112" spans="1:13" s="66" customFormat="1" ht="9" customHeight="1">
      <c r="A112" s="63"/>
      <c r="B112" s="719"/>
      <c r="C112" s="726"/>
      <c r="D112" s="726"/>
      <c r="E112" s="726"/>
      <c r="F112" s="726"/>
      <c r="G112" s="726"/>
      <c r="H112" s="726"/>
      <c r="I112" s="726"/>
      <c r="J112" s="62"/>
    </row>
    <row r="113" spans="1:10" s="66" customFormat="1" ht="2.4500000000000002" customHeight="1">
      <c r="A113" s="63"/>
      <c r="B113" s="61"/>
      <c r="C113" s="67"/>
      <c r="D113" s="61"/>
      <c r="E113" s="61"/>
      <c r="F113" s="61"/>
      <c r="G113" s="61"/>
      <c r="H113" s="61"/>
      <c r="I113" s="67"/>
      <c r="J113" s="71"/>
    </row>
    <row r="114" spans="1:10" s="66" customFormat="1" ht="2.4500000000000002" customHeight="1">
      <c r="A114" s="63"/>
      <c r="B114" s="58"/>
      <c r="C114" s="58"/>
      <c r="D114" s="58"/>
      <c r="E114" s="58"/>
      <c r="F114" s="58"/>
      <c r="G114" s="58"/>
      <c r="H114" s="58"/>
      <c r="I114" s="72"/>
      <c r="J114" s="71"/>
    </row>
    <row r="115" spans="1:10" s="66" customFormat="1" ht="9" customHeight="1">
      <c r="A115" s="63"/>
      <c r="B115" s="109" t="s">
        <v>37</v>
      </c>
      <c r="C115" s="69"/>
      <c r="D115" s="69"/>
      <c r="E115" s="69"/>
      <c r="F115" s="69"/>
      <c r="G115" s="69"/>
      <c r="H115" s="69"/>
      <c r="I115" s="69"/>
      <c r="J115" s="110"/>
    </row>
    <row r="116" spans="1:10" s="66" customFormat="1" ht="9" customHeight="1">
      <c r="A116" s="63"/>
      <c r="B116" s="677" t="s">
        <v>96</v>
      </c>
      <c r="C116" s="69">
        <f>SUM(D116:I116)</f>
        <v>318193</v>
      </c>
      <c r="D116" s="69">
        <v>7161</v>
      </c>
      <c r="E116" s="69">
        <v>8360</v>
      </c>
      <c r="F116" s="69">
        <v>105121</v>
      </c>
      <c r="G116" s="69">
        <v>117272</v>
      </c>
      <c r="H116" s="69">
        <v>54365</v>
      </c>
      <c r="I116" s="69">
        <v>25914</v>
      </c>
      <c r="J116" s="70"/>
    </row>
    <row r="117" spans="1:10" s="55" customFormat="1" ht="9" customHeight="1">
      <c r="A117" s="56"/>
      <c r="B117" s="677" t="s">
        <v>107</v>
      </c>
      <c r="C117" s="69">
        <f>SUM(D117:I117)</f>
        <v>1057002</v>
      </c>
      <c r="D117" s="69">
        <v>10404</v>
      </c>
      <c r="E117" s="69">
        <v>68044</v>
      </c>
      <c r="F117" s="69">
        <v>354514</v>
      </c>
      <c r="G117" s="69">
        <v>415007</v>
      </c>
      <c r="H117" s="69">
        <v>167016</v>
      </c>
      <c r="I117" s="69">
        <v>42017</v>
      </c>
      <c r="J117" s="70"/>
    </row>
    <row r="118" spans="1:10" s="55" customFormat="1" ht="6.95" customHeight="1">
      <c r="A118" s="56"/>
      <c r="B118" s="68"/>
      <c r="C118" s="69"/>
      <c r="D118" s="69"/>
      <c r="E118" s="69"/>
      <c r="F118" s="69"/>
      <c r="G118" s="69"/>
      <c r="H118" s="69"/>
      <c r="I118" s="69"/>
      <c r="J118" s="70"/>
    </row>
    <row r="119" spans="1:10" s="55" customFormat="1" ht="9" customHeight="1">
      <c r="A119" s="56"/>
      <c r="B119" s="109" t="s">
        <v>38</v>
      </c>
      <c r="C119" s="69"/>
      <c r="D119" s="69"/>
      <c r="E119" s="69"/>
      <c r="F119" s="69"/>
      <c r="G119" s="69"/>
      <c r="H119" s="69"/>
      <c r="I119" s="69"/>
      <c r="J119" s="110"/>
    </row>
    <row r="120" spans="1:10" s="55" customFormat="1" ht="9" customHeight="1">
      <c r="A120" s="56"/>
      <c r="B120" s="677" t="s">
        <v>96</v>
      </c>
      <c r="C120" s="69">
        <f>SUM(D120:I120)</f>
        <v>300500</v>
      </c>
      <c r="D120" s="69">
        <v>12484</v>
      </c>
      <c r="E120" s="69">
        <v>11451</v>
      </c>
      <c r="F120" s="69">
        <v>85150</v>
      </c>
      <c r="G120" s="69">
        <v>122766</v>
      </c>
      <c r="H120" s="69">
        <v>46629</v>
      </c>
      <c r="I120" s="69">
        <v>22020</v>
      </c>
      <c r="J120" s="70"/>
    </row>
    <row r="121" spans="1:10" s="55" customFormat="1" ht="9" customHeight="1">
      <c r="A121" s="56"/>
      <c r="B121" s="677" t="s">
        <v>107</v>
      </c>
      <c r="C121" s="69">
        <f>SUM(D121:I121)</f>
        <v>1076084</v>
      </c>
      <c r="D121" s="69">
        <v>19874</v>
      </c>
      <c r="E121" s="69">
        <v>83108</v>
      </c>
      <c r="F121" s="69">
        <v>325443</v>
      </c>
      <c r="G121" s="69">
        <v>441263</v>
      </c>
      <c r="H121" s="69">
        <v>135901</v>
      </c>
      <c r="I121" s="69">
        <v>70495</v>
      </c>
      <c r="J121" s="70"/>
    </row>
    <row r="122" spans="1:10" s="55" customFormat="1" ht="6.95" customHeight="1">
      <c r="A122" s="56"/>
      <c r="B122" s="677"/>
      <c r="C122" s="69"/>
      <c r="D122" s="69"/>
      <c r="E122" s="69"/>
      <c r="F122" s="69"/>
      <c r="G122" s="69"/>
      <c r="H122" s="69"/>
      <c r="I122" s="69"/>
      <c r="J122" s="70"/>
    </row>
    <row r="123" spans="1:10" s="55" customFormat="1" ht="9" customHeight="1">
      <c r="A123" s="56"/>
      <c r="B123" s="109" t="s">
        <v>39</v>
      </c>
      <c r="C123" s="69"/>
      <c r="D123" s="69"/>
      <c r="E123" s="69"/>
      <c r="F123" s="69"/>
      <c r="G123" s="69"/>
      <c r="H123" s="69"/>
      <c r="I123" s="69"/>
      <c r="J123" s="110"/>
    </row>
    <row r="124" spans="1:10" s="55" customFormat="1" ht="9" customHeight="1">
      <c r="A124" s="56"/>
      <c r="B124" s="677" t="s">
        <v>96</v>
      </c>
      <c r="C124" s="69">
        <f>SUM(D124:I124)</f>
        <v>418305</v>
      </c>
      <c r="D124" s="69">
        <v>11958</v>
      </c>
      <c r="E124" s="69">
        <v>18284</v>
      </c>
      <c r="F124" s="69">
        <v>98964</v>
      </c>
      <c r="G124" s="69">
        <v>139416</v>
      </c>
      <c r="H124" s="69">
        <v>101014</v>
      </c>
      <c r="I124" s="69">
        <v>48669</v>
      </c>
      <c r="J124" s="70"/>
    </row>
    <row r="125" spans="1:10" s="55" customFormat="1" ht="9" customHeight="1">
      <c r="A125" s="56"/>
      <c r="B125" s="677" t="s">
        <v>107</v>
      </c>
      <c r="C125" s="69">
        <f>SUM(D125:I125)</f>
        <v>1398607</v>
      </c>
      <c r="D125" s="69">
        <v>21883</v>
      </c>
      <c r="E125" s="69">
        <v>72681</v>
      </c>
      <c r="F125" s="69">
        <v>382249</v>
      </c>
      <c r="G125" s="69">
        <v>535968</v>
      </c>
      <c r="H125" s="69">
        <v>287516</v>
      </c>
      <c r="I125" s="69">
        <v>98310</v>
      </c>
      <c r="J125" s="70"/>
    </row>
    <row r="126" spans="1:10" s="55" customFormat="1" ht="6.95" customHeight="1">
      <c r="A126" s="56"/>
      <c r="B126" s="677"/>
      <c r="C126" s="69"/>
      <c r="D126" s="69"/>
      <c r="E126" s="69"/>
      <c r="F126" s="69"/>
      <c r="G126" s="69"/>
      <c r="H126" s="69"/>
      <c r="I126" s="69"/>
      <c r="J126" s="70"/>
    </row>
    <row r="127" spans="1:10" s="55" customFormat="1" ht="9" customHeight="1">
      <c r="A127" s="56"/>
      <c r="B127" s="109" t="s">
        <v>40</v>
      </c>
      <c r="C127" s="69"/>
      <c r="D127" s="69"/>
      <c r="E127" s="69"/>
      <c r="F127" s="69"/>
      <c r="G127" s="69"/>
      <c r="H127" s="69"/>
      <c r="I127" s="69"/>
      <c r="J127" s="110"/>
    </row>
    <row r="128" spans="1:10" s="55" customFormat="1" ht="9" customHeight="1">
      <c r="A128" s="56"/>
      <c r="B128" s="677" t="s">
        <v>96</v>
      </c>
      <c r="C128" s="69">
        <f>SUM(D128:I128)</f>
        <v>470099</v>
      </c>
      <c r="D128" s="69">
        <v>13889</v>
      </c>
      <c r="E128" s="69">
        <v>17784</v>
      </c>
      <c r="F128" s="69">
        <v>97428</v>
      </c>
      <c r="G128" s="69">
        <v>183886</v>
      </c>
      <c r="H128" s="69">
        <v>104076</v>
      </c>
      <c r="I128" s="69">
        <v>53036</v>
      </c>
      <c r="J128" s="70"/>
    </row>
    <row r="129" spans="1:13" s="55" customFormat="1" ht="9" customHeight="1">
      <c r="A129" s="56"/>
      <c r="B129" s="677" t="s">
        <v>107</v>
      </c>
      <c r="C129" s="69">
        <f>SUM(D129:I129)</f>
        <v>1410206</v>
      </c>
      <c r="D129" s="69">
        <v>22300</v>
      </c>
      <c r="E129" s="69">
        <v>67294</v>
      </c>
      <c r="F129" s="69">
        <v>331633</v>
      </c>
      <c r="G129" s="69">
        <v>573721</v>
      </c>
      <c r="H129" s="69">
        <v>340077</v>
      </c>
      <c r="I129" s="69">
        <v>75181</v>
      </c>
      <c r="J129" s="70"/>
    </row>
    <row r="130" spans="1:13" s="55" customFormat="1" ht="6.95" customHeight="1">
      <c r="A130" s="56"/>
      <c r="B130" s="677"/>
      <c r="C130" s="69"/>
      <c r="D130" s="69"/>
      <c r="E130" s="69"/>
      <c r="F130" s="69"/>
      <c r="G130" s="69"/>
      <c r="H130" s="69"/>
      <c r="I130" s="69"/>
      <c r="J130" s="70"/>
    </row>
    <row r="131" spans="1:13" s="55" customFormat="1" ht="9" customHeight="1">
      <c r="A131" s="56"/>
      <c r="B131" s="109" t="s">
        <v>98</v>
      </c>
      <c r="C131" s="69"/>
      <c r="D131" s="69"/>
      <c r="E131" s="69"/>
      <c r="F131" s="69"/>
      <c r="G131" s="69"/>
      <c r="H131" s="69"/>
      <c r="I131" s="69"/>
      <c r="J131" s="110"/>
    </row>
    <row r="132" spans="1:13" s="55" customFormat="1" ht="9" customHeight="1">
      <c r="A132" s="56"/>
      <c r="B132" s="677" t="s">
        <v>96</v>
      </c>
      <c r="C132" s="69">
        <f>SUM(D132:I132)</f>
        <v>574253</v>
      </c>
      <c r="D132" s="69">
        <v>15815</v>
      </c>
      <c r="E132" s="69">
        <v>16104</v>
      </c>
      <c r="F132" s="69">
        <v>102174</v>
      </c>
      <c r="G132" s="69">
        <v>274850</v>
      </c>
      <c r="H132" s="69">
        <v>113605</v>
      </c>
      <c r="I132" s="69">
        <v>51705</v>
      </c>
      <c r="J132" s="70"/>
    </row>
    <row r="133" spans="1:13" s="55" customFormat="1" ht="9" customHeight="1">
      <c r="A133" s="56"/>
      <c r="B133" s="677" t="s">
        <v>107</v>
      </c>
      <c r="C133" s="69">
        <f>SUM(D133:I133)</f>
        <v>1451162</v>
      </c>
      <c r="D133" s="69">
        <v>24186</v>
      </c>
      <c r="E133" s="69">
        <v>86233</v>
      </c>
      <c r="F133" s="69">
        <v>304288</v>
      </c>
      <c r="G133" s="69">
        <v>687536</v>
      </c>
      <c r="H133" s="69">
        <v>282902</v>
      </c>
      <c r="I133" s="69">
        <v>66017</v>
      </c>
      <c r="J133" s="70"/>
    </row>
    <row r="134" spans="1:13" s="66" customFormat="1" ht="3.95" customHeight="1">
      <c r="A134" s="63"/>
      <c r="B134" s="677"/>
      <c r="C134" s="69"/>
      <c r="D134" s="69"/>
      <c r="E134" s="69"/>
      <c r="F134" s="69"/>
      <c r="G134" s="69"/>
      <c r="H134" s="69"/>
      <c r="I134" s="69"/>
      <c r="J134" s="70"/>
      <c r="L134" s="86"/>
      <c r="M134" s="85"/>
    </row>
    <row r="135" spans="1:13" s="66" customFormat="1" ht="9" customHeight="1">
      <c r="A135" s="63"/>
      <c r="B135" s="112" t="s">
        <v>99</v>
      </c>
      <c r="C135" s="69"/>
      <c r="D135" s="69"/>
      <c r="E135" s="69"/>
      <c r="F135" s="69"/>
      <c r="G135" s="69"/>
      <c r="H135" s="69"/>
      <c r="I135" s="69"/>
      <c r="J135" s="70"/>
      <c r="L135" s="86"/>
      <c r="M135" s="85"/>
    </row>
    <row r="136" spans="1:13" s="55" customFormat="1" ht="4.7" customHeight="1">
      <c r="A136" s="74"/>
      <c r="B136" s="113"/>
      <c r="C136" s="114"/>
      <c r="D136" s="114"/>
      <c r="E136" s="114"/>
      <c r="F136" s="114"/>
      <c r="G136" s="114"/>
      <c r="H136" s="114"/>
      <c r="I136" s="114"/>
      <c r="J136" s="115"/>
    </row>
    <row r="137" spans="1:13" s="66" customFormat="1" ht="4.7" customHeight="1">
      <c r="A137" s="121"/>
      <c r="B137" s="119"/>
      <c r="C137" s="118"/>
      <c r="D137" s="120"/>
      <c r="E137" s="120"/>
      <c r="F137" s="120"/>
      <c r="G137" s="120"/>
      <c r="H137" s="120"/>
      <c r="I137" s="120"/>
      <c r="J137" s="122"/>
    </row>
    <row r="138" spans="1:13" s="66" customFormat="1" ht="10.35" customHeight="1">
      <c r="A138" s="63"/>
      <c r="B138" s="123" t="s">
        <v>85</v>
      </c>
      <c r="C138" s="673"/>
      <c r="D138" s="681"/>
      <c r="E138" s="681"/>
      <c r="F138" s="681"/>
      <c r="G138" s="681"/>
      <c r="H138" s="681"/>
      <c r="I138" s="82" t="s">
        <v>86</v>
      </c>
      <c r="J138" s="70"/>
    </row>
    <row r="139" spans="1:13" s="66" customFormat="1" ht="10.35" customHeight="1">
      <c r="A139" s="63"/>
      <c r="B139" s="77" t="s">
        <v>87</v>
      </c>
      <c r="C139" s="58"/>
      <c r="D139" s="58"/>
      <c r="E139" s="58"/>
      <c r="F139" s="58"/>
      <c r="G139" s="58"/>
      <c r="H139" s="58"/>
      <c r="I139" s="681" t="s">
        <v>18</v>
      </c>
      <c r="J139" s="59"/>
    </row>
    <row r="140" spans="1:13" s="66" customFormat="1" ht="10.35" customHeight="1">
      <c r="A140" s="63"/>
      <c r="B140" s="77" t="s">
        <v>88</v>
      </c>
      <c r="C140" s="58"/>
      <c r="D140" s="58"/>
      <c r="E140" s="58"/>
      <c r="F140" s="58"/>
      <c r="G140" s="58"/>
      <c r="H140" s="58"/>
      <c r="I140" s="681"/>
      <c r="J140" s="59"/>
    </row>
    <row r="141" spans="1:13" s="66" customFormat="1" ht="10.35" customHeight="1">
      <c r="A141" s="63"/>
      <c r="B141" s="78" t="s">
        <v>27</v>
      </c>
      <c r="C141" s="58"/>
      <c r="D141" s="58"/>
      <c r="E141" s="58"/>
      <c r="F141" s="58"/>
      <c r="G141" s="58"/>
      <c r="H141" s="58"/>
      <c r="J141" s="70"/>
    </row>
    <row r="142" spans="1:13" s="66" customFormat="1" ht="2.4500000000000002" customHeight="1">
      <c r="A142" s="63"/>
      <c r="B142" s="61"/>
      <c r="C142" s="61"/>
      <c r="D142" s="61"/>
      <c r="E142" s="61"/>
      <c r="F142" s="61"/>
      <c r="G142" s="61"/>
      <c r="H142" s="61"/>
      <c r="I142" s="61"/>
      <c r="J142" s="60"/>
    </row>
    <row r="143" spans="1:13" s="66" customFormat="1" ht="2.4500000000000002" customHeight="1">
      <c r="A143" s="63"/>
      <c r="B143" s="58"/>
      <c r="C143" s="58"/>
      <c r="D143" s="58"/>
      <c r="E143" s="58"/>
      <c r="F143" s="58"/>
      <c r="G143" s="58"/>
      <c r="H143" s="58"/>
      <c r="I143" s="58"/>
      <c r="J143" s="60"/>
    </row>
    <row r="144" spans="1:13" s="66" customFormat="1" ht="9" customHeight="1">
      <c r="A144" s="63"/>
      <c r="B144" s="718" t="s">
        <v>28</v>
      </c>
      <c r="C144" s="727" t="s">
        <v>100</v>
      </c>
      <c r="D144" s="727"/>
      <c r="E144" s="727"/>
      <c r="F144" s="727"/>
      <c r="G144" s="727"/>
      <c r="H144" s="727"/>
      <c r="I144" s="727"/>
      <c r="J144" s="92"/>
    </row>
    <row r="145" spans="1:10" s="66" customFormat="1" ht="9" customHeight="1">
      <c r="A145" s="63"/>
      <c r="B145" s="719"/>
      <c r="C145" s="734" t="s">
        <v>46</v>
      </c>
      <c r="D145" s="728" t="s">
        <v>101</v>
      </c>
      <c r="E145" s="728" t="s">
        <v>102</v>
      </c>
      <c r="F145" s="728" t="s">
        <v>103</v>
      </c>
      <c r="G145" s="728" t="s">
        <v>104</v>
      </c>
      <c r="H145" s="728" t="s">
        <v>105</v>
      </c>
      <c r="I145" s="722" t="s">
        <v>106</v>
      </c>
      <c r="J145" s="62"/>
    </row>
    <row r="146" spans="1:10" s="66" customFormat="1" ht="9" customHeight="1">
      <c r="A146" s="63"/>
      <c r="B146" s="719"/>
      <c r="C146" s="726"/>
      <c r="D146" s="726"/>
      <c r="E146" s="726"/>
      <c r="F146" s="726"/>
      <c r="G146" s="726"/>
      <c r="H146" s="726"/>
      <c r="I146" s="726"/>
      <c r="J146" s="62"/>
    </row>
    <row r="147" spans="1:10" s="66" customFormat="1" ht="2.4500000000000002" customHeight="1">
      <c r="A147" s="63"/>
      <c r="B147" s="61"/>
      <c r="C147" s="67"/>
      <c r="D147" s="61"/>
      <c r="E147" s="61"/>
      <c r="F147" s="61"/>
      <c r="G147" s="61"/>
      <c r="H147" s="61"/>
      <c r="I147" s="67"/>
      <c r="J147" s="71"/>
    </row>
    <row r="148" spans="1:10" s="66" customFormat="1" ht="2.4500000000000002" customHeight="1">
      <c r="A148" s="63"/>
      <c r="B148" s="58"/>
      <c r="C148" s="58"/>
      <c r="D148" s="58"/>
      <c r="E148" s="58"/>
      <c r="F148" s="58"/>
      <c r="G148" s="58"/>
      <c r="H148" s="58"/>
      <c r="I148" s="72"/>
      <c r="J148" s="71"/>
    </row>
    <row r="149" spans="1:10" s="55" customFormat="1" ht="9" customHeight="1">
      <c r="A149" s="56"/>
      <c r="B149" s="109">
        <v>2000</v>
      </c>
      <c r="C149" s="69"/>
      <c r="D149" s="69"/>
      <c r="E149" s="69"/>
      <c r="F149" s="69"/>
      <c r="G149" s="69"/>
      <c r="H149" s="69"/>
      <c r="I149" s="69"/>
      <c r="J149" s="110"/>
    </row>
    <row r="150" spans="1:10" s="55" customFormat="1" ht="9" customHeight="1">
      <c r="A150" s="56"/>
      <c r="B150" s="677" t="s">
        <v>96</v>
      </c>
      <c r="C150" s="69">
        <f>SUM(D150:I150)</f>
        <v>502555</v>
      </c>
      <c r="D150" s="69">
        <v>21658</v>
      </c>
      <c r="E150" s="69">
        <v>8474</v>
      </c>
      <c r="F150" s="69">
        <v>80275</v>
      </c>
      <c r="G150" s="69">
        <v>208255</v>
      </c>
      <c r="H150" s="69">
        <v>126635</v>
      </c>
      <c r="I150" s="69">
        <v>57258</v>
      </c>
      <c r="J150" s="70"/>
    </row>
    <row r="151" spans="1:10" s="55" customFormat="1" ht="9" customHeight="1">
      <c r="A151" s="56"/>
      <c r="B151" s="677" t="s">
        <v>107</v>
      </c>
      <c r="C151" s="69">
        <f>SUM(D151:I151)</f>
        <v>1566602</v>
      </c>
      <c r="D151" s="69">
        <v>31310</v>
      </c>
      <c r="E151" s="69">
        <v>66403</v>
      </c>
      <c r="F151" s="69">
        <v>255512</v>
      </c>
      <c r="G151" s="69">
        <v>714858</v>
      </c>
      <c r="H151" s="69">
        <v>371708</v>
      </c>
      <c r="I151" s="69">
        <v>126811</v>
      </c>
      <c r="J151" s="70"/>
    </row>
    <row r="152" spans="1:10" s="55" customFormat="1" ht="9" customHeight="1">
      <c r="A152" s="56"/>
      <c r="B152" s="677"/>
      <c r="C152" s="69"/>
      <c r="D152" s="69"/>
      <c r="E152" s="69"/>
      <c r="F152" s="69"/>
      <c r="G152" s="69"/>
      <c r="H152" s="69"/>
      <c r="I152" s="69"/>
      <c r="J152" s="70"/>
    </row>
    <row r="153" spans="1:10" s="55" customFormat="1" ht="9" customHeight="1">
      <c r="A153" s="56"/>
      <c r="B153" s="109">
        <v>2001</v>
      </c>
      <c r="C153" s="69"/>
      <c r="D153" s="69"/>
      <c r="E153" s="69"/>
      <c r="F153" s="69"/>
      <c r="G153" s="69"/>
      <c r="H153" s="69"/>
      <c r="I153" s="69"/>
      <c r="J153" s="110"/>
    </row>
    <row r="154" spans="1:10" s="55" customFormat="1" ht="9" customHeight="1">
      <c r="A154" s="56"/>
      <c r="B154" s="677" t="s">
        <v>96</v>
      </c>
      <c r="C154" s="69">
        <f>SUM(D154:I154)</f>
        <v>438352</v>
      </c>
      <c r="D154" s="69">
        <v>11727</v>
      </c>
      <c r="E154" s="69">
        <v>20537</v>
      </c>
      <c r="F154" s="69">
        <v>60267</v>
      </c>
      <c r="G154" s="69">
        <v>197931</v>
      </c>
      <c r="H154" s="69">
        <v>91524</v>
      </c>
      <c r="I154" s="69">
        <v>56366</v>
      </c>
      <c r="J154" s="70"/>
    </row>
    <row r="155" spans="1:10" s="55" customFormat="1" ht="9" customHeight="1">
      <c r="A155" s="56"/>
      <c r="B155" s="677" t="s">
        <v>107</v>
      </c>
      <c r="C155" s="69">
        <f>SUM(D155:I155)</f>
        <v>1584841</v>
      </c>
      <c r="D155" s="69">
        <v>28225</v>
      </c>
      <c r="E155" s="69">
        <v>55410</v>
      </c>
      <c r="F155" s="69">
        <v>228643</v>
      </c>
      <c r="G155" s="69">
        <v>763788</v>
      </c>
      <c r="H155" s="69">
        <v>364313</v>
      </c>
      <c r="I155" s="69">
        <v>144462</v>
      </c>
      <c r="J155" s="70"/>
    </row>
    <row r="156" spans="1:10" s="55" customFormat="1" ht="9" customHeight="1">
      <c r="A156" s="56"/>
      <c r="B156" s="677"/>
      <c r="C156" s="69"/>
      <c r="D156" s="69"/>
      <c r="E156" s="69"/>
      <c r="F156" s="69"/>
      <c r="G156" s="69"/>
      <c r="H156" s="69"/>
      <c r="I156" s="69"/>
      <c r="J156" s="70"/>
    </row>
    <row r="157" spans="1:10" s="55" customFormat="1" ht="9" customHeight="1">
      <c r="A157" s="56"/>
      <c r="B157" s="109">
        <v>2002</v>
      </c>
      <c r="C157" s="69"/>
      <c r="D157" s="69"/>
      <c r="E157" s="69"/>
      <c r="F157" s="69"/>
      <c r="G157" s="69"/>
      <c r="H157" s="69"/>
      <c r="I157" s="69"/>
      <c r="J157" s="110"/>
    </row>
    <row r="158" spans="1:10" s="55" customFormat="1" ht="9" customHeight="1">
      <c r="A158" s="56"/>
      <c r="B158" s="677" t="s">
        <v>96</v>
      </c>
      <c r="C158" s="69">
        <f>SUM(D158:I158)</f>
        <v>490299</v>
      </c>
      <c r="D158" s="69">
        <v>14426</v>
      </c>
      <c r="E158" s="69">
        <v>23735</v>
      </c>
      <c r="F158" s="69">
        <v>64328</v>
      </c>
      <c r="G158" s="69">
        <v>222967</v>
      </c>
      <c r="H158" s="69">
        <v>112178</v>
      </c>
      <c r="I158" s="69">
        <v>52665</v>
      </c>
      <c r="J158" s="70"/>
    </row>
    <row r="159" spans="1:10" s="55" customFormat="1" ht="9" customHeight="1">
      <c r="A159" s="56"/>
      <c r="B159" s="677" t="s">
        <v>107</v>
      </c>
      <c r="C159" s="69">
        <f>SUM(D159:I159)</f>
        <v>1475232</v>
      </c>
      <c r="D159" s="69">
        <v>20768</v>
      </c>
      <c r="E159" s="69">
        <v>64399</v>
      </c>
      <c r="F159" s="69">
        <v>148087</v>
      </c>
      <c r="G159" s="69">
        <v>841664</v>
      </c>
      <c r="H159" s="69">
        <v>278865</v>
      </c>
      <c r="I159" s="69">
        <v>121449</v>
      </c>
      <c r="J159" s="70"/>
    </row>
    <row r="160" spans="1:10" s="55" customFormat="1" ht="9" customHeight="1">
      <c r="A160" s="56"/>
      <c r="B160" s="677"/>
      <c r="C160" s="69"/>
      <c r="D160" s="69"/>
      <c r="E160" s="69"/>
      <c r="F160" s="69"/>
      <c r="G160" s="69"/>
      <c r="H160" s="69"/>
      <c r="I160" s="69"/>
      <c r="J160" s="70"/>
    </row>
    <row r="161" spans="1:13" s="55" customFormat="1" ht="9" customHeight="1">
      <c r="A161" s="56"/>
      <c r="B161" s="109">
        <v>2003</v>
      </c>
      <c r="C161" s="69"/>
      <c r="D161" s="69"/>
      <c r="E161" s="69"/>
      <c r="F161" s="69"/>
      <c r="G161" s="69"/>
      <c r="H161" s="69"/>
      <c r="I161" s="69"/>
      <c r="J161" s="110"/>
    </row>
    <row r="162" spans="1:13" s="55" customFormat="1" ht="9" customHeight="1">
      <c r="A162" s="56"/>
      <c r="B162" s="677" t="s">
        <v>96</v>
      </c>
      <c r="C162" s="69">
        <f>SUM(D162:I162)</f>
        <v>490261</v>
      </c>
      <c r="D162" s="69">
        <v>19762</v>
      </c>
      <c r="E162" s="69">
        <v>17745</v>
      </c>
      <c r="F162" s="69">
        <v>63077</v>
      </c>
      <c r="G162" s="69">
        <v>229017</v>
      </c>
      <c r="H162" s="69">
        <v>98933</v>
      </c>
      <c r="I162" s="69">
        <v>61727</v>
      </c>
      <c r="J162" s="70"/>
    </row>
    <row r="163" spans="1:13" s="55" customFormat="1" ht="9" customHeight="1">
      <c r="A163" s="56"/>
      <c r="B163" s="677" t="s">
        <v>107</v>
      </c>
      <c r="C163" s="69">
        <f>SUM(D163:I163)</f>
        <v>2151749</v>
      </c>
      <c r="D163" s="69">
        <v>41265</v>
      </c>
      <c r="E163" s="69">
        <v>58390</v>
      </c>
      <c r="F163" s="69">
        <v>192314</v>
      </c>
      <c r="G163" s="69">
        <v>1306697</v>
      </c>
      <c r="H163" s="69">
        <v>364285</v>
      </c>
      <c r="I163" s="69">
        <v>188798</v>
      </c>
      <c r="J163" s="70"/>
    </row>
    <row r="164" spans="1:13" s="55" customFormat="1" ht="9" customHeight="1">
      <c r="A164" s="56"/>
      <c r="B164" s="677"/>
      <c r="C164" s="69"/>
      <c r="D164" s="69"/>
      <c r="E164" s="69"/>
      <c r="F164" s="69"/>
      <c r="G164" s="69"/>
      <c r="H164" s="69"/>
      <c r="I164" s="69"/>
      <c r="J164" s="70"/>
    </row>
    <row r="165" spans="1:13" s="55" customFormat="1" ht="9" customHeight="1">
      <c r="A165" s="56"/>
      <c r="B165" s="109">
        <v>2004</v>
      </c>
      <c r="C165" s="69"/>
      <c r="D165" s="69"/>
      <c r="E165" s="69"/>
      <c r="F165" s="69"/>
      <c r="G165" s="69"/>
      <c r="H165" s="69"/>
      <c r="I165" s="69"/>
      <c r="J165" s="110"/>
    </row>
    <row r="166" spans="1:13" s="55" customFormat="1" ht="9" customHeight="1">
      <c r="A166" s="56"/>
      <c r="B166" s="677" t="s">
        <v>96</v>
      </c>
      <c r="C166" s="69">
        <f>SUM(D166:I166)</f>
        <v>484899</v>
      </c>
      <c r="D166" s="69">
        <v>15572</v>
      </c>
      <c r="E166" s="69">
        <v>14494</v>
      </c>
      <c r="F166" s="69">
        <v>57280</v>
      </c>
      <c r="G166" s="69">
        <v>250812</v>
      </c>
      <c r="H166" s="69">
        <v>88986</v>
      </c>
      <c r="I166" s="69">
        <v>57755</v>
      </c>
      <c r="J166" s="70"/>
      <c r="L166" s="111"/>
      <c r="M166" s="111"/>
    </row>
    <row r="167" spans="1:13" s="55" customFormat="1" ht="9" customHeight="1">
      <c r="A167" s="56"/>
      <c r="B167" s="677" t="s">
        <v>107</v>
      </c>
      <c r="C167" s="69">
        <f>SUM(D167:I167)</f>
        <v>1720412</v>
      </c>
      <c r="D167" s="69">
        <v>41688</v>
      </c>
      <c r="E167" s="69">
        <v>51167</v>
      </c>
      <c r="F167" s="69">
        <v>167211</v>
      </c>
      <c r="G167" s="69">
        <v>1025960</v>
      </c>
      <c r="H167" s="69">
        <v>255756</v>
      </c>
      <c r="I167" s="69">
        <v>178630</v>
      </c>
      <c r="J167" s="70"/>
      <c r="L167" s="124"/>
      <c r="M167" s="111"/>
    </row>
    <row r="168" spans="1:13" s="55" customFormat="1" ht="9" customHeight="1">
      <c r="A168" s="56"/>
      <c r="B168" s="677"/>
      <c r="C168" s="69"/>
      <c r="D168" s="69"/>
      <c r="E168" s="69"/>
      <c r="F168" s="69"/>
      <c r="G168" s="69"/>
      <c r="H168" s="69"/>
      <c r="I168" s="69"/>
      <c r="J168" s="70"/>
      <c r="L168" s="125"/>
      <c r="M168" s="126"/>
    </row>
    <row r="169" spans="1:13" s="55" customFormat="1" ht="9" customHeight="1">
      <c r="A169" s="56"/>
      <c r="B169" s="109">
        <v>2005</v>
      </c>
      <c r="C169" s="69"/>
      <c r="D169" s="69"/>
      <c r="E169" s="69"/>
      <c r="F169" s="69"/>
      <c r="G169" s="69"/>
      <c r="H169" s="69"/>
      <c r="I169" s="69"/>
      <c r="J169" s="110"/>
      <c r="L169" s="125"/>
      <c r="M169" s="126"/>
    </row>
    <row r="170" spans="1:13" s="55" customFormat="1" ht="9" customHeight="1">
      <c r="A170" s="56"/>
      <c r="B170" s="677" t="s">
        <v>96</v>
      </c>
      <c r="C170" s="69">
        <f>SUM(D170:I170)</f>
        <v>519053</v>
      </c>
      <c r="D170" s="69">
        <v>15658</v>
      </c>
      <c r="E170" s="69">
        <v>11445</v>
      </c>
      <c r="F170" s="69">
        <v>65906</v>
      </c>
      <c r="G170" s="69">
        <v>251967</v>
      </c>
      <c r="H170" s="69">
        <v>113626</v>
      </c>
      <c r="I170" s="69">
        <v>60451</v>
      </c>
      <c r="J170" s="70"/>
      <c r="L170" s="125"/>
      <c r="M170" s="126"/>
    </row>
    <row r="171" spans="1:13" s="55" customFormat="1" ht="9" customHeight="1">
      <c r="A171" s="56"/>
      <c r="B171" s="677" t="s">
        <v>107</v>
      </c>
      <c r="C171" s="69">
        <f>SUM(D171:I171)</f>
        <v>1748455</v>
      </c>
      <c r="D171" s="69">
        <v>31488</v>
      </c>
      <c r="E171" s="69">
        <v>42861</v>
      </c>
      <c r="F171" s="69">
        <v>213816</v>
      </c>
      <c r="G171" s="69">
        <v>1008845</v>
      </c>
      <c r="H171" s="69">
        <v>261796</v>
      </c>
      <c r="I171" s="69">
        <v>189649</v>
      </c>
      <c r="J171" s="70"/>
      <c r="L171" s="125"/>
      <c r="M171" s="126"/>
    </row>
    <row r="172" spans="1:13" s="55" customFormat="1" ht="9" customHeight="1">
      <c r="A172" s="56"/>
      <c r="B172" s="677"/>
      <c r="C172" s="69"/>
      <c r="D172" s="69"/>
      <c r="E172" s="69"/>
      <c r="F172" s="69"/>
      <c r="G172" s="69"/>
      <c r="H172" s="69"/>
      <c r="I172" s="69"/>
      <c r="J172" s="70"/>
      <c r="L172" s="125"/>
      <c r="M172" s="126"/>
    </row>
    <row r="173" spans="1:13" s="55" customFormat="1" ht="9" customHeight="1">
      <c r="A173" s="56"/>
      <c r="B173" s="109">
        <v>2006</v>
      </c>
      <c r="C173" s="69"/>
      <c r="D173" s="69"/>
      <c r="E173" s="69"/>
      <c r="F173" s="69"/>
      <c r="G173" s="69"/>
      <c r="H173" s="69"/>
      <c r="I173" s="69"/>
      <c r="J173" s="110"/>
      <c r="L173" s="125"/>
      <c r="M173" s="126"/>
    </row>
    <row r="174" spans="1:13" s="55" customFormat="1" ht="9" customHeight="1">
      <c r="A174" s="56"/>
      <c r="B174" s="677" t="s">
        <v>96</v>
      </c>
      <c r="C174" s="69">
        <f>SUM(D174:I174)</f>
        <v>511860</v>
      </c>
      <c r="D174" s="69">
        <v>16692</v>
      </c>
      <c r="E174" s="69">
        <v>11486</v>
      </c>
      <c r="F174" s="69">
        <v>63659</v>
      </c>
      <c r="G174" s="69">
        <v>243804</v>
      </c>
      <c r="H174" s="69">
        <v>107963</v>
      </c>
      <c r="I174" s="69">
        <v>68256</v>
      </c>
      <c r="J174" s="70"/>
      <c r="L174" s="125"/>
      <c r="M174" s="126"/>
    </row>
    <row r="175" spans="1:13" s="55" customFormat="1" ht="9" customHeight="1">
      <c r="A175" s="56"/>
      <c r="B175" s="677" t="s">
        <v>107</v>
      </c>
      <c r="C175" s="69">
        <f>SUM(D175:I175)</f>
        <v>1963648</v>
      </c>
      <c r="D175" s="69">
        <v>52899</v>
      </c>
      <c r="E175" s="69">
        <v>53755</v>
      </c>
      <c r="F175" s="69">
        <v>230151</v>
      </c>
      <c r="G175" s="69">
        <v>1148815</v>
      </c>
      <c r="H175" s="69">
        <v>293915</v>
      </c>
      <c r="I175" s="69">
        <v>184113</v>
      </c>
      <c r="J175" s="70"/>
      <c r="L175" s="125"/>
      <c r="M175" s="126"/>
    </row>
    <row r="176" spans="1:13" s="55" customFormat="1" ht="9" customHeight="1">
      <c r="A176" s="56"/>
      <c r="B176" s="677"/>
      <c r="C176" s="69"/>
      <c r="D176" s="69"/>
      <c r="E176" s="69"/>
      <c r="F176" s="69"/>
      <c r="G176" s="69"/>
      <c r="H176" s="69"/>
      <c r="I176" s="69"/>
      <c r="J176" s="70"/>
      <c r="L176" s="125"/>
      <c r="M176" s="126"/>
    </row>
    <row r="177" spans="1:13" s="55" customFormat="1" ht="9" customHeight="1">
      <c r="A177" s="56"/>
      <c r="B177" s="109">
        <v>2007</v>
      </c>
      <c r="C177" s="69"/>
      <c r="D177" s="69"/>
      <c r="E177" s="69"/>
      <c r="F177" s="69"/>
      <c r="G177" s="69"/>
      <c r="H177" s="69"/>
      <c r="I177" s="69"/>
      <c r="J177" s="110"/>
      <c r="L177" s="125"/>
      <c r="M177" s="126"/>
    </row>
    <row r="178" spans="1:13" s="55" customFormat="1" ht="9" customHeight="1">
      <c r="A178" s="56"/>
      <c r="B178" s="677" t="s">
        <v>96</v>
      </c>
      <c r="C178" s="69">
        <f>SUM(D178:I178)</f>
        <v>544792</v>
      </c>
      <c r="D178" s="69">
        <v>16445</v>
      </c>
      <c r="E178" s="69">
        <v>9979</v>
      </c>
      <c r="F178" s="69">
        <v>86592</v>
      </c>
      <c r="G178" s="69">
        <v>253732</v>
      </c>
      <c r="H178" s="69">
        <v>100855</v>
      </c>
      <c r="I178" s="69">
        <v>77189</v>
      </c>
      <c r="J178" s="70"/>
      <c r="L178" s="125"/>
      <c r="M178" s="126"/>
    </row>
    <row r="179" spans="1:13" s="55" customFormat="1" ht="9" customHeight="1">
      <c r="A179" s="56"/>
      <c r="B179" s="677" t="s">
        <v>107</v>
      </c>
      <c r="C179" s="69">
        <f>SUM(D179:I179)</f>
        <v>2105590</v>
      </c>
      <c r="D179" s="69">
        <v>58713</v>
      </c>
      <c r="E179" s="69">
        <v>50220</v>
      </c>
      <c r="F179" s="69">
        <v>366395</v>
      </c>
      <c r="G179" s="69">
        <v>1130251</v>
      </c>
      <c r="H179" s="69">
        <v>282985</v>
      </c>
      <c r="I179" s="69">
        <v>217026</v>
      </c>
      <c r="J179" s="70"/>
      <c r="L179" s="125"/>
      <c r="M179" s="126"/>
    </row>
    <row r="180" spans="1:13" s="55" customFormat="1" ht="9" customHeight="1">
      <c r="A180" s="56"/>
      <c r="B180" s="677"/>
      <c r="C180" s="69"/>
      <c r="D180" s="69"/>
      <c r="E180" s="69"/>
      <c r="F180" s="69"/>
      <c r="G180" s="69"/>
      <c r="H180" s="69"/>
      <c r="I180" s="69"/>
      <c r="J180" s="70"/>
      <c r="L180" s="125"/>
      <c r="M180" s="126"/>
    </row>
    <row r="181" spans="1:13" s="55" customFormat="1" ht="9" customHeight="1">
      <c r="A181" s="56"/>
      <c r="B181" s="109">
        <v>2008</v>
      </c>
      <c r="C181" s="69"/>
      <c r="D181" s="69"/>
      <c r="E181" s="69"/>
      <c r="F181" s="69"/>
      <c r="G181" s="69"/>
      <c r="H181" s="69"/>
      <c r="I181" s="69"/>
      <c r="J181" s="110"/>
      <c r="L181" s="125"/>
      <c r="M181" s="126"/>
    </row>
    <row r="182" spans="1:13" s="55" customFormat="1" ht="9" customHeight="1">
      <c r="A182" s="56"/>
      <c r="B182" s="677" t="s">
        <v>96</v>
      </c>
      <c r="C182" s="69">
        <f>SUM(D182:I182)</f>
        <v>534004</v>
      </c>
      <c r="D182" s="85">
        <v>12873</v>
      </c>
      <c r="E182" s="85">
        <v>12471</v>
      </c>
      <c r="F182" s="85">
        <v>70109</v>
      </c>
      <c r="G182" s="85">
        <v>243503</v>
      </c>
      <c r="H182" s="85">
        <v>111139</v>
      </c>
      <c r="I182" s="69">
        <v>83909</v>
      </c>
      <c r="J182" s="70"/>
      <c r="L182" s="125"/>
      <c r="M182" s="126"/>
    </row>
    <row r="183" spans="1:13" s="55" customFormat="1" ht="9" customHeight="1">
      <c r="A183" s="56"/>
      <c r="B183" s="677" t="s">
        <v>107</v>
      </c>
      <c r="C183" s="69">
        <f>SUM(D183:I183)</f>
        <v>2278291</v>
      </c>
      <c r="D183" s="85">
        <v>45409</v>
      </c>
      <c r="E183" s="85">
        <v>49109</v>
      </c>
      <c r="F183" s="85">
        <v>367101</v>
      </c>
      <c r="G183" s="85">
        <v>1215711</v>
      </c>
      <c r="H183" s="85">
        <v>362926</v>
      </c>
      <c r="I183" s="69">
        <v>238035</v>
      </c>
      <c r="J183" s="70"/>
      <c r="L183" s="125"/>
      <c r="M183" s="126"/>
    </row>
    <row r="184" spans="1:13" s="55" customFormat="1" ht="9" customHeight="1">
      <c r="A184" s="56"/>
      <c r="B184" s="677"/>
      <c r="C184" s="69"/>
      <c r="D184" s="69"/>
      <c r="E184" s="69"/>
      <c r="F184" s="69"/>
      <c r="G184" s="69"/>
      <c r="H184" s="69"/>
      <c r="I184" s="69"/>
      <c r="J184" s="70"/>
      <c r="L184" s="125"/>
      <c r="M184" s="126"/>
    </row>
    <row r="185" spans="1:13" s="55" customFormat="1" ht="9" customHeight="1">
      <c r="A185" s="56"/>
      <c r="B185" s="109">
        <v>2009</v>
      </c>
      <c r="C185" s="69"/>
      <c r="D185" s="69"/>
      <c r="E185" s="69"/>
      <c r="F185" s="69"/>
      <c r="G185" s="69"/>
      <c r="H185" s="69"/>
      <c r="I185" s="69"/>
      <c r="J185" s="110"/>
      <c r="L185" s="125"/>
      <c r="M185" s="126"/>
    </row>
    <row r="186" spans="1:13" s="55" customFormat="1" ht="9" customHeight="1">
      <c r="A186" s="56"/>
      <c r="B186" s="677" t="s">
        <v>96</v>
      </c>
      <c r="C186" s="69">
        <f>SUM(D186:I186)</f>
        <v>589308</v>
      </c>
      <c r="D186" s="85">
        <v>15122</v>
      </c>
      <c r="E186" s="85">
        <v>8217</v>
      </c>
      <c r="F186" s="85">
        <v>73098</v>
      </c>
      <c r="G186" s="85">
        <v>250343</v>
      </c>
      <c r="H186" s="85">
        <v>137702</v>
      </c>
      <c r="I186" s="69">
        <v>104826</v>
      </c>
      <c r="J186" s="70"/>
      <c r="L186" s="125"/>
      <c r="M186" s="126"/>
    </row>
    <row r="187" spans="1:13" s="55" customFormat="1" ht="9" customHeight="1">
      <c r="A187" s="56"/>
      <c r="B187" s="677" t="s">
        <v>107</v>
      </c>
      <c r="C187" s="69">
        <f>SUM(D187:I187)</f>
        <v>2307563</v>
      </c>
      <c r="D187" s="85">
        <v>56946</v>
      </c>
      <c r="E187" s="85">
        <v>42933</v>
      </c>
      <c r="F187" s="85">
        <v>316811</v>
      </c>
      <c r="G187" s="85">
        <v>1210928</v>
      </c>
      <c r="H187" s="85">
        <v>425466</v>
      </c>
      <c r="I187" s="69">
        <v>254479</v>
      </c>
      <c r="J187" s="70"/>
      <c r="L187" s="125"/>
      <c r="M187" s="126"/>
    </row>
    <row r="188" spans="1:13" s="55" customFormat="1" ht="9" customHeight="1">
      <c r="A188" s="56"/>
      <c r="B188" s="677"/>
      <c r="C188" s="69"/>
      <c r="D188" s="69"/>
      <c r="E188" s="69"/>
      <c r="F188" s="69"/>
      <c r="G188" s="69"/>
      <c r="H188" s="69"/>
      <c r="I188" s="69"/>
      <c r="J188" s="70"/>
      <c r="L188" s="125"/>
      <c r="M188" s="126"/>
    </row>
    <row r="189" spans="1:13" s="55" customFormat="1" ht="9" customHeight="1">
      <c r="A189" s="56"/>
      <c r="B189" s="109">
        <v>2010</v>
      </c>
      <c r="C189" s="69"/>
      <c r="D189" s="69"/>
      <c r="E189" s="69"/>
      <c r="F189" s="69"/>
      <c r="G189" s="69"/>
      <c r="H189" s="69"/>
      <c r="I189" s="69"/>
      <c r="J189" s="110"/>
      <c r="L189" s="125"/>
      <c r="M189" s="126"/>
    </row>
    <row r="190" spans="1:13" s="55" customFormat="1" ht="9" customHeight="1">
      <c r="A190" s="56"/>
      <c r="B190" s="677" t="s">
        <v>96</v>
      </c>
      <c r="C190" s="69">
        <f>SUM(D190:I190)</f>
        <v>681411</v>
      </c>
      <c r="D190" s="85">
        <v>16097</v>
      </c>
      <c r="E190" s="85">
        <v>6515</v>
      </c>
      <c r="F190" s="85">
        <v>109670</v>
      </c>
      <c r="G190" s="85">
        <v>288060</v>
      </c>
      <c r="H190" s="85">
        <v>140588</v>
      </c>
      <c r="I190" s="69">
        <v>120481</v>
      </c>
      <c r="J190" s="70"/>
      <c r="L190" s="125"/>
      <c r="M190" s="126"/>
    </row>
    <row r="191" spans="1:13" s="55" customFormat="1" ht="9" customHeight="1">
      <c r="A191" s="56"/>
      <c r="B191" s="677" t="s">
        <v>107</v>
      </c>
      <c r="C191" s="69">
        <f>SUM(D191:I191)</f>
        <v>2720924</v>
      </c>
      <c r="D191" s="85">
        <v>56401</v>
      </c>
      <c r="E191" s="85">
        <v>46487</v>
      </c>
      <c r="F191" s="85">
        <v>397798</v>
      </c>
      <c r="G191" s="85">
        <v>1507446</v>
      </c>
      <c r="H191" s="85">
        <v>428718</v>
      </c>
      <c r="I191" s="69">
        <v>284074</v>
      </c>
      <c r="J191" s="70"/>
      <c r="L191" s="125"/>
      <c r="M191" s="126"/>
    </row>
    <row r="192" spans="1:13" s="55" customFormat="1" ht="9" customHeight="1">
      <c r="A192" s="56"/>
      <c r="B192" s="677"/>
      <c r="C192" s="69"/>
      <c r="D192" s="69"/>
      <c r="E192" s="69"/>
      <c r="F192" s="69"/>
      <c r="G192" s="69"/>
      <c r="H192" s="69"/>
      <c r="I192" s="69"/>
      <c r="J192" s="70"/>
      <c r="L192" s="125"/>
      <c r="M192" s="126"/>
    </row>
    <row r="193" spans="1:13" s="55" customFormat="1" ht="9" customHeight="1">
      <c r="A193" s="56"/>
      <c r="B193" s="109">
        <v>2011</v>
      </c>
      <c r="C193" s="69"/>
      <c r="D193" s="69"/>
      <c r="E193" s="69"/>
      <c r="F193" s="69"/>
      <c r="G193" s="69"/>
      <c r="H193" s="69"/>
      <c r="I193" s="69"/>
      <c r="J193" s="110"/>
      <c r="L193" s="125"/>
      <c r="M193" s="126"/>
    </row>
    <row r="194" spans="1:13" s="55" customFormat="1" ht="9" customHeight="1">
      <c r="A194" s="56"/>
      <c r="B194" s="677" t="s">
        <v>96</v>
      </c>
      <c r="C194" s="69">
        <f>SUM(D194:I194)</f>
        <v>587392</v>
      </c>
      <c r="D194" s="85">
        <v>12320</v>
      </c>
      <c r="E194" s="85">
        <v>4324</v>
      </c>
      <c r="F194" s="85">
        <v>94992</v>
      </c>
      <c r="G194" s="85">
        <v>233209</v>
      </c>
      <c r="H194" s="85">
        <v>113729</v>
      </c>
      <c r="I194" s="69">
        <v>128818</v>
      </c>
      <c r="J194" s="70"/>
      <c r="L194" s="125"/>
      <c r="M194" s="126"/>
    </row>
    <row r="195" spans="1:13" s="55" customFormat="1" ht="9" customHeight="1">
      <c r="A195" s="56"/>
      <c r="B195" s="677" t="s">
        <v>107</v>
      </c>
      <c r="C195" s="69">
        <f>SUM(D195:I195)</f>
        <v>2471657</v>
      </c>
      <c r="D195" s="85">
        <v>30124</v>
      </c>
      <c r="E195" s="85">
        <v>47835</v>
      </c>
      <c r="F195" s="85">
        <v>356009</v>
      </c>
      <c r="G195" s="85">
        <v>1418793</v>
      </c>
      <c r="H195" s="85">
        <v>355166</v>
      </c>
      <c r="I195" s="69">
        <v>263730</v>
      </c>
      <c r="J195" s="70"/>
      <c r="L195" s="125"/>
      <c r="M195" s="126"/>
    </row>
    <row r="196" spans="1:13" s="55" customFormat="1" ht="7.5" customHeight="1">
      <c r="A196" s="56"/>
      <c r="B196" s="677"/>
      <c r="C196" s="69"/>
      <c r="D196" s="69"/>
      <c r="E196" s="69"/>
      <c r="F196" s="69"/>
      <c r="G196" s="69"/>
      <c r="H196" s="69"/>
      <c r="I196" s="69"/>
      <c r="J196" s="70"/>
      <c r="L196" s="125"/>
      <c r="M196" s="126"/>
    </row>
    <row r="197" spans="1:13" s="55" customFormat="1" ht="9" customHeight="1">
      <c r="A197" s="56"/>
      <c r="B197" s="109">
        <v>2012</v>
      </c>
      <c r="C197" s="69"/>
      <c r="D197" s="69"/>
      <c r="E197" s="69"/>
      <c r="F197" s="69"/>
      <c r="G197" s="69"/>
      <c r="H197" s="69"/>
      <c r="I197" s="69"/>
      <c r="J197" s="110"/>
      <c r="L197" s="125"/>
      <c r="M197" s="126"/>
    </row>
    <row r="198" spans="1:13" s="55" customFormat="1" ht="9" customHeight="1">
      <c r="A198" s="56"/>
      <c r="B198" s="677" t="s">
        <v>96</v>
      </c>
      <c r="C198" s="69">
        <f>SUM(D198:I198)</f>
        <v>1269122</v>
      </c>
      <c r="D198" s="85">
        <v>20240</v>
      </c>
      <c r="E198" s="85">
        <v>29549</v>
      </c>
      <c r="F198" s="85">
        <v>235887</v>
      </c>
      <c r="G198" s="85">
        <v>655034</v>
      </c>
      <c r="H198" s="85">
        <v>110201</v>
      </c>
      <c r="I198" s="69">
        <v>218211</v>
      </c>
      <c r="J198" s="70"/>
      <c r="L198" s="125"/>
      <c r="M198" s="126"/>
    </row>
    <row r="199" spans="1:13" s="55" customFormat="1" ht="9" customHeight="1">
      <c r="A199" s="56"/>
      <c r="B199" s="677" t="s">
        <v>107</v>
      </c>
      <c r="C199" s="69">
        <f>SUM(D199:I199)</f>
        <v>3561363</v>
      </c>
      <c r="D199" s="85">
        <v>38691</v>
      </c>
      <c r="E199" s="85">
        <v>79975</v>
      </c>
      <c r="F199" s="85">
        <v>530248</v>
      </c>
      <c r="G199" s="85">
        <v>2224969</v>
      </c>
      <c r="H199" s="85">
        <v>322683</v>
      </c>
      <c r="I199" s="69">
        <v>364797</v>
      </c>
      <c r="J199" s="70"/>
      <c r="L199" s="125"/>
      <c r="M199" s="126"/>
    </row>
    <row r="200" spans="1:13" s="55" customFormat="1" ht="2.4500000000000002" customHeight="1">
      <c r="A200" s="56"/>
      <c r="B200" s="67"/>
      <c r="C200" s="67"/>
      <c r="D200" s="67"/>
      <c r="E200" s="67"/>
      <c r="F200" s="67"/>
      <c r="G200" s="67"/>
      <c r="H200" s="67"/>
      <c r="I200" s="67"/>
      <c r="J200" s="71"/>
      <c r="L200" s="125"/>
      <c r="M200" s="126"/>
    </row>
    <row r="201" spans="1:13" s="55" customFormat="1" ht="2.4500000000000002" customHeight="1">
      <c r="A201" s="56"/>
      <c r="B201" s="72"/>
      <c r="C201" s="72"/>
      <c r="D201" s="72"/>
      <c r="E201" s="72"/>
      <c r="F201" s="72"/>
      <c r="G201" s="72"/>
      <c r="H201" s="72"/>
      <c r="I201" s="72"/>
      <c r="J201" s="71"/>
      <c r="L201" s="125"/>
      <c r="M201" s="126"/>
    </row>
    <row r="202" spans="1:13" s="55" customFormat="1" ht="8.65" customHeight="1">
      <c r="A202" s="56"/>
      <c r="B202" s="673" t="s">
        <v>108</v>
      </c>
      <c r="C202" s="673"/>
      <c r="D202" s="673"/>
      <c r="E202" s="673"/>
      <c r="F202" s="673"/>
      <c r="G202" s="673"/>
      <c r="H202" s="673"/>
      <c r="I202" s="673"/>
      <c r="J202" s="73"/>
      <c r="L202" s="125"/>
      <c r="M202" s="126"/>
    </row>
    <row r="203" spans="1:13" s="55" customFormat="1" ht="8.65" customHeight="1">
      <c r="A203" s="56"/>
      <c r="B203" s="673" t="s">
        <v>109</v>
      </c>
      <c r="C203" s="673"/>
      <c r="D203" s="673"/>
      <c r="E203" s="673"/>
      <c r="F203" s="673"/>
      <c r="G203" s="673"/>
      <c r="H203" s="673"/>
      <c r="I203" s="673"/>
      <c r="J203" s="73"/>
      <c r="L203" s="125"/>
      <c r="M203" s="126"/>
    </row>
    <row r="204" spans="1:13" s="55" customFormat="1" ht="8.65" customHeight="1">
      <c r="A204" s="56"/>
      <c r="B204" s="667" t="s">
        <v>157</v>
      </c>
      <c r="C204" s="174"/>
      <c r="D204" s="673"/>
      <c r="E204" s="673"/>
      <c r="F204" s="673"/>
      <c r="G204" s="673"/>
      <c r="H204" s="673"/>
      <c r="I204" s="673"/>
      <c r="J204" s="73"/>
      <c r="L204" s="125"/>
      <c r="M204" s="126"/>
    </row>
    <row r="205" spans="1:13" s="55" customFormat="1" ht="3.95" customHeight="1">
      <c r="A205" s="74"/>
      <c r="B205" s="61"/>
      <c r="C205" s="61"/>
      <c r="D205" s="61"/>
      <c r="E205" s="61"/>
      <c r="F205" s="61"/>
      <c r="G205" s="61"/>
      <c r="H205" s="61"/>
      <c r="I205" s="61"/>
      <c r="J205" s="75"/>
      <c r="L205" s="125"/>
      <c r="M205" s="126"/>
    </row>
  </sheetData>
  <sheetProtection sheet="1" objects="1" scenarios="1"/>
  <mergeCells count="36">
    <mergeCell ref="B144:B146"/>
    <mergeCell ref="C144:I144"/>
    <mergeCell ref="C145:C146"/>
    <mergeCell ref="D145:D146"/>
    <mergeCell ref="E145:E146"/>
    <mergeCell ref="F145:F146"/>
    <mergeCell ref="G145:G146"/>
    <mergeCell ref="H145:H146"/>
    <mergeCell ref="I145:I146"/>
    <mergeCell ref="B110:B112"/>
    <mergeCell ref="C110:I110"/>
    <mergeCell ref="C111:C112"/>
    <mergeCell ref="D111:D112"/>
    <mergeCell ref="E111:E112"/>
    <mergeCell ref="F111:F112"/>
    <mergeCell ref="G111:G112"/>
    <mergeCell ref="H111:H112"/>
    <mergeCell ref="I111:I112"/>
    <mergeCell ref="B70:B72"/>
    <mergeCell ref="C70:I70"/>
    <mergeCell ref="C71:C72"/>
    <mergeCell ref="D71:D72"/>
    <mergeCell ref="E71:E72"/>
    <mergeCell ref="F71:F72"/>
    <mergeCell ref="G71:G72"/>
    <mergeCell ref="H71:H72"/>
    <mergeCell ref="I71:I72"/>
    <mergeCell ref="B8:B10"/>
    <mergeCell ref="C8:I8"/>
    <mergeCell ref="C9:C10"/>
    <mergeCell ref="D9:D10"/>
    <mergeCell ref="E9:E10"/>
    <mergeCell ref="F9:F10"/>
    <mergeCell ref="G9:G10"/>
    <mergeCell ref="H9:H10"/>
    <mergeCell ref="I9:I10"/>
  </mergeCells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  <rowBreaks count="2" manualBreakCount="2">
    <brk id="62" max="11" man="1"/>
    <brk id="136" max="11" man="1"/>
  </rowBreaks>
</worksheet>
</file>

<file path=xl/worksheets/sheet31.xml><?xml version="1.0" encoding="utf-8"?>
<worksheet xmlns="http://schemas.openxmlformats.org/spreadsheetml/2006/main" xmlns:r="http://schemas.openxmlformats.org/officeDocument/2006/relationships">
  <dimension ref="A1:IV3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13.1640625" style="76" customWidth="1"/>
    <col min="3" max="3" width="8.6640625" style="76" customWidth="1"/>
    <col min="4" max="4" width="17.5" style="76" customWidth="1"/>
    <col min="5" max="5" width="17.1640625" style="76" customWidth="1"/>
    <col min="6" max="6" width="16.83203125" style="76" customWidth="1"/>
    <col min="7" max="8" width="1" style="76" customWidth="1"/>
    <col min="9" max="16384" width="12.5" style="76" hidden="1"/>
  </cols>
  <sheetData>
    <row r="1" spans="1:256" s="55" customFormat="1" ht="4.7" customHeight="1">
      <c r="A1" s="52"/>
      <c r="B1" s="53"/>
      <c r="C1" s="53"/>
      <c r="D1" s="53"/>
      <c r="E1" s="53"/>
      <c r="F1" s="53"/>
      <c r="G1" s="54"/>
    </row>
    <row r="2" spans="1:256" s="55" customFormat="1" ht="10.5" customHeight="1">
      <c r="A2" s="56"/>
      <c r="B2" s="57" t="s">
        <v>110</v>
      </c>
      <c r="C2" s="58"/>
      <c r="D2" s="58"/>
      <c r="E2" s="58"/>
      <c r="F2" s="710" t="s">
        <v>111</v>
      </c>
      <c r="G2" s="59"/>
      <c r="IV2" s="97"/>
    </row>
    <row r="3" spans="1:256" s="55" customFormat="1" ht="10.5" customHeight="1">
      <c r="A3" s="56"/>
      <c r="B3" s="57" t="s">
        <v>87</v>
      </c>
      <c r="C3" s="58"/>
      <c r="D3" s="58"/>
      <c r="E3" s="58"/>
      <c r="F3" s="58"/>
      <c r="G3" s="60"/>
    </row>
    <row r="4" spans="1:256" s="55" customFormat="1" ht="10.5" customHeight="1">
      <c r="A4" s="56"/>
      <c r="B4" s="90" t="s">
        <v>27</v>
      </c>
      <c r="C4" s="58"/>
      <c r="D4" s="58"/>
      <c r="E4" s="58"/>
      <c r="F4" s="58"/>
      <c r="G4" s="60"/>
    </row>
    <row r="5" spans="1:256" s="55" customFormat="1" ht="3" customHeight="1">
      <c r="A5" s="56"/>
      <c r="B5" s="61"/>
      <c r="C5" s="61"/>
      <c r="D5" s="61"/>
      <c r="E5" s="61"/>
      <c r="F5" s="61"/>
      <c r="G5" s="60"/>
    </row>
    <row r="6" spans="1:256" s="55" customFormat="1" ht="3" customHeight="1">
      <c r="A6" s="56"/>
      <c r="B6" s="58"/>
      <c r="C6" s="58"/>
      <c r="D6" s="91"/>
      <c r="E6" s="91"/>
      <c r="F6" s="91"/>
      <c r="G6" s="127"/>
      <c r="H6" s="58"/>
      <c r="I6" s="58"/>
    </row>
    <row r="7" spans="1:256" s="55" customFormat="1" ht="9" customHeight="1">
      <c r="A7" s="56"/>
      <c r="B7" s="718" t="s">
        <v>28</v>
      </c>
      <c r="C7" s="722" t="s">
        <v>112</v>
      </c>
      <c r="D7" s="722" t="s">
        <v>113</v>
      </c>
      <c r="E7" s="722" t="s">
        <v>114</v>
      </c>
      <c r="F7" s="722" t="s">
        <v>115</v>
      </c>
      <c r="G7" s="62"/>
    </row>
    <row r="8" spans="1:256" s="55" customFormat="1" ht="9" customHeight="1">
      <c r="A8" s="56"/>
      <c r="B8" s="719"/>
      <c r="C8" s="723"/>
      <c r="D8" s="723"/>
      <c r="E8" s="723"/>
      <c r="F8" s="723"/>
      <c r="G8" s="62"/>
    </row>
    <row r="9" spans="1:256" s="55" customFormat="1" ht="3" customHeight="1">
      <c r="A9" s="56"/>
      <c r="B9" s="61"/>
      <c r="C9" s="67"/>
      <c r="D9" s="61"/>
      <c r="E9" s="61"/>
      <c r="F9" s="61"/>
      <c r="G9" s="60"/>
    </row>
    <row r="10" spans="1:256" s="66" customFormat="1" ht="3" customHeight="1">
      <c r="A10" s="63"/>
      <c r="B10" s="58"/>
      <c r="C10" s="58"/>
      <c r="D10" s="58"/>
      <c r="E10" s="58"/>
      <c r="F10" s="58"/>
      <c r="G10" s="60"/>
    </row>
    <row r="11" spans="1:256" s="66" customFormat="1" ht="9" customHeight="1">
      <c r="A11" s="63"/>
      <c r="B11" s="68" t="s">
        <v>37</v>
      </c>
      <c r="C11" s="69">
        <v>964903</v>
      </c>
      <c r="D11" s="69">
        <v>2420360</v>
      </c>
      <c r="E11" s="69">
        <v>119813</v>
      </c>
      <c r="F11" s="69">
        <v>27388</v>
      </c>
      <c r="G11" s="70"/>
    </row>
    <row r="12" spans="1:256" s="66" customFormat="1" ht="9" customHeight="1">
      <c r="A12" s="63"/>
      <c r="B12" s="68" t="s">
        <v>38</v>
      </c>
      <c r="C12" s="69">
        <v>1015809</v>
      </c>
      <c r="D12" s="69">
        <v>2467834</v>
      </c>
      <c r="E12" s="69">
        <v>127689</v>
      </c>
      <c r="F12" s="69">
        <v>29440</v>
      </c>
      <c r="G12" s="70"/>
      <c r="I12" s="104"/>
      <c r="J12" s="111"/>
    </row>
    <row r="13" spans="1:256" s="66" customFormat="1" ht="9" customHeight="1">
      <c r="A13" s="63"/>
      <c r="B13" s="68">
        <v>1997</v>
      </c>
      <c r="C13" s="69">
        <v>1141685</v>
      </c>
      <c r="D13" s="69">
        <v>2737720</v>
      </c>
      <c r="E13" s="69">
        <v>133715</v>
      </c>
      <c r="F13" s="69">
        <v>33555</v>
      </c>
      <c r="G13" s="70"/>
      <c r="I13" s="86"/>
      <c r="J13" s="85"/>
    </row>
    <row r="14" spans="1:256" s="66" customFormat="1" ht="9" customHeight="1">
      <c r="A14" s="63"/>
      <c r="B14" s="68">
        <v>1998</v>
      </c>
      <c r="C14" s="69">
        <v>1232697</v>
      </c>
      <c r="D14" s="69">
        <v>2939778</v>
      </c>
      <c r="E14" s="69">
        <v>147551</v>
      </c>
      <c r="F14" s="69">
        <v>34096</v>
      </c>
      <c r="G14" s="70"/>
      <c r="I14" s="86"/>
      <c r="J14" s="85"/>
    </row>
    <row r="15" spans="1:256" s="66" customFormat="1" ht="9" customHeight="1">
      <c r="A15" s="63"/>
      <c r="B15" s="68">
        <v>1999</v>
      </c>
      <c r="C15" s="69">
        <v>1367183</v>
      </c>
      <c r="D15" s="69">
        <v>3172933</v>
      </c>
      <c r="E15" s="69">
        <v>152860</v>
      </c>
      <c r="F15" s="69">
        <v>37300</v>
      </c>
      <c r="G15" s="70"/>
      <c r="I15" s="86"/>
      <c r="J15" s="85"/>
    </row>
    <row r="16" spans="1:256" s="66" customFormat="1" ht="9" customHeight="1">
      <c r="A16" s="63"/>
      <c r="C16" s="69"/>
      <c r="D16" s="69"/>
      <c r="E16" s="69"/>
      <c r="F16" s="69"/>
      <c r="G16" s="70"/>
      <c r="I16" s="86"/>
      <c r="J16" s="85"/>
    </row>
    <row r="17" spans="1:10" s="66" customFormat="1" ht="9" customHeight="1">
      <c r="A17" s="63"/>
      <c r="B17" s="68">
        <v>2000</v>
      </c>
      <c r="C17" s="69">
        <v>1432012</v>
      </c>
      <c r="D17" s="69">
        <v>3348233</v>
      </c>
      <c r="E17" s="69">
        <v>154432</v>
      </c>
      <c r="F17" s="69">
        <v>36107</v>
      </c>
      <c r="G17" s="70"/>
      <c r="I17" s="86"/>
      <c r="J17" s="85"/>
    </row>
    <row r="18" spans="1:10" s="66" customFormat="1" ht="9" customHeight="1">
      <c r="A18" s="63"/>
      <c r="B18" s="68">
        <v>2001</v>
      </c>
      <c r="C18" s="69">
        <v>1591181</v>
      </c>
      <c r="D18" s="69">
        <v>3451612</v>
      </c>
      <c r="E18" s="69">
        <v>143564</v>
      </c>
      <c r="F18" s="69">
        <v>36772</v>
      </c>
      <c r="G18" s="70"/>
      <c r="I18" s="86"/>
      <c r="J18" s="85"/>
    </row>
    <row r="19" spans="1:10" s="66" customFormat="1" ht="9" customHeight="1">
      <c r="A19" s="63"/>
      <c r="B19" s="68">
        <v>2002</v>
      </c>
      <c r="C19" s="69">
        <v>1725692</v>
      </c>
      <c r="D19" s="69">
        <v>3927984</v>
      </c>
      <c r="E19" s="69">
        <v>170625</v>
      </c>
      <c r="F19" s="69">
        <v>47607</v>
      </c>
      <c r="G19" s="70"/>
      <c r="I19" s="86"/>
      <c r="J19" s="85"/>
    </row>
    <row r="20" spans="1:10" s="66" customFormat="1" ht="9" customHeight="1">
      <c r="A20" s="63"/>
      <c r="B20" s="68">
        <v>2003</v>
      </c>
      <c r="C20" s="69">
        <v>1654816</v>
      </c>
      <c r="D20" s="69">
        <v>3805597</v>
      </c>
      <c r="E20" s="69">
        <v>153792</v>
      </c>
      <c r="F20" s="69">
        <v>46595</v>
      </c>
      <c r="G20" s="70"/>
      <c r="I20" s="86"/>
      <c r="J20" s="85"/>
    </row>
    <row r="21" spans="1:10" s="66" customFormat="1" ht="9" customHeight="1">
      <c r="A21" s="63"/>
      <c r="B21" s="68">
        <v>2004</v>
      </c>
      <c r="C21" s="69">
        <v>1636987</v>
      </c>
      <c r="D21" s="69">
        <v>3835926</v>
      </c>
      <c r="E21" s="69">
        <v>139369</v>
      </c>
      <c r="F21" s="69">
        <v>44605</v>
      </c>
      <c r="G21" s="70"/>
      <c r="I21" s="86"/>
      <c r="J21" s="85"/>
    </row>
    <row r="22" spans="1:10" s="66" customFormat="1" ht="9" customHeight="1">
      <c r="A22" s="63"/>
      <c r="B22" s="68"/>
      <c r="C22" s="69"/>
      <c r="D22" s="69"/>
      <c r="E22" s="69"/>
      <c r="F22" s="69"/>
      <c r="G22" s="70"/>
      <c r="I22" s="86"/>
      <c r="J22" s="85"/>
    </row>
    <row r="23" spans="1:10" s="66" customFormat="1" ht="9" customHeight="1">
      <c r="A23" s="63"/>
      <c r="B23" s="68">
        <v>2005</v>
      </c>
      <c r="C23" s="69">
        <v>1726503</v>
      </c>
      <c r="D23" s="69">
        <v>3971750</v>
      </c>
      <c r="E23" s="69">
        <v>144793</v>
      </c>
      <c r="F23" s="69">
        <v>45244</v>
      </c>
      <c r="G23" s="70"/>
      <c r="I23" s="86"/>
      <c r="J23" s="85"/>
    </row>
    <row r="24" spans="1:10" s="66" customFormat="1" ht="9" customHeight="1">
      <c r="A24" s="63"/>
      <c r="B24" s="68">
        <v>2006</v>
      </c>
      <c r="C24" s="69">
        <v>1727627</v>
      </c>
      <c r="D24" s="69">
        <v>4086298</v>
      </c>
      <c r="E24" s="69">
        <v>133039</v>
      </c>
      <c r="F24" s="69">
        <v>45054</v>
      </c>
      <c r="G24" s="70"/>
      <c r="I24" s="86"/>
      <c r="J24" s="85"/>
    </row>
    <row r="25" spans="1:10" s="66" customFormat="1" ht="9" customHeight="1">
      <c r="A25" s="63"/>
      <c r="B25" s="68">
        <v>2007</v>
      </c>
      <c r="C25" s="69">
        <v>1785432</v>
      </c>
      <c r="D25" s="69">
        <v>4280957</v>
      </c>
      <c r="E25" s="69">
        <v>135068</v>
      </c>
      <c r="F25" s="69">
        <v>45105</v>
      </c>
      <c r="G25" s="70"/>
      <c r="I25" s="86"/>
      <c r="J25" s="85"/>
    </row>
    <row r="26" spans="1:10" s="66" customFormat="1" ht="9" customHeight="1">
      <c r="A26" s="63"/>
      <c r="B26" s="68">
        <v>2008</v>
      </c>
      <c r="C26" s="69">
        <v>1725618</v>
      </c>
      <c r="D26" s="69">
        <v>4227843</v>
      </c>
      <c r="E26" s="69">
        <v>112869</v>
      </c>
      <c r="F26" s="69">
        <v>42555</v>
      </c>
      <c r="G26" s="70"/>
      <c r="I26" s="86"/>
      <c r="J26" s="85"/>
    </row>
    <row r="27" spans="1:10" s="66" customFormat="1" ht="9" customHeight="1">
      <c r="A27" s="63"/>
      <c r="B27" s="68">
        <v>2009</v>
      </c>
      <c r="C27" s="69">
        <v>1855238</v>
      </c>
      <c r="D27" s="69">
        <v>4315112</v>
      </c>
      <c r="E27" s="69">
        <v>96691</v>
      </c>
      <c r="F27" s="69">
        <v>39698</v>
      </c>
      <c r="G27" s="70"/>
      <c r="I27" s="86"/>
      <c r="J27" s="85"/>
    </row>
    <row r="28" spans="1:10" s="66" customFormat="1" ht="9" customHeight="1">
      <c r="A28" s="63"/>
      <c r="B28" s="68"/>
      <c r="C28" s="69"/>
      <c r="D28" s="69"/>
      <c r="E28" s="69"/>
      <c r="F28" s="69"/>
      <c r="G28" s="70"/>
      <c r="I28" s="86"/>
      <c r="J28" s="85"/>
    </row>
    <row r="29" spans="1:10" s="66" customFormat="1" ht="9" customHeight="1">
      <c r="A29" s="63"/>
      <c r="B29" s="68">
        <v>2010</v>
      </c>
      <c r="C29" s="69">
        <v>1613263</v>
      </c>
      <c r="D29" s="69">
        <v>3863949</v>
      </c>
      <c r="E29" s="69">
        <v>93528</v>
      </c>
      <c r="F29" s="69">
        <v>39787</v>
      </c>
      <c r="G29" s="70"/>
      <c r="I29" s="86"/>
      <c r="J29" s="85"/>
    </row>
    <row r="30" spans="1:10" s="66" customFormat="1" ht="9" customHeight="1">
      <c r="A30" s="63"/>
      <c r="B30" s="68">
        <v>2011</v>
      </c>
      <c r="C30" s="69">
        <v>1608450</v>
      </c>
      <c r="D30" s="69">
        <v>4405694</v>
      </c>
      <c r="E30" s="69">
        <v>90273</v>
      </c>
      <c r="F30" s="69">
        <v>38556</v>
      </c>
      <c r="G30" s="70"/>
      <c r="I30" s="86"/>
      <c r="J30" s="85"/>
    </row>
    <row r="31" spans="1:10" s="66" customFormat="1" ht="9" customHeight="1">
      <c r="A31" s="63"/>
      <c r="B31" s="68">
        <v>2012</v>
      </c>
      <c r="C31" s="69">
        <v>1652330</v>
      </c>
      <c r="D31" s="69">
        <v>4156399</v>
      </c>
      <c r="E31" s="69">
        <v>85428</v>
      </c>
      <c r="F31" s="69">
        <v>37862</v>
      </c>
      <c r="G31" s="70"/>
      <c r="I31" s="86"/>
      <c r="J31" s="85"/>
    </row>
    <row r="32" spans="1:10" s="66" customFormat="1" ht="3" customHeight="1">
      <c r="A32" s="63"/>
      <c r="B32" s="67"/>
      <c r="C32" s="67"/>
      <c r="D32" s="67"/>
      <c r="E32" s="67"/>
      <c r="F32" s="67"/>
      <c r="G32" s="71"/>
    </row>
    <row r="33" spans="1:7" s="66" customFormat="1" ht="3" customHeight="1">
      <c r="A33" s="63"/>
      <c r="B33" s="72"/>
      <c r="C33" s="72"/>
      <c r="D33" s="72"/>
      <c r="E33" s="72"/>
      <c r="F33" s="72"/>
      <c r="G33" s="71"/>
    </row>
    <row r="34" spans="1:7" s="55" customFormat="1" ht="9" customHeight="1">
      <c r="A34" s="56"/>
      <c r="B34" s="667" t="s">
        <v>157</v>
      </c>
      <c r="C34" s="174"/>
      <c r="D34" s="673"/>
      <c r="E34" s="673"/>
      <c r="F34" s="673"/>
      <c r="G34" s="73"/>
    </row>
    <row r="35" spans="1:7" s="55" customFormat="1" ht="4.7" customHeight="1">
      <c r="A35" s="74"/>
      <c r="B35" s="61"/>
      <c r="C35" s="61"/>
      <c r="D35" s="61"/>
      <c r="E35" s="61"/>
      <c r="F35" s="61"/>
      <c r="G35" s="75"/>
    </row>
  </sheetData>
  <sheetProtection sheet="1" objects="1" scenarios="1"/>
  <mergeCells count="5">
    <mergeCell ref="B7:B8"/>
    <mergeCell ref="C7:C8"/>
    <mergeCell ref="D7:D8"/>
    <mergeCell ref="E7:E8"/>
    <mergeCell ref="F7:F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paperSize="119"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R114"/>
  <sheetViews>
    <sheetView showGridLines="0" showRowColHeaders="0" zoomScale="140" zoomScaleNormal="140" workbookViewId="0"/>
  </sheetViews>
  <sheetFormatPr baseColWidth="10" defaultColWidth="0" defaultRowHeight="11.25" zeroHeight="1"/>
  <cols>
    <col min="1" max="1" width="1.1640625" style="547" customWidth="1"/>
    <col min="2" max="2" width="4.33203125" style="547" customWidth="1"/>
    <col min="3" max="3" width="35" style="547" customWidth="1"/>
    <col min="4" max="4" width="6.5" style="547" customWidth="1"/>
    <col min="5" max="5" width="6.83203125" style="547" customWidth="1"/>
    <col min="6" max="6" width="7" style="547" customWidth="1"/>
    <col min="7" max="7" width="6.5" style="547" customWidth="1"/>
    <col min="8" max="8" width="6.83203125" style="547" customWidth="1"/>
    <col min="9" max="9" width="1.1640625" style="547" customWidth="1"/>
    <col min="10" max="10" width="1" style="547" customWidth="1"/>
    <col min="11" max="18" width="0" style="547" hidden="1" customWidth="1"/>
    <col min="19" max="16384" width="13.33203125" style="547" hidden="1"/>
  </cols>
  <sheetData>
    <row r="1" spans="1:18" s="492" customFormat="1" ht="4.7" customHeight="1">
      <c r="A1" s="489"/>
      <c r="B1" s="490"/>
      <c r="C1" s="490"/>
      <c r="D1" s="490"/>
      <c r="E1" s="490"/>
      <c r="F1" s="490"/>
      <c r="G1" s="490"/>
      <c r="H1" s="490"/>
      <c r="I1" s="491"/>
    </row>
    <row r="2" spans="1:18" s="492" customFormat="1" ht="11.1" customHeight="1">
      <c r="A2" s="493"/>
      <c r="B2" s="494" t="s">
        <v>374</v>
      </c>
      <c r="C2" s="494"/>
      <c r="G2" s="495"/>
      <c r="H2" s="710" t="s">
        <v>375</v>
      </c>
      <c r="I2" s="496"/>
    </row>
    <row r="3" spans="1:18" s="492" customFormat="1" ht="11.1" customHeight="1">
      <c r="A3" s="493"/>
      <c r="B3" s="494" t="s">
        <v>376</v>
      </c>
      <c r="C3" s="494"/>
      <c r="D3" s="495"/>
      <c r="E3" s="495"/>
      <c r="G3" s="497"/>
      <c r="H3" s="497" t="s">
        <v>3</v>
      </c>
      <c r="I3" s="496"/>
    </row>
    <row r="4" spans="1:18" s="492" customFormat="1" ht="11.1" customHeight="1">
      <c r="A4" s="493"/>
      <c r="B4" s="494" t="s">
        <v>488</v>
      </c>
      <c r="C4" s="494"/>
      <c r="D4" s="495"/>
      <c r="E4" s="495"/>
      <c r="F4" s="495"/>
      <c r="G4" s="495"/>
      <c r="H4" s="495"/>
      <c r="I4" s="496"/>
    </row>
    <row r="5" spans="1:18" s="492" customFormat="1" ht="2.1" customHeight="1">
      <c r="A5" s="493"/>
      <c r="B5" s="498"/>
      <c r="C5" s="499"/>
      <c r="D5" s="499"/>
      <c r="E5" s="499"/>
      <c r="F5" s="499"/>
      <c r="G5" s="499"/>
      <c r="H5" s="499"/>
      <c r="I5" s="500"/>
    </row>
    <row r="6" spans="1:18" s="492" customFormat="1" ht="2.1" customHeight="1">
      <c r="A6" s="493"/>
      <c r="B6" s="501"/>
      <c r="C6" s="502"/>
      <c r="D6" s="502"/>
      <c r="E6" s="502"/>
      <c r="F6" s="502"/>
      <c r="G6" s="502"/>
      <c r="H6" s="502"/>
      <c r="I6" s="500"/>
    </row>
    <row r="7" spans="1:18" s="492" customFormat="1" ht="9" customHeight="1">
      <c r="A7" s="493"/>
      <c r="B7" s="503" t="s">
        <v>377</v>
      </c>
      <c r="C7" s="503"/>
      <c r="D7" s="504">
        <v>1998</v>
      </c>
      <c r="E7" s="504">
        <v>1999</v>
      </c>
      <c r="F7" s="504">
        <v>2000</v>
      </c>
      <c r="G7" s="504">
        <v>2001</v>
      </c>
      <c r="H7" s="504">
        <v>2002</v>
      </c>
      <c r="I7" s="505"/>
    </row>
    <row r="8" spans="1:18" s="492" customFormat="1" ht="2.1" customHeight="1">
      <c r="A8" s="493"/>
      <c r="B8" s="498"/>
      <c r="C8" s="499"/>
      <c r="D8" s="506"/>
      <c r="E8" s="506"/>
      <c r="F8" s="506"/>
      <c r="G8" s="506"/>
      <c r="H8" s="506"/>
      <c r="I8" s="496"/>
    </row>
    <row r="9" spans="1:18" s="492" customFormat="1" ht="2.1" customHeight="1">
      <c r="A9" s="493"/>
      <c r="B9" s="501"/>
      <c r="C9" s="502"/>
      <c r="D9" s="495"/>
      <c r="E9" s="495"/>
      <c r="F9" s="495"/>
      <c r="G9" s="495"/>
      <c r="H9" s="495"/>
      <c r="I9" s="496"/>
    </row>
    <row r="10" spans="1:18" s="492" customFormat="1" ht="9" customHeight="1">
      <c r="A10" s="493"/>
      <c r="B10" s="501"/>
      <c r="C10" s="507" t="s">
        <v>46</v>
      </c>
      <c r="D10" s="508">
        <f>SUM(D12:D35)</f>
        <v>444665</v>
      </c>
      <c r="E10" s="508">
        <f t="shared" ref="E10:H10" si="0">SUM(E12:E35)</f>
        <v>443950</v>
      </c>
      <c r="F10" s="508">
        <f t="shared" si="0"/>
        <v>437667</v>
      </c>
      <c r="G10" s="508">
        <f t="shared" si="0"/>
        <v>443127</v>
      </c>
      <c r="H10" s="508">
        <f t="shared" si="0"/>
        <v>459687</v>
      </c>
      <c r="I10" s="509"/>
      <c r="J10" s="510"/>
      <c r="K10" s="510"/>
    </row>
    <row r="11" spans="1:18" s="492" customFormat="1" ht="2.25" customHeight="1">
      <c r="A11" s="493"/>
      <c r="B11" s="501"/>
      <c r="C11" s="507"/>
      <c r="D11" s="511"/>
      <c r="E11" s="511"/>
      <c r="F11" s="511"/>
      <c r="G11" s="511"/>
      <c r="H11" s="511"/>
      <c r="I11" s="512"/>
      <c r="J11" s="510"/>
      <c r="K11" s="510"/>
    </row>
    <row r="12" spans="1:18" s="492" customFormat="1" ht="9" customHeight="1">
      <c r="A12" s="493"/>
      <c r="B12" s="501" t="s">
        <v>378</v>
      </c>
      <c r="C12" s="513" t="s">
        <v>379</v>
      </c>
      <c r="D12" s="511">
        <v>20991</v>
      </c>
      <c r="E12" s="511">
        <v>19386</v>
      </c>
      <c r="F12" s="511">
        <v>18602</v>
      </c>
      <c r="G12" s="511">
        <v>18475</v>
      </c>
      <c r="H12" s="511">
        <v>18576</v>
      </c>
      <c r="I12" s="512"/>
      <c r="J12" s="510"/>
      <c r="K12" s="513"/>
      <c r="L12" s="511"/>
    </row>
    <row r="13" spans="1:18" s="492" customFormat="1" ht="9" customHeight="1">
      <c r="A13" s="493"/>
      <c r="B13" s="501" t="s">
        <v>380</v>
      </c>
      <c r="C13" s="684" t="s">
        <v>381</v>
      </c>
      <c r="D13" s="514">
        <v>55235</v>
      </c>
      <c r="E13" s="514">
        <v>56400</v>
      </c>
      <c r="F13" s="514">
        <v>57784</v>
      </c>
      <c r="G13" s="514">
        <v>59011</v>
      </c>
      <c r="H13" s="514">
        <v>61417</v>
      </c>
      <c r="I13" s="515"/>
      <c r="J13" s="510"/>
      <c r="K13" s="684"/>
      <c r="L13" s="514"/>
    </row>
    <row r="14" spans="1:18" s="492" customFormat="1" ht="9" customHeight="1">
      <c r="A14" s="493"/>
      <c r="B14" s="501" t="s">
        <v>382</v>
      </c>
      <c r="C14" s="516" t="s">
        <v>383</v>
      </c>
      <c r="D14" s="517"/>
      <c r="E14" s="517"/>
      <c r="F14" s="517"/>
      <c r="I14" s="518"/>
      <c r="J14" s="519"/>
      <c r="K14" s="516"/>
      <c r="M14" s="519"/>
      <c r="N14" s="519"/>
      <c r="O14" s="519"/>
      <c r="P14" s="519"/>
      <c r="Q14" s="519"/>
      <c r="R14" s="519"/>
    </row>
    <row r="15" spans="1:18" s="492" customFormat="1" ht="9" customHeight="1">
      <c r="A15" s="493"/>
      <c r="B15" s="501"/>
      <c r="C15" s="516" t="s">
        <v>384</v>
      </c>
      <c r="D15" s="517"/>
      <c r="E15" s="517"/>
      <c r="F15" s="517"/>
      <c r="I15" s="518"/>
      <c r="J15" s="519"/>
      <c r="K15" s="516"/>
      <c r="M15" s="519"/>
      <c r="N15" s="519"/>
      <c r="O15" s="519"/>
      <c r="P15" s="519"/>
      <c r="Q15" s="519"/>
      <c r="R15" s="519"/>
    </row>
    <row r="16" spans="1:18" s="492" customFormat="1" ht="9" customHeight="1">
      <c r="A16" s="493"/>
      <c r="B16" s="501"/>
      <c r="C16" s="516" t="s">
        <v>385</v>
      </c>
      <c r="D16" s="517">
        <v>4531</v>
      </c>
      <c r="E16" s="517">
        <v>4221</v>
      </c>
      <c r="F16" s="517">
        <v>3856</v>
      </c>
      <c r="G16" s="517">
        <v>3984</v>
      </c>
      <c r="H16" s="517">
        <v>3956</v>
      </c>
      <c r="I16" s="518"/>
      <c r="J16" s="519"/>
      <c r="K16" s="516"/>
      <c r="L16" s="517"/>
      <c r="M16" s="519"/>
      <c r="N16" s="519"/>
      <c r="O16" s="519"/>
      <c r="P16" s="519"/>
      <c r="Q16" s="519"/>
      <c r="R16" s="519"/>
    </row>
    <row r="17" spans="1:18" s="492" customFormat="1" ht="9" customHeight="1">
      <c r="A17" s="493"/>
      <c r="B17" s="501" t="s">
        <v>386</v>
      </c>
      <c r="C17" s="516" t="s">
        <v>387</v>
      </c>
      <c r="D17" s="517">
        <v>56779</v>
      </c>
      <c r="E17" s="517">
        <v>59648</v>
      </c>
      <c r="F17" s="517">
        <v>59803</v>
      </c>
      <c r="G17" s="517">
        <v>63013</v>
      </c>
      <c r="H17" s="517">
        <v>68387</v>
      </c>
      <c r="I17" s="518"/>
      <c r="J17" s="519"/>
      <c r="K17" s="516"/>
      <c r="L17" s="517"/>
      <c r="M17" s="519"/>
      <c r="N17" s="519"/>
      <c r="O17" s="519"/>
      <c r="P17" s="519"/>
      <c r="Q17" s="519"/>
      <c r="R17" s="519"/>
    </row>
    <row r="18" spans="1:18" s="492" customFormat="1" ht="9" customHeight="1">
      <c r="A18" s="493"/>
      <c r="B18" s="501" t="s">
        <v>388</v>
      </c>
      <c r="C18" s="516" t="s">
        <v>389</v>
      </c>
      <c r="D18" s="517">
        <v>5647</v>
      </c>
      <c r="E18" s="517">
        <v>5214</v>
      </c>
      <c r="F18" s="517">
        <v>5006</v>
      </c>
      <c r="G18" s="517">
        <v>4959</v>
      </c>
      <c r="H18" s="517">
        <v>4839</v>
      </c>
      <c r="I18" s="518"/>
      <c r="J18" s="519"/>
      <c r="K18" s="516"/>
      <c r="L18" s="517"/>
      <c r="M18" s="519"/>
      <c r="N18" s="519"/>
      <c r="O18" s="519"/>
      <c r="P18" s="519"/>
      <c r="Q18" s="519"/>
      <c r="R18" s="519"/>
    </row>
    <row r="19" spans="1:18" s="492" customFormat="1" ht="9" customHeight="1">
      <c r="A19" s="493"/>
      <c r="B19" s="501" t="s">
        <v>390</v>
      </c>
      <c r="C19" s="516" t="s">
        <v>391</v>
      </c>
      <c r="D19" s="517">
        <v>7655</v>
      </c>
      <c r="E19" s="517">
        <v>7325</v>
      </c>
      <c r="F19" s="517">
        <v>7444</v>
      </c>
      <c r="G19" s="517">
        <v>7367</v>
      </c>
      <c r="H19" s="517">
        <v>7683</v>
      </c>
      <c r="I19" s="518"/>
      <c r="J19" s="519"/>
      <c r="K19" s="516"/>
      <c r="L19" s="517"/>
      <c r="M19" s="519"/>
      <c r="N19" s="519"/>
      <c r="O19" s="519"/>
      <c r="P19" s="519"/>
      <c r="Q19" s="519"/>
      <c r="R19" s="519"/>
    </row>
    <row r="20" spans="1:18" s="492" customFormat="1" ht="9" customHeight="1">
      <c r="A20" s="493"/>
      <c r="B20" s="501" t="s">
        <v>392</v>
      </c>
      <c r="C20" s="516" t="s">
        <v>393</v>
      </c>
      <c r="D20" s="517">
        <v>24</v>
      </c>
      <c r="E20" s="517">
        <v>20</v>
      </c>
      <c r="F20" s="517">
        <v>10</v>
      </c>
      <c r="G20" s="517">
        <v>9</v>
      </c>
      <c r="H20" s="517">
        <v>11</v>
      </c>
      <c r="I20" s="518"/>
      <c r="J20" s="519"/>
      <c r="K20" s="516"/>
      <c r="L20" s="517"/>
      <c r="M20" s="519"/>
      <c r="N20" s="519"/>
      <c r="O20" s="519"/>
      <c r="P20" s="519"/>
      <c r="Q20" s="519"/>
      <c r="R20" s="519"/>
    </row>
    <row r="21" spans="1:18" s="492" customFormat="1" ht="9" customHeight="1">
      <c r="A21" s="493"/>
      <c r="B21" s="501" t="s">
        <v>394</v>
      </c>
      <c r="C21" s="516" t="s">
        <v>395</v>
      </c>
      <c r="D21" s="517">
        <v>77</v>
      </c>
      <c r="E21" s="517">
        <v>63</v>
      </c>
      <c r="F21" s="517">
        <v>56</v>
      </c>
      <c r="G21" s="517">
        <v>44</v>
      </c>
      <c r="H21" s="517">
        <v>53</v>
      </c>
      <c r="I21" s="518"/>
      <c r="J21" s="519"/>
      <c r="K21" s="516"/>
      <c r="L21" s="517"/>
      <c r="M21" s="519"/>
      <c r="N21" s="519"/>
      <c r="O21" s="519"/>
      <c r="P21" s="519"/>
      <c r="Q21" s="519"/>
      <c r="R21" s="519"/>
    </row>
    <row r="22" spans="1:18" s="492" customFormat="1" ht="9" customHeight="1">
      <c r="A22" s="493"/>
      <c r="B22" s="501" t="s">
        <v>396</v>
      </c>
      <c r="C22" s="516" t="s">
        <v>397</v>
      </c>
      <c r="D22" s="517">
        <v>99716</v>
      </c>
      <c r="E22" s="517">
        <v>98639</v>
      </c>
      <c r="F22" s="517">
        <v>97655</v>
      </c>
      <c r="G22" s="517">
        <v>99710</v>
      </c>
      <c r="H22" s="517">
        <v>104357</v>
      </c>
      <c r="I22" s="518"/>
      <c r="K22" s="516"/>
      <c r="L22" s="517"/>
    </row>
    <row r="23" spans="1:18" s="492" customFormat="1" ht="9" customHeight="1">
      <c r="A23" s="493"/>
      <c r="B23" s="501" t="s">
        <v>398</v>
      </c>
      <c r="C23" s="516" t="s">
        <v>399</v>
      </c>
      <c r="D23" s="517">
        <v>41527</v>
      </c>
      <c r="E23" s="517">
        <v>41696</v>
      </c>
      <c r="F23" s="517">
        <v>38540</v>
      </c>
      <c r="G23" s="517">
        <v>37379</v>
      </c>
      <c r="H23" s="517">
        <v>39163</v>
      </c>
      <c r="I23" s="518"/>
      <c r="K23" s="516"/>
      <c r="L23" s="517"/>
    </row>
    <row r="24" spans="1:18" s="492" customFormat="1" ht="9" customHeight="1">
      <c r="A24" s="493"/>
      <c r="B24" s="501" t="s">
        <v>400</v>
      </c>
      <c r="C24" s="516" t="s">
        <v>401</v>
      </c>
      <c r="D24" s="517">
        <v>41726</v>
      </c>
      <c r="E24" s="517">
        <v>41692</v>
      </c>
      <c r="F24" s="517">
        <v>42201</v>
      </c>
      <c r="G24" s="517">
        <v>42827</v>
      </c>
      <c r="H24" s="517">
        <v>44316</v>
      </c>
      <c r="I24" s="518"/>
      <c r="K24" s="516"/>
      <c r="L24" s="517"/>
    </row>
    <row r="25" spans="1:18" s="492" customFormat="1" ht="9" customHeight="1">
      <c r="A25" s="493"/>
      <c r="B25" s="501" t="s">
        <v>402</v>
      </c>
      <c r="C25" s="516" t="s">
        <v>403</v>
      </c>
      <c r="D25" s="517">
        <v>1017</v>
      </c>
      <c r="E25" s="517">
        <v>915</v>
      </c>
      <c r="F25" s="517">
        <v>972</v>
      </c>
      <c r="G25" s="517">
        <v>894</v>
      </c>
      <c r="H25" s="517">
        <v>865</v>
      </c>
      <c r="I25" s="518"/>
      <c r="K25" s="516"/>
      <c r="L25" s="517"/>
    </row>
    <row r="26" spans="1:18" s="492" customFormat="1" ht="9" customHeight="1">
      <c r="A26" s="493"/>
      <c r="B26" s="501" t="s">
        <v>404</v>
      </c>
      <c r="C26" s="516" t="s">
        <v>405</v>
      </c>
      <c r="D26" s="517"/>
      <c r="E26" s="517"/>
      <c r="F26" s="517"/>
      <c r="G26" s="517"/>
      <c r="H26" s="517"/>
      <c r="I26" s="518"/>
      <c r="K26" s="516"/>
      <c r="L26" s="517"/>
    </row>
    <row r="27" spans="1:18" s="492" customFormat="1" ht="9" customHeight="1">
      <c r="A27" s="493"/>
      <c r="B27" s="501"/>
      <c r="C27" s="516" t="s">
        <v>406</v>
      </c>
      <c r="D27" s="517">
        <v>3099</v>
      </c>
      <c r="E27" s="517">
        <v>3115</v>
      </c>
      <c r="F27" s="517">
        <v>2722</v>
      </c>
      <c r="G27" s="517">
        <v>2751</v>
      </c>
      <c r="H27" s="517">
        <v>2729</v>
      </c>
      <c r="I27" s="518"/>
      <c r="K27" s="516"/>
      <c r="L27" s="517"/>
    </row>
    <row r="28" spans="1:18" s="492" customFormat="1" ht="9" customHeight="1">
      <c r="A28" s="493"/>
      <c r="B28" s="501" t="s">
        <v>407</v>
      </c>
      <c r="C28" s="516" t="s">
        <v>408</v>
      </c>
      <c r="D28" s="517">
        <v>11635</v>
      </c>
      <c r="E28" s="517">
        <v>11197</v>
      </c>
      <c r="F28" s="517">
        <v>11954</v>
      </c>
      <c r="G28" s="517">
        <v>12775</v>
      </c>
      <c r="H28" s="517">
        <v>12368</v>
      </c>
      <c r="I28" s="518"/>
      <c r="K28" s="516"/>
      <c r="L28" s="517"/>
    </row>
    <row r="29" spans="1:18" s="492" customFormat="1" ht="9" customHeight="1">
      <c r="A29" s="493"/>
      <c r="B29" s="501" t="s">
        <v>409</v>
      </c>
      <c r="C29" s="516" t="s">
        <v>410</v>
      </c>
      <c r="D29" s="517">
        <v>1430</v>
      </c>
      <c r="E29" s="517">
        <v>1411</v>
      </c>
      <c r="F29" s="517">
        <v>1325</v>
      </c>
      <c r="G29" s="517">
        <v>1269</v>
      </c>
      <c r="H29" s="517">
        <v>1325</v>
      </c>
      <c r="I29" s="518"/>
      <c r="K29" s="516"/>
      <c r="L29" s="517"/>
    </row>
    <row r="30" spans="1:18" s="492" customFormat="1" ht="9" customHeight="1">
      <c r="A30" s="493"/>
      <c r="B30" s="501" t="s">
        <v>411</v>
      </c>
      <c r="C30" s="516" t="s">
        <v>412</v>
      </c>
      <c r="D30" s="517">
        <v>19869</v>
      </c>
      <c r="E30" s="517">
        <v>19261</v>
      </c>
      <c r="F30" s="517">
        <v>19388</v>
      </c>
      <c r="G30" s="517">
        <v>18199</v>
      </c>
      <c r="H30" s="517">
        <v>18573</v>
      </c>
      <c r="I30" s="518"/>
      <c r="K30" s="516"/>
      <c r="L30" s="517"/>
    </row>
    <row r="31" spans="1:18" s="492" customFormat="1" ht="9" customHeight="1">
      <c r="A31" s="493"/>
      <c r="B31" s="501" t="s">
        <v>413</v>
      </c>
      <c r="C31" s="516" t="s">
        <v>414</v>
      </c>
      <c r="D31" s="517"/>
      <c r="E31" s="517"/>
      <c r="F31" s="517"/>
      <c r="G31" s="517"/>
      <c r="H31" s="517"/>
      <c r="I31" s="518"/>
      <c r="K31" s="516"/>
      <c r="L31" s="517"/>
    </row>
    <row r="32" spans="1:18" s="492" customFormat="1" ht="9" customHeight="1">
      <c r="A32" s="493"/>
      <c r="B32" s="501"/>
      <c r="C32" s="516" t="s">
        <v>415</v>
      </c>
      <c r="D32" s="517">
        <v>10120</v>
      </c>
      <c r="E32" s="517">
        <v>9714</v>
      </c>
      <c r="F32" s="517">
        <v>9572</v>
      </c>
      <c r="G32" s="517">
        <v>9178</v>
      </c>
      <c r="H32" s="517">
        <v>9162</v>
      </c>
      <c r="I32" s="518"/>
      <c r="K32" s="516"/>
      <c r="L32" s="517"/>
    </row>
    <row r="33" spans="1:12" s="492" customFormat="1" ht="9" customHeight="1">
      <c r="A33" s="493"/>
      <c r="B33" s="501" t="s">
        <v>416</v>
      </c>
      <c r="C33" s="516" t="s">
        <v>417</v>
      </c>
      <c r="D33" s="517"/>
      <c r="E33" s="517"/>
      <c r="F33" s="517"/>
      <c r="I33" s="518"/>
      <c r="K33" s="516"/>
    </row>
    <row r="34" spans="1:12" s="492" customFormat="1" ht="9" customHeight="1">
      <c r="A34" s="493"/>
      <c r="B34" s="501"/>
      <c r="C34" s="516" t="s">
        <v>418</v>
      </c>
      <c r="D34" s="517">
        <v>7565</v>
      </c>
      <c r="E34" s="517">
        <v>9474</v>
      </c>
      <c r="F34" s="517">
        <v>8648</v>
      </c>
      <c r="G34" s="517">
        <v>9311</v>
      </c>
      <c r="H34" s="517">
        <v>9444</v>
      </c>
      <c r="I34" s="518"/>
      <c r="K34" s="516"/>
      <c r="L34" s="517"/>
    </row>
    <row r="35" spans="1:12" s="492" customFormat="1" ht="9" customHeight="1">
      <c r="A35" s="493"/>
      <c r="B35" s="501" t="s">
        <v>419</v>
      </c>
      <c r="C35" s="516" t="s">
        <v>420</v>
      </c>
      <c r="D35" s="517">
        <v>56022</v>
      </c>
      <c r="E35" s="517">
        <v>54559</v>
      </c>
      <c r="F35" s="517">
        <v>52129</v>
      </c>
      <c r="G35" s="517">
        <v>51972</v>
      </c>
      <c r="H35" s="517">
        <v>52463</v>
      </c>
      <c r="I35" s="518"/>
      <c r="K35" s="516"/>
      <c r="L35" s="517"/>
    </row>
    <row r="36" spans="1:12" s="524" customFormat="1" ht="4.7" customHeight="1">
      <c r="A36" s="520"/>
      <c r="B36" s="521"/>
      <c r="C36" s="521"/>
      <c r="D36" s="522"/>
      <c r="E36" s="522"/>
      <c r="F36" s="506"/>
      <c r="G36" s="499"/>
      <c r="H36" s="499"/>
      <c r="I36" s="523"/>
    </row>
    <row r="37" spans="1:12" s="524" customFormat="1" ht="4.7" customHeight="1">
      <c r="A37" s="525"/>
      <c r="B37" s="526"/>
      <c r="C37" s="526"/>
      <c r="D37" s="527"/>
      <c r="E37" s="527"/>
      <c r="F37" s="528"/>
      <c r="G37" s="529"/>
      <c r="H37" s="529"/>
      <c r="I37" s="530"/>
    </row>
    <row r="38" spans="1:12" s="524" customFormat="1" ht="11.1" customHeight="1">
      <c r="A38" s="531"/>
      <c r="B38" s="494" t="s">
        <v>374</v>
      </c>
      <c r="C38" s="494"/>
      <c r="D38" s="532"/>
      <c r="E38" s="532"/>
      <c r="F38" s="497"/>
      <c r="G38" s="495"/>
      <c r="H38" s="533" t="s">
        <v>375</v>
      </c>
      <c r="I38" s="512"/>
    </row>
    <row r="39" spans="1:12" s="524" customFormat="1" ht="11.1" customHeight="1">
      <c r="A39" s="531"/>
      <c r="B39" s="494" t="s">
        <v>376</v>
      </c>
      <c r="C39" s="494"/>
      <c r="D39" s="532"/>
      <c r="E39" s="532"/>
      <c r="F39" s="532"/>
      <c r="G39" s="497"/>
      <c r="H39" s="497" t="s">
        <v>127</v>
      </c>
      <c r="I39" s="512"/>
    </row>
    <row r="40" spans="1:12" s="524" customFormat="1" ht="11.1" customHeight="1">
      <c r="A40" s="531"/>
      <c r="B40" s="494" t="s">
        <v>488</v>
      </c>
      <c r="C40" s="494"/>
      <c r="D40" s="532"/>
      <c r="E40" s="532"/>
      <c r="F40" s="532"/>
      <c r="G40" s="497"/>
      <c r="H40" s="497"/>
      <c r="I40" s="512"/>
    </row>
    <row r="41" spans="1:12" s="492" customFormat="1" ht="3" customHeight="1">
      <c r="A41" s="493"/>
      <c r="B41" s="498"/>
      <c r="C41" s="499"/>
      <c r="D41" s="499"/>
      <c r="E41" s="499"/>
      <c r="F41" s="499"/>
      <c r="G41" s="499"/>
      <c r="H41" s="499"/>
      <c r="I41" s="500"/>
    </row>
    <row r="42" spans="1:12" s="492" customFormat="1" ht="3" customHeight="1">
      <c r="A42" s="493"/>
      <c r="B42" s="501"/>
      <c r="C42" s="502"/>
      <c r="D42" s="502"/>
      <c r="E42" s="502"/>
      <c r="F42" s="502"/>
      <c r="G42" s="502"/>
      <c r="H42" s="502"/>
      <c r="I42" s="500"/>
    </row>
    <row r="43" spans="1:12" s="492" customFormat="1" ht="9" customHeight="1">
      <c r="A43" s="493"/>
      <c r="B43" s="503" t="s">
        <v>377</v>
      </c>
      <c r="C43" s="503"/>
      <c r="D43" s="504">
        <v>2003</v>
      </c>
      <c r="E43" s="504">
        <v>2004</v>
      </c>
      <c r="F43" s="504">
        <v>2005</v>
      </c>
      <c r="G43" s="504">
        <v>2006</v>
      </c>
      <c r="H43" s="504">
        <v>2007</v>
      </c>
      <c r="I43" s="505"/>
      <c r="J43" s="510"/>
    </row>
    <row r="44" spans="1:12" s="492" customFormat="1" ht="3" customHeight="1">
      <c r="A44" s="493"/>
      <c r="B44" s="498"/>
      <c r="C44" s="499"/>
      <c r="D44" s="506"/>
      <c r="E44" s="506"/>
      <c r="F44" s="506"/>
      <c r="G44" s="506"/>
      <c r="H44" s="506"/>
      <c r="I44" s="496"/>
    </row>
    <row r="45" spans="1:12" s="492" customFormat="1" ht="3" customHeight="1">
      <c r="A45" s="493"/>
      <c r="B45" s="501"/>
      <c r="C45" s="502"/>
      <c r="D45" s="495"/>
      <c r="E45" s="495"/>
      <c r="F45" s="495"/>
      <c r="G45" s="495"/>
      <c r="H45" s="495"/>
      <c r="I45" s="496"/>
    </row>
    <row r="46" spans="1:12" s="492" customFormat="1" ht="9" customHeight="1">
      <c r="A46" s="493"/>
      <c r="B46" s="501"/>
      <c r="C46" s="507" t="s">
        <v>46</v>
      </c>
      <c r="D46" s="508">
        <f t="shared" ref="D46:H46" si="1">SUM(D48:D71)</f>
        <v>472140</v>
      </c>
      <c r="E46" s="508">
        <f t="shared" si="1"/>
        <v>473417</v>
      </c>
      <c r="F46" s="508">
        <f t="shared" si="1"/>
        <v>495240</v>
      </c>
      <c r="G46" s="508">
        <f t="shared" si="1"/>
        <v>494471</v>
      </c>
      <c r="H46" s="508">
        <f t="shared" si="1"/>
        <v>514420</v>
      </c>
      <c r="I46" s="509"/>
      <c r="J46" s="510"/>
      <c r="K46" s="510"/>
    </row>
    <row r="47" spans="1:12" s="492" customFormat="1" ht="3.75" customHeight="1">
      <c r="A47" s="493"/>
      <c r="B47" s="501"/>
      <c r="C47" s="507"/>
      <c r="D47" s="511"/>
      <c r="E47" s="511"/>
      <c r="F47" s="511"/>
      <c r="G47" s="511"/>
      <c r="H47" s="511"/>
      <c r="I47" s="512"/>
      <c r="K47" s="510"/>
    </row>
    <row r="48" spans="1:12" s="492" customFormat="1" ht="9" customHeight="1">
      <c r="A48" s="493"/>
      <c r="B48" s="501" t="s">
        <v>378</v>
      </c>
      <c r="C48" s="513" t="s">
        <v>379</v>
      </c>
      <c r="D48" s="511">
        <v>18728</v>
      </c>
      <c r="E48" s="511">
        <v>17736</v>
      </c>
      <c r="F48" s="511">
        <v>18233</v>
      </c>
      <c r="G48" s="511">
        <v>18006</v>
      </c>
      <c r="H48" s="511">
        <v>18119</v>
      </c>
      <c r="I48" s="512"/>
      <c r="J48" s="510"/>
      <c r="K48" s="513"/>
      <c r="L48" s="511"/>
    </row>
    <row r="49" spans="1:18" s="492" customFormat="1" ht="9" customHeight="1">
      <c r="A49" s="493"/>
      <c r="B49" s="501" t="s">
        <v>380</v>
      </c>
      <c r="C49" s="684" t="s">
        <v>381</v>
      </c>
      <c r="D49" s="514">
        <v>63067</v>
      </c>
      <c r="E49" s="514">
        <v>64336</v>
      </c>
      <c r="F49" s="514">
        <v>66464</v>
      </c>
      <c r="G49" s="514">
        <v>67274</v>
      </c>
      <c r="H49" s="514">
        <v>68815</v>
      </c>
      <c r="I49" s="515"/>
      <c r="J49" s="510"/>
      <c r="K49" s="684"/>
      <c r="L49" s="514"/>
    </row>
    <row r="50" spans="1:18" s="492" customFormat="1" ht="9" customHeight="1">
      <c r="A50" s="493"/>
      <c r="B50" s="501" t="s">
        <v>382</v>
      </c>
      <c r="C50" s="516" t="s">
        <v>383</v>
      </c>
      <c r="I50" s="518"/>
      <c r="J50" s="519"/>
      <c r="K50" s="516"/>
      <c r="M50" s="519"/>
      <c r="N50" s="519"/>
      <c r="O50" s="519"/>
      <c r="P50" s="519"/>
      <c r="Q50" s="519"/>
      <c r="R50" s="519"/>
    </row>
    <row r="51" spans="1:18" s="492" customFormat="1" ht="9" customHeight="1">
      <c r="A51" s="493"/>
      <c r="B51" s="501"/>
      <c r="C51" s="516" t="s">
        <v>384</v>
      </c>
      <c r="I51" s="518"/>
      <c r="J51" s="519"/>
      <c r="K51" s="516"/>
      <c r="M51" s="519"/>
      <c r="N51" s="519"/>
      <c r="O51" s="519"/>
      <c r="P51" s="519"/>
      <c r="Q51" s="519"/>
      <c r="R51" s="519"/>
    </row>
    <row r="52" spans="1:18" s="492" customFormat="1" ht="9" customHeight="1">
      <c r="A52" s="493"/>
      <c r="B52" s="501"/>
      <c r="C52" s="516" t="s">
        <v>385</v>
      </c>
      <c r="D52" s="517">
        <v>4146</v>
      </c>
      <c r="E52" s="517">
        <v>4223</v>
      </c>
      <c r="F52" s="517">
        <v>4463</v>
      </c>
      <c r="G52" s="517">
        <v>4088</v>
      </c>
      <c r="H52" s="517">
        <v>4335</v>
      </c>
      <c r="I52" s="518"/>
      <c r="J52" s="519"/>
      <c r="K52" s="516"/>
      <c r="L52" s="517"/>
      <c r="M52" s="519"/>
      <c r="N52" s="519"/>
      <c r="O52" s="519"/>
      <c r="P52" s="519"/>
      <c r="Q52" s="519"/>
      <c r="R52" s="519"/>
    </row>
    <row r="53" spans="1:18" s="492" customFormat="1" ht="9" customHeight="1">
      <c r="A53" s="493"/>
      <c r="B53" s="501" t="s">
        <v>386</v>
      </c>
      <c r="C53" s="516" t="s">
        <v>387</v>
      </c>
      <c r="D53" s="517">
        <v>73101</v>
      </c>
      <c r="E53" s="517">
        <v>75444</v>
      </c>
      <c r="F53" s="517">
        <v>81134</v>
      </c>
      <c r="G53" s="517">
        <v>81955</v>
      </c>
      <c r="H53" s="517">
        <v>85575</v>
      </c>
      <c r="I53" s="518"/>
      <c r="J53" s="519"/>
      <c r="K53" s="516"/>
      <c r="L53" s="517"/>
      <c r="M53" s="519"/>
      <c r="N53" s="519"/>
      <c r="O53" s="519"/>
      <c r="P53" s="519"/>
      <c r="Q53" s="519"/>
      <c r="R53" s="519"/>
    </row>
    <row r="54" spans="1:18" s="492" customFormat="1" ht="9" customHeight="1">
      <c r="A54" s="493"/>
      <c r="B54" s="501" t="s">
        <v>388</v>
      </c>
      <c r="C54" s="516" t="s">
        <v>389</v>
      </c>
      <c r="D54" s="517">
        <v>4788</v>
      </c>
      <c r="E54" s="517">
        <v>4383</v>
      </c>
      <c r="F54" s="517">
        <v>4503</v>
      </c>
      <c r="G54" s="517">
        <v>4323</v>
      </c>
      <c r="H54" s="517">
        <v>4056</v>
      </c>
      <c r="I54" s="518"/>
      <c r="J54" s="519"/>
      <c r="K54" s="516"/>
      <c r="L54" s="517"/>
      <c r="M54" s="519"/>
      <c r="N54" s="519"/>
      <c r="O54" s="519"/>
      <c r="P54" s="519"/>
      <c r="Q54" s="519"/>
      <c r="R54" s="519"/>
    </row>
    <row r="55" spans="1:18" s="492" customFormat="1" ht="9" customHeight="1">
      <c r="A55" s="493"/>
      <c r="B55" s="501" t="s">
        <v>390</v>
      </c>
      <c r="C55" s="516" t="s">
        <v>391</v>
      </c>
      <c r="D55" s="517">
        <v>8222</v>
      </c>
      <c r="E55" s="517">
        <v>8198</v>
      </c>
      <c r="F55" s="517">
        <v>9131</v>
      </c>
      <c r="G55" s="517">
        <v>9014</v>
      </c>
      <c r="H55" s="517">
        <v>9353</v>
      </c>
      <c r="I55" s="518"/>
      <c r="J55" s="519"/>
      <c r="K55" s="516"/>
      <c r="L55" s="517"/>
      <c r="M55" s="519"/>
      <c r="N55" s="519"/>
      <c r="O55" s="519"/>
      <c r="P55" s="519"/>
      <c r="Q55" s="519"/>
      <c r="R55" s="519"/>
    </row>
    <row r="56" spans="1:18" s="492" customFormat="1" ht="9" customHeight="1">
      <c r="A56" s="493"/>
      <c r="B56" s="501" t="s">
        <v>392</v>
      </c>
      <c r="C56" s="516" t="s">
        <v>393</v>
      </c>
      <c r="D56" s="517">
        <v>9</v>
      </c>
      <c r="E56" s="517">
        <v>4</v>
      </c>
      <c r="F56" s="517">
        <v>7</v>
      </c>
      <c r="G56" s="517">
        <v>9</v>
      </c>
      <c r="H56" s="517">
        <v>22</v>
      </c>
      <c r="I56" s="518"/>
      <c r="J56" s="519"/>
      <c r="K56" s="516"/>
      <c r="L56" s="517"/>
      <c r="M56" s="519"/>
      <c r="N56" s="519"/>
      <c r="O56" s="519"/>
      <c r="P56" s="519"/>
      <c r="Q56" s="519"/>
      <c r="R56" s="519"/>
    </row>
    <row r="57" spans="1:18" s="492" customFormat="1" ht="9" customHeight="1">
      <c r="A57" s="493"/>
      <c r="B57" s="501" t="s">
        <v>394</v>
      </c>
      <c r="C57" s="516" t="s">
        <v>395</v>
      </c>
      <c r="D57" s="517">
        <v>50</v>
      </c>
      <c r="E57" s="517">
        <v>31</v>
      </c>
      <c r="F57" s="517">
        <v>41</v>
      </c>
      <c r="G57" s="517">
        <v>47</v>
      </c>
      <c r="H57" s="517">
        <v>55</v>
      </c>
      <c r="I57" s="518"/>
      <c r="J57" s="519"/>
      <c r="K57" s="516"/>
      <c r="L57" s="517"/>
      <c r="M57" s="519"/>
      <c r="N57" s="519"/>
      <c r="O57" s="519"/>
      <c r="P57" s="519"/>
      <c r="Q57" s="519"/>
      <c r="R57" s="519"/>
    </row>
    <row r="58" spans="1:18" s="492" customFormat="1" ht="9" customHeight="1">
      <c r="A58" s="493"/>
      <c r="B58" s="501" t="s">
        <v>396</v>
      </c>
      <c r="C58" s="516" t="s">
        <v>397</v>
      </c>
      <c r="D58" s="517">
        <v>107909</v>
      </c>
      <c r="E58" s="517">
        <v>107752</v>
      </c>
      <c r="F58" s="517">
        <v>112025</v>
      </c>
      <c r="G58" s="517">
        <v>111999</v>
      </c>
      <c r="H58" s="517">
        <v>119806</v>
      </c>
      <c r="I58" s="518"/>
      <c r="K58" s="516"/>
      <c r="L58" s="517"/>
    </row>
    <row r="59" spans="1:18" s="492" customFormat="1" ht="9" customHeight="1">
      <c r="A59" s="493"/>
      <c r="B59" s="501" t="s">
        <v>398</v>
      </c>
      <c r="C59" s="516" t="s">
        <v>399</v>
      </c>
      <c r="D59" s="517">
        <v>40222</v>
      </c>
      <c r="E59" s="517">
        <v>40936</v>
      </c>
      <c r="F59" s="517">
        <v>43361</v>
      </c>
      <c r="G59" s="517">
        <v>42299</v>
      </c>
      <c r="H59" s="517">
        <v>43688</v>
      </c>
      <c r="I59" s="518"/>
      <c r="K59" s="516"/>
      <c r="L59" s="517"/>
    </row>
    <row r="60" spans="1:18" s="492" customFormat="1" ht="9" customHeight="1">
      <c r="A60" s="493"/>
      <c r="B60" s="501" t="s">
        <v>400</v>
      </c>
      <c r="C60" s="516" t="s">
        <v>401</v>
      </c>
      <c r="D60" s="517">
        <v>45605</v>
      </c>
      <c r="E60" s="517">
        <v>45737</v>
      </c>
      <c r="F60" s="517">
        <v>47691</v>
      </c>
      <c r="G60" s="517">
        <v>47340</v>
      </c>
      <c r="H60" s="517">
        <v>49637</v>
      </c>
      <c r="I60" s="518"/>
      <c r="K60" s="516"/>
      <c r="L60" s="517"/>
    </row>
    <row r="61" spans="1:18" s="492" customFormat="1" ht="9" customHeight="1">
      <c r="A61" s="493"/>
      <c r="B61" s="501" t="s">
        <v>402</v>
      </c>
      <c r="C61" s="516" t="s">
        <v>403</v>
      </c>
      <c r="D61" s="517">
        <v>964</v>
      </c>
      <c r="E61" s="517">
        <v>949</v>
      </c>
      <c r="F61" s="517">
        <v>1037</v>
      </c>
      <c r="G61" s="517">
        <v>1090</v>
      </c>
      <c r="H61" s="517">
        <v>1396</v>
      </c>
      <c r="I61" s="518"/>
      <c r="K61" s="516"/>
      <c r="L61" s="517"/>
    </row>
    <row r="62" spans="1:18" s="492" customFormat="1" ht="9" customHeight="1">
      <c r="A62" s="493"/>
      <c r="B62" s="501" t="s">
        <v>404</v>
      </c>
      <c r="C62" s="516" t="s">
        <v>405</v>
      </c>
      <c r="D62" s="517"/>
      <c r="E62" s="517"/>
      <c r="F62" s="517"/>
      <c r="G62" s="517"/>
      <c r="H62" s="517"/>
      <c r="I62" s="518"/>
      <c r="K62" s="516"/>
      <c r="L62" s="517"/>
    </row>
    <row r="63" spans="1:18" s="492" customFormat="1" ht="9" customHeight="1">
      <c r="A63" s="493"/>
      <c r="B63" s="501"/>
      <c r="C63" s="516" t="s">
        <v>406</v>
      </c>
      <c r="D63" s="517">
        <v>2883</v>
      </c>
      <c r="E63" s="517">
        <v>2912</v>
      </c>
      <c r="F63" s="517">
        <v>3295</v>
      </c>
      <c r="G63" s="517">
        <v>3300</v>
      </c>
      <c r="H63" s="517">
        <v>4261</v>
      </c>
      <c r="I63" s="518"/>
      <c r="K63" s="516"/>
      <c r="L63" s="517"/>
    </row>
    <row r="64" spans="1:18" s="492" customFormat="1" ht="9" customHeight="1">
      <c r="A64" s="493"/>
      <c r="B64" s="501" t="s">
        <v>407</v>
      </c>
      <c r="C64" s="516" t="s">
        <v>408</v>
      </c>
      <c r="D64" s="517">
        <v>12854</v>
      </c>
      <c r="E64" s="517">
        <v>13162</v>
      </c>
      <c r="F64" s="517">
        <v>14262</v>
      </c>
      <c r="G64" s="517">
        <v>14503</v>
      </c>
      <c r="H64" s="517">
        <v>14723</v>
      </c>
      <c r="I64" s="518"/>
      <c r="K64" s="516"/>
      <c r="L64" s="517"/>
    </row>
    <row r="65" spans="1:12" s="492" customFormat="1" ht="9" customHeight="1">
      <c r="A65" s="493"/>
      <c r="B65" s="501" t="s">
        <v>409</v>
      </c>
      <c r="C65" s="516" t="s">
        <v>410</v>
      </c>
      <c r="D65" s="517">
        <v>1333</v>
      </c>
      <c r="E65" s="517">
        <v>1268</v>
      </c>
      <c r="F65" s="517">
        <v>1270</v>
      </c>
      <c r="G65" s="517">
        <v>1189</v>
      </c>
      <c r="H65" s="517">
        <v>1136</v>
      </c>
      <c r="I65" s="518"/>
      <c r="K65" s="516"/>
      <c r="L65" s="517"/>
    </row>
    <row r="66" spans="1:12" s="492" customFormat="1" ht="9" customHeight="1">
      <c r="A66" s="493"/>
      <c r="B66" s="501" t="s">
        <v>411</v>
      </c>
      <c r="C66" s="516" t="s">
        <v>412</v>
      </c>
      <c r="D66" s="517">
        <v>17077</v>
      </c>
      <c r="E66" s="517">
        <v>16502</v>
      </c>
      <c r="F66" s="517">
        <v>16449</v>
      </c>
      <c r="G66" s="517">
        <v>15388</v>
      </c>
      <c r="H66" s="517">
        <v>15000</v>
      </c>
      <c r="I66" s="518"/>
      <c r="K66" s="516"/>
      <c r="L66" s="517"/>
    </row>
    <row r="67" spans="1:12" s="492" customFormat="1" ht="9" customHeight="1">
      <c r="A67" s="493"/>
      <c r="B67" s="501" t="s">
        <v>413</v>
      </c>
      <c r="C67" s="516" t="s">
        <v>414</v>
      </c>
      <c r="D67" s="517"/>
      <c r="E67" s="517"/>
      <c r="F67" s="517"/>
      <c r="G67" s="517"/>
      <c r="H67" s="517"/>
      <c r="I67" s="518"/>
      <c r="K67" s="516"/>
      <c r="L67" s="517"/>
    </row>
    <row r="68" spans="1:12" s="492" customFormat="1" ht="9" customHeight="1">
      <c r="A68" s="493"/>
      <c r="B68" s="501"/>
      <c r="C68" s="516" t="s">
        <v>415</v>
      </c>
      <c r="D68" s="517">
        <v>8881</v>
      </c>
      <c r="E68" s="517">
        <v>9058</v>
      </c>
      <c r="F68" s="517">
        <v>9255</v>
      </c>
      <c r="G68" s="517">
        <v>9327</v>
      </c>
      <c r="H68" s="517">
        <v>8836</v>
      </c>
      <c r="I68" s="518"/>
      <c r="K68" s="516"/>
      <c r="L68" s="517"/>
    </row>
    <row r="69" spans="1:12" s="492" customFormat="1" ht="9" customHeight="1">
      <c r="A69" s="493"/>
      <c r="B69" s="501" t="s">
        <v>416</v>
      </c>
      <c r="C69" s="516" t="s">
        <v>417</v>
      </c>
      <c r="I69" s="518"/>
      <c r="K69" s="516"/>
    </row>
    <row r="70" spans="1:12" s="492" customFormat="1" ht="9" customHeight="1">
      <c r="A70" s="493"/>
      <c r="B70" s="501"/>
      <c r="C70" s="516" t="s">
        <v>418</v>
      </c>
      <c r="D70" s="517">
        <v>9976</v>
      </c>
      <c r="E70" s="517">
        <v>9463</v>
      </c>
      <c r="F70" s="517">
        <v>9509</v>
      </c>
      <c r="G70" s="517">
        <v>9466</v>
      </c>
      <c r="H70" s="517">
        <v>10578</v>
      </c>
      <c r="I70" s="518"/>
      <c r="K70" s="516"/>
      <c r="L70" s="517"/>
    </row>
    <row r="71" spans="1:12" s="492" customFormat="1" ht="9" customHeight="1">
      <c r="A71" s="493"/>
      <c r="B71" s="501" t="s">
        <v>419</v>
      </c>
      <c r="C71" s="516" t="s">
        <v>420</v>
      </c>
      <c r="D71" s="517">
        <v>52325</v>
      </c>
      <c r="E71" s="517">
        <v>51323</v>
      </c>
      <c r="F71" s="517">
        <v>53110</v>
      </c>
      <c r="G71" s="517">
        <v>53854</v>
      </c>
      <c r="H71" s="517">
        <v>55029</v>
      </c>
      <c r="I71" s="518"/>
      <c r="K71" s="516"/>
      <c r="L71" s="517"/>
    </row>
    <row r="72" spans="1:12" s="492" customFormat="1" ht="3" customHeight="1">
      <c r="A72" s="534"/>
      <c r="B72" s="498"/>
      <c r="C72" s="535"/>
      <c r="D72" s="499"/>
      <c r="E72" s="499"/>
      <c r="F72" s="499"/>
      <c r="G72" s="499"/>
      <c r="H72" s="536"/>
      <c r="I72" s="537"/>
    </row>
    <row r="73" spans="1:12" s="524" customFormat="1" ht="4.7" customHeight="1">
      <c r="A73" s="525"/>
      <c r="B73" s="526"/>
      <c r="C73" s="526"/>
      <c r="D73" s="527"/>
      <c r="E73" s="527"/>
      <c r="F73" s="528"/>
      <c r="G73" s="529"/>
      <c r="H73" s="529"/>
      <c r="I73" s="530"/>
    </row>
    <row r="74" spans="1:12" s="524" customFormat="1" ht="11.1" customHeight="1">
      <c r="A74" s="531"/>
      <c r="B74" s="494" t="s">
        <v>374</v>
      </c>
      <c r="C74" s="494"/>
      <c r="D74" s="532"/>
      <c r="E74" s="532"/>
      <c r="F74" s="497"/>
      <c r="G74" s="495"/>
      <c r="H74" s="533" t="s">
        <v>375</v>
      </c>
      <c r="I74" s="512"/>
    </row>
    <row r="75" spans="1:12" s="524" customFormat="1" ht="11.1" customHeight="1">
      <c r="A75" s="531"/>
      <c r="B75" s="494" t="s">
        <v>376</v>
      </c>
      <c r="C75" s="494"/>
      <c r="D75" s="532"/>
      <c r="E75" s="532"/>
      <c r="F75" s="532"/>
      <c r="G75" s="497"/>
      <c r="H75" s="497" t="s">
        <v>135</v>
      </c>
      <c r="I75" s="512"/>
    </row>
    <row r="76" spans="1:12" s="524" customFormat="1" ht="11.1" customHeight="1">
      <c r="A76" s="531"/>
      <c r="B76" s="494" t="s">
        <v>488</v>
      </c>
      <c r="C76" s="494"/>
      <c r="D76" s="532"/>
      <c r="E76" s="532"/>
      <c r="F76" s="532"/>
      <c r="G76" s="497"/>
      <c r="H76" s="497"/>
      <c r="I76" s="512"/>
    </row>
    <row r="77" spans="1:12" s="492" customFormat="1" ht="3" customHeight="1">
      <c r="A77" s="493"/>
      <c r="B77" s="498"/>
      <c r="C77" s="499"/>
      <c r="D77" s="499"/>
      <c r="E77" s="499"/>
      <c r="F77" s="499"/>
      <c r="G77" s="499"/>
      <c r="H77" s="499"/>
      <c r="I77" s="500"/>
    </row>
    <row r="78" spans="1:12" s="492" customFormat="1" ht="3" customHeight="1">
      <c r="A78" s="493"/>
      <c r="B78" s="501"/>
      <c r="C78" s="502"/>
      <c r="D78" s="502"/>
      <c r="E78" s="502"/>
      <c r="F78" s="502"/>
      <c r="G78" s="502"/>
      <c r="H78" s="502"/>
      <c r="I78" s="500"/>
    </row>
    <row r="79" spans="1:12" s="492" customFormat="1" ht="9" customHeight="1">
      <c r="A79" s="493"/>
      <c r="B79" s="503" t="s">
        <v>377</v>
      </c>
      <c r="C79" s="503"/>
      <c r="D79" s="504">
        <v>2008</v>
      </c>
      <c r="E79" s="504">
        <v>2009</v>
      </c>
      <c r="F79" s="504">
        <v>2010</v>
      </c>
      <c r="G79" s="504">
        <v>2011</v>
      </c>
      <c r="H79" s="504">
        <v>2012</v>
      </c>
      <c r="I79" s="505"/>
      <c r="J79" s="510"/>
    </row>
    <row r="80" spans="1:12" s="492" customFormat="1" ht="3" customHeight="1">
      <c r="A80" s="493"/>
      <c r="B80" s="498"/>
      <c r="C80" s="499"/>
      <c r="D80" s="506"/>
      <c r="E80" s="506"/>
      <c r="F80" s="506"/>
      <c r="G80" s="506"/>
      <c r="H80" s="506"/>
      <c r="I80" s="496"/>
    </row>
    <row r="81" spans="1:18" s="492" customFormat="1" ht="3" customHeight="1">
      <c r="A81" s="493"/>
      <c r="B81" s="501"/>
      <c r="C81" s="502"/>
      <c r="D81" s="495"/>
      <c r="E81" s="495"/>
      <c r="F81" s="495"/>
      <c r="G81" s="495"/>
      <c r="H81" s="495"/>
      <c r="I81" s="496"/>
    </row>
    <row r="82" spans="1:18" s="492" customFormat="1" ht="9" customHeight="1">
      <c r="A82" s="493"/>
      <c r="B82" s="501"/>
      <c r="C82" s="507" t="s">
        <v>46</v>
      </c>
      <c r="D82" s="508">
        <f t="shared" ref="D82:H82" si="2">SUM(D84:D107)</f>
        <v>539530</v>
      </c>
      <c r="E82" s="508">
        <f t="shared" si="2"/>
        <v>564673</v>
      </c>
      <c r="F82" s="508">
        <f t="shared" si="2"/>
        <v>592018</v>
      </c>
      <c r="G82" s="508">
        <f t="shared" si="2"/>
        <v>590693</v>
      </c>
      <c r="H82" s="508">
        <f t="shared" si="2"/>
        <v>602354</v>
      </c>
      <c r="I82" s="509"/>
      <c r="J82" s="510"/>
      <c r="K82" s="510"/>
    </row>
    <row r="83" spans="1:18" s="492" customFormat="1" ht="3.75" customHeight="1">
      <c r="A83" s="493"/>
      <c r="B83" s="501"/>
      <c r="C83" s="507"/>
      <c r="D83" s="511"/>
      <c r="E83" s="511"/>
      <c r="F83" s="511"/>
      <c r="G83" s="511"/>
      <c r="H83" s="511"/>
      <c r="I83" s="512"/>
      <c r="K83" s="510"/>
    </row>
    <row r="84" spans="1:18" s="492" customFormat="1" ht="9" customHeight="1">
      <c r="A84" s="493"/>
      <c r="B84" s="501" t="s">
        <v>378</v>
      </c>
      <c r="C84" s="513" t="s">
        <v>379</v>
      </c>
      <c r="D84" s="511">
        <v>18342</v>
      </c>
      <c r="E84" s="538">
        <v>17252</v>
      </c>
      <c r="F84" s="538">
        <v>17151</v>
      </c>
      <c r="G84" s="538">
        <v>17734</v>
      </c>
      <c r="H84" s="538">
        <v>18003</v>
      </c>
      <c r="I84" s="512"/>
      <c r="J84" s="510"/>
      <c r="K84" s="513"/>
      <c r="L84" s="511"/>
    </row>
    <row r="85" spans="1:18" s="492" customFormat="1" ht="9" customHeight="1">
      <c r="A85" s="493"/>
      <c r="B85" s="501" t="s">
        <v>380</v>
      </c>
      <c r="C85" s="684" t="s">
        <v>381</v>
      </c>
      <c r="D85" s="514">
        <v>71074</v>
      </c>
      <c r="E85" s="538">
        <v>72627</v>
      </c>
      <c r="F85" s="538">
        <v>74685</v>
      </c>
      <c r="G85" s="538">
        <v>76215</v>
      </c>
      <c r="H85" s="538">
        <v>78352</v>
      </c>
      <c r="I85" s="515"/>
      <c r="J85" s="510"/>
      <c r="K85" s="684"/>
      <c r="L85" s="514"/>
    </row>
    <row r="86" spans="1:18" s="492" customFormat="1" ht="9" customHeight="1">
      <c r="A86" s="493"/>
      <c r="B86" s="501" t="s">
        <v>382</v>
      </c>
      <c r="C86" s="516" t="s">
        <v>383</v>
      </c>
      <c r="E86" s="538"/>
      <c r="F86" s="538"/>
      <c r="G86" s="538"/>
      <c r="H86" s="538"/>
      <c r="I86" s="518"/>
      <c r="J86" s="519"/>
      <c r="K86" s="516"/>
      <c r="M86" s="519"/>
      <c r="N86" s="519"/>
      <c r="O86" s="519"/>
      <c r="P86" s="519"/>
      <c r="Q86" s="519"/>
      <c r="R86" s="519"/>
    </row>
    <row r="87" spans="1:18" s="492" customFormat="1" ht="9" customHeight="1">
      <c r="A87" s="493"/>
      <c r="B87" s="501"/>
      <c r="C87" s="516" t="s">
        <v>384</v>
      </c>
      <c r="E87" s="538"/>
      <c r="F87" s="538"/>
      <c r="G87" s="538"/>
      <c r="H87" s="538"/>
      <c r="I87" s="518"/>
      <c r="J87" s="519"/>
      <c r="K87" s="516"/>
      <c r="M87" s="519"/>
      <c r="N87" s="519"/>
      <c r="O87" s="519"/>
      <c r="P87" s="519"/>
      <c r="Q87" s="519"/>
      <c r="R87" s="519"/>
    </row>
    <row r="88" spans="1:18" s="492" customFormat="1" ht="9" customHeight="1">
      <c r="A88" s="493"/>
      <c r="B88" s="501"/>
      <c r="C88" s="516" t="s">
        <v>385</v>
      </c>
      <c r="D88" s="517">
        <v>4533</v>
      </c>
      <c r="E88" s="538">
        <v>4704</v>
      </c>
      <c r="F88" s="538">
        <v>4845</v>
      </c>
      <c r="G88" s="538">
        <v>4525</v>
      </c>
      <c r="H88" s="538">
        <v>4722</v>
      </c>
      <c r="I88" s="518"/>
      <c r="J88" s="519"/>
      <c r="K88" s="516"/>
      <c r="L88" s="517"/>
      <c r="M88" s="519"/>
      <c r="N88" s="519"/>
      <c r="O88" s="519"/>
      <c r="P88" s="519"/>
      <c r="Q88" s="519"/>
      <c r="R88" s="519"/>
    </row>
    <row r="89" spans="1:18" s="492" customFormat="1" ht="9" customHeight="1">
      <c r="A89" s="493"/>
      <c r="B89" s="501" t="s">
        <v>386</v>
      </c>
      <c r="C89" s="516" t="s">
        <v>387</v>
      </c>
      <c r="D89" s="517">
        <v>90926</v>
      </c>
      <c r="E89" s="538">
        <v>93438</v>
      </c>
      <c r="F89" s="538">
        <v>99380</v>
      </c>
      <c r="G89" s="538">
        <v>96700</v>
      </c>
      <c r="H89" s="538">
        <v>100771</v>
      </c>
      <c r="I89" s="518"/>
      <c r="J89" s="519"/>
      <c r="K89" s="516"/>
      <c r="L89" s="517"/>
      <c r="M89" s="519"/>
      <c r="N89" s="519"/>
      <c r="O89" s="519"/>
      <c r="P89" s="519"/>
      <c r="Q89" s="519"/>
      <c r="R89" s="519"/>
    </row>
    <row r="90" spans="1:18" s="492" customFormat="1" ht="9" customHeight="1">
      <c r="A90" s="493"/>
      <c r="B90" s="501" t="s">
        <v>388</v>
      </c>
      <c r="C90" s="516" t="s">
        <v>389</v>
      </c>
      <c r="D90" s="517">
        <v>4034</v>
      </c>
      <c r="E90" s="538">
        <v>4194</v>
      </c>
      <c r="F90" s="538">
        <v>4401</v>
      </c>
      <c r="G90" s="538">
        <v>4179</v>
      </c>
      <c r="H90" s="538">
        <v>4063</v>
      </c>
      <c r="I90" s="518"/>
      <c r="J90" s="519"/>
      <c r="K90" s="516"/>
      <c r="L90" s="517"/>
      <c r="M90" s="519"/>
      <c r="N90" s="519"/>
      <c r="O90" s="519"/>
      <c r="P90" s="519"/>
      <c r="Q90" s="519"/>
      <c r="R90" s="519"/>
    </row>
    <row r="91" spans="1:18" s="492" customFormat="1" ht="9" customHeight="1">
      <c r="A91" s="493"/>
      <c r="B91" s="501" t="s">
        <v>390</v>
      </c>
      <c r="C91" s="516" t="s">
        <v>391</v>
      </c>
      <c r="D91" s="517">
        <v>9670</v>
      </c>
      <c r="E91" s="538">
        <v>10057</v>
      </c>
      <c r="F91" s="538">
        <v>10416</v>
      </c>
      <c r="G91" s="538">
        <v>10194</v>
      </c>
      <c r="H91" s="538">
        <v>10209</v>
      </c>
      <c r="I91" s="518"/>
      <c r="J91" s="519"/>
      <c r="K91" s="516"/>
      <c r="L91" s="517"/>
      <c r="M91" s="519"/>
      <c r="N91" s="519"/>
      <c r="O91" s="519"/>
      <c r="P91" s="519"/>
      <c r="Q91" s="519"/>
      <c r="R91" s="519"/>
    </row>
    <row r="92" spans="1:18" s="492" customFormat="1" ht="9" customHeight="1">
      <c r="A92" s="493"/>
      <c r="B92" s="501" t="s">
        <v>392</v>
      </c>
      <c r="C92" s="516" t="s">
        <v>393</v>
      </c>
      <c r="D92" s="517">
        <v>29</v>
      </c>
      <c r="E92" s="538">
        <v>28</v>
      </c>
      <c r="F92" s="538">
        <v>14</v>
      </c>
      <c r="G92" s="538">
        <v>22</v>
      </c>
      <c r="H92" s="538">
        <v>18</v>
      </c>
      <c r="I92" s="518"/>
      <c r="J92" s="519"/>
      <c r="K92" s="516"/>
      <c r="L92" s="517"/>
      <c r="M92" s="519"/>
      <c r="N92" s="519"/>
      <c r="O92" s="519"/>
      <c r="P92" s="519"/>
      <c r="Q92" s="519"/>
      <c r="R92" s="519"/>
    </row>
    <row r="93" spans="1:18" s="492" customFormat="1" ht="9" customHeight="1">
      <c r="A93" s="493"/>
      <c r="B93" s="501" t="s">
        <v>394</v>
      </c>
      <c r="C93" s="516" t="s">
        <v>395</v>
      </c>
      <c r="D93" s="517">
        <v>61</v>
      </c>
      <c r="E93" s="538">
        <v>47</v>
      </c>
      <c r="F93" s="538">
        <v>33</v>
      </c>
      <c r="G93" s="538">
        <v>42</v>
      </c>
      <c r="H93" s="538">
        <v>38</v>
      </c>
      <c r="I93" s="518"/>
      <c r="J93" s="519"/>
      <c r="K93" s="516"/>
      <c r="L93" s="517"/>
      <c r="M93" s="519"/>
      <c r="N93" s="519"/>
      <c r="O93" s="519"/>
      <c r="P93" s="519"/>
      <c r="Q93" s="519"/>
      <c r="R93" s="519"/>
    </row>
    <row r="94" spans="1:18" s="492" customFormat="1" ht="9" customHeight="1">
      <c r="A94" s="493"/>
      <c r="B94" s="501" t="s">
        <v>396</v>
      </c>
      <c r="C94" s="516" t="s">
        <v>397</v>
      </c>
      <c r="D94" s="517">
        <v>126420</v>
      </c>
      <c r="E94" s="538">
        <v>131832</v>
      </c>
      <c r="F94" s="538">
        <v>141175</v>
      </c>
      <c r="G94" s="538">
        <v>140595</v>
      </c>
      <c r="H94" s="538">
        <v>144798</v>
      </c>
      <c r="I94" s="518"/>
      <c r="K94" s="516"/>
      <c r="L94" s="517"/>
    </row>
    <row r="95" spans="1:18" s="492" customFormat="1" ht="9" customHeight="1">
      <c r="A95" s="493"/>
      <c r="B95" s="501" t="s">
        <v>398</v>
      </c>
      <c r="C95" s="516" t="s">
        <v>399</v>
      </c>
      <c r="D95" s="517">
        <v>45398</v>
      </c>
      <c r="E95" s="538">
        <v>49901</v>
      </c>
      <c r="F95" s="538">
        <v>51090</v>
      </c>
      <c r="G95" s="538">
        <v>47825</v>
      </c>
      <c r="H95" s="538">
        <v>48548</v>
      </c>
      <c r="I95" s="518"/>
      <c r="K95" s="516"/>
      <c r="L95" s="517"/>
    </row>
    <row r="96" spans="1:18" s="492" customFormat="1" ht="9" customHeight="1">
      <c r="A96" s="493"/>
      <c r="B96" s="501" t="s">
        <v>400</v>
      </c>
      <c r="C96" s="516" t="s">
        <v>401</v>
      </c>
      <c r="D96" s="517">
        <v>51536</v>
      </c>
      <c r="E96" s="538">
        <v>53229</v>
      </c>
      <c r="F96" s="538">
        <v>54920</v>
      </c>
      <c r="G96" s="538">
        <v>55877</v>
      </c>
      <c r="H96" s="538">
        <v>57529</v>
      </c>
      <c r="I96" s="518"/>
      <c r="K96" s="516"/>
      <c r="L96" s="517"/>
    </row>
    <row r="97" spans="1:12" s="492" customFormat="1" ht="9" customHeight="1">
      <c r="A97" s="493"/>
      <c r="B97" s="501" t="s">
        <v>402</v>
      </c>
      <c r="C97" s="516" t="s">
        <v>403</v>
      </c>
      <c r="D97" s="517">
        <v>1412</v>
      </c>
      <c r="E97" s="538">
        <v>1626</v>
      </c>
      <c r="F97" s="538">
        <v>1693</v>
      </c>
      <c r="G97" s="538">
        <v>1676</v>
      </c>
      <c r="H97" s="538">
        <v>1703</v>
      </c>
      <c r="I97" s="518"/>
      <c r="K97" s="516"/>
      <c r="L97" s="517"/>
    </row>
    <row r="98" spans="1:12" s="492" customFormat="1" ht="9" customHeight="1">
      <c r="A98" s="493"/>
      <c r="B98" s="501" t="s">
        <v>404</v>
      </c>
      <c r="C98" s="516" t="s">
        <v>405</v>
      </c>
      <c r="D98" s="517"/>
      <c r="E98" s="538"/>
      <c r="F98" s="538"/>
      <c r="G98" s="538"/>
      <c r="H98" s="538"/>
      <c r="I98" s="518"/>
      <c r="K98" s="516"/>
      <c r="L98" s="517"/>
    </row>
    <row r="99" spans="1:12" s="492" customFormat="1" ht="9" customHeight="1">
      <c r="A99" s="493"/>
      <c r="B99" s="501"/>
      <c r="C99" s="516" t="s">
        <v>406</v>
      </c>
      <c r="D99" s="517">
        <v>4559</v>
      </c>
      <c r="E99" s="538">
        <v>4665</v>
      </c>
      <c r="F99" s="538">
        <v>5000</v>
      </c>
      <c r="G99" s="538">
        <v>4812</v>
      </c>
      <c r="H99" s="538">
        <v>4995</v>
      </c>
      <c r="I99" s="518"/>
      <c r="K99" s="516"/>
      <c r="L99" s="517"/>
    </row>
    <row r="100" spans="1:12" s="492" customFormat="1" ht="9" customHeight="1">
      <c r="A100" s="493"/>
      <c r="B100" s="501" t="s">
        <v>407</v>
      </c>
      <c r="C100" s="516" t="s">
        <v>408</v>
      </c>
      <c r="D100" s="517">
        <v>15982</v>
      </c>
      <c r="E100" s="538">
        <v>16626</v>
      </c>
      <c r="F100" s="538">
        <v>17316</v>
      </c>
      <c r="G100" s="538">
        <v>18296</v>
      </c>
      <c r="H100" s="538">
        <v>19371</v>
      </c>
      <c r="I100" s="518"/>
      <c r="K100" s="516"/>
      <c r="L100" s="517"/>
    </row>
    <row r="101" spans="1:12" s="492" customFormat="1" ht="9" customHeight="1">
      <c r="A101" s="493"/>
      <c r="B101" s="501" t="s">
        <v>409</v>
      </c>
      <c r="C101" s="516" t="s">
        <v>410</v>
      </c>
      <c r="D101" s="517">
        <v>1137</v>
      </c>
      <c r="E101" s="538">
        <v>1243</v>
      </c>
      <c r="F101" s="538">
        <v>1039</v>
      </c>
      <c r="G101" s="538">
        <v>1032</v>
      </c>
      <c r="H101" s="538">
        <v>1037</v>
      </c>
      <c r="I101" s="518"/>
      <c r="K101" s="516"/>
      <c r="L101" s="517"/>
    </row>
    <row r="102" spans="1:12" s="492" customFormat="1" ht="9" customHeight="1">
      <c r="A102" s="493"/>
      <c r="B102" s="501" t="s">
        <v>411</v>
      </c>
      <c r="C102" s="516" t="s">
        <v>412</v>
      </c>
      <c r="D102" s="517">
        <v>14768</v>
      </c>
      <c r="E102" s="538">
        <v>14728</v>
      </c>
      <c r="F102" s="538">
        <v>14376</v>
      </c>
      <c r="G102" s="538">
        <v>14825</v>
      </c>
      <c r="H102" s="538">
        <v>14391</v>
      </c>
      <c r="I102" s="518"/>
      <c r="K102" s="516"/>
      <c r="L102" s="517"/>
    </row>
    <row r="103" spans="1:12" s="492" customFormat="1" ht="9" customHeight="1">
      <c r="A103" s="493"/>
      <c r="B103" s="501" t="s">
        <v>413</v>
      </c>
      <c r="C103" s="516" t="s">
        <v>414</v>
      </c>
      <c r="D103" s="517"/>
      <c r="E103" s="538"/>
      <c r="F103" s="538"/>
      <c r="G103" s="538"/>
      <c r="H103" s="538"/>
      <c r="I103" s="518"/>
      <c r="K103" s="516"/>
      <c r="L103" s="517"/>
    </row>
    <row r="104" spans="1:12" s="492" customFormat="1" ht="9" customHeight="1">
      <c r="A104" s="493"/>
      <c r="B104" s="501"/>
      <c r="C104" s="516" t="s">
        <v>415</v>
      </c>
      <c r="D104" s="517">
        <v>8946</v>
      </c>
      <c r="E104" s="538">
        <v>9072</v>
      </c>
      <c r="F104" s="538">
        <v>9175</v>
      </c>
      <c r="G104" s="538">
        <v>9527</v>
      </c>
      <c r="H104" s="538">
        <v>9414</v>
      </c>
      <c r="I104" s="518"/>
      <c r="K104" s="516"/>
      <c r="L104" s="517"/>
    </row>
    <row r="105" spans="1:12" s="492" customFormat="1" ht="9" customHeight="1">
      <c r="A105" s="493"/>
      <c r="B105" s="501" t="s">
        <v>416</v>
      </c>
      <c r="C105" s="516" t="s">
        <v>417</v>
      </c>
      <c r="E105" s="539"/>
      <c r="F105" s="539"/>
      <c r="G105" s="539"/>
      <c r="H105" s="539"/>
      <c r="I105" s="518"/>
      <c r="K105" s="516"/>
    </row>
    <row r="106" spans="1:12" s="492" customFormat="1" ht="9" customHeight="1">
      <c r="A106" s="493"/>
      <c r="B106" s="501"/>
      <c r="C106" s="516" t="s">
        <v>418</v>
      </c>
      <c r="D106" s="517">
        <v>10529</v>
      </c>
      <c r="E106" s="540">
        <v>11995</v>
      </c>
      <c r="F106" s="540">
        <v>12789</v>
      </c>
      <c r="G106" s="540">
        <v>11297</v>
      </c>
      <c r="H106" s="540">
        <v>10656</v>
      </c>
      <c r="I106" s="518"/>
      <c r="K106" s="516"/>
      <c r="L106" s="517"/>
    </row>
    <row r="107" spans="1:12" s="492" customFormat="1" ht="9" customHeight="1">
      <c r="A107" s="493"/>
      <c r="B107" s="501" t="s">
        <v>419</v>
      </c>
      <c r="C107" s="516" t="s">
        <v>420</v>
      </c>
      <c r="D107" s="517">
        <v>60174</v>
      </c>
      <c r="E107" s="540">
        <v>67409</v>
      </c>
      <c r="F107" s="540">
        <v>72520</v>
      </c>
      <c r="G107" s="540">
        <v>75320</v>
      </c>
      <c r="H107" s="540">
        <v>73736</v>
      </c>
      <c r="I107" s="518"/>
      <c r="K107" s="516"/>
      <c r="L107" s="517"/>
    </row>
    <row r="108" spans="1:12" s="492" customFormat="1" ht="3" customHeight="1">
      <c r="A108" s="493"/>
      <c r="B108" s="498"/>
      <c r="C108" s="535"/>
      <c r="D108" s="499"/>
      <c r="E108" s="499"/>
      <c r="F108" s="499"/>
      <c r="G108" s="499"/>
      <c r="H108" s="536"/>
      <c r="I108" s="500"/>
    </row>
    <row r="109" spans="1:12" s="492" customFormat="1" ht="3" customHeight="1">
      <c r="A109" s="493"/>
      <c r="B109" s="501"/>
      <c r="C109" s="503"/>
      <c r="D109" s="502"/>
      <c r="E109" s="502"/>
      <c r="F109" s="502"/>
      <c r="G109" s="502"/>
      <c r="H109" s="502"/>
      <c r="I109" s="500"/>
    </row>
    <row r="110" spans="1:12" s="492" customFormat="1" ht="8.65" customHeight="1">
      <c r="A110" s="493"/>
      <c r="B110" s="541" t="s">
        <v>421</v>
      </c>
      <c r="C110" s="541"/>
      <c r="D110" s="542"/>
      <c r="E110" s="542"/>
      <c r="F110" s="542"/>
      <c r="G110" s="542"/>
      <c r="H110" s="542"/>
      <c r="I110" s="543"/>
    </row>
    <row r="111" spans="1:12" s="492" customFormat="1" ht="8.65" customHeight="1">
      <c r="A111" s="493"/>
      <c r="B111" s="541" t="s">
        <v>422</v>
      </c>
      <c r="C111" s="541"/>
      <c r="D111" s="542"/>
      <c r="E111" s="542"/>
      <c r="F111" s="542"/>
      <c r="G111" s="542"/>
      <c r="H111" s="542"/>
      <c r="I111" s="543"/>
    </row>
    <row r="112" spans="1:12" s="492" customFormat="1" ht="8.65" customHeight="1">
      <c r="A112" s="493"/>
      <c r="B112" s="544" t="s">
        <v>423</v>
      </c>
      <c r="C112" s="544"/>
      <c r="D112" s="542"/>
      <c r="E112" s="542"/>
      <c r="F112" s="542"/>
      <c r="G112" s="542"/>
      <c r="H112" s="542"/>
      <c r="I112" s="543"/>
    </row>
    <row r="113" spans="1:10" s="492" customFormat="1" ht="4.7" customHeight="1">
      <c r="A113" s="534"/>
      <c r="B113" s="498"/>
      <c r="C113" s="545"/>
      <c r="D113" s="545"/>
      <c r="E113" s="545"/>
      <c r="F113" s="545"/>
      <c r="G113" s="545"/>
      <c r="H113" s="545"/>
      <c r="I113" s="546"/>
    </row>
    <row r="114" spans="1:10" hidden="1">
      <c r="J114" s="548" t="s">
        <v>59</v>
      </c>
    </row>
  </sheetData>
  <sheetProtection sheet="1" objects="1" scenarios="1"/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paperSize="119" orientation="portrait" r:id="rId1"/>
  <headerFooter>
    <oddHeader>&amp;L&amp;"Arial,Normal"&amp;10&amp;K000080INEGI. Anuario estadístico y geógráfico de los Estados Unidos Mexicanos 2013. 2014.</oddHeader>
  </headerFooter>
  <rowBreaks count="2" manualBreakCount="2">
    <brk id="36" max="16383" man="1"/>
    <brk id="72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>
  <dimension ref="A1:P44"/>
  <sheetViews>
    <sheetView showGridLines="0" showRowColHeaders="0" zoomScale="140" zoomScaleNormal="140" workbookViewId="0"/>
  </sheetViews>
  <sheetFormatPr baseColWidth="10" defaultColWidth="0" defaultRowHeight="11.25" zeroHeight="1"/>
  <cols>
    <col min="1" max="1" width="1.1640625" style="547" customWidth="1"/>
    <col min="2" max="2" width="5.83203125" style="547" customWidth="1"/>
    <col min="3" max="3" width="6" style="547" customWidth="1"/>
    <col min="4" max="4" width="5.6640625" style="547" customWidth="1"/>
    <col min="5" max="5" width="6.5" style="547" customWidth="1"/>
    <col min="6" max="7" width="6.33203125" style="547" customWidth="1"/>
    <col min="8" max="8" width="6.5" style="547" customWidth="1"/>
    <col min="9" max="9" width="6.33203125" style="547" customWidth="1"/>
    <col min="10" max="10" width="6" style="547" customWidth="1"/>
    <col min="11" max="11" width="5.6640625" style="547" customWidth="1"/>
    <col min="12" max="12" width="5.5" style="547" customWidth="1"/>
    <col min="13" max="13" width="6.5" style="547" customWidth="1"/>
    <col min="14" max="14" width="1.1640625" style="547" customWidth="1"/>
    <col min="15" max="15" width="1" style="547" customWidth="1"/>
    <col min="16" max="16" width="0" style="547" hidden="1" customWidth="1"/>
    <col min="17" max="16384" width="13.33203125" style="547" hidden="1"/>
  </cols>
  <sheetData>
    <row r="1" spans="1:16" s="492" customFormat="1" ht="4.7" customHeight="1">
      <c r="A1" s="489"/>
      <c r="B1" s="549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1"/>
      <c r="O1" s="501"/>
      <c r="P1" s="501"/>
    </row>
    <row r="2" spans="1:16" s="492" customFormat="1" ht="11.1" customHeight="1">
      <c r="A2" s="493"/>
      <c r="B2" s="550" t="s">
        <v>424</v>
      </c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710" t="s">
        <v>425</v>
      </c>
      <c r="N2" s="552"/>
      <c r="O2" s="504"/>
      <c r="P2" s="504"/>
    </row>
    <row r="3" spans="1:16" s="492" customFormat="1" ht="11.1" customHeight="1">
      <c r="A3" s="493"/>
      <c r="B3" s="550" t="s">
        <v>426</v>
      </c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3"/>
      <c r="N3" s="554"/>
      <c r="O3" s="553"/>
      <c r="P3" s="553"/>
    </row>
    <row r="4" spans="1:16" s="492" customFormat="1" ht="11.1" customHeight="1">
      <c r="A4" s="493"/>
      <c r="B4" s="550" t="s">
        <v>27</v>
      </c>
      <c r="C4" s="551"/>
      <c r="D4" s="551"/>
      <c r="E4" s="551"/>
      <c r="F4" s="551"/>
      <c r="G4" s="551"/>
      <c r="H4" s="551"/>
      <c r="I4" s="551"/>
      <c r="J4" s="551"/>
      <c r="K4" s="551"/>
      <c r="L4" s="551"/>
      <c r="M4" s="551"/>
      <c r="N4" s="555"/>
      <c r="O4" s="551"/>
      <c r="P4" s="551"/>
    </row>
    <row r="5" spans="1:16" s="492" customFormat="1" ht="3" customHeight="1">
      <c r="A5" s="493"/>
      <c r="B5" s="556"/>
      <c r="C5" s="557"/>
      <c r="D5" s="557"/>
      <c r="E5" s="557"/>
      <c r="F5" s="557"/>
      <c r="G5" s="557"/>
      <c r="H5" s="557"/>
      <c r="I5" s="557"/>
      <c r="J5" s="557"/>
      <c r="K5" s="557"/>
      <c r="L5" s="557"/>
      <c r="M5" s="558"/>
      <c r="N5" s="552"/>
      <c r="O5" s="504"/>
      <c r="P5" s="504"/>
    </row>
    <row r="6" spans="1:16" s="492" customFormat="1" ht="3" customHeight="1">
      <c r="A6" s="493"/>
      <c r="B6" s="559"/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4"/>
      <c r="N6" s="552"/>
      <c r="O6" s="504"/>
      <c r="P6" s="504"/>
    </row>
    <row r="7" spans="1:16" s="492" customFormat="1" ht="9" customHeight="1">
      <c r="A7" s="493"/>
      <c r="B7" s="559"/>
      <c r="C7" s="504" t="s">
        <v>46</v>
      </c>
      <c r="D7" s="737" t="s">
        <v>427</v>
      </c>
      <c r="E7" s="737" t="s">
        <v>428</v>
      </c>
      <c r="F7" s="737" t="s">
        <v>429</v>
      </c>
      <c r="G7" s="737" t="s">
        <v>430</v>
      </c>
      <c r="H7" s="737" t="s">
        <v>431</v>
      </c>
      <c r="I7" s="737" t="s">
        <v>432</v>
      </c>
      <c r="J7" s="737" t="s">
        <v>433</v>
      </c>
      <c r="K7" s="737" t="s">
        <v>434</v>
      </c>
      <c r="L7" s="737" t="s">
        <v>435</v>
      </c>
      <c r="M7" s="737" t="s">
        <v>436</v>
      </c>
      <c r="N7" s="560"/>
      <c r="O7" s="561"/>
      <c r="P7" s="561"/>
    </row>
    <row r="8" spans="1:16" s="492" customFormat="1" ht="9" customHeight="1">
      <c r="A8" s="493"/>
      <c r="B8" s="559" t="s">
        <v>28</v>
      </c>
      <c r="C8" s="501"/>
      <c r="D8" s="738"/>
      <c r="E8" s="738"/>
      <c r="F8" s="738"/>
      <c r="G8" s="738"/>
      <c r="H8" s="738"/>
      <c r="I8" s="738"/>
      <c r="J8" s="738"/>
      <c r="K8" s="738"/>
      <c r="L8" s="738"/>
      <c r="M8" s="738"/>
      <c r="N8" s="560"/>
      <c r="O8" s="561"/>
      <c r="P8" s="561"/>
    </row>
    <row r="9" spans="1:16" s="492" customFormat="1" ht="9" customHeight="1">
      <c r="A9" s="493"/>
      <c r="B9" s="562"/>
      <c r="C9" s="501"/>
      <c r="D9" s="738"/>
      <c r="E9" s="738"/>
      <c r="F9" s="738"/>
      <c r="G9" s="738"/>
      <c r="H9" s="738"/>
      <c r="I9" s="738"/>
      <c r="J9" s="738"/>
      <c r="K9" s="738"/>
      <c r="L9" s="738"/>
      <c r="M9" s="738"/>
      <c r="N9" s="560"/>
      <c r="O9" s="561"/>
      <c r="P9" s="561"/>
    </row>
    <row r="10" spans="1:16" s="492" customFormat="1" ht="3" customHeight="1">
      <c r="A10" s="493"/>
      <c r="B10" s="556"/>
      <c r="C10" s="558"/>
      <c r="D10" s="558"/>
      <c r="E10" s="558"/>
      <c r="F10" s="558"/>
      <c r="G10" s="558"/>
      <c r="H10" s="558"/>
      <c r="I10" s="558"/>
      <c r="J10" s="558"/>
      <c r="K10" s="558"/>
      <c r="L10" s="558"/>
      <c r="M10" s="558"/>
      <c r="N10" s="552"/>
      <c r="O10" s="504"/>
      <c r="P10" s="504"/>
    </row>
    <row r="11" spans="1:16" s="492" customFormat="1" ht="3" customHeight="1">
      <c r="A11" s="493"/>
      <c r="B11" s="559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52"/>
      <c r="O11" s="504"/>
      <c r="P11" s="504"/>
    </row>
    <row r="12" spans="1:16" s="524" customFormat="1" ht="8.25" customHeight="1">
      <c r="A12" s="531"/>
      <c r="B12" s="563">
        <v>1995</v>
      </c>
      <c r="C12" s="564">
        <f>SUM(D12:M12)</f>
        <v>28201</v>
      </c>
      <c r="D12" s="565">
        <v>115</v>
      </c>
      <c r="E12" s="565">
        <v>4187</v>
      </c>
      <c r="F12" s="565">
        <v>7502</v>
      </c>
      <c r="G12" s="565">
        <v>6280</v>
      </c>
      <c r="H12" s="565">
        <v>4517</v>
      </c>
      <c r="I12" s="565">
        <v>3050</v>
      </c>
      <c r="J12" s="565">
        <v>1051</v>
      </c>
      <c r="K12" s="565">
        <v>115</v>
      </c>
      <c r="L12" s="565">
        <v>3</v>
      </c>
      <c r="M12" s="565">
        <v>1381</v>
      </c>
      <c r="N12" s="566"/>
      <c r="O12" s="565"/>
      <c r="P12" s="565"/>
    </row>
    <row r="13" spans="1:16" s="524" customFormat="1" ht="8.25" customHeight="1">
      <c r="A13" s="531"/>
      <c r="B13" s="563">
        <v>1996</v>
      </c>
      <c r="C13" s="567">
        <f>SUM(D13:M13)</f>
        <v>27157</v>
      </c>
      <c r="D13" s="565">
        <v>117</v>
      </c>
      <c r="E13" s="565">
        <v>4003</v>
      </c>
      <c r="F13" s="565">
        <v>7231</v>
      </c>
      <c r="G13" s="565">
        <v>6059</v>
      </c>
      <c r="H13" s="565">
        <v>4350</v>
      </c>
      <c r="I13" s="565">
        <v>2977</v>
      </c>
      <c r="J13" s="565">
        <v>969</v>
      </c>
      <c r="K13" s="565">
        <v>112</v>
      </c>
      <c r="L13" s="565">
        <v>8</v>
      </c>
      <c r="M13" s="565">
        <v>1331</v>
      </c>
      <c r="N13" s="566"/>
      <c r="O13" s="565"/>
      <c r="P13" s="565"/>
    </row>
    <row r="14" spans="1:16" s="524" customFormat="1" ht="8.25" customHeight="1">
      <c r="A14" s="531"/>
      <c r="B14" s="563">
        <v>1997</v>
      </c>
      <c r="C14" s="567">
        <f>SUM(D14:M14)</f>
        <v>27135</v>
      </c>
      <c r="D14" s="565">
        <v>127</v>
      </c>
      <c r="E14" s="565">
        <v>4083</v>
      </c>
      <c r="F14" s="565">
        <v>7091</v>
      </c>
      <c r="G14" s="565">
        <v>6093</v>
      </c>
      <c r="H14" s="565">
        <v>4473</v>
      </c>
      <c r="I14" s="565">
        <v>2890</v>
      </c>
      <c r="J14" s="565">
        <v>959</v>
      </c>
      <c r="K14" s="565">
        <v>113</v>
      </c>
      <c r="L14" s="565">
        <v>4</v>
      </c>
      <c r="M14" s="565">
        <v>1302</v>
      </c>
      <c r="N14" s="566"/>
      <c r="O14" s="565"/>
      <c r="P14" s="565"/>
    </row>
    <row r="15" spans="1:16" s="524" customFormat="1" ht="8.25" customHeight="1">
      <c r="A15" s="531"/>
      <c r="B15" s="563">
        <v>1998</v>
      </c>
      <c r="C15" s="567">
        <f>SUM(D15:M15)</f>
        <v>28120</v>
      </c>
      <c r="D15" s="565">
        <v>142</v>
      </c>
      <c r="E15" s="565">
        <v>4269</v>
      </c>
      <c r="F15" s="565">
        <v>7550</v>
      </c>
      <c r="G15" s="565">
        <v>6454</v>
      </c>
      <c r="H15" s="565">
        <v>4446</v>
      </c>
      <c r="I15" s="565">
        <v>2846</v>
      </c>
      <c r="J15" s="565">
        <v>910</v>
      </c>
      <c r="K15" s="565">
        <v>93</v>
      </c>
      <c r="L15" s="565">
        <v>8</v>
      </c>
      <c r="M15" s="565">
        <v>1402</v>
      </c>
      <c r="N15" s="566"/>
      <c r="O15" s="565"/>
      <c r="P15" s="565"/>
    </row>
    <row r="16" spans="1:16" s="524" customFormat="1" ht="8.25" customHeight="1">
      <c r="A16" s="531"/>
      <c r="B16" s="563">
        <v>1999</v>
      </c>
      <c r="C16" s="567">
        <f>SUM(D16:M16)</f>
        <v>27604</v>
      </c>
      <c r="D16" s="565">
        <v>125</v>
      </c>
      <c r="E16" s="565">
        <v>4202</v>
      </c>
      <c r="F16" s="565">
        <v>7235</v>
      </c>
      <c r="G16" s="565">
        <v>6330</v>
      </c>
      <c r="H16" s="565">
        <v>4493</v>
      </c>
      <c r="I16" s="565">
        <v>2819</v>
      </c>
      <c r="J16" s="565">
        <v>953</v>
      </c>
      <c r="K16" s="565">
        <v>93</v>
      </c>
      <c r="L16" s="565">
        <v>4</v>
      </c>
      <c r="M16" s="565">
        <v>1350</v>
      </c>
      <c r="N16" s="566"/>
      <c r="O16" s="565"/>
      <c r="P16" s="565"/>
    </row>
    <row r="17" spans="1:16" s="524" customFormat="1" ht="8.25" customHeight="1">
      <c r="A17" s="531"/>
      <c r="B17" s="563"/>
      <c r="C17" s="567"/>
      <c r="D17" s="565"/>
      <c r="E17" s="565"/>
      <c r="F17" s="565"/>
      <c r="G17" s="565"/>
      <c r="H17" s="565"/>
      <c r="I17" s="565"/>
      <c r="J17" s="565"/>
      <c r="K17" s="565"/>
      <c r="L17" s="565"/>
      <c r="M17" s="565"/>
      <c r="N17" s="566"/>
      <c r="O17" s="565"/>
      <c r="P17" s="565"/>
    </row>
    <row r="18" spans="1:16" s="524" customFormat="1" ht="8.25" customHeight="1">
      <c r="A18" s="531"/>
      <c r="B18" s="563">
        <v>2000</v>
      </c>
      <c r="C18" s="567">
        <f>SUM(D18:M18)</f>
        <v>26958</v>
      </c>
      <c r="D18" s="565">
        <v>123</v>
      </c>
      <c r="E18" s="565">
        <v>4138</v>
      </c>
      <c r="F18" s="565">
        <v>6831</v>
      </c>
      <c r="G18" s="565">
        <v>6071</v>
      </c>
      <c r="H18" s="565">
        <v>4563</v>
      </c>
      <c r="I18" s="565">
        <v>2888</v>
      </c>
      <c r="J18" s="565">
        <v>978</v>
      </c>
      <c r="K18" s="565">
        <v>104</v>
      </c>
      <c r="L18" s="565">
        <v>6</v>
      </c>
      <c r="M18" s="565">
        <v>1256</v>
      </c>
      <c r="N18" s="566"/>
      <c r="O18" s="565"/>
      <c r="P18" s="565"/>
    </row>
    <row r="19" spans="1:16" s="524" customFormat="1" ht="8.25" customHeight="1">
      <c r="A19" s="531"/>
      <c r="B19" s="563">
        <v>2001</v>
      </c>
      <c r="C19" s="567">
        <f>SUM(D19:M19)</f>
        <v>25567</v>
      </c>
      <c r="D19" s="565">
        <v>135</v>
      </c>
      <c r="E19" s="565">
        <v>3872</v>
      </c>
      <c r="F19" s="565">
        <v>6478</v>
      </c>
      <c r="G19" s="565">
        <v>5976</v>
      </c>
      <c r="H19" s="565">
        <v>4235</v>
      </c>
      <c r="I19" s="565">
        <v>2756</v>
      </c>
      <c r="J19" s="565">
        <v>897</v>
      </c>
      <c r="K19" s="565">
        <v>83</v>
      </c>
      <c r="L19" s="565" t="s">
        <v>9</v>
      </c>
      <c r="M19" s="565">
        <v>1135</v>
      </c>
      <c r="N19" s="566"/>
      <c r="O19" s="565"/>
      <c r="P19" s="565"/>
    </row>
    <row r="20" spans="1:16" s="524" customFormat="1" ht="8.25" customHeight="1">
      <c r="A20" s="531"/>
      <c r="B20" s="563">
        <v>2002</v>
      </c>
      <c r="C20" s="567">
        <f>SUM(D20:M20)</f>
        <v>25109</v>
      </c>
      <c r="D20" s="565">
        <v>109</v>
      </c>
      <c r="E20" s="565">
        <v>3705</v>
      </c>
      <c r="F20" s="565">
        <v>6321</v>
      </c>
      <c r="G20" s="565">
        <v>5831</v>
      </c>
      <c r="H20" s="565">
        <v>4333</v>
      </c>
      <c r="I20" s="565">
        <v>2691</v>
      </c>
      <c r="J20" s="565">
        <v>834</v>
      </c>
      <c r="K20" s="565">
        <v>96</v>
      </c>
      <c r="L20" s="565">
        <v>5</v>
      </c>
      <c r="M20" s="565">
        <v>1184</v>
      </c>
      <c r="N20" s="566"/>
      <c r="O20" s="565"/>
      <c r="P20" s="565"/>
    </row>
    <row r="21" spans="1:16" s="524" customFormat="1" ht="8.25" customHeight="1">
      <c r="A21" s="531"/>
      <c r="B21" s="563">
        <v>2003</v>
      </c>
      <c r="C21" s="567">
        <f>SUM(D21:M21)</f>
        <v>25011</v>
      </c>
      <c r="D21" s="565">
        <v>137</v>
      </c>
      <c r="E21" s="565">
        <v>3609</v>
      </c>
      <c r="F21" s="565">
        <v>6392</v>
      </c>
      <c r="G21" s="565">
        <v>5638</v>
      </c>
      <c r="H21" s="565">
        <v>4315</v>
      </c>
      <c r="I21" s="565">
        <v>2774</v>
      </c>
      <c r="J21" s="565">
        <v>875</v>
      </c>
      <c r="K21" s="565">
        <v>59</v>
      </c>
      <c r="L21" s="565">
        <v>3</v>
      </c>
      <c r="M21" s="565">
        <v>1209</v>
      </c>
      <c r="N21" s="566"/>
      <c r="O21" s="565"/>
      <c r="P21" s="565"/>
    </row>
    <row r="22" spans="1:16" s="569" customFormat="1" ht="8.25" customHeight="1">
      <c r="A22" s="568"/>
      <c r="B22" s="563">
        <v>2004</v>
      </c>
      <c r="C22" s="567">
        <f>SUM(D22:M22)</f>
        <v>24836</v>
      </c>
      <c r="D22" s="492">
        <v>134</v>
      </c>
      <c r="E22" s="510">
        <v>3668</v>
      </c>
      <c r="F22" s="510">
        <v>5976</v>
      </c>
      <c r="G22" s="510">
        <v>5284</v>
      </c>
      <c r="H22" s="510">
        <v>4550</v>
      </c>
      <c r="I22" s="510">
        <v>2532</v>
      </c>
      <c r="J22" s="492">
        <v>812</v>
      </c>
      <c r="K22" s="492">
        <v>65</v>
      </c>
      <c r="L22" s="492">
        <v>2</v>
      </c>
      <c r="M22" s="510">
        <v>1813</v>
      </c>
      <c r="N22" s="566"/>
      <c r="O22" s="565"/>
      <c r="P22" s="565"/>
    </row>
    <row r="23" spans="1:16" s="569" customFormat="1" ht="8.25" customHeight="1">
      <c r="A23" s="568"/>
      <c r="B23" s="563"/>
      <c r="C23" s="567"/>
      <c r="D23" s="492"/>
      <c r="E23" s="510"/>
      <c r="F23" s="510"/>
      <c r="G23" s="510"/>
      <c r="H23" s="510"/>
      <c r="I23" s="510"/>
      <c r="J23" s="492"/>
      <c r="K23" s="492"/>
      <c r="L23" s="492"/>
      <c r="M23" s="510"/>
      <c r="N23" s="566"/>
      <c r="O23" s="565"/>
      <c r="P23" s="565"/>
    </row>
    <row r="24" spans="1:16" s="569" customFormat="1" ht="8.25" customHeight="1">
      <c r="A24" s="568"/>
      <c r="B24" s="563">
        <v>2005</v>
      </c>
      <c r="C24" s="567">
        <f>SUM(D24:M24)</f>
        <v>24494</v>
      </c>
      <c r="D24" s="492">
        <v>126</v>
      </c>
      <c r="E24" s="510">
        <v>3661</v>
      </c>
      <c r="F24" s="510">
        <v>5948</v>
      </c>
      <c r="G24" s="510">
        <v>5386</v>
      </c>
      <c r="H24" s="510">
        <v>4181</v>
      </c>
      <c r="I24" s="510">
        <v>2478</v>
      </c>
      <c r="J24" s="492">
        <v>803</v>
      </c>
      <c r="K24" s="492">
        <v>77</v>
      </c>
      <c r="L24" s="492">
        <v>4</v>
      </c>
      <c r="M24" s="510">
        <v>1830</v>
      </c>
      <c r="N24" s="566"/>
      <c r="O24" s="565"/>
      <c r="P24" s="565"/>
    </row>
    <row r="25" spans="1:16" s="569" customFormat="1" ht="8.25" customHeight="1">
      <c r="A25" s="568"/>
      <c r="B25" s="563">
        <v>2006</v>
      </c>
      <c r="C25" s="567">
        <f>SUM(D25:M25)</f>
        <v>23986</v>
      </c>
      <c r="D25" s="492">
        <v>122</v>
      </c>
      <c r="E25" s="510">
        <v>3591</v>
      </c>
      <c r="F25" s="510">
        <v>5814</v>
      </c>
      <c r="G25" s="510">
        <v>5228</v>
      </c>
      <c r="H25" s="510">
        <v>4107</v>
      </c>
      <c r="I25" s="510">
        <v>2523</v>
      </c>
      <c r="J25" s="492">
        <v>781</v>
      </c>
      <c r="K25" s="492">
        <v>72</v>
      </c>
      <c r="L25" s="492">
        <v>3</v>
      </c>
      <c r="M25" s="510">
        <v>1745</v>
      </c>
      <c r="N25" s="566"/>
      <c r="O25" s="565"/>
      <c r="P25" s="565"/>
    </row>
    <row r="26" spans="1:16" s="569" customFormat="1" ht="8.25" customHeight="1">
      <c r="A26" s="568"/>
      <c r="B26" s="563">
        <v>2007</v>
      </c>
      <c r="C26" s="570">
        <f>SUM(D26:M26)</f>
        <v>23307</v>
      </c>
      <c r="D26" s="510">
        <v>122</v>
      </c>
      <c r="E26" s="510">
        <v>3582</v>
      </c>
      <c r="F26" s="510">
        <v>5672</v>
      </c>
      <c r="G26" s="510">
        <v>4929</v>
      </c>
      <c r="H26" s="510">
        <v>4057</v>
      </c>
      <c r="I26" s="510">
        <v>2453</v>
      </c>
      <c r="J26" s="510">
        <v>751</v>
      </c>
      <c r="K26" s="571">
        <v>67</v>
      </c>
      <c r="L26" s="571">
        <v>4</v>
      </c>
      <c r="M26" s="510">
        <v>1670</v>
      </c>
      <c r="N26" s="566"/>
      <c r="O26" s="565"/>
      <c r="P26" s="565"/>
    </row>
    <row r="27" spans="1:16" s="569" customFormat="1" ht="8.25" customHeight="1">
      <c r="A27" s="568"/>
      <c r="B27" s="563">
        <v>2008</v>
      </c>
      <c r="C27" s="570">
        <f>SUM(D27:M27)</f>
        <v>23154</v>
      </c>
      <c r="D27" s="510">
        <v>130</v>
      </c>
      <c r="E27" s="510">
        <v>3738</v>
      </c>
      <c r="F27" s="510">
        <v>5512</v>
      </c>
      <c r="G27" s="510">
        <v>4779</v>
      </c>
      <c r="H27" s="510">
        <v>3995</v>
      </c>
      <c r="I27" s="510">
        <v>2389</v>
      </c>
      <c r="J27" s="510">
        <v>722</v>
      </c>
      <c r="K27" s="571">
        <v>67</v>
      </c>
      <c r="L27" s="571">
        <v>3</v>
      </c>
      <c r="M27" s="510">
        <v>1819</v>
      </c>
      <c r="N27" s="566"/>
      <c r="O27" s="565"/>
      <c r="P27" s="565"/>
    </row>
    <row r="28" spans="1:16" s="569" customFormat="1" ht="8.25" customHeight="1">
      <c r="A28" s="568"/>
      <c r="B28" s="563">
        <v>2009</v>
      </c>
      <c r="C28" s="570">
        <f>SUM(D28:M28)</f>
        <v>23192</v>
      </c>
      <c r="D28" s="510">
        <v>132</v>
      </c>
      <c r="E28" s="510">
        <v>3567</v>
      </c>
      <c r="F28" s="510">
        <v>5546</v>
      </c>
      <c r="G28" s="510">
        <v>4691</v>
      </c>
      <c r="H28" s="510">
        <v>3778</v>
      </c>
      <c r="I28" s="510">
        <v>2376</v>
      </c>
      <c r="J28" s="510">
        <v>674</v>
      </c>
      <c r="K28" s="571">
        <v>60</v>
      </c>
      <c r="L28" s="571">
        <v>5</v>
      </c>
      <c r="M28" s="510">
        <v>2363</v>
      </c>
      <c r="N28" s="566"/>
      <c r="O28" s="565"/>
      <c r="P28" s="565"/>
    </row>
    <row r="29" spans="1:16" s="569" customFormat="1" ht="8.25" customHeight="1">
      <c r="A29" s="568"/>
      <c r="B29" s="563"/>
      <c r="C29" s="570"/>
      <c r="D29" s="510"/>
      <c r="E29" s="510"/>
      <c r="F29" s="510"/>
      <c r="G29" s="510"/>
      <c r="H29" s="510"/>
      <c r="I29" s="510"/>
      <c r="J29" s="510"/>
      <c r="K29" s="571"/>
      <c r="L29" s="571"/>
      <c r="M29" s="510"/>
      <c r="N29" s="566"/>
      <c r="O29" s="565"/>
      <c r="P29" s="565"/>
    </row>
    <row r="30" spans="1:16" s="569" customFormat="1" ht="8.25" customHeight="1">
      <c r="A30" s="568"/>
      <c r="B30" s="563">
        <v>2010</v>
      </c>
      <c r="C30" s="570">
        <f>SUM(D30:M30)</f>
        <v>23081</v>
      </c>
      <c r="D30" s="510">
        <v>122</v>
      </c>
      <c r="E30" s="510">
        <v>3438</v>
      </c>
      <c r="F30" s="510">
        <v>5321</v>
      </c>
      <c r="G30" s="510">
        <v>4491</v>
      </c>
      <c r="H30" s="510">
        <v>3628</v>
      </c>
      <c r="I30" s="510">
        <v>2303</v>
      </c>
      <c r="J30" s="510">
        <v>680</v>
      </c>
      <c r="K30" s="571">
        <v>64</v>
      </c>
      <c r="L30" s="571">
        <v>7</v>
      </c>
      <c r="M30" s="510">
        <v>3027</v>
      </c>
      <c r="N30" s="566"/>
      <c r="O30" s="565"/>
      <c r="P30" s="565"/>
    </row>
    <row r="31" spans="1:16" s="569" customFormat="1" ht="8.25" customHeight="1">
      <c r="A31" s="568"/>
      <c r="B31" s="563">
        <v>2011</v>
      </c>
      <c r="C31" s="570">
        <f>SUM(D31:M31)</f>
        <v>23135</v>
      </c>
      <c r="D31" s="510">
        <v>137</v>
      </c>
      <c r="E31" s="510">
        <v>3502</v>
      </c>
      <c r="F31" s="510">
        <v>5110</v>
      </c>
      <c r="G31" s="510">
        <v>4322</v>
      </c>
      <c r="H31" s="510">
        <v>3490</v>
      </c>
      <c r="I31" s="510">
        <v>2377</v>
      </c>
      <c r="J31" s="510">
        <v>689</v>
      </c>
      <c r="K31" s="571">
        <v>48</v>
      </c>
      <c r="L31" s="571">
        <v>5</v>
      </c>
      <c r="M31" s="510">
        <v>3455</v>
      </c>
      <c r="N31" s="566"/>
      <c r="O31" s="565"/>
      <c r="P31" s="565"/>
    </row>
    <row r="32" spans="1:16" s="569" customFormat="1" ht="8.25" customHeight="1">
      <c r="A32" s="568"/>
      <c r="B32" s="563">
        <v>2012</v>
      </c>
      <c r="C32" s="570">
        <f>SUM(D32:M32)</f>
        <v>22758</v>
      </c>
      <c r="D32" s="510">
        <v>166</v>
      </c>
      <c r="E32" s="510">
        <v>3698</v>
      </c>
      <c r="F32" s="510">
        <v>5487</v>
      </c>
      <c r="G32" s="510">
        <v>4638</v>
      </c>
      <c r="H32" s="510">
        <v>3700</v>
      </c>
      <c r="I32" s="510">
        <v>2421</v>
      </c>
      <c r="J32" s="510">
        <v>706</v>
      </c>
      <c r="K32" s="571">
        <v>53</v>
      </c>
      <c r="L32" s="571">
        <v>8</v>
      </c>
      <c r="M32" s="510">
        <v>1881</v>
      </c>
      <c r="N32" s="566"/>
      <c r="O32" s="565"/>
      <c r="P32" s="565"/>
    </row>
    <row r="33" spans="1:16" s="492" customFormat="1" ht="3" customHeight="1">
      <c r="A33" s="493"/>
      <c r="B33" s="556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3"/>
      <c r="O33" s="574"/>
      <c r="P33" s="574"/>
    </row>
    <row r="34" spans="1:16" s="492" customFormat="1" ht="3" customHeight="1">
      <c r="A34" s="493"/>
      <c r="B34" s="559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3"/>
      <c r="O34" s="574"/>
      <c r="P34" s="574"/>
    </row>
    <row r="35" spans="1:16" s="492" customFormat="1" ht="9" customHeight="1">
      <c r="A35" s="493"/>
      <c r="B35" s="544" t="s">
        <v>423</v>
      </c>
      <c r="C35" s="574"/>
      <c r="D35" s="574"/>
      <c r="E35" s="574"/>
      <c r="F35" s="574"/>
      <c r="G35" s="574"/>
      <c r="H35" s="574"/>
      <c r="I35" s="574"/>
      <c r="J35" s="574"/>
      <c r="K35" s="574"/>
      <c r="L35" s="574"/>
      <c r="M35" s="574"/>
      <c r="N35" s="573"/>
      <c r="O35" s="574"/>
      <c r="P35" s="574"/>
    </row>
    <row r="36" spans="1:16" s="492" customFormat="1" ht="4.7" customHeight="1">
      <c r="A36" s="534"/>
      <c r="B36" s="556"/>
      <c r="C36" s="498"/>
      <c r="D36" s="498"/>
      <c r="E36" s="498"/>
      <c r="F36" s="498"/>
      <c r="G36" s="498"/>
      <c r="H36" s="498"/>
      <c r="I36" s="498"/>
      <c r="J36" s="498"/>
      <c r="K36" s="498"/>
      <c r="L36" s="498"/>
      <c r="M36" s="498"/>
      <c r="N36" s="575"/>
      <c r="O36" s="501"/>
      <c r="P36" s="501"/>
    </row>
    <row r="37" spans="1:16" s="492" customFormat="1" ht="4.7" hidden="1" customHeight="1">
      <c r="A37" s="501"/>
      <c r="B37" s="559"/>
      <c r="C37" s="501"/>
      <c r="D37" s="501"/>
      <c r="E37" s="501"/>
      <c r="F37" s="501"/>
      <c r="G37" s="501"/>
      <c r="H37" s="501"/>
      <c r="I37" s="501"/>
      <c r="J37" s="501"/>
      <c r="K37" s="501"/>
      <c r="L37" s="501"/>
      <c r="M37" s="501"/>
      <c r="N37" s="501"/>
      <c r="O37" s="501"/>
      <c r="P37" s="501"/>
    </row>
    <row r="38" spans="1:16" s="492" customFormat="1" ht="4.7" hidden="1" customHeight="1">
      <c r="A38" s="501"/>
      <c r="B38" s="559"/>
      <c r="C38" s="501"/>
      <c r="D38" s="501"/>
      <c r="E38" s="501"/>
      <c r="F38" s="501"/>
      <c r="G38" s="501"/>
      <c r="H38" s="501"/>
      <c r="I38" s="501"/>
      <c r="J38" s="501"/>
      <c r="K38" s="501"/>
      <c r="L38" s="501"/>
      <c r="M38" s="501"/>
      <c r="N38" s="501"/>
      <c r="O38" s="501"/>
      <c r="P38" s="501"/>
    </row>
    <row r="39" spans="1:16" s="492" customFormat="1" ht="4.7" hidden="1" customHeight="1">
      <c r="A39" s="501"/>
      <c r="B39" s="559"/>
      <c r="C39" s="501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  <c r="P39" s="501"/>
    </row>
    <row r="40" spans="1:16" s="492" customFormat="1" ht="4.7" hidden="1" customHeight="1">
      <c r="A40" s="501"/>
      <c r="B40" s="559"/>
      <c r="C40" s="501"/>
      <c r="D40" s="501"/>
      <c r="E40" s="501"/>
      <c r="F40" s="501"/>
      <c r="G40" s="501"/>
      <c r="H40" s="501"/>
      <c r="I40" s="501"/>
      <c r="J40" s="501"/>
      <c r="K40" s="501"/>
      <c r="L40" s="501"/>
      <c r="M40" s="501"/>
      <c r="N40" s="501"/>
      <c r="O40" s="501"/>
      <c r="P40" s="501"/>
    </row>
    <row r="41" spans="1:16" s="492" customFormat="1" ht="4.7" hidden="1" customHeight="1">
      <c r="A41" s="501"/>
      <c r="B41" s="559"/>
      <c r="C41" s="501"/>
      <c r="D41" s="501"/>
      <c r="E41" s="501"/>
      <c r="F41" s="501"/>
      <c r="G41" s="501"/>
      <c r="H41" s="501"/>
      <c r="I41" s="501"/>
      <c r="J41" s="501"/>
      <c r="K41" s="501"/>
      <c r="L41" s="501"/>
      <c r="M41" s="501"/>
      <c r="N41" s="501"/>
      <c r="O41" s="501"/>
      <c r="P41" s="501"/>
    </row>
    <row r="42" spans="1:16" s="492" customFormat="1" ht="4.7" hidden="1" customHeight="1">
      <c r="A42" s="501"/>
      <c r="B42" s="559"/>
      <c r="C42" s="501"/>
      <c r="D42" s="501"/>
      <c r="E42" s="501"/>
      <c r="F42" s="501"/>
      <c r="G42" s="501"/>
      <c r="H42" s="501"/>
      <c r="I42" s="501"/>
      <c r="J42" s="501"/>
      <c r="K42" s="501"/>
      <c r="L42" s="501"/>
      <c r="M42" s="501"/>
      <c r="N42" s="501"/>
      <c r="O42" s="501"/>
      <c r="P42" s="501"/>
    </row>
    <row r="43" spans="1:16" s="492" customFormat="1" ht="4.7" hidden="1" customHeight="1">
      <c r="A43" s="501"/>
      <c r="B43" s="559"/>
      <c r="C43" s="501"/>
      <c r="D43" s="501"/>
      <c r="E43" s="501"/>
      <c r="F43" s="501"/>
      <c r="G43" s="501"/>
      <c r="H43" s="501"/>
      <c r="I43" s="501"/>
      <c r="J43" s="501"/>
      <c r="K43" s="501"/>
      <c r="L43" s="501"/>
      <c r="M43" s="501"/>
      <c r="N43" s="501"/>
      <c r="O43" s="501"/>
      <c r="P43" s="501"/>
    </row>
    <row r="44" spans="1:16" hidden="1">
      <c r="O44" s="547" t="s">
        <v>59</v>
      </c>
    </row>
  </sheetData>
  <sheetProtection sheet="1" objects="1" scenarios="1"/>
  <mergeCells count="10">
    <mergeCell ref="J7:J9"/>
    <mergeCell ref="K7:K9"/>
    <mergeCell ref="L7:L9"/>
    <mergeCell ref="M7:M9"/>
    <mergeCell ref="D7:D9"/>
    <mergeCell ref="E7:E9"/>
    <mergeCell ref="F7:F9"/>
    <mergeCell ref="G7:G9"/>
    <mergeCell ref="H7:H9"/>
    <mergeCell ref="I7:I9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M36"/>
  <sheetViews>
    <sheetView showGridLines="0" showRowColHeaders="0" zoomScale="140" zoomScaleNormal="140" workbookViewId="0"/>
  </sheetViews>
  <sheetFormatPr baseColWidth="10" defaultColWidth="0" defaultRowHeight="11.25" zeroHeight="1"/>
  <cols>
    <col min="1" max="1" width="1.1640625" style="547" customWidth="1"/>
    <col min="2" max="2" width="4.83203125" style="547" customWidth="1"/>
    <col min="3" max="3" width="7" style="547" customWidth="1"/>
    <col min="4" max="4" width="8.1640625" style="547" customWidth="1"/>
    <col min="5" max="5" width="7" style="547" customWidth="1"/>
    <col min="6" max="6" width="8" style="547" customWidth="1"/>
    <col min="7" max="7" width="6.1640625" style="547" customWidth="1"/>
    <col min="8" max="8" width="8.1640625" style="547" customWidth="1"/>
    <col min="9" max="10" width="7.83203125" style="547" customWidth="1"/>
    <col min="11" max="11" width="8.1640625" style="547" customWidth="1"/>
    <col min="12" max="12" width="1.1640625" style="547" customWidth="1"/>
    <col min="13" max="13" width="1" style="547" customWidth="1"/>
    <col min="14" max="16384" width="13.33203125" style="547" hidden="1"/>
  </cols>
  <sheetData>
    <row r="1" spans="1:12" s="492" customFormat="1" ht="4.7" customHeight="1">
      <c r="A1" s="489"/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1"/>
    </row>
    <row r="2" spans="1:12" s="492" customFormat="1" ht="11.1" customHeight="1">
      <c r="A2" s="493"/>
      <c r="B2" s="494" t="s">
        <v>489</v>
      </c>
      <c r="C2" s="551"/>
      <c r="D2" s="551"/>
      <c r="E2" s="501"/>
      <c r="F2" s="501"/>
      <c r="G2" s="501"/>
      <c r="H2" s="501"/>
      <c r="I2" s="501"/>
      <c r="J2" s="501"/>
      <c r="K2" s="710" t="s">
        <v>437</v>
      </c>
      <c r="L2" s="552"/>
    </row>
    <row r="3" spans="1:12" s="492" customFormat="1" ht="11.1" customHeight="1">
      <c r="A3" s="493"/>
      <c r="B3" s="494" t="s">
        <v>27</v>
      </c>
      <c r="C3" s="551"/>
      <c r="D3" s="551"/>
      <c r="E3" s="501"/>
      <c r="F3" s="501"/>
      <c r="G3" s="501"/>
      <c r="H3" s="501"/>
      <c r="I3" s="501"/>
      <c r="J3" s="501"/>
      <c r="K3" s="501"/>
      <c r="L3" s="576"/>
    </row>
    <row r="4" spans="1:12" s="492" customFormat="1" ht="3" customHeight="1">
      <c r="A4" s="493"/>
      <c r="B4" s="498"/>
      <c r="C4" s="498"/>
      <c r="D4" s="498"/>
      <c r="E4" s="498"/>
      <c r="F4" s="498"/>
      <c r="G4" s="498"/>
      <c r="H4" s="498"/>
      <c r="I4" s="498"/>
      <c r="J4" s="498"/>
      <c r="K4" s="498"/>
      <c r="L4" s="576"/>
    </row>
    <row r="5" spans="1:12" s="492" customFormat="1" ht="3" customHeight="1">
      <c r="A5" s="493"/>
      <c r="B5" s="501"/>
      <c r="C5" s="501"/>
      <c r="D5" s="501"/>
      <c r="E5" s="501"/>
      <c r="F5" s="501"/>
      <c r="G5" s="501"/>
      <c r="H5" s="501"/>
      <c r="I5" s="501"/>
      <c r="J5" s="501"/>
      <c r="K5" s="501"/>
      <c r="L5" s="576"/>
    </row>
    <row r="6" spans="1:12" s="492" customFormat="1" ht="9" customHeight="1">
      <c r="A6" s="493"/>
      <c r="B6" s="739" t="s">
        <v>28</v>
      </c>
      <c r="C6" s="737" t="s">
        <v>46</v>
      </c>
      <c r="D6" s="683" t="s">
        <v>490</v>
      </c>
      <c r="E6" s="737" t="s">
        <v>438</v>
      </c>
      <c r="F6" s="737" t="s">
        <v>439</v>
      </c>
      <c r="G6" s="737" t="s">
        <v>440</v>
      </c>
      <c r="H6" s="737" t="s">
        <v>441</v>
      </c>
      <c r="I6" s="737" t="s">
        <v>442</v>
      </c>
      <c r="J6" s="737" t="s">
        <v>443</v>
      </c>
      <c r="K6" s="737" t="s">
        <v>436</v>
      </c>
      <c r="L6" s="560"/>
    </row>
    <row r="7" spans="1:12" s="492" customFormat="1" ht="9" customHeight="1">
      <c r="A7" s="493"/>
      <c r="B7" s="739"/>
      <c r="C7" s="737"/>
      <c r="D7" s="583" t="s">
        <v>491</v>
      </c>
      <c r="E7" s="737"/>
      <c r="F7" s="737"/>
      <c r="G7" s="737"/>
      <c r="H7" s="737"/>
      <c r="I7" s="737"/>
      <c r="J7" s="737"/>
      <c r="K7" s="737"/>
      <c r="L7" s="560"/>
    </row>
    <row r="8" spans="1:12" s="492" customFormat="1" ht="9" customHeight="1">
      <c r="A8" s="493"/>
      <c r="B8" s="684"/>
      <c r="C8" s="683"/>
      <c r="D8" s="683" t="s">
        <v>492</v>
      </c>
      <c r="E8" s="683"/>
      <c r="F8" s="683"/>
      <c r="G8" s="683"/>
      <c r="H8" s="683"/>
      <c r="I8" s="683"/>
      <c r="J8" s="683"/>
      <c r="K8" s="683"/>
      <c r="L8" s="560"/>
    </row>
    <row r="9" spans="1:12" s="492" customFormat="1" ht="3" customHeight="1">
      <c r="A9" s="493"/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576"/>
    </row>
    <row r="10" spans="1:12" s="492" customFormat="1" ht="3" customHeight="1">
      <c r="A10" s="493"/>
      <c r="B10" s="559"/>
      <c r="C10" s="504"/>
      <c r="D10" s="504"/>
      <c r="E10" s="504"/>
      <c r="F10" s="504"/>
      <c r="G10" s="504"/>
      <c r="H10" s="504"/>
      <c r="I10" s="504"/>
      <c r="J10" s="504"/>
      <c r="K10" s="504"/>
      <c r="L10" s="552"/>
    </row>
    <row r="11" spans="1:12" s="492" customFormat="1" ht="8.25" customHeight="1">
      <c r="A11" s="493"/>
      <c r="B11" s="577">
        <v>1995</v>
      </c>
      <c r="C11" s="532">
        <f>SUM(D11:K11)</f>
        <v>28201</v>
      </c>
      <c r="D11" s="532">
        <v>0</v>
      </c>
      <c r="E11" s="578">
        <v>2532</v>
      </c>
      <c r="F11" s="578">
        <v>17881</v>
      </c>
      <c r="G11" s="578">
        <v>74</v>
      </c>
      <c r="H11" s="578">
        <v>39</v>
      </c>
      <c r="I11" s="578">
        <v>6827</v>
      </c>
      <c r="J11" s="579">
        <v>211</v>
      </c>
      <c r="K11" s="578">
        <v>637</v>
      </c>
      <c r="L11" s="580"/>
    </row>
    <row r="12" spans="1:12" s="492" customFormat="1" ht="8.25" customHeight="1">
      <c r="A12" s="493"/>
      <c r="B12" s="577">
        <v>1996</v>
      </c>
      <c r="C12" s="532">
        <f t="shared" ref="C12:C15" si="0">SUM(D12:K12)</f>
        <v>27157</v>
      </c>
      <c r="D12" s="581">
        <v>0</v>
      </c>
      <c r="E12" s="578">
        <v>2573</v>
      </c>
      <c r="F12" s="578">
        <v>17059</v>
      </c>
      <c r="G12" s="578">
        <v>83</v>
      </c>
      <c r="H12" s="578">
        <v>36</v>
      </c>
      <c r="I12" s="578">
        <v>6647</v>
      </c>
      <c r="J12" s="579">
        <v>193</v>
      </c>
      <c r="K12" s="578">
        <v>566</v>
      </c>
      <c r="L12" s="580"/>
    </row>
    <row r="13" spans="1:12" s="492" customFormat="1" ht="8.25" customHeight="1">
      <c r="A13" s="493"/>
      <c r="B13" s="577">
        <v>1997</v>
      </c>
      <c r="C13" s="532">
        <f t="shared" si="0"/>
        <v>27135</v>
      </c>
      <c r="D13" s="581">
        <v>0</v>
      </c>
      <c r="E13" s="578">
        <v>2529</v>
      </c>
      <c r="F13" s="578">
        <v>16933</v>
      </c>
      <c r="G13" s="578">
        <v>65</v>
      </c>
      <c r="H13" s="578">
        <v>52</v>
      </c>
      <c r="I13" s="578">
        <v>6806</v>
      </c>
      <c r="J13" s="579">
        <v>190</v>
      </c>
      <c r="K13" s="578">
        <v>560</v>
      </c>
      <c r="L13" s="580"/>
    </row>
    <row r="14" spans="1:12" s="492" customFormat="1" ht="8.25" customHeight="1">
      <c r="A14" s="493"/>
      <c r="B14" s="577">
        <v>1998</v>
      </c>
      <c r="C14" s="532">
        <f t="shared" si="0"/>
        <v>28120</v>
      </c>
      <c r="D14" s="581">
        <v>0</v>
      </c>
      <c r="E14" s="578">
        <v>2683</v>
      </c>
      <c r="F14" s="578">
        <v>17154</v>
      </c>
      <c r="G14" s="578">
        <v>76</v>
      </c>
      <c r="H14" s="578">
        <v>51</v>
      </c>
      <c r="I14" s="578">
        <v>7423</v>
      </c>
      <c r="J14" s="579">
        <v>205</v>
      </c>
      <c r="K14" s="578">
        <v>528</v>
      </c>
      <c r="L14" s="580"/>
    </row>
    <row r="15" spans="1:12" s="492" customFormat="1" ht="8.25" customHeight="1">
      <c r="A15" s="493"/>
      <c r="B15" s="577">
        <v>1999</v>
      </c>
      <c r="C15" s="532">
        <f t="shared" si="0"/>
        <v>27604</v>
      </c>
      <c r="D15" s="581">
        <v>0</v>
      </c>
      <c r="E15" s="578">
        <v>2712</v>
      </c>
      <c r="F15" s="578">
        <v>16656</v>
      </c>
      <c r="G15" s="578">
        <v>53</v>
      </c>
      <c r="H15" s="578">
        <v>46</v>
      </c>
      <c r="I15" s="578">
        <v>7399</v>
      </c>
      <c r="J15" s="579">
        <v>184</v>
      </c>
      <c r="K15" s="578">
        <v>554</v>
      </c>
      <c r="L15" s="580"/>
    </row>
    <row r="16" spans="1:12" s="492" customFormat="1" ht="8.25" customHeight="1">
      <c r="A16" s="493"/>
      <c r="B16" s="577"/>
      <c r="C16" s="581"/>
      <c r="D16" s="581"/>
      <c r="E16" s="578"/>
      <c r="F16" s="578"/>
      <c r="G16" s="578"/>
      <c r="H16" s="578"/>
      <c r="I16" s="578"/>
      <c r="J16" s="579"/>
      <c r="K16" s="578"/>
      <c r="L16" s="580"/>
    </row>
    <row r="17" spans="1:13" s="492" customFormat="1" ht="8.25" customHeight="1">
      <c r="A17" s="493"/>
      <c r="B17" s="577">
        <v>2000</v>
      </c>
      <c r="C17" s="581">
        <f>SUM(D17:K17)</f>
        <v>26958</v>
      </c>
      <c r="D17" s="581">
        <v>0</v>
      </c>
      <c r="E17" s="578">
        <v>2654</v>
      </c>
      <c r="F17" s="578">
        <v>15898</v>
      </c>
      <c r="G17" s="578">
        <v>43</v>
      </c>
      <c r="H17" s="578">
        <v>43</v>
      </c>
      <c r="I17" s="578">
        <v>7572</v>
      </c>
      <c r="J17" s="579">
        <v>211</v>
      </c>
      <c r="K17" s="578">
        <v>537</v>
      </c>
      <c r="L17" s="580"/>
    </row>
    <row r="18" spans="1:13" s="492" customFormat="1" ht="8.25" customHeight="1">
      <c r="A18" s="493"/>
      <c r="B18" s="577">
        <v>2001</v>
      </c>
      <c r="C18" s="581">
        <f t="shared" ref="C18:C21" si="1">SUM(D18:K18)</f>
        <v>25567</v>
      </c>
      <c r="D18" s="581">
        <v>0</v>
      </c>
      <c r="E18" s="578">
        <v>2582</v>
      </c>
      <c r="F18" s="578">
        <v>14956</v>
      </c>
      <c r="G18" s="578">
        <v>38</v>
      </c>
      <c r="H18" s="578">
        <v>47</v>
      </c>
      <c r="I18" s="578">
        <v>7250</v>
      </c>
      <c r="J18" s="579">
        <v>198</v>
      </c>
      <c r="K18" s="578">
        <v>496</v>
      </c>
      <c r="L18" s="580"/>
    </row>
    <row r="19" spans="1:13" s="492" customFormat="1" ht="8.25" customHeight="1">
      <c r="A19" s="493"/>
      <c r="B19" s="577">
        <v>2002</v>
      </c>
      <c r="C19" s="581">
        <f t="shared" si="1"/>
        <v>25109</v>
      </c>
      <c r="D19" s="581">
        <v>0</v>
      </c>
      <c r="E19" s="578">
        <v>2749</v>
      </c>
      <c r="F19" s="578">
        <v>14133</v>
      </c>
      <c r="G19" s="578">
        <v>46</v>
      </c>
      <c r="H19" s="578">
        <v>49</v>
      </c>
      <c r="I19" s="578">
        <v>7321</v>
      </c>
      <c r="J19" s="579">
        <v>232</v>
      </c>
      <c r="K19" s="578">
        <v>579</v>
      </c>
      <c r="L19" s="580"/>
    </row>
    <row r="20" spans="1:13" s="492" customFormat="1" ht="8.25" customHeight="1">
      <c r="A20" s="493"/>
      <c r="B20" s="577">
        <v>2003</v>
      </c>
      <c r="C20" s="581">
        <f t="shared" si="1"/>
        <v>25011</v>
      </c>
      <c r="D20" s="581">
        <v>0</v>
      </c>
      <c r="E20" s="578">
        <v>2850</v>
      </c>
      <c r="F20" s="578">
        <v>13477</v>
      </c>
      <c r="G20" s="578">
        <v>46</v>
      </c>
      <c r="H20" s="578">
        <v>53</v>
      </c>
      <c r="I20" s="578">
        <v>7745</v>
      </c>
      <c r="J20" s="579">
        <v>211</v>
      </c>
      <c r="K20" s="578">
        <v>629</v>
      </c>
      <c r="L20" s="580"/>
    </row>
    <row r="21" spans="1:13" s="584" customFormat="1" ht="8.25" customHeight="1">
      <c r="A21" s="582"/>
      <c r="B21" s="577">
        <v>2004</v>
      </c>
      <c r="C21" s="581">
        <f t="shared" si="1"/>
        <v>24836</v>
      </c>
      <c r="D21" s="581">
        <v>1</v>
      </c>
      <c r="E21" s="571">
        <v>3076</v>
      </c>
      <c r="F21" s="571">
        <v>12836</v>
      </c>
      <c r="G21" s="583">
        <v>56</v>
      </c>
      <c r="H21" s="583">
        <v>97</v>
      </c>
      <c r="I21" s="571">
        <v>7979</v>
      </c>
      <c r="J21" s="583">
        <v>0</v>
      </c>
      <c r="K21" s="583">
        <v>791</v>
      </c>
      <c r="L21" s="580"/>
    </row>
    <row r="22" spans="1:13" s="584" customFormat="1" ht="8.25" customHeight="1">
      <c r="A22" s="582"/>
      <c r="B22" s="577"/>
      <c r="C22" s="581"/>
      <c r="D22" s="581"/>
      <c r="E22" s="571"/>
      <c r="F22" s="571"/>
      <c r="G22" s="583"/>
      <c r="H22" s="583"/>
      <c r="I22" s="571"/>
      <c r="J22" s="583"/>
      <c r="K22" s="583"/>
      <c r="L22" s="580"/>
    </row>
    <row r="23" spans="1:13" s="584" customFormat="1" ht="8.25" customHeight="1">
      <c r="A23" s="582"/>
      <c r="B23" s="577">
        <v>2005</v>
      </c>
      <c r="C23" s="581">
        <f>SUM(D23:K23)</f>
        <v>24494</v>
      </c>
      <c r="D23" s="581">
        <v>0</v>
      </c>
      <c r="E23" s="571">
        <v>3121</v>
      </c>
      <c r="F23" s="571">
        <v>12285</v>
      </c>
      <c r="G23" s="583">
        <v>58</v>
      </c>
      <c r="H23" s="583">
        <v>122</v>
      </c>
      <c r="I23" s="571">
        <v>8088</v>
      </c>
      <c r="J23" s="583">
        <v>0</v>
      </c>
      <c r="K23" s="583">
        <v>820</v>
      </c>
      <c r="L23" s="580"/>
    </row>
    <row r="24" spans="1:13" s="584" customFormat="1" ht="8.25" customHeight="1">
      <c r="A24" s="582"/>
      <c r="B24" s="577">
        <v>2006</v>
      </c>
      <c r="C24" s="581">
        <f t="shared" ref="C24:C27" si="2">SUM(D24:K24)</f>
        <v>23986</v>
      </c>
      <c r="D24" s="581">
        <v>0</v>
      </c>
      <c r="E24" s="571">
        <v>3191</v>
      </c>
      <c r="F24" s="571">
        <v>11651</v>
      </c>
      <c r="G24" s="583">
        <v>65</v>
      </c>
      <c r="H24" s="583">
        <v>111</v>
      </c>
      <c r="I24" s="571">
        <v>8197</v>
      </c>
      <c r="J24" s="583">
        <v>0</v>
      </c>
      <c r="K24" s="583">
        <v>771</v>
      </c>
      <c r="L24" s="580"/>
    </row>
    <row r="25" spans="1:13" s="584" customFormat="1" ht="8.25" customHeight="1">
      <c r="A25" s="582"/>
      <c r="B25" s="577">
        <v>2007</v>
      </c>
      <c r="C25" s="581">
        <f t="shared" si="2"/>
        <v>23307</v>
      </c>
      <c r="D25" s="581">
        <v>0</v>
      </c>
      <c r="E25" s="571">
        <v>3159</v>
      </c>
      <c r="F25" s="571">
        <v>10876</v>
      </c>
      <c r="G25" s="583">
        <v>44</v>
      </c>
      <c r="H25" s="583">
        <v>97</v>
      </c>
      <c r="I25" s="571">
        <v>8325</v>
      </c>
      <c r="J25" s="583">
        <v>0</v>
      </c>
      <c r="K25" s="583">
        <v>806</v>
      </c>
      <c r="L25" s="580"/>
    </row>
    <row r="26" spans="1:13" s="584" customFormat="1" ht="8.25" customHeight="1">
      <c r="A26" s="582"/>
      <c r="B26" s="577">
        <v>2008</v>
      </c>
      <c r="C26" s="581">
        <f t="shared" si="2"/>
        <v>23154</v>
      </c>
      <c r="D26" s="581">
        <v>0</v>
      </c>
      <c r="E26" s="571">
        <v>3131</v>
      </c>
      <c r="F26" s="571">
        <v>10241</v>
      </c>
      <c r="G26" s="583">
        <v>42</v>
      </c>
      <c r="H26" s="583">
        <v>94</v>
      </c>
      <c r="I26" s="571">
        <v>8792</v>
      </c>
      <c r="J26" s="583">
        <v>0</v>
      </c>
      <c r="K26" s="583">
        <v>854</v>
      </c>
      <c r="L26" s="580"/>
    </row>
    <row r="27" spans="1:13" s="584" customFormat="1" ht="8.25" customHeight="1">
      <c r="A27" s="582"/>
      <c r="B27" s="577">
        <v>2009</v>
      </c>
      <c r="C27" s="581">
        <f t="shared" si="2"/>
        <v>23192</v>
      </c>
      <c r="D27" s="581">
        <v>1</v>
      </c>
      <c r="E27" s="571">
        <v>3338</v>
      </c>
      <c r="F27" s="571">
        <v>9808</v>
      </c>
      <c r="G27" s="583">
        <v>84</v>
      </c>
      <c r="H27" s="583">
        <v>92</v>
      </c>
      <c r="I27" s="571">
        <v>8991</v>
      </c>
      <c r="J27" s="583">
        <v>0</v>
      </c>
      <c r="K27" s="583">
        <v>878</v>
      </c>
      <c r="L27" s="580"/>
      <c r="M27" s="585"/>
    </row>
    <row r="28" spans="1:13" s="584" customFormat="1" ht="8.25" customHeight="1">
      <c r="A28" s="582"/>
      <c r="B28" s="577"/>
      <c r="C28" s="581"/>
      <c r="D28" s="581"/>
      <c r="E28" s="571"/>
      <c r="F28" s="571"/>
      <c r="G28" s="583"/>
      <c r="H28" s="583"/>
      <c r="I28" s="571"/>
      <c r="J28" s="583"/>
      <c r="K28" s="583"/>
      <c r="L28" s="580"/>
      <c r="M28" s="585"/>
    </row>
    <row r="29" spans="1:13" s="584" customFormat="1" ht="8.25" customHeight="1">
      <c r="A29" s="582"/>
      <c r="B29" s="577">
        <v>2010</v>
      </c>
      <c r="C29" s="581">
        <f>SUM(D29:K29)</f>
        <v>23081</v>
      </c>
      <c r="D29" s="581">
        <v>0</v>
      </c>
      <c r="E29" s="571">
        <v>3193</v>
      </c>
      <c r="F29" s="571">
        <v>9414</v>
      </c>
      <c r="G29" s="583">
        <v>55</v>
      </c>
      <c r="H29" s="583">
        <v>92</v>
      </c>
      <c r="I29" s="571">
        <v>9434</v>
      </c>
      <c r="J29" s="583">
        <v>0</v>
      </c>
      <c r="K29" s="583">
        <v>893</v>
      </c>
      <c r="L29" s="580"/>
      <c r="M29" s="585"/>
    </row>
    <row r="30" spans="1:13" s="584" customFormat="1" ht="8.25" customHeight="1">
      <c r="A30" s="582"/>
      <c r="B30" s="577">
        <v>2011</v>
      </c>
      <c r="C30" s="581">
        <f t="shared" ref="C30:C31" si="3">SUM(D30:K30)</f>
        <v>23135</v>
      </c>
      <c r="D30" s="581">
        <v>0</v>
      </c>
      <c r="E30" s="571">
        <v>3189</v>
      </c>
      <c r="F30" s="571">
        <v>9161</v>
      </c>
      <c r="G30" s="583">
        <v>67</v>
      </c>
      <c r="H30" s="583">
        <v>78</v>
      </c>
      <c r="I30" s="571">
        <v>9752</v>
      </c>
      <c r="J30" s="583">
        <v>0</v>
      </c>
      <c r="K30" s="583">
        <v>888</v>
      </c>
      <c r="L30" s="580"/>
      <c r="M30" s="585"/>
    </row>
    <row r="31" spans="1:13" s="584" customFormat="1" ht="8.25" customHeight="1">
      <c r="A31" s="582"/>
      <c r="B31" s="577">
        <v>2012</v>
      </c>
      <c r="C31" s="581">
        <f t="shared" si="3"/>
        <v>22758</v>
      </c>
      <c r="D31" s="581">
        <v>6</v>
      </c>
      <c r="E31" s="571">
        <v>3167</v>
      </c>
      <c r="F31" s="571">
        <v>8498</v>
      </c>
      <c r="G31" s="583">
        <v>53</v>
      </c>
      <c r="H31" s="583">
        <v>78</v>
      </c>
      <c r="I31" s="571">
        <v>10093</v>
      </c>
      <c r="J31" s="583">
        <v>146</v>
      </c>
      <c r="K31" s="583">
        <v>717</v>
      </c>
      <c r="L31" s="580"/>
      <c r="M31" s="585"/>
    </row>
    <row r="32" spans="1:13" s="492" customFormat="1" ht="3" customHeight="1">
      <c r="A32" s="493"/>
      <c r="B32" s="557" t="s">
        <v>444</v>
      </c>
      <c r="C32" s="557"/>
      <c r="D32" s="557"/>
      <c r="E32" s="557"/>
      <c r="F32" s="557"/>
      <c r="G32" s="557"/>
      <c r="H32" s="557"/>
      <c r="I32" s="498"/>
      <c r="J32" s="498"/>
      <c r="K32" s="498"/>
      <c r="L32" s="576"/>
    </row>
    <row r="33" spans="1:13" s="492" customFormat="1" ht="3" customHeight="1">
      <c r="A33" s="493"/>
      <c r="B33" s="562"/>
      <c r="C33" s="501"/>
      <c r="D33" s="501"/>
      <c r="E33" s="501"/>
      <c r="F33" s="501"/>
      <c r="G33" s="501"/>
      <c r="H33" s="501"/>
      <c r="I33" s="501"/>
      <c r="J33" s="501"/>
      <c r="K33" s="501"/>
      <c r="L33" s="576"/>
    </row>
    <row r="34" spans="1:13" s="492" customFormat="1" ht="9" customHeight="1">
      <c r="A34" s="493"/>
      <c r="B34" s="544" t="s">
        <v>423</v>
      </c>
      <c r="C34" s="501"/>
      <c r="D34" s="501"/>
      <c r="E34" s="501"/>
      <c r="F34" s="501"/>
      <c r="G34" s="501"/>
      <c r="H34" s="501"/>
      <c r="I34" s="501"/>
      <c r="J34" s="501"/>
      <c r="K34" s="501"/>
      <c r="L34" s="576"/>
    </row>
    <row r="35" spans="1:13" s="492" customFormat="1" ht="4.7" customHeight="1">
      <c r="A35" s="534"/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575"/>
    </row>
    <row r="36" spans="1:13" ht="10.5" hidden="1" customHeight="1">
      <c r="M36" s="547" t="s">
        <v>59</v>
      </c>
    </row>
  </sheetData>
  <sheetProtection sheet="1" objects="1" scenarios="1"/>
  <mergeCells count="9">
    <mergeCell ref="I6:I7"/>
    <mergeCell ref="J6:J7"/>
    <mergeCell ref="K6:K7"/>
    <mergeCell ref="B6:B7"/>
    <mergeCell ref="C6:C7"/>
    <mergeCell ref="E6:E7"/>
    <mergeCell ref="F6:F7"/>
    <mergeCell ref="G6:G7"/>
    <mergeCell ref="H6:H7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O39"/>
  <sheetViews>
    <sheetView showGridLines="0" showRowColHeaders="0" zoomScale="140" zoomScaleNormal="140" workbookViewId="0"/>
  </sheetViews>
  <sheetFormatPr baseColWidth="10" defaultColWidth="0" defaultRowHeight="11.25" zeroHeight="1"/>
  <cols>
    <col min="1" max="1" width="1.1640625" style="547" customWidth="1"/>
    <col min="2" max="2" width="8.83203125" style="547" customWidth="1"/>
    <col min="3" max="3" width="8.1640625" style="547" customWidth="1"/>
    <col min="4" max="4" width="10.6640625" style="547" customWidth="1"/>
    <col min="5" max="7" width="11.5" style="547" customWidth="1"/>
    <col min="8" max="8" width="11" style="547" customWidth="1"/>
    <col min="9" max="9" width="1.1640625" style="547" customWidth="1"/>
    <col min="10" max="10" width="1" style="547" customWidth="1"/>
    <col min="11" max="15" width="0" style="547" hidden="1" customWidth="1"/>
    <col min="16" max="16384" width="13.33203125" style="547" hidden="1"/>
  </cols>
  <sheetData>
    <row r="1" spans="1:9" s="492" customFormat="1" ht="3.95" customHeight="1">
      <c r="A1" s="489"/>
      <c r="B1" s="490"/>
      <c r="C1" s="490"/>
      <c r="D1" s="490"/>
      <c r="E1" s="490"/>
      <c r="F1" s="490"/>
      <c r="G1" s="490"/>
      <c r="H1" s="490"/>
      <c r="I1" s="491"/>
    </row>
    <row r="2" spans="1:9" s="492" customFormat="1" ht="11.1" customHeight="1">
      <c r="A2" s="493"/>
      <c r="B2" s="494" t="s">
        <v>445</v>
      </c>
      <c r="C2" s="551"/>
      <c r="D2" s="551"/>
      <c r="E2" s="551"/>
      <c r="F2" s="551"/>
      <c r="G2" s="553"/>
      <c r="H2" s="710" t="s">
        <v>446</v>
      </c>
      <c r="I2" s="552"/>
    </row>
    <row r="3" spans="1:9" s="492" customFormat="1" ht="11.1" customHeight="1">
      <c r="A3" s="493"/>
      <c r="B3" s="494" t="s">
        <v>447</v>
      </c>
      <c r="C3" s="551"/>
      <c r="D3" s="551"/>
      <c r="E3" s="551"/>
      <c r="F3" s="551"/>
      <c r="G3" s="553"/>
      <c r="H3" s="504"/>
      <c r="I3" s="552"/>
    </row>
    <row r="4" spans="1:9" s="492" customFormat="1" ht="11.1" customHeight="1">
      <c r="A4" s="493"/>
      <c r="B4" s="494" t="s">
        <v>27</v>
      </c>
      <c r="C4" s="551"/>
      <c r="D4" s="551"/>
      <c r="E4" s="551"/>
      <c r="F4" s="551"/>
      <c r="G4" s="551"/>
      <c r="H4" s="501"/>
      <c r="I4" s="576"/>
    </row>
    <row r="5" spans="1:9" s="492" customFormat="1" ht="2.4500000000000002" customHeight="1">
      <c r="A5" s="493"/>
      <c r="B5" s="498"/>
      <c r="C5" s="498"/>
      <c r="D5" s="498"/>
      <c r="E5" s="498"/>
      <c r="F5" s="498"/>
      <c r="G5" s="498"/>
      <c r="H5" s="498"/>
      <c r="I5" s="576"/>
    </row>
    <row r="6" spans="1:9" s="492" customFormat="1" ht="2.4500000000000002" customHeight="1">
      <c r="A6" s="493"/>
      <c r="B6" s="501"/>
      <c r="C6" s="501"/>
      <c r="D6" s="501"/>
      <c r="E6" s="501"/>
      <c r="F6" s="501"/>
      <c r="G6" s="501"/>
      <c r="H6" s="501"/>
      <c r="I6" s="576"/>
    </row>
    <row r="7" spans="1:9" s="492" customFormat="1" ht="8.25" customHeight="1">
      <c r="A7" s="493"/>
      <c r="B7" s="739" t="s">
        <v>28</v>
      </c>
      <c r="C7" s="737" t="s">
        <v>46</v>
      </c>
      <c r="D7" s="737" t="s">
        <v>448</v>
      </c>
      <c r="E7" s="737" t="s">
        <v>449</v>
      </c>
      <c r="F7" s="737" t="s">
        <v>450</v>
      </c>
      <c r="G7" s="737" t="s">
        <v>451</v>
      </c>
      <c r="H7" s="737" t="s">
        <v>436</v>
      </c>
      <c r="I7" s="560"/>
    </row>
    <row r="8" spans="1:9" s="492" customFormat="1" ht="8.25" customHeight="1">
      <c r="A8" s="493"/>
      <c r="B8" s="739"/>
      <c r="C8" s="737"/>
      <c r="D8" s="737"/>
      <c r="E8" s="737"/>
      <c r="F8" s="737"/>
      <c r="G8" s="737"/>
      <c r="H8" s="737"/>
      <c r="I8" s="560"/>
    </row>
    <row r="9" spans="1:9" s="492" customFormat="1" ht="2.4500000000000002" customHeight="1">
      <c r="A9" s="493"/>
      <c r="B9" s="556"/>
      <c r="C9" s="558"/>
      <c r="D9" s="558"/>
      <c r="E9" s="558"/>
      <c r="F9" s="558"/>
      <c r="G9" s="558"/>
      <c r="H9" s="558"/>
      <c r="I9" s="552"/>
    </row>
    <row r="10" spans="1:9" s="492" customFormat="1" ht="2.4500000000000002" customHeight="1">
      <c r="A10" s="493"/>
      <c r="B10" s="559"/>
      <c r="C10" s="504"/>
      <c r="D10" s="504"/>
      <c r="E10" s="504"/>
      <c r="F10" s="504"/>
      <c r="G10" s="504"/>
      <c r="H10" s="504"/>
      <c r="I10" s="552"/>
    </row>
    <row r="11" spans="1:9" s="524" customFormat="1" ht="9" customHeight="1">
      <c r="A11" s="531"/>
      <c r="B11" s="586">
        <v>1995</v>
      </c>
      <c r="C11" s="587">
        <f>SUM(D11:H11)</f>
        <v>28201</v>
      </c>
      <c r="D11" s="587">
        <v>2504</v>
      </c>
      <c r="E11" s="587">
        <v>6546</v>
      </c>
      <c r="F11" s="587">
        <v>8631</v>
      </c>
      <c r="G11" s="587">
        <v>10331</v>
      </c>
      <c r="H11" s="587">
        <v>189</v>
      </c>
      <c r="I11" s="588"/>
    </row>
    <row r="12" spans="1:9" s="524" customFormat="1" ht="9" customHeight="1">
      <c r="A12" s="531"/>
      <c r="B12" s="586">
        <v>1996</v>
      </c>
      <c r="C12" s="587">
        <f>SUM(D12:H12)</f>
        <v>27157</v>
      </c>
      <c r="D12" s="587">
        <v>2724</v>
      </c>
      <c r="E12" s="587">
        <v>6408</v>
      </c>
      <c r="F12" s="587">
        <v>8307</v>
      </c>
      <c r="G12" s="587">
        <v>9547</v>
      </c>
      <c r="H12" s="587">
        <v>171</v>
      </c>
      <c r="I12" s="588"/>
    </row>
    <row r="13" spans="1:9" s="524" customFormat="1" ht="9" customHeight="1">
      <c r="A13" s="531"/>
      <c r="B13" s="586">
        <v>1997</v>
      </c>
      <c r="C13" s="587">
        <f>SUM(D13:H13)</f>
        <v>27135</v>
      </c>
      <c r="D13" s="587">
        <v>2938</v>
      </c>
      <c r="E13" s="587">
        <v>6762</v>
      </c>
      <c r="F13" s="587">
        <v>8363</v>
      </c>
      <c r="G13" s="587">
        <v>8921</v>
      </c>
      <c r="H13" s="587">
        <v>151</v>
      </c>
      <c r="I13" s="588"/>
    </row>
    <row r="14" spans="1:9" s="524" customFormat="1" ht="9" customHeight="1">
      <c r="A14" s="531"/>
      <c r="B14" s="586">
        <v>1998</v>
      </c>
      <c r="C14" s="587">
        <f>SUM(D14:H14)</f>
        <v>28120</v>
      </c>
      <c r="D14" s="587">
        <v>3189</v>
      </c>
      <c r="E14" s="587">
        <v>7229</v>
      </c>
      <c r="F14" s="587">
        <v>8583</v>
      </c>
      <c r="G14" s="587">
        <v>8969</v>
      </c>
      <c r="H14" s="587">
        <v>150</v>
      </c>
      <c r="I14" s="588"/>
    </row>
    <row r="15" spans="1:9" s="524" customFormat="1" ht="9" customHeight="1">
      <c r="A15" s="531"/>
      <c r="B15" s="586">
        <v>1999</v>
      </c>
      <c r="C15" s="587">
        <f>SUM(D15:H15)</f>
        <v>27604</v>
      </c>
      <c r="D15" s="587">
        <v>3359</v>
      </c>
      <c r="E15" s="587">
        <v>7175</v>
      </c>
      <c r="F15" s="587">
        <v>8198</v>
      </c>
      <c r="G15" s="587">
        <v>8718</v>
      </c>
      <c r="H15" s="587">
        <v>154</v>
      </c>
      <c r="I15" s="588"/>
    </row>
    <row r="16" spans="1:9" s="524" customFormat="1" ht="9" customHeight="1">
      <c r="A16" s="531"/>
      <c r="B16" s="586"/>
      <c r="C16" s="587"/>
      <c r="D16" s="587"/>
      <c r="E16" s="587"/>
      <c r="F16" s="587"/>
      <c r="G16" s="587"/>
      <c r="H16" s="587"/>
      <c r="I16" s="588"/>
    </row>
    <row r="17" spans="1:15" s="524" customFormat="1" ht="9" customHeight="1">
      <c r="A17" s="531"/>
      <c r="B17" s="586">
        <v>2000</v>
      </c>
      <c r="C17" s="587">
        <f>SUM(D17:H17)</f>
        <v>26958</v>
      </c>
      <c r="D17" s="587">
        <v>3281</v>
      </c>
      <c r="E17" s="587">
        <v>7066</v>
      </c>
      <c r="F17" s="587">
        <v>7801</v>
      </c>
      <c r="G17" s="587">
        <v>8686</v>
      </c>
      <c r="H17" s="587">
        <v>124</v>
      </c>
      <c r="I17" s="588"/>
    </row>
    <row r="18" spans="1:15" s="524" customFormat="1" ht="9" customHeight="1">
      <c r="A18" s="531"/>
      <c r="B18" s="586">
        <v>2001</v>
      </c>
      <c r="C18" s="587">
        <f>SUM(D18:H18)</f>
        <v>25567</v>
      </c>
      <c r="D18" s="587">
        <v>3120</v>
      </c>
      <c r="E18" s="587">
        <v>7015</v>
      </c>
      <c r="F18" s="587">
        <v>7429</v>
      </c>
      <c r="G18" s="587">
        <v>7841</v>
      </c>
      <c r="H18" s="587">
        <v>162</v>
      </c>
      <c r="I18" s="588"/>
    </row>
    <row r="19" spans="1:15" s="524" customFormat="1" ht="9" customHeight="1">
      <c r="A19" s="531"/>
      <c r="B19" s="586">
        <v>2002</v>
      </c>
      <c r="C19" s="587">
        <f>SUM(D19:H19)</f>
        <v>25109</v>
      </c>
      <c r="D19" s="587">
        <v>3223</v>
      </c>
      <c r="E19" s="587">
        <v>6783</v>
      </c>
      <c r="F19" s="587">
        <v>7321</v>
      </c>
      <c r="G19" s="587">
        <v>7650</v>
      </c>
      <c r="H19" s="587">
        <v>132</v>
      </c>
      <c r="I19" s="588"/>
    </row>
    <row r="20" spans="1:15" s="524" customFormat="1" ht="9" customHeight="1">
      <c r="A20" s="531"/>
      <c r="B20" s="586">
        <v>2003</v>
      </c>
      <c r="C20" s="587">
        <f>SUM(D20:H20)</f>
        <v>25011</v>
      </c>
      <c r="D20" s="587">
        <v>3486</v>
      </c>
      <c r="E20" s="587">
        <v>6906</v>
      </c>
      <c r="F20" s="587">
        <v>7263</v>
      </c>
      <c r="G20" s="587">
        <v>7250</v>
      </c>
      <c r="H20" s="587">
        <v>106</v>
      </c>
      <c r="I20" s="588"/>
    </row>
    <row r="21" spans="1:15" s="569" customFormat="1" ht="9" customHeight="1">
      <c r="A21" s="568"/>
      <c r="B21" s="586">
        <v>2004</v>
      </c>
      <c r="C21" s="587">
        <f>SUM(D21:H21)</f>
        <v>24836</v>
      </c>
      <c r="D21" s="510">
        <v>4619</v>
      </c>
      <c r="E21" s="510">
        <v>5996</v>
      </c>
      <c r="F21" s="510">
        <v>7023</v>
      </c>
      <c r="G21" s="510">
        <v>7075</v>
      </c>
      <c r="H21" s="492">
        <v>123</v>
      </c>
      <c r="I21" s="588"/>
    </row>
    <row r="22" spans="1:15" s="569" customFormat="1" ht="9" customHeight="1">
      <c r="A22" s="568"/>
      <c r="B22" s="586"/>
      <c r="C22" s="587"/>
      <c r="D22" s="510"/>
      <c r="E22" s="510"/>
      <c r="F22" s="510"/>
      <c r="G22" s="510"/>
      <c r="H22" s="492"/>
      <c r="I22" s="588"/>
      <c r="J22" s="589"/>
      <c r="K22" s="589"/>
      <c r="L22" s="589"/>
      <c r="M22" s="589"/>
      <c r="N22" s="589"/>
      <c r="O22" s="589"/>
    </row>
    <row r="23" spans="1:15" s="569" customFormat="1" ht="9" customHeight="1">
      <c r="A23" s="568"/>
      <c r="B23" s="586">
        <v>2005</v>
      </c>
      <c r="C23" s="587">
        <f>SUM(D23:H23)</f>
        <v>24494</v>
      </c>
      <c r="D23" s="510">
        <v>4667</v>
      </c>
      <c r="E23" s="510">
        <v>6071</v>
      </c>
      <c r="F23" s="510">
        <v>7061</v>
      </c>
      <c r="G23" s="510">
        <v>6580</v>
      </c>
      <c r="H23" s="492">
        <v>115</v>
      </c>
      <c r="I23" s="588"/>
    </row>
    <row r="24" spans="1:15" s="569" customFormat="1" ht="9" customHeight="1">
      <c r="A24" s="568"/>
      <c r="B24" s="586">
        <v>2006</v>
      </c>
      <c r="C24" s="587">
        <f>SUM(D24:H24)</f>
        <v>23986</v>
      </c>
      <c r="D24" s="590">
        <v>4882</v>
      </c>
      <c r="E24" s="590">
        <v>6194</v>
      </c>
      <c r="F24" s="510">
        <v>6593</v>
      </c>
      <c r="G24" s="510">
        <v>6223</v>
      </c>
      <c r="H24" s="492">
        <v>94</v>
      </c>
      <c r="I24" s="588"/>
    </row>
    <row r="25" spans="1:15" s="569" customFormat="1" ht="9" customHeight="1">
      <c r="A25" s="568"/>
      <c r="B25" s="586">
        <v>2007</v>
      </c>
      <c r="C25" s="591">
        <f>SUM(D25:H25)</f>
        <v>23307</v>
      </c>
      <c r="D25" s="510">
        <v>4892</v>
      </c>
      <c r="E25" s="510">
        <v>5990</v>
      </c>
      <c r="F25" s="510">
        <v>6323</v>
      </c>
      <c r="G25" s="510">
        <v>6012</v>
      </c>
      <c r="H25" s="510">
        <v>90</v>
      </c>
      <c r="I25" s="588"/>
      <c r="J25" s="591"/>
      <c r="K25" s="585"/>
      <c r="L25" s="585"/>
      <c r="M25" s="585"/>
      <c r="N25" s="585"/>
      <c r="O25" s="585"/>
    </row>
    <row r="26" spans="1:15" s="569" customFormat="1" ht="9" customHeight="1">
      <c r="A26" s="568"/>
      <c r="B26" s="586">
        <v>2008</v>
      </c>
      <c r="C26" s="591">
        <f>SUM(D26:H26)</f>
        <v>23154</v>
      </c>
      <c r="D26" s="510">
        <v>4854</v>
      </c>
      <c r="E26" s="510">
        <v>6250</v>
      </c>
      <c r="F26" s="510">
        <v>6201</v>
      </c>
      <c r="G26" s="510">
        <v>5736</v>
      </c>
      <c r="H26" s="510">
        <v>113</v>
      </c>
      <c r="I26" s="588"/>
    </row>
    <row r="27" spans="1:15" s="569" customFormat="1" ht="9" customHeight="1">
      <c r="A27" s="568"/>
      <c r="B27" s="586">
        <v>2009</v>
      </c>
      <c r="C27" s="591">
        <f>SUM(D27:H27)</f>
        <v>23192</v>
      </c>
      <c r="D27" s="510">
        <v>5266</v>
      </c>
      <c r="E27" s="510">
        <v>6352</v>
      </c>
      <c r="F27" s="510">
        <v>5982</v>
      </c>
      <c r="G27" s="510">
        <v>5486</v>
      </c>
      <c r="H27" s="510">
        <v>106</v>
      </c>
      <c r="I27" s="588"/>
    </row>
    <row r="28" spans="1:15" s="569" customFormat="1" ht="9" customHeight="1">
      <c r="A28" s="568"/>
      <c r="B28" s="586"/>
      <c r="C28" s="591"/>
      <c r="D28" s="510"/>
      <c r="E28" s="510"/>
      <c r="F28" s="510"/>
      <c r="G28" s="510"/>
      <c r="H28" s="510"/>
      <c r="I28" s="588"/>
    </row>
    <row r="29" spans="1:15" s="569" customFormat="1" ht="9" customHeight="1">
      <c r="A29" s="568"/>
      <c r="B29" s="586">
        <v>2010</v>
      </c>
      <c r="C29" s="591">
        <f>SUM(D29:H29)</f>
        <v>23081</v>
      </c>
      <c r="D29" s="510">
        <v>5445</v>
      </c>
      <c r="E29" s="510">
        <v>6326</v>
      </c>
      <c r="F29" s="510">
        <v>5808</v>
      </c>
      <c r="G29" s="510">
        <v>5384</v>
      </c>
      <c r="H29" s="510">
        <v>118</v>
      </c>
      <c r="I29" s="588">
        <v>104</v>
      </c>
    </row>
    <row r="30" spans="1:15" s="569" customFormat="1" ht="9" customHeight="1">
      <c r="A30" s="568"/>
      <c r="B30" s="586">
        <v>2011</v>
      </c>
      <c r="C30" s="591">
        <f>SUM(D30:H30)</f>
        <v>23135</v>
      </c>
      <c r="D30" s="510">
        <v>5618</v>
      </c>
      <c r="E30" s="510">
        <v>6303</v>
      </c>
      <c r="F30" s="510">
        <v>5765</v>
      </c>
      <c r="G30" s="510">
        <v>5337</v>
      </c>
      <c r="H30" s="510">
        <v>112</v>
      </c>
      <c r="I30" s="588"/>
    </row>
    <row r="31" spans="1:15" s="569" customFormat="1" ht="9" customHeight="1">
      <c r="A31" s="568"/>
      <c r="B31" s="586">
        <v>2012</v>
      </c>
      <c r="C31" s="591">
        <f>SUM(D31:H31)</f>
        <v>22758</v>
      </c>
      <c r="D31" s="510">
        <v>6768</v>
      </c>
      <c r="E31" s="510">
        <v>5407</v>
      </c>
      <c r="F31" s="510">
        <v>5526</v>
      </c>
      <c r="G31" s="510">
        <v>4926</v>
      </c>
      <c r="H31" s="510">
        <v>131</v>
      </c>
      <c r="I31" s="588"/>
    </row>
    <row r="32" spans="1:15" s="492" customFormat="1" ht="2.4500000000000002" customHeight="1">
      <c r="A32" s="493"/>
      <c r="B32" s="498"/>
      <c r="C32" s="498"/>
      <c r="D32" s="498"/>
      <c r="E32" s="498"/>
      <c r="F32" s="498"/>
      <c r="G32" s="498"/>
      <c r="H32" s="498"/>
      <c r="I32" s="576"/>
    </row>
    <row r="33" spans="1:10" s="492" customFormat="1" ht="2.4500000000000002" customHeight="1">
      <c r="A33" s="493"/>
      <c r="B33" s="501"/>
      <c r="C33" s="501"/>
      <c r="D33" s="501"/>
      <c r="E33" s="501"/>
      <c r="F33" s="501"/>
      <c r="G33" s="501"/>
      <c r="H33" s="501"/>
      <c r="I33" s="576"/>
    </row>
    <row r="34" spans="1:10" s="492" customFormat="1" ht="8.25" customHeight="1">
      <c r="A34" s="493"/>
      <c r="B34" s="544" t="s">
        <v>452</v>
      </c>
      <c r="C34" s="501"/>
      <c r="D34" s="501"/>
      <c r="E34" s="501"/>
      <c r="F34" s="501"/>
      <c r="G34" s="501"/>
      <c r="H34" s="501"/>
      <c r="I34" s="576"/>
    </row>
    <row r="35" spans="1:10" s="492" customFormat="1" ht="8.25" customHeight="1">
      <c r="A35" s="493"/>
      <c r="B35" s="544" t="s">
        <v>453</v>
      </c>
      <c r="C35" s="501"/>
      <c r="D35" s="501"/>
      <c r="E35" s="501"/>
      <c r="F35" s="501"/>
      <c r="G35" s="501"/>
      <c r="H35" s="501"/>
      <c r="I35" s="576"/>
    </row>
    <row r="36" spans="1:10" s="492" customFormat="1" ht="8.65" customHeight="1">
      <c r="A36" s="493"/>
      <c r="B36" s="544" t="s">
        <v>423</v>
      </c>
      <c r="C36" s="501"/>
      <c r="D36" s="501"/>
      <c r="E36" s="501"/>
      <c r="F36" s="501"/>
      <c r="G36" s="501"/>
      <c r="H36" s="501"/>
      <c r="I36" s="576"/>
    </row>
    <row r="37" spans="1:10" s="492" customFormat="1" ht="3.95" customHeight="1">
      <c r="A37" s="534"/>
      <c r="B37" s="592"/>
      <c r="C37" s="498"/>
      <c r="D37" s="498"/>
      <c r="E37" s="498"/>
      <c r="F37" s="498"/>
      <c r="G37" s="498"/>
      <c r="H37" s="498"/>
      <c r="I37" s="575"/>
    </row>
    <row r="38" spans="1:10" ht="4.5" hidden="1" customHeight="1">
      <c r="J38" s="547" t="s">
        <v>59</v>
      </c>
    </row>
    <row r="39" spans="1:10" ht="6" hidden="1" customHeight="1"/>
  </sheetData>
  <sheetProtection sheet="1" objects="1" scenarios="1"/>
  <mergeCells count="7">
    <mergeCell ref="H7:H8"/>
    <mergeCell ref="B7:B8"/>
    <mergeCell ref="C7:C8"/>
    <mergeCell ref="D7:D8"/>
    <mergeCell ref="E7:E8"/>
    <mergeCell ref="F7:F8"/>
    <mergeCell ref="G7:G8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J37"/>
  <sheetViews>
    <sheetView showGridLines="0" showRowColHeaders="0" zoomScale="140" zoomScaleNormal="140" workbookViewId="0"/>
  </sheetViews>
  <sheetFormatPr baseColWidth="10" defaultColWidth="0" defaultRowHeight="11.25" zeroHeight="1"/>
  <cols>
    <col min="1" max="1" width="1.1640625" style="547" customWidth="1"/>
    <col min="2" max="2" width="9.83203125" style="547" customWidth="1"/>
    <col min="3" max="3" width="7" style="547" customWidth="1"/>
    <col min="4" max="4" width="11.1640625" style="547" customWidth="1"/>
    <col min="5" max="5" width="11.33203125" style="547" customWidth="1"/>
    <col min="6" max="6" width="11.5" style="547" customWidth="1"/>
    <col min="7" max="8" width="11.1640625" style="547" customWidth="1"/>
    <col min="9" max="9" width="1.1640625" style="547" customWidth="1"/>
    <col min="10" max="10" width="1" style="547" customWidth="1"/>
    <col min="11" max="16384" width="13.33203125" style="547" hidden="1"/>
  </cols>
  <sheetData>
    <row r="1" spans="1:9" s="492" customFormat="1" ht="3.95" customHeight="1">
      <c r="A1" s="489"/>
      <c r="B1" s="490"/>
      <c r="C1" s="490"/>
      <c r="D1" s="490"/>
      <c r="E1" s="490"/>
      <c r="F1" s="490"/>
      <c r="G1" s="490"/>
      <c r="H1" s="490"/>
      <c r="I1" s="491"/>
    </row>
    <row r="2" spans="1:9" s="492" customFormat="1" ht="11.1" customHeight="1">
      <c r="A2" s="493"/>
      <c r="B2" s="494" t="s">
        <v>454</v>
      </c>
      <c r="C2" s="551"/>
      <c r="D2" s="551"/>
      <c r="E2" s="551"/>
      <c r="F2" s="551"/>
      <c r="G2" s="551"/>
      <c r="H2" s="710" t="s">
        <v>455</v>
      </c>
      <c r="I2" s="552"/>
    </row>
    <row r="3" spans="1:9" s="492" customFormat="1" ht="11.1" customHeight="1">
      <c r="A3" s="493"/>
      <c r="B3" s="494" t="s">
        <v>456</v>
      </c>
      <c r="C3" s="551"/>
      <c r="D3" s="551"/>
      <c r="E3" s="551"/>
      <c r="F3" s="551"/>
      <c r="G3" s="551"/>
      <c r="H3" s="561"/>
      <c r="I3" s="560"/>
    </row>
    <row r="4" spans="1:9" s="492" customFormat="1" ht="11.1" customHeight="1">
      <c r="A4" s="493"/>
      <c r="B4" s="494" t="s">
        <v>27</v>
      </c>
      <c r="C4" s="551"/>
      <c r="D4" s="551"/>
      <c r="E4" s="551"/>
      <c r="F4" s="551"/>
      <c r="G4" s="551"/>
      <c r="H4" s="551"/>
      <c r="I4" s="555"/>
    </row>
    <row r="5" spans="1:9" s="492" customFormat="1" ht="2.4500000000000002" customHeight="1">
      <c r="A5" s="493"/>
      <c r="B5" s="498"/>
      <c r="C5" s="498"/>
      <c r="D5" s="498"/>
      <c r="E5" s="498"/>
      <c r="F5" s="498"/>
      <c r="G5" s="498"/>
      <c r="H5" s="498"/>
      <c r="I5" s="576"/>
    </row>
    <row r="6" spans="1:9" s="492" customFormat="1" ht="2.4500000000000002" customHeight="1">
      <c r="A6" s="493"/>
      <c r="B6" s="501"/>
      <c r="C6" s="501"/>
      <c r="D6" s="501"/>
      <c r="E6" s="501"/>
      <c r="F6" s="501"/>
      <c r="G6" s="501"/>
      <c r="H6" s="501"/>
      <c r="I6" s="576"/>
    </row>
    <row r="7" spans="1:9" s="492" customFormat="1" ht="8.65" customHeight="1">
      <c r="A7" s="493"/>
      <c r="B7" s="739" t="s">
        <v>28</v>
      </c>
      <c r="C7" s="738" t="s">
        <v>46</v>
      </c>
      <c r="D7" s="738" t="s">
        <v>493</v>
      </c>
      <c r="E7" s="504" t="s">
        <v>457</v>
      </c>
      <c r="F7" s="740" t="s">
        <v>458</v>
      </c>
      <c r="G7" s="740" t="s">
        <v>459</v>
      </c>
      <c r="H7" s="737" t="s">
        <v>460</v>
      </c>
      <c r="I7" s="560"/>
    </row>
    <row r="8" spans="1:9" s="492" customFormat="1" ht="8.65" customHeight="1">
      <c r="A8" s="493"/>
      <c r="B8" s="739"/>
      <c r="C8" s="738"/>
      <c r="D8" s="738"/>
      <c r="E8" s="504"/>
      <c r="F8" s="740"/>
      <c r="G8" s="740"/>
      <c r="H8" s="737"/>
      <c r="I8" s="560"/>
    </row>
    <row r="9" spans="1:9" s="492" customFormat="1" ht="2.4500000000000002" customHeight="1">
      <c r="A9" s="493"/>
      <c r="B9" s="556"/>
      <c r="C9" s="558"/>
      <c r="D9" s="558"/>
      <c r="E9" s="558"/>
      <c r="F9" s="558"/>
      <c r="G9" s="558"/>
      <c r="H9" s="558"/>
      <c r="I9" s="552"/>
    </row>
    <row r="10" spans="1:9" s="492" customFormat="1" ht="2.4500000000000002" customHeight="1">
      <c r="A10" s="493"/>
      <c r="B10" s="559"/>
      <c r="C10" s="504"/>
      <c r="D10" s="504"/>
      <c r="E10" s="504"/>
      <c r="F10" s="504"/>
      <c r="G10" s="504"/>
      <c r="H10" s="504"/>
      <c r="I10" s="552"/>
    </row>
    <row r="11" spans="1:9" s="524" customFormat="1" ht="9" customHeight="1">
      <c r="A11" s="531"/>
      <c r="B11" s="586">
        <v>1995</v>
      </c>
      <c r="C11" s="593">
        <f>SUM(D11:H11)</f>
        <v>28201</v>
      </c>
      <c r="D11" s="593">
        <v>24501</v>
      </c>
      <c r="E11" s="593">
        <v>172</v>
      </c>
      <c r="F11" s="593">
        <v>1761</v>
      </c>
      <c r="G11" s="593">
        <v>1083</v>
      </c>
      <c r="H11" s="593">
        <v>684</v>
      </c>
      <c r="I11" s="594"/>
    </row>
    <row r="12" spans="1:9" s="524" customFormat="1" ht="9" customHeight="1">
      <c r="A12" s="531"/>
      <c r="B12" s="586">
        <v>1996</v>
      </c>
      <c r="C12" s="593">
        <f>SUM(D12:H12)</f>
        <v>27157</v>
      </c>
      <c r="D12" s="593">
        <v>23724</v>
      </c>
      <c r="E12" s="593">
        <v>108</v>
      </c>
      <c r="F12" s="593">
        <v>1640</v>
      </c>
      <c r="G12" s="593">
        <v>1050</v>
      </c>
      <c r="H12" s="593">
        <v>635</v>
      </c>
      <c r="I12" s="594"/>
    </row>
    <row r="13" spans="1:9" s="524" customFormat="1" ht="9" customHeight="1">
      <c r="A13" s="531"/>
      <c r="B13" s="586">
        <v>1997</v>
      </c>
      <c r="C13" s="593">
        <f>SUM(D13:H13)</f>
        <v>27135</v>
      </c>
      <c r="D13" s="593">
        <v>23893</v>
      </c>
      <c r="E13" s="593">
        <v>121</v>
      </c>
      <c r="F13" s="593">
        <v>1407</v>
      </c>
      <c r="G13" s="593">
        <v>1024</v>
      </c>
      <c r="H13" s="593">
        <v>690</v>
      </c>
      <c r="I13" s="594"/>
    </row>
    <row r="14" spans="1:9" s="524" customFormat="1" ht="9" customHeight="1">
      <c r="A14" s="531"/>
      <c r="B14" s="586">
        <v>1998</v>
      </c>
      <c r="C14" s="593">
        <f>SUM(D14:H14)</f>
        <v>28120</v>
      </c>
      <c r="D14" s="593">
        <v>24994</v>
      </c>
      <c r="E14" s="593">
        <v>123</v>
      </c>
      <c r="F14" s="593">
        <v>1333</v>
      </c>
      <c r="G14" s="593">
        <v>1013</v>
      </c>
      <c r="H14" s="593">
        <v>657</v>
      </c>
      <c r="I14" s="594"/>
    </row>
    <row r="15" spans="1:9" s="524" customFormat="1" ht="9" customHeight="1">
      <c r="A15" s="531"/>
      <c r="B15" s="586">
        <v>1999</v>
      </c>
      <c r="C15" s="593">
        <f>SUM(D15:H15)</f>
        <v>27604</v>
      </c>
      <c r="D15" s="593">
        <v>24680</v>
      </c>
      <c r="E15" s="593">
        <v>112</v>
      </c>
      <c r="F15" s="593">
        <v>1151</v>
      </c>
      <c r="G15" s="593">
        <v>1022</v>
      </c>
      <c r="H15" s="593">
        <v>639</v>
      </c>
      <c r="I15" s="594"/>
    </row>
    <row r="16" spans="1:9" s="524" customFormat="1" ht="9" customHeight="1">
      <c r="A16" s="531"/>
      <c r="B16" s="586"/>
      <c r="C16" s="593"/>
      <c r="D16" s="593"/>
      <c r="E16" s="593"/>
      <c r="F16" s="593"/>
      <c r="G16" s="593"/>
      <c r="H16" s="593"/>
      <c r="I16" s="594"/>
    </row>
    <row r="17" spans="1:9" s="524" customFormat="1" ht="9" customHeight="1">
      <c r="A17" s="531"/>
      <c r="B17" s="586">
        <v>2000</v>
      </c>
      <c r="C17" s="593">
        <f>SUM(D17:H17)</f>
        <v>26958</v>
      </c>
      <c r="D17" s="593">
        <v>24161</v>
      </c>
      <c r="E17" s="593">
        <v>97</v>
      </c>
      <c r="F17" s="593">
        <v>1036</v>
      </c>
      <c r="G17" s="593">
        <v>968</v>
      </c>
      <c r="H17" s="593">
        <v>696</v>
      </c>
      <c r="I17" s="594"/>
    </row>
    <row r="18" spans="1:9" s="524" customFormat="1" ht="9" customHeight="1">
      <c r="A18" s="531"/>
      <c r="B18" s="586">
        <v>2001</v>
      </c>
      <c r="C18" s="593">
        <f>SUM(D18:H18)</f>
        <v>25567</v>
      </c>
      <c r="D18" s="593">
        <v>22937</v>
      </c>
      <c r="E18" s="593">
        <v>102</v>
      </c>
      <c r="F18" s="593">
        <v>918</v>
      </c>
      <c r="G18" s="593">
        <v>945</v>
      </c>
      <c r="H18" s="593">
        <v>665</v>
      </c>
      <c r="I18" s="594"/>
    </row>
    <row r="19" spans="1:9" s="524" customFormat="1" ht="9" customHeight="1">
      <c r="A19" s="531"/>
      <c r="B19" s="586">
        <v>2002</v>
      </c>
      <c r="C19" s="593">
        <f>SUM(D19:H19)</f>
        <v>25109</v>
      </c>
      <c r="D19" s="593">
        <v>22456</v>
      </c>
      <c r="E19" s="593">
        <v>102</v>
      </c>
      <c r="F19" s="593">
        <v>885</v>
      </c>
      <c r="G19" s="593">
        <v>917</v>
      </c>
      <c r="H19" s="593">
        <v>749</v>
      </c>
      <c r="I19" s="594"/>
    </row>
    <row r="20" spans="1:9" s="524" customFormat="1" ht="9" customHeight="1">
      <c r="A20" s="531"/>
      <c r="B20" s="586">
        <v>2003</v>
      </c>
      <c r="C20" s="593">
        <f>SUM(D20:H20)</f>
        <v>25011</v>
      </c>
      <c r="D20" s="593">
        <v>22493</v>
      </c>
      <c r="E20" s="593">
        <v>86</v>
      </c>
      <c r="F20" s="593">
        <v>772</v>
      </c>
      <c r="G20" s="593">
        <v>925</v>
      </c>
      <c r="H20" s="593">
        <v>735</v>
      </c>
      <c r="I20" s="594"/>
    </row>
    <row r="21" spans="1:9" s="569" customFormat="1" ht="9" customHeight="1">
      <c r="A21" s="568"/>
      <c r="B21" s="586">
        <v>2004</v>
      </c>
      <c r="C21" s="593">
        <f>SUM(D21:H21)</f>
        <v>24836</v>
      </c>
      <c r="D21" s="510">
        <v>22542</v>
      </c>
      <c r="E21" s="492">
        <v>83</v>
      </c>
      <c r="F21" s="492">
        <v>643</v>
      </c>
      <c r="G21" s="492">
        <v>633</v>
      </c>
      <c r="H21" s="492">
        <v>935</v>
      </c>
      <c r="I21" s="594"/>
    </row>
    <row r="22" spans="1:9" s="569" customFormat="1" ht="9" customHeight="1">
      <c r="A22" s="568"/>
      <c r="B22" s="586"/>
      <c r="C22" s="593"/>
      <c r="D22" s="510"/>
      <c r="E22" s="492"/>
      <c r="F22" s="492"/>
      <c r="G22" s="492"/>
      <c r="H22" s="492"/>
      <c r="I22" s="594"/>
    </row>
    <row r="23" spans="1:9" s="569" customFormat="1" ht="9" customHeight="1">
      <c r="A23" s="568"/>
      <c r="B23" s="586">
        <v>2005</v>
      </c>
      <c r="C23" s="593">
        <f>SUM(D23:H23)</f>
        <v>24494</v>
      </c>
      <c r="D23" s="510">
        <v>22323</v>
      </c>
      <c r="E23" s="492">
        <v>84</v>
      </c>
      <c r="F23" s="492">
        <v>568</v>
      </c>
      <c r="G23" s="492">
        <v>592</v>
      </c>
      <c r="H23" s="492">
        <v>927</v>
      </c>
      <c r="I23" s="594"/>
    </row>
    <row r="24" spans="1:9" s="569" customFormat="1" ht="9" customHeight="1">
      <c r="A24" s="568"/>
      <c r="B24" s="586">
        <v>2006</v>
      </c>
      <c r="C24" s="593">
        <f>SUM(D24:H24)</f>
        <v>23986</v>
      </c>
      <c r="D24" s="510">
        <v>22152</v>
      </c>
      <c r="E24" s="492">
        <v>70</v>
      </c>
      <c r="F24" s="492">
        <v>443</v>
      </c>
      <c r="G24" s="492">
        <v>520</v>
      </c>
      <c r="H24" s="492">
        <v>801</v>
      </c>
      <c r="I24" s="594"/>
    </row>
    <row r="25" spans="1:9" s="569" customFormat="1" ht="9" customHeight="1">
      <c r="A25" s="568"/>
      <c r="B25" s="586">
        <v>2007</v>
      </c>
      <c r="C25" s="593">
        <f>SUM(D25:H25)</f>
        <v>23307</v>
      </c>
      <c r="D25" s="510">
        <v>21664</v>
      </c>
      <c r="E25" s="492">
        <v>77</v>
      </c>
      <c r="F25" s="492">
        <v>375</v>
      </c>
      <c r="G25" s="492">
        <v>485</v>
      </c>
      <c r="H25" s="492">
        <v>706</v>
      </c>
      <c r="I25" s="594"/>
    </row>
    <row r="26" spans="1:9" s="569" customFormat="1" ht="9" customHeight="1">
      <c r="A26" s="568"/>
      <c r="B26" s="586">
        <v>2008</v>
      </c>
      <c r="C26" s="593">
        <f>SUM(D26:H26)</f>
        <v>23154</v>
      </c>
      <c r="D26" s="510">
        <v>21489</v>
      </c>
      <c r="E26" s="492">
        <v>70</v>
      </c>
      <c r="F26" s="492">
        <v>368</v>
      </c>
      <c r="G26" s="492">
        <v>487</v>
      </c>
      <c r="H26" s="492">
        <v>740</v>
      </c>
      <c r="I26" s="594"/>
    </row>
    <row r="27" spans="1:9" s="569" customFormat="1" ht="9" customHeight="1">
      <c r="A27" s="568"/>
      <c r="B27" s="586">
        <v>2009</v>
      </c>
      <c r="C27" s="593">
        <f>SUM(D27:H27)</f>
        <v>23192</v>
      </c>
      <c r="D27" s="510">
        <v>21584</v>
      </c>
      <c r="E27" s="492">
        <v>76</v>
      </c>
      <c r="F27" s="492">
        <v>318</v>
      </c>
      <c r="G27" s="492">
        <v>447</v>
      </c>
      <c r="H27" s="492">
        <v>767</v>
      </c>
      <c r="I27" s="594"/>
    </row>
    <row r="28" spans="1:9" s="569" customFormat="1" ht="9" customHeight="1">
      <c r="A28" s="568"/>
      <c r="B28" s="586"/>
      <c r="C28" s="593"/>
      <c r="D28" s="510"/>
      <c r="E28" s="492"/>
      <c r="F28" s="492"/>
      <c r="G28" s="492"/>
      <c r="H28" s="492"/>
      <c r="I28" s="594"/>
    </row>
    <row r="29" spans="1:9" s="569" customFormat="1" ht="9" customHeight="1">
      <c r="A29" s="568"/>
      <c r="B29" s="586">
        <v>2010</v>
      </c>
      <c r="C29" s="593">
        <f>SUM(D29:H29)</f>
        <v>23081</v>
      </c>
      <c r="D29" s="510">
        <v>21511</v>
      </c>
      <c r="E29" s="492">
        <v>60</v>
      </c>
      <c r="F29" s="492">
        <v>279</v>
      </c>
      <c r="G29" s="492">
        <v>495</v>
      </c>
      <c r="H29" s="492">
        <v>736</v>
      </c>
      <c r="I29" s="594"/>
    </row>
    <row r="30" spans="1:9" s="569" customFormat="1" ht="9" customHeight="1">
      <c r="A30" s="568"/>
      <c r="B30" s="586">
        <v>2011</v>
      </c>
      <c r="C30" s="593">
        <f>SUM(D30:H30)</f>
        <v>23135</v>
      </c>
      <c r="D30" s="510">
        <v>21634</v>
      </c>
      <c r="E30" s="492">
        <v>65</v>
      </c>
      <c r="F30" s="492">
        <v>247</v>
      </c>
      <c r="G30" s="492">
        <v>422</v>
      </c>
      <c r="H30" s="492">
        <v>767</v>
      </c>
      <c r="I30" s="594"/>
    </row>
    <row r="31" spans="1:9" s="569" customFormat="1" ht="9" customHeight="1">
      <c r="A31" s="568"/>
      <c r="B31" s="586">
        <v>2012</v>
      </c>
      <c r="C31" s="593">
        <f>SUM(D31:H31)</f>
        <v>22758</v>
      </c>
      <c r="D31" s="510">
        <v>21096</v>
      </c>
      <c r="E31" s="492">
        <v>104</v>
      </c>
      <c r="F31" s="492">
        <v>259</v>
      </c>
      <c r="G31" s="492">
        <v>389</v>
      </c>
      <c r="H31" s="492">
        <v>910</v>
      </c>
      <c r="I31" s="594"/>
    </row>
    <row r="32" spans="1:9" s="492" customFormat="1" ht="2.4500000000000002" customHeight="1">
      <c r="A32" s="493"/>
      <c r="B32" s="498"/>
      <c r="C32" s="498"/>
      <c r="D32" s="498"/>
      <c r="E32" s="498"/>
      <c r="F32" s="498"/>
      <c r="G32" s="498"/>
      <c r="H32" s="498"/>
      <c r="I32" s="576"/>
    </row>
    <row r="33" spans="1:10" s="492" customFormat="1" ht="2.25" customHeight="1">
      <c r="A33" s="493"/>
      <c r="B33" s="501"/>
      <c r="C33" s="501"/>
      <c r="D33" s="501"/>
      <c r="E33" s="501"/>
      <c r="F33" s="501"/>
      <c r="G33" s="501"/>
      <c r="H33" s="501"/>
      <c r="I33" s="576"/>
    </row>
    <row r="34" spans="1:10" s="492" customFormat="1" ht="9" customHeight="1">
      <c r="A34" s="493"/>
      <c r="B34" s="544" t="s">
        <v>494</v>
      </c>
      <c r="C34" s="501"/>
      <c r="D34" s="501"/>
      <c r="E34" s="501"/>
      <c r="F34" s="501"/>
      <c r="G34" s="501"/>
      <c r="H34" s="501"/>
      <c r="I34" s="576"/>
    </row>
    <row r="35" spans="1:10" s="492" customFormat="1" ht="9" customHeight="1">
      <c r="A35" s="493"/>
      <c r="B35" s="544" t="s">
        <v>423</v>
      </c>
      <c r="C35" s="501"/>
      <c r="D35" s="501"/>
      <c r="E35" s="501"/>
      <c r="F35" s="501"/>
      <c r="G35" s="501"/>
      <c r="H35" s="501"/>
      <c r="I35" s="576"/>
    </row>
    <row r="36" spans="1:10" s="492" customFormat="1" ht="3.95" customHeight="1">
      <c r="A36" s="534"/>
      <c r="B36" s="498"/>
      <c r="C36" s="498"/>
      <c r="D36" s="498"/>
      <c r="E36" s="498"/>
      <c r="F36" s="498"/>
      <c r="G36" s="498"/>
      <c r="H36" s="498"/>
      <c r="I36" s="575"/>
    </row>
    <row r="37" spans="1:10" hidden="1">
      <c r="B37" s="595"/>
      <c r="J37" s="548" t="s">
        <v>59</v>
      </c>
    </row>
  </sheetData>
  <sheetProtection sheet="1" objects="1" scenarios="1"/>
  <mergeCells count="6">
    <mergeCell ref="H7:H8"/>
    <mergeCell ref="B7:B8"/>
    <mergeCell ref="C7:C8"/>
    <mergeCell ref="D7:D8"/>
    <mergeCell ref="F7:F8"/>
    <mergeCell ref="G7:G8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S120"/>
  <sheetViews>
    <sheetView showGridLines="0" showRowColHeaders="0" zoomScale="140" zoomScaleNormal="140" workbookViewId="0"/>
  </sheetViews>
  <sheetFormatPr baseColWidth="10" defaultColWidth="0" defaultRowHeight="9.9499999999999993" customHeight="1" zeroHeight="1"/>
  <cols>
    <col min="1" max="1" width="1" style="5" customWidth="1"/>
    <col min="2" max="2" width="22.6640625" style="51" customWidth="1"/>
    <col min="3" max="5" width="5.6640625" style="5" customWidth="1"/>
    <col min="6" max="6" width="5.33203125" style="5" customWidth="1"/>
    <col min="7" max="8" width="5.5" style="5" customWidth="1"/>
    <col min="9" max="9" width="1.83203125" style="5" customWidth="1"/>
    <col min="10" max="10" width="4.5" style="5" customWidth="1"/>
    <col min="11" max="11" width="5.5" style="5" customWidth="1"/>
    <col min="12" max="12" width="5.6640625" style="5" customWidth="1"/>
    <col min="13" max="14" width="1" style="5" customWidth="1"/>
    <col min="15" max="19" width="0" style="5" hidden="1" customWidth="1"/>
    <col min="20" max="16384" width="13.33203125" style="5" hidden="1"/>
  </cols>
  <sheetData>
    <row r="1" spans="1:13" ht="4.7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0.5" customHeight="1">
      <c r="A2" s="6"/>
      <c r="B2" s="7" t="s">
        <v>0</v>
      </c>
      <c r="C2" s="8"/>
      <c r="D2" s="8"/>
      <c r="E2" s="8"/>
      <c r="F2" s="8"/>
      <c r="G2" s="8"/>
      <c r="H2" s="8"/>
      <c r="I2" s="8"/>
      <c r="J2" s="8"/>
      <c r="L2" s="710" t="s">
        <v>1</v>
      </c>
      <c r="M2" s="9"/>
    </row>
    <row r="3" spans="1:13" ht="10.5" customHeight="1">
      <c r="A3" s="6"/>
      <c r="B3" s="7" t="s">
        <v>2</v>
      </c>
      <c r="C3" s="10"/>
      <c r="D3" s="10"/>
      <c r="E3" s="10"/>
      <c r="F3" s="10"/>
      <c r="G3" s="10"/>
      <c r="H3" s="10"/>
      <c r="I3" s="10"/>
      <c r="J3" s="10"/>
      <c r="L3" s="11" t="s">
        <v>3</v>
      </c>
      <c r="M3" s="9"/>
    </row>
    <row r="4" spans="1:13" ht="10.5" customHeight="1">
      <c r="A4" s="6"/>
      <c r="B4" s="7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9"/>
    </row>
    <row r="5" spans="1:13" ht="10.5" customHeight="1">
      <c r="A5" s="6"/>
      <c r="B5" s="7" t="s">
        <v>22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9"/>
    </row>
    <row r="6" spans="1:13" ht="3" customHeight="1">
      <c r="A6" s="6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9"/>
    </row>
    <row r="7" spans="1:13" ht="3" customHeight="1">
      <c r="A7" s="6"/>
      <c r="B7" s="2"/>
      <c r="C7" s="14"/>
      <c r="D7" s="14"/>
      <c r="E7" s="14"/>
      <c r="F7" s="14"/>
      <c r="G7" s="14"/>
      <c r="H7" s="14"/>
      <c r="I7" s="14"/>
      <c r="J7" s="14"/>
      <c r="K7" s="14"/>
      <c r="L7" s="14"/>
      <c r="M7" s="9"/>
    </row>
    <row r="8" spans="1:13" ht="8.65" customHeight="1">
      <c r="A8" s="6"/>
      <c r="B8" s="15" t="s">
        <v>5</v>
      </c>
      <c r="C8" s="16">
        <v>1996</v>
      </c>
      <c r="D8" s="16">
        <v>1997</v>
      </c>
      <c r="E8" s="17">
        <v>1998</v>
      </c>
      <c r="F8" s="17">
        <v>1999</v>
      </c>
      <c r="G8" s="17">
        <v>2000</v>
      </c>
      <c r="H8" s="17">
        <v>2001</v>
      </c>
      <c r="I8" s="17"/>
      <c r="J8" s="17">
        <v>2002</v>
      </c>
      <c r="K8" s="17">
        <v>2003</v>
      </c>
      <c r="L8" s="17">
        <v>2004</v>
      </c>
      <c r="M8" s="9"/>
    </row>
    <row r="9" spans="1:13" ht="3" customHeight="1">
      <c r="A9" s="6"/>
      <c r="B9" s="18"/>
      <c r="C9" s="19"/>
      <c r="D9" s="19"/>
      <c r="E9" s="19"/>
      <c r="F9" s="19"/>
      <c r="G9" s="19"/>
      <c r="H9" s="19"/>
      <c r="I9" s="19"/>
      <c r="J9" s="19"/>
      <c r="K9" s="20"/>
      <c r="L9" s="32"/>
      <c r="M9" s="9"/>
    </row>
    <row r="10" spans="1:13" ht="3" customHeight="1">
      <c r="A10" s="6"/>
      <c r="B10" s="21"/>
      <c r="C10" s="22"/>
      <c r="D10" s="22"/>
      <c r="E10" s="22"/>
      <c r="F10" s="22"/>
      <c r="G10" s="22"/>
      <c r="H10" s="22"/>
      <c r="I10" s="22"/>
      <c r="J10" s="22"/>
      <c r="K10" s="3"/>
      <c r="L10" s="33"/>
      <c r="M10" s="9"/>
    </row>
    <row r="11" spans="1:13" ht="9" customHeight="1">
      <c r="A11" s="6"/>
      <c r="B11" s="23" t="s">
        <v>6</v>
      </c>
      <c r="C11" s="24">
        <v>1597</v>
      </c>
      <c r="D11" s="24">
        <v>1935</v>
      </c>
      <c r="E11" s="24">
        <v>2017</v>
      </c>
      <c r="F11" s="24">
        <v>1850</v>
      </c>
      <c r="G11" s="24">
        <v>1672</v>
      </c>
      <c r="H11" s="24">
        <v>2464</v>
      </c>
      <c r="I11" s="24"/>
      <c r="J11" s="24">
        <v>2849</v>
      </c>
      <c r="K11" s="24">
        <v>3145</v>
      </c>
      <c r="L11" s="24">
        <v>3060</v>
      </c>
      <c r="M11" s="9"/>
    </row>
    <row r="12" spans="1:13" ht="9" customHeight="1">
      <c r="A12" s="6"/>
      <c r="B12" s="25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9"/>
    </row>
    <row r="13" spans="1:13" ht="9" customHeight="1">
      <c r="A13" s="6"/>
      <c r="B13" s="23" t="s">
        <v>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9"/>
    </row>
    <row r="14" spans="1:13" ht="9" customHeight="1">
      <c r="A14" s="6"/>
      <c r="B14" s="26" t="s">
        <v>8</v>
      </c>
      <c r="C14" s="24" t="s">
        <v>9</v>
      </c>
      <c r="D14" s="24">
        <v>565</v>
      </c>
      <c r="E14" s="24">
        <v>366</v>
      </c>
      <c r="F14" s="24">
        <v>421</v>
      </c>
      <c r="G14" s="24">
        <v>527</v>
      </c>
      <c r="H14" s="24">
        <v>445</v>
      </c>
      <c r="I14" s="24"/>
      <c r="J14" s="24">
        <v>377</v>
      </c>
      <c r="K14" s="24">
        <v>435</v>
      </c>
      <c r="L14" s="24">
        <v>640</v>
      </c>
      <c r="M14" s="9"/>
    </row>
    <row r="15" spans="1:13" ht="9" customHeight="1">
      <c r="A15" s="6"/>
      <c r="B15" s="26" t="s">
        <v>10</v>
      </c>
      <c r="C15" s="24">
        <f t="shared" ref="C15:K15" si="0">SUM(C16:C17)</f>
        <v>1230</v>
      </c>
      <c r="D15" s="24">
        <f t="shared" si="0"/>
        <v>1699</v>
      </c>
      <c r="E15" s="24">
        <f t="shared" si="0"/>
        <v>1962</v>
      </c>
      <c r="F15" s="24">
        <f t="shared" si="0"/>
        <v>2328</v>
      </c>
      <c r="G15" s="24">
        <f t="shared" si="0"/>
        <v>2607</v>
      </c>
      <c r="H15" s="24">
        <f t="shared" si="0"/>
        <v>2216</v>
      </c>
      <c r="I15" s="24"/>
      <c r="J15" s="24">
        <f t="shared" si="0"/>
        <v>2034</v>
      </c>
      <c r="K15" s="24">
        <f t="shared" si="0"/>
        <v>2455</v>
      </c>
      <c r="L15" s="24">
        <f t="shared" ref="L15" si="1">SUM(L16:L17)</f>
        <v>2243</v>
      </c>
      <c r="M15" s="9"/>
    </row>
    <row r="16" spans="1:13" ht="9" customHeight="1">
      <c r="A16" s="6"/>
      <c r="B16" s="27" t="s">
        <v>11</v>
      </c>
      <c r="C16" s="24">
        <v>72</v>
      </c>
      <c r="D16" s="24">
        <v>352</v>
      </c>
      <c r="E16" s="24">
        <v>468</v>
      </c>
      <c r="F16" s="24">
        <v>579</v>
      </c>
      <c r="G16" s="24">
        <v>692</v>
      </c>
      <c r="H16" s="24">
        <v>738</v>
      </c>
      <c r="I16" s="24"/>
      <c r="J16" s="24">
        <v>862</v>
      </c>
      <c r="K16" s="24">
        <v>941</v>
      </c>
      <c r="L16" s="24">
        <v>698</v>
      </c>
      <c r="M16" s="9"/>
    </row>
    <row r="17" spans="1:13" ht="9" customHeight="1">
      <c r="A17" s="6"/>
      <c r="B17" s="27" t="s">
        <v>12</v>
      </c>
      <c r="C17" s="24">
        <v>1158</v>
      </c>
      <c r="D17" s="24">
        <v>1347</v>
      </c>
      <c r="E17" s="24">
        <v>1494</v>
      </c>
      <c r="F17" s="24">
        <v>1749</v>
      </c>
      <c r="G17" s="24">
        <v>1915</v>
      </c>
      <c r="H17" s="24">
        <v>1478</v>
      </c>
      <c r="I17" s="24"/>
      <c r="J17" s="24">
        <v>1172</v>
      </c>
      <c r="K17" s="24">
        <v>1514</v>
      </c>
      <c r="L17" s="24">
        <v>1545</v>
      </c>
      <c r="M17" s="9"/>
    </row>
    <row r="18" spans="1:13" ht="9" customHeight="1">
      <c r="A18" s="6"/>
      <c r="B18" s="26" t="s">
        <v>13</v>
      </c>
      <c r="C18" s="24">
        <f>593+72</f>
        <v>665</v>
      </c>
      <c r="D18" s="24">
        <f>1546+352</f>
        <v>1898</v>
      </c>
      <c r="E18" s="24">
        <f>1439+468</f>
        <v>1907</v>
      </c>
      <c r="F18" s="24">
        <f>1643+579</f>
        <v>2222</v>
      </c>
      <c r="G18" s="24">
        <f>1997+692</f>
        <v>2689</v>
      </c>
      <c r="H18" s="24">
        <f>1546+738</f>
        <v>2284</v>
      </c>
      <c r="I18" s="24"/>
      <c r="J18" s="24">
        <f>1114+862</f>
        <v>1976</v>
      </c>
      <c r="K18" s="24">
        <f>1309+941</f>
        <v>2250</v>
      </c>
      <c r="L18" s="24">
        <f>1508+698</f>
        <v>2206</v>
      </c>
      <c r="M18" s="9"/>
    </row>
    <row r="19" spans="1:13" ht="9" customHeight="1">
      <c r="A19" s="6"/>
      <c r="B19" s="26" t="s">
        <v>14</v>
      </c>
      <c r="C19" s="24">
        <f>(C15)-C18</f>
        <v>565</v>
      </c>
      <c r="D19" s="24">
        <f t="shared" ref="D19:L19" si="2">(D14+D15)-D18</f>
        <v>366</v>
      </c>
      <c r="E19" s="24">
        <f t="shared" si="2"/>
        <v>421</v>
      </c>
      <c r="F19" s="24">
        <f t="shared" si="2"/>
        <v>527</v>
      </c>
      <c r="G19" s="24">
        <f t="shared" si="2"/>
        <v>445</v>
      </c>
      <c r="H19" s="24">
        <f t="shared" si="2"/>
        <v>377</v>
      </c>
      <c r="I19" s="24"/>
      <c r="J19" s="24">
        <f t="shared" si="2"/>
        <v>435</v>
      </c>
      <c r="K19" s="24">
        <f t="shared" si="2"/>
        <v>640</v>
      </c>
      <c r="L19" s="24">
        <f t="shared" si="2"/>
        <v>677</v>
      </c>
      <c r="M19" s="9"/>
    </row>
    <row r="20" spans="1:13" ht="9" customHeight="1">
      <c r="A20" s="6"/>
      <c r="B20" s="25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9">
        <f>(M14+M15)-M18</f>
        <v>0</v>
      </c>
    </row>
    <row r="21" spans="1:13" ht="9" customHeight="1">
      <c r="A21" s="6"/>
      <c r="B21" s="23" t="s">
        <v>15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9"/>
    </row>
    <row r="22" spans="1:13" ht="9" customHeight="1">
      <c r="A22" s="6"/>
      <c r="B22" s="26" t="s">
        <v>8</v>
      </c>
      <c r="C22" s="24" t="s">
        <v>9</v>
      </c>
      <c r="D22" s="24">
        <v>36</v>
      </c>
      <c r="E22" s="24">
        <v>44</v>
      </c>
      <c r="F22" s="24">
        <v>186</v>
      </c>
      <c r="G22" s="24">
        <v>214</v>
      </c>
      <c r="H22" s="24">
        <v>116</v>
      </c>
      <c r="I22" s="24"/>
      <c r="J22" s="24">
        <v>363</v>
      </c>
      <c r="K22" s="24">
        <v>154</v>
      </c>
      <c r="L22" s="24">
        <v>94</v>
      </c>
      <c r="M22" s="9"/>
    </row>
    <row r="23" spans="1:13" ht="9" customHeight="1">
      <c r="A23" s="6"/>
      <c r="B23" s="26" t="s">
        <v>16</v>
      </c>
      <c r="C23" s="24">
        <v>80</v>
      </c>
      <c r="D23" s="24">
        <v>146</v>
      </c>
      <c r="E23" s="24">
        <v>414</v>
      </c>
      <c r="F23" s="24">
        <v>585</v>
      </c>
      <c r="G23" s="24">
        <v>644</v>
      </c>
      <c r="H23" s="24">
        <v>720</v>
      </c>
      <c r="I23" s="24"/>
      <c r="J23" s="24">
        <v>455</v>
      </c>
      <c r="K23" s="24">
        <v>383</v>
      </c>
      <c r="L23" s="24">
        <v>434</v>
      </c>
      <c r="M23" s="9"/>
    </row>
    <row r="24" spans="1:13" ht="9" customHeight="1">
      <c r="A24" s="6"/>
      <c r="B24" s="26" t="s">
        <v>17</v>
      </c>
      <c r="C24" s="24">
        <v>44</v>
      </c>
      <c r="D24" s="24">
        <v>138</v>
      </c>
      <c r="E24" s="24">
        <v>275</v>
      </c>
      <c r="F24" s="24">
        <v>554</v>
      </c>
      <c r="G24" s="24">
        <v>742</v>
      </c>
      <c r="H24" s="24">
        <v>473</v>
      </c>
      <c r="I24" s="24"/>
      <c r="J24" s="24">
        <v>664</v>
      </c>
      <c r="K24" s="24">
        <v>443</v>
      </c>
      <c r="L24" s="24">
        <v>431</v>
      </c>
      <c r="M24" s="9"/>
    </row>
    <row r="25" spans="1:13" ht="9" customHeight="1">
      <c r="A25" s="6"/>
      <c r="B25" s="26" t="s">
        <v>14</v>
      </c>
      <c r="C25" s="28">
        <f>(C23)-C24</f>
        <v>36</v>
      </c>
      <c r="D25" s="28">
        <f>(D22+D23)-D24</f>
        <v>44</v>
      </c>
      <c r="E25" s="28">
        <f>(E22+E23)-E24+3</f>
        <v>186</v>
      </c>
      <c r="F25" s="28">
        <f>(F22+F23)-F24-3</f>
        <v>214</v>
      </c>
      <c r="G25" s="28">
        <f>(G22+G23)-G24</f>
        <v>116</v>
      </c>
      <c r="H25" s="28">
        <f>(H22+H23)-H24</f>
        <v>363</v>
      </c>
      <c r="I25" s="28"/>
      <c r="J25" s="28">
        <f>(J22+J23)-J24</f>
        <v>154</v>
      </c>
      <c r="K25" s="28">
        <f>(K22+K23)-K24</f>
        <v>94</v>
      </c>
      <c r="L25" s="28">
        <f>(L22+L23)-L24</f>
        <v>97</v>
      </c>
      <c r="M25" s="9"/>
    </row>
    <row r="26" spans="1:13" ht="30" customHeight="1">
      <c r="A26" s="6"/>
      <c r="B26" s="26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9"/>
    </row>
    <row r="27" spans="1:13" ht="9" customHeight="1">
      <c r="A27" s="6"/>
      <c r="B27" s="26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9"/>
    </row>
    <row r="28" spans="1:13" ht="14.25" customHeight="1">
      <c r="A28" s="6"/>
      <c r="B28" s="26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9"/>
    </row>
    <row r="29" spans="1:13" ht="9" customHeight="1">
      <c r="A29" s="6"/>
      <c r="B29" s="2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9"/>
    </row>
    <row r="30" spans="1:13" ht="12" customHeight="1">
      <c r="A30" s="6"/>
      <c r="B30" s="26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9"/>
    </row>
    <row r="31" spans="1:13" ht="9" customHeight="1">
      <c r="A31" s="6"/>
      <c r="B31" s="26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9"/>
    </row>
    <row r="32" spans="1:13" ht="9" customHeight="1">
      <c r="A32" s="6"/>
      <c r="B32" s="26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9"/>
    </row>
    <row r="33" spans="1:13" ht="7.5" customHeight="1">
      <c r="A33" s="6"/>
      <c r="B33" s="26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9"/>
    </row>
    <row r="34" spans="1:13" ht="9" customHeight="1">
      <c r="A34" s="6"/>
      <c r="B34" s="26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9"/>
    </row>
    <row r="35" spans="1:13" ht="13.5" customHeight="1">
      <c r="A35" s="6"/>
      <c r="B35" s="26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9"/>
    </row>
    <row r="36" spans="1:13" ht="9" customHeight="1">
      <c r="A36" s="6"/>
      <c r="B36" s="26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9"/>
    </row>
    <row r="37" spans="1:13" ht="9" customHeight="1">
      <c r="A37" s="6"/>
      <c r="B37" s="26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9"/>
    </row>
    <row r="38" spans="1:13" ht="9" customHeight="1">
      <c r="A38" s="6"/>
      <c r="B38" s="26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9"/>
    </row>
    <row r="39" spans="1:13" ht="9" customHeight="1">
      <c r="A39" s="6"/>
      <c r="B39" s="26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9"/>
    </row>
    <row r="40" spans="1:13" ht="9" customHeight="1">
      <c r="A40" s="6"/>
      <c r="B40" s="26"/>
      <c r="C40" s="28"/>
      <c r="D40" s="28"/>
      <c r="E40" s="28"/>
      <c r="F40" s="28"/>
      <c r="G40" s="28"/>
      <c r="H40" s="28"/>
      <c r="I40" s="28"/>
      <c r="J40" s="28"/>
      <c r="L40" s="29" t="s">
        <v>1</v>
      </c>
      <c r="M40" s="9"/>
    </row>
    <row r="41" spans="1:13" ht="9" customHeight="1">
      <c r="A41" s="6"/>
      <c r="B41" s="26"/>
      <c r="C41" s="28"/>
      <c r="D41" s="28"/>
      <c r="E41" s="28"/>
      <c r="F41" s="28"/>
      <c r="G41" s="28"/>
      <c r="H41" s="28"/>
      <c r="I41" s="28"/>
      <c r="J41" s="28"/>
      <c r="L41" s="11" t="s">
        <v>18</v>
      </c>
      <c r="M41" s="9"/>
    </row>
    <row r="42" spans="1:13" ht="3" customHeight="1">
      <c r="A42" s="6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9"/>
    </row>
    <row r="43" spans="1:13" ht="3" customHeight="1">
      <c r="A43" s="6"/>
      <c r="B43" s="2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9"/>
    </row>
    <row r="44" spans="1:13" ht="8.65" customHeight="1">
      <c r="A44" s="6"/>
      <c r="B44" s="15" t="s">
        <v>5</v>
      </c>
      <c r="C44" s="17"/>
      <c r="D44" s="16">
        <v>2005</v>
      </c>
      <c r="E44" s="17">
        <v>2006</v>
      </c>
      <c r="F44" s="30">
        <v>2007</v>
      </c>
      <c r="G44" s="31">
        <v>2008</v>
      </c>
      <c r="H44" s="31">
        <v>2009</v>
      </c>
      <c r="I44" s="31"/>
      <c r="J44" s="31">
        <v>2010</v>
      </c>
      <c r="K44" s="31">
        <v>2011</v>
      </c>
      <c r="L44" s="31" t="s">
        <v>23</v>
      </c>
      <c r="M44" s="9"/>
    </row>
    <row r="45" spans="1:13" ht="3" customHeight="1">
      <c r="A45" s="6"/>
      <c r="B45" s="18"/>
      <c r="C45" s="32"/>
      <c r="D45" s="32"/>
      <c r="E45" s="32"/>
      <c r="F45" s="32"/>
      <c r="G45" s="20"/>
      <c r="H45" s="20"/>
      <c r="I45" s="20"/>
      <c r="J45" s="20"/>
      <c r="K45" s="20"/>
      <c r="L45" s="20"/>
      <c r="M45" s="9"/>
    </row>
    <row r="46" spans="1:13" ht="3" customHeight="1">
      <c r="A46" s="6"/>
      <c r="B46" s="21"/>
      <c r="C46" s="33"/>
      <c r="D46" s="33"/>
      <c r="E46" s="33"/>
      <c r="F46" s="33"/>
      <c r="G46" s="3"/>
      <c r="H46" s="3"/>
      <c r="I46" s="3"/>
      <c r="J46" s="3"/>
      <c r="K46" s="3"/>
      <c r="L46" s="3"/>
      <c r="M46" s="9"/>
    </row>
    <row r="47" spans="1:13" ht="9" customHeight="1">
      <c r="A47" s="6"/>
      <c r="B47" s="23" t="s">
        <v>6</v>
      </c>
      <c r="C47" s="24"/>
      <c r="D47" s="24">
        <v>4126</v>
      </c>
      <c r="E47" s="24">
        <v>4179</v>
      </c>
      <c r="F47" s="24">
        <v>4187</v>
      </c>
      <c r="G47" s="24">
        <v>4596</v>
      </c>
      <c r="H47" s="24">
        <v>4352</v>
      </c>
      <c r="I47" s="24"/>
      <c r="J47" s="24">
        <v>4555</v>
      </c>
      <c r="K47" s="24">
        <v>5299</v>
      </c>
      <c r="L47" s="24">
        <v>3484</v>
      </c>
      <c r="M47" s="9"/>
    </row>
    <row r="48" spans="1:13" ht="9" customHeight="1">
      <c r="A48" s="6"/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9"/>
    </row>
    <row r="49" spans="1:19" ht="9" customHeight="1">
      <c r="A49" s="6"/>
      <c r="B49" s="23" t="s">
        <v>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9"/>
    </row>
    <row r="50" spans="1:19" ht="9" customHeight="1">
      <c r="A50" s="6"/>
      <c r="B50" s="26" t="s">
        <v>8</v>
      </c>
      <c r="C50" s="24"/>
      <c r="D50" s="24">
        <v>677</v>
      </c>
      <c r="E50" s="24">
        <v>730</v>
      </c>
      <c r="F50" s="24">
        <v>843</v>
      </c>
      <c r="G50" s="24">
        <v>929</v>
      </c>
      <c r="H50" s="24">
        <v>988</v>
      </c>
      <c r="I50" s="34" t="s">
        <v>19</v>
      </c>
      <c r="J50" s="24">
        <v>1029</v>
      </c>
      <c r="K50" s="24">
        <v>1010</v>
      </c>
      <c r="L50" s="24">
        <v>1005</v>
      </c>
      <c r="M50" s="9"/>
    </row>
    <row r="51" spans="1:19" ht="9" customHeight="1">
      <c r="A51" s="6"/>
      <c r="B51" s="26" t="s">
        <v>10</v>
      </c>
      <c r="C51" s="24"/>
      <c r="D51" s="24">
        <f t="shared" ref="D51:H51" si="3">SUM(D52:D53)</f>
        <v>2255</v>
      </c>
      <c r="E51" s="24">
        <f t="shared" si="3"/>
        <v>2248</v>
      </c>
      <c r="F51" s="24">
        <f t="shared" si="3"/>
        <v>2247</v>
      </c>
      <c r="G51" s="24">
        <f t="shared" si="3"/>
        <v>2346</v>
      </c>
      <c r="H51" s="24">
        <f t="shared" si="3"/>
        <v>2377</v>
      </c>
      <c r="I51" s="24"/>
      <c r="J51" s="24">
        <f>SUM(J52:J53)</f>
        <v>2306</v>
      </c>
      <c r="K51" s="24">
        <f>SUM(K52:K53)</f>
        <v>2705</v>
      </c>
      <c r="L51" s="24">
        <f>SUM(L52:L53)</f>
        <v>2960</v>
      </c>
      <c r="M51" s="9"/>
    </row>
    <row r="52" spans="1:19" ht="9" customHeight="1">
      <c r="A52" s="6"/>
      <c r="B52" s="27" t="s">
        <v>11</v>
      </c>
      <c r="C52" s="24"/>
      <c r="D52" s="24">
        <v>594</v>
      </c>
      <c r="E52" s="24">
        <v>591</v>
      </c>
      <c r="F52" s="24">
        <v>494</v>
      </c>
      <c r="G52" s="24">
        <v>553</v>
      </c>
      <c r="H52" s="24">
        <v>588</v>
      </c>
      <c r="I52" s="24"/>
      <c r="J52" s="24">
        <v>654</v>
      </c>
      <c r="K52" s="24">
        <v>916</v>
      </c>
      <c r="L52" s="24">
        <v>1046</v>
      </c>
      <c r="M52" s="9"/>
    </row>
    <row r="53" spans="1:19" ht="9" customHeight="1">
      <c r="A53" s="6"/>
      <c r="B53" s="27" t="s">
        <v>12</v>
      </c>
      <c r="C53" s="24"/>
      <c r="D53" s="24">
        <v>1661</v>
      </c>
      <c r="E53" s="24">
        <v>1657</v>
      </c>
      <c r="F53" s="24">
        <v>1753</v>
      </c>
      <c r="G53" s="24">
        <v>1793</v>
      </c>
      <c r="H53" s="24">
        <v>1789</v>
      </c>
      <c r="I53" s="24"/>
      <c r="J53" s="24">
        <v>1652</v>
      </c>
      <c r="K53" s="24">
        <v>1789</v>
      </c>
      <c r="L53" s="24">
        <v>1914</v>
      </c>
      <c r="M53" s="9"/>
    </row>
    <row r="54" spans="1:19" ht="9" customHeight="1">
      <c r="A54" s="6"/>
      <c r="B54" s="26" t="s">
        <v>13</v>
      </c>
      <c r="C54" s="24"/>
      <c r="D54" s="24">
        <f>1608+594</f>
        <v>2202</v>
      </c>
      <c r="E54" s="24">
        <f>1544+591</f>
        <v>2135</v>
      </c>
      <c r="F54" s="24">
        <v>2161</v>
      </c>
      <c r="G54" s="24">
        <v>2288</v>
      </c>
      <c r="H54" s="24">
        <v>2336</v>
      </c>
      <c r="I54" s="24"/>
      <c r="J54" s="24">
        <v>2325</v>
      </c>
      <c r="K54" s="24">
        <v>2710</v>
      </c>
      <c r="L54" s="24">
        <v>2745</v>
      </c>
      <c r="M54" s="9"/>
    </row>
    <row r="55" spans="1:19" ht="9" customHeight="1">
      <c r="A55" s="6"/>
      <c r="B55" s="26" t="s">
        <v>14</v>
      </c>
      <c r="C55" s="24"/>
      <c r="D55" s="24">
        <f t="shared" ref="D55:H55" si="4">(D50+D51)-D54</f>
        <v>730</v>
      </c>
      <c r="E55" s="24">
        <f t="shared" si="4"/>
        <v>843</v>
      </c>
      <c r="F55" s="24">
        <f t="shared" si="4"/>
        <v>929</v>
      </c>
      <c r="G55" s="24">
        <f t="shared" si="4"/>
        <v>987</v>
      </c>
      <c r="H55" s="24">
        <f t="shared" si="4"/>
        <v>1029</v>
      </c>
      <c r="I55" s="24"/>
      <c r="J55" s="24">
        <f>(J50+J51)-J54</f>
        <v>1010</v>
      </c>
      <c r="K55" s="24">
        <f>(K50+K51)-K54</f>
        <v>1005</v>
      </c>
      <c r="L55" s="24">
        <f>(L50+L51)-L54</f>
        <v>1220</v>
      </c>
      <c r="M55" s="9"/>
    </row>
    <row r="56" spans="1:19" ht="9" customHeight="1">
      <c r="A56" s="6"/>
      <c r="B56" s="25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9">
        <f>(M50+M51)-M54</f>
        <v>0</v>
      </c>
    </row>
    <row r="57" spans="1:19" ht="9" customHeight="1">
      <c r="A57" s="6"/>
      <c r="B57" s="23" t="s">
        <v>15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9"/>
    </row>
    <row r="58" spans="1:19" ht="9" customHeight="1">
      <c r="A58" s="6"/>
      <c r="B58" s="26" t="s">
        <v>8</v>
      </c>
      <c r="C58" s="24"/>
      <c r="D58" s="24">
        <v>97</v>
      </c>
      <c r="E58" s="24">
        <v>58</v>
      </c>
      <c r="F58" s="24">
        <v>84</v>
      </c>
      <c r="G58" s="24">
        <v>69</v>
      </c>
      <c r="H58" s="24">
        <v>105</v>
      </c>
      <c r="I58" s="24"/>
      <c r="J58" s="24">
        <v>128</v>
      </c>
      <c r="K58" s="24">
        <v>73</v>
      </c>
      <c r="L58" s="24">
        <v>107</v>
      </c>
      <c r="M58" s="9"/>
    </row>
    <row r="59" spans="1:19" ht="9" customHeight="1">
      <c r="A59" s="6"/>
      <c r="B59" s="26" t="s">
        <v>16</v>
      </c>
      <c r="C59" s="24"/>
      <c r="D59" s="24">
        <v>386</v>
      </c>
      <c r="E59" s="24">
        <v>349</v>
      </c>
      <c r="F59" s="24">
        <v>271</v>
      </c>
      <c r="G59" s="24">
        <v>341</v>
      </c>
      <c r="H59" s="24">
        <v>410</v>
      </c>
      <c r="I59" s="24"/>
      <c r="J59" s="24">
        <v>303</v>
      </c>
      <c r="K59" s="24">
        <v>343</v>
      </c>
      <c r="L59" s="24">
        <v>250</v>
      </c>
      <c r="M59" s="9"/>
    </row>
    <row r="60" spans="1:19" ht="9" customHeight="1">
      <c r="A60" s="6"/>
      <c r="B60" s="26" t="s">
        <v>17</v>
      </c>
      <c r="C60" s="24"/>
      <c r="D60" s="24">
        <v>425</v>
      </c>
      <c r="E60" s="24">
        <v>323</v>
      </c>
      <c r="F60" s="24">
        <v>286</v>
      </c>
      <c r="G60" s="24">
        <v>305</v>
      </c>
      <c r="H60" s="24">
        <v>387</v>
      </c>
      <c r="I60" s="24"/>
      <c r="J60" s="24">
        <v>358</v>
      </c>
      <c r="K60" s="24">
        <v>309</v>
      </c>
      <c r="L60" s="24">
        <v>300</v>
      </c>
      <c r="M60" s="9"/>
    </row>
    <row r="61" spans="1:19" ht="9" customHeight="1">
      <c r="A61" s="6"/>
      <c r="B61" s="26" t="s">
        <v>14</v>
      </c>
      <c r="C61" s="28"/>
      <c r="D61" s="28">
        <f>(D58+D59)-D60</f>
        <v>58</v>
      </c>
      <c r="E61" s="28">
        <f>(E58+E59)-E60</f>
        <v>84</v>
      </c>
      <c r="F61" s="28">
        <f>(F58+F59)-F60</f>
        <v>69</v>
      </c>
      <c r="G61" s="28">
        <f>(G58+G59)-G60+1</f>
        <v>106</v>
      </c>
      <c r="H61" s="28">
        <f>(H58+H59)-H60</f>
        <v>128</v>
      </c>
      <c r="I61" s="28"/>
      <c r="J61" s="28">
        <f>(J58+J59)-J60</f>
        <v>73</v>
      </c>
      <c r="K61" s="28">
        <v>107</v>
      </c>
      <c r="L61" s="28">
        <v>57</v>
      </c>
      <c r="M61" s="9"/>
    </row>
    <row r="62" spans="1:19" ht="3" customHeight="1">
      <c r="A62" s="6"/>
      <c r="B62" s="18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9"/>
    </row>
    <row r="63" spans="1:19" ht="3" customHeight="1">
      <c r="A63" s="6"/>
      <c r="B63" s="14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9"/>
    </row>
    <row r="64" spans="1:19" s="42" customFormat="1" ht="9" customHeight="1">
      <c r="A64" s="37"/>
      <c r="B64" s="128" t="s">
        <v>20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9"/>
      <c r="N64" s="38"/>
      <c r="O64" s="38"/>
      <c r="P64" s="38"/>
      <c r="Q64" s="38"/>
      <c r="R64" s="40"/>
      <c r="S64" s="41"/>
    </row>
    <row r="65" spans="1:19" s="42" customFormat="1" ht="9" customHeight="1">
      <c r="A65" s="37"/>
      <c r="B65" s="128" t="s">
        <v>21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9"/>
      <c r="N65" s="38"/>
      <c r="O65" s="38"/>
      <c r="P65" s="38"/>
      <c r="Q65" s="38"/>
      <c r="R65" s="40"/>
      <c r="S65" s="40"/>
    </row>
    <row r="66" spans="1:19" ht="9" customHeight="1">
      <c r="A66" s="6"/>
      <c r="B66" s="667" t="s">
        <v>158</v>
      </c>
      <c r="C66" s="667"/>
      <c r="D66" s="667"/>
      <c r="E66" s="667"/>
      <c r="F66" s="667"/>
      <c r="G66" s="667"/>
      <c r="H66" s="667"/>
      <c r="I66" s="43"/>
      <c r="J66" s="43"/>
      <c r="K66" s="43"/>
      <c r="L66" s="43"/>
      <c r="M66" s="9"/>
    </row>
    <row r="67" spans="1:19" ht="4.7" customHeight="1">
      <c r="A67" s="44"/>
      <c r="B67" s="45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7"/>
    </row>
    <row r="68" spans="1:19" ht="9.9499999999999993" hidden="1" customHeight="1"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</row>
    <row r="69" spans="1:19" ht="9.9499999999999993" hidden="1" customHeight="1">
      <c r="B69" s="48"/>
      <c r="C69" s="49"/>
      <c r="D69" s="49"/>
      <c r="E69" s="49"/>
      <c r="F69" s="49"/>
      <c r="G69" s="49"/>
      <c r="H69" s="49"/>
      <c r="I69" s="49"/>
      <c r="J69" s="49"/>
      <c r="K69" s="49"/>
      <c r="L69" s="49"/>
    </row>
    <row r="70" spans="1:19" ht="9.9499999999999993" hidden="1" customHeight="1">
      <c r="B70" s="50"/>
      <c r="C70" s="49"/>
      <c r="D70" s="49"/>
      <c r="E70" s="49"/>
      <c r="F70" s="49"/>
      <c r="G70" s="49"/>
      <c r="H70" s="49"/>
      <c r="I70" s="49"/>
      <c r="J70" s="49"/>
      <c r="K70" s="49"/>
      <c r="L70" s="49"/>
    </row>
    <row r="71" spans="1:19" ht="9.9499999999999993" hidden="1" customHeight="1">
      <c r="B71" s="50"/>
      <c r="C71" s="49"/>
      <c r="D71" s="49"/>
      <c r="E71" s="49"/>
      <c r="F71" s="49"/>
      <c r="G71" s="49"/>
      <c r="H71" s="49"/>
      <c r="I71" s="49"/>
      <c r="J71" s="49"/>
      <c r="K71" s="49"/>
      <c r="L71" s="49"/>
    </row>
    <row r="72" spans="1:19" ht="9.9499999999999993" hidden="1" customHeight="1">
      <c r="B72" s="50"/>
      <c r="C72" s="49"/>
      <c r="D72" s="49"/>
      <c r="E72" s="49"/>
      <c r="F72" s="49"/>
      <c r="G72" s="49"/>
      <c r="H72" s="49"/>
      <c r="I72" s="49"/>
      <c r="J72" s="49"/>
      <c r="K72" s="49"/>
      <c r="L72" s="49"/>
    </row>
    <row r="73" spans="1:19" ht="9.9499999999999993" hidden="1" customHeight="1">
      <c r="B73" s="50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1:19" ht="9.9499999999999993" hidden="1" customHeight="1">
      <c r="B74" s="50"/>
      <c r="C74" s="49"/>
      <c r="D74" s="49"/>
      <c r="E74" s="49"/>
      <c r="F74" s="49"/>
      <c r="G74" s="49"/>
      <c r="H74" s="49"/>
      <c r="I74" s="49"/>
      <c r="J74" s="49"/>
      <c r="K74" s="49"/>
      <c r="L74" s="49"/>
    </row>
    <row r="75" spans="1:19" ht="9.9499999999999993" hidden="1" customHeight="1">
      <c r="B75" s="50"/>
      <c r="C75" s="49"/>
      <c r="D75" s="49"/>
      <c r="E75" s="49"/>
      <c r="F75" s="49"/>
      <c r="G75" s="49"/>
      <c r="H75" s="49"/>
      <c r="I75" s="49"/>
      <c r="J75" s="49"/>
      <c r="K75" s="49"/>
      <c r="L75" s="49"/>
    </row>
    <row r="76" spans="1:19" ht="9.9499999999999993" hidden="1" customHeight="1">
      <c r="B76" s="50"/>
      <c r="C76" s="49"/>
      <c r="D76" s="49"/>
      <c r="E76" s="49"/>
      <c r="F76" s="49"/>
      <c r="G76" s="49"/>
      <c r="H76" s="49"/>
      <c r="I76" s="49"/>
      <c r="J76" s="49"/>
      <c r="K76" s="49"/>
      <c r="L76" s="49"/>
    </row>
    <row r="77" spans="1:19" ht="9.9499999999999993" hidden="1" customHeight="1">
      <c r="B77" s="50"/>
      <c r="C77" s="49"/>
      <c r="D77" s="49"/>
      <c r="E77" s="49"/>
      <c r="F77" s="49"/>
      <c r="G77" s="49"/>
      <c r="H77" s="49"/>
      <c r="I77" s="49"/>
      <c r="J77" s="49"/>
      <c r="K77" s="49"/>
      <c r="L77" s="49"/>
    </row>
    <row r="78" spans="1:19" ht="9.9499999999999993" hidden="1" customHeight="1">
      <c r="B78" s="50"/>
      <c r="C78" s="49"/>
      <c r="D78" s="49"/>
      <c r="E78" s="49"/>
      <c r="F78" s="49"/>
      <c r="G78" s="49"/>
      <c r="H78" s="49"/>
      <c r="I78" s="49"/>
      <c r="J78" s="49"/>
      <c r="K78" s="49"/>
      <c r="L78" s="49"/>
    </row>
    <row r="79" spans="1:19" ht="9.9499999999999993" hidden="1" customHeight="1">
      <c r="B79" s="50"/>
      <c r="C79" s="49"/>
      <c r="D79" s="49"/>
      <c r="E79" s="49"/>
      <c r="F79" s="49"/>
      <c r="G79" s="49"/>
      <c r="H79" s="49"/>
      <c r="I79" s="49"/>
      <c r="J79" s="49"/>
      <c r="K79" s="49"/>
      <c r="L79" s="49"/>
    </row>
    <row r="80" spans="1:19" ht="9.9499999999999993" hidden="1" customHeight="1">
      <c r="B80" s="50"/>
      <c r="C80" s="49"/>
      <c r="D80" s="49"/>
      <c r="E80" s="49"/>
      <c r="F80" s="49"/>
      <c r="G80" s="49"/>
      <c r="H80" s="49"/>
      <c r="I80" s="49"/>
      <c r="J80" s="49"/>
      <c r="K80" s="49"/>
      <c r="L80" s="49"/>
    </row>
    <row r="81" spans="2:12" ht="9.9499999999999993" hidden="1" customHeight="1">
      <c r="B81" s="50"/>
      <c r="C81" s="49"/>
      <c r="D81" s="49"/>
      <c r="E81" s="49"/>
      <c r="F81" s="49"/>
      <c r="G81" s="49"/>
      <c r="H81" s="49"/>
      <c r="I81" s="49"/>
      <c r="J81" s="49"/>
      <c r="K81" s="49"/>
      <c r="L81" s="49"/>
    </row>
    <row r="82" spans="2:12" ht="9.9499999999999993" hidden="1" customHeight="1">
      <c r="B82" s="50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2:12" ht="9.9499999999999993" hidden="1" customHeight="1">
      <c r="B83" s="50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2:12" ht="9.9499999999999993" hidden="1" customHeight="1">
      <c r="B84" s="50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2:12" ht="9.9499999999999993" hidden="1" customHeight="1">
      <c r="B85" s="50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2:12" ht="9.9499999999999993" hidden="1" customHeight="1">
      <c r="B86" s="50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2:12" ht="9.9499999999999993" hidden="1" customHeight="1">
      <c r="B87" s="50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2:12" ht="9.9499999999999993" hidden="1" customHeight="1">
      <c r="B88" s="50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2:12" ht="9.9499999999999993" hidden="1" customHeight="1">
      <c r="B89" s="50"/>
      <c r="C89" s="49"/>
      <c r="D89" s="49"/>
      <c r="E89" s="49"/>
      <c r="F89" s="49"/>
      <c r="G89" s="49"/>
      <c r="H89" s="49"/>
      <c r="I89" s="49"/>
      <c r="J89" s="49"/>
      <c r="K89" s="49"/>
      <c r="L89" s="49"/>
    </row>
    <row r="90" spans="2:12" ht="9.9499999999999993" hidden="1" customHeight="1">
      <c r="B90" s="50"/>
      <c r="C90" s="49"/>
      <c r="D90" s="49"/>
      <c r="E90" s="49"/>
      <c r="F90" s="49"/>
      <c r="G90" s="49"/>
      <c r="H90" s="49"/>
      <c r="I90" s="49"/>
      <c r="J90" s="49"/>
      <c r="K90" s="49"/>
      <c r="L90" s="49"/>
    </row>
    <row r="91" spans="2:12" ht="9.9499999999999993" hidden="1" customHeight="1">
      <c r="B91" s="50"/>
      <c r="C91" s="49"/>
      <c r="D91" s="49"/>
      <c r="E91" s="49"/>
      <c r="F91" s="49"/>
      <c r="G91" s="49"/>
      <c r="H91" s="49"/>
      <c r="I91" s="49"/>
      <c r="J91" s="49"/>
      <c r="K91" s="49"/>
      <c r="L91" s="49"/>
    </row>
    <row r="92" spans="2:12" ht="9.9499999999999993" hidden="1" customHeight="1"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</row>
    <row r="93" spans="2:12" ht="9.9499999999999993" hidden="1" customHeight="1">
      <c r="B93" s="50"/>
      <c r="C93" s="49"/>
      <c r="D93" s="49"/>
      <c r="E93" s="49"/>
      <c r="F93" s="49"/>
      <c r="G93" s="49"/>
      <c r="H93" s="49"/>
      <c r="I93" s="49"/>
      <c r="J93" s="49"/>
      <c r="K93" s="49"/>
      <c r="L93" s="49"/>
    </row>
    <row r="94" spans="2:12" ht="9.9499999999999993" hidden="1" customHeight="1">
      <c r="B94" s="50"/>
      <c r="C94" s="49"/>
      <c r="D94" s="49"/>
      <c r="E94" s="49"/>
      <c r="F94" s="49"/>
      <c r="G94" s="49"/>
      <c r="H94" s="49"/>
      <c r="I94" s="49"/>
      <c r="J94" s="49"/>
      <c r="K94" s="49"/>
      <c r="L94" s="49"/>
    </row>
    <row r="95" spans="2:12" ht="9.9499999999999993" hidden="1" customHeight="1">
      <c r="B95" s="50"/>
      <c r="C95" s="49"/>
      <c r="D95" s="49"/>
      <c r="E95" s="49"/>
      <c r="F95" s="49"/>
      <c r="G95" s="49"/>
      <c r="H95" s="49"/>
      <c r="I95" s="49"/>
      <c r="J95" s="49"/>
      <c r="K95" s="49"/>
      <c r="L95" s="49"/>
    </row>
    <row r="96" spans="2:12" ht="9.9499999999999993" hidden="1" customHeight="1">
      <c r="B96" s="50"/>
      <c r="C96" s="49"/>
      <c r="D96" s="49"/>
      <c r="E96" s="49"/>
      <c r="F96" s="49"/>
      <c r="G96" s="49"/>
      <c r="H96" s="49"/>
      <c r="I96" s="49"/>
      <c r="J96" s="49"/>
      <c r="K96" s="49"/>
      <c r="L96" s="49"/>
    </row>
    <row r="97" spans="2:12" ht="9.9499999999999993" hidden="1" customHeight="1">
      <c r="B97" s="50"/>
      <c r="C97" s="49"/>
      <c r="D97" s="49"/>
      <c r="E97" s="49"/>
      <c r="F97" s="49"/>
      <c r="G97" s="49"/>
      <c r="H97" s="49"/>
      <c r="I97" s="49"/>
      <c r="J97" s="49"/>
      <c r="K97" s="49"/>
      <c r="L97" s="49"/>
    </row>
    <row r="98" spans="2:12" ht="9.9499999999999993" hidden="1" customHeight="1">
      <c r="B98" s="50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2:12" ht="9.9499999999999993" hidden="1" customHeight="1">
      <c r="B99" s="50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2:12" ht="9.9499999999999993" hidden="1" customHeight="1"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</row>
    <row r="101" spans="2:12" ht="9.9499999999999993" hidden="1" customHeight="1">
      <c r="B101" s="50"/>
      <c r="C101" s="49"/>
      <c r="D101" s="49"/>
      <c r="E101" s="49"/>
      <c r="F101" s="49"/>
      <c r="G101" s="49"/>
      <c r="H101" s="49"/>
      <c r="I101" s="49"/>
      <c r="J101" s="49"/>
      <c r="K101" s="49"/>
      <c r="L101" s="49"/>
    </row>
    <row r="102" spans="2:12" ht="9.9499999999999993" hidden="1" customHeight="1">
      <c r="B102" s="50"/>
      <c r="C102" s="49"/>
      <c r="D102" s="49"/>
      <c r="E102" s="49"/>
      <c r="F102" s="49"/>
      <c r="G102" s="49"/>
      <c r="H102" s="49"/>
      <c r="I102" s="49"/>
      <c r="J102" s="49"/>
      <c r="K102" s="49"/>
      <c r="L102" s="49"/>
    </row>
    <row r="103" spans="2:12" ht="9.9499999999999993" hidden="1" customHeight="1">
      <c r="B103" s="50"/>
      <c r="C103" s="49"/>
      <c r="D103" s="49"/>
      <c r="E103" s="49"/>
      <c r="F103" s="49"/>
      <c r="G103" s="49"/>
      <c r="H103" s="49"/>
      <c r="I103" s="49"/>
      <c r="J103" s="49"/>
      <c r="K103" s="49"/>
      <c r="L103" s="49"/>
    </row>
    <row r="104" spans="2:12" ht="9.9499999999999993" hidden="1" customHeight="1">
      <c r="B104" s="50"/>
      <c r="C104" s="49"/>
      <c r="D104" s="49"/>
      <c r="E104" s="49"/>
      <c r="F104" s="49"/>
      <c r="G104" s="49"/>
      <c r="H104" s="49"/>
      <c r="I104" s="49"/>
      <c r="J104" s="49"/>
      <c r="K104" s="49"/>
      <c r="L104" s="49"/>
    </row>
    <row r="105" spans="2:12" ht="9.9499999999999993" hidden="1" customHeight="1">
      <c r="B105" s="50"/>
      <c r="C105" s="49"/>
      <c r="D105" s="49"/>
      <c r="E105" s="49"/>
      <c r="F105" s="49"/>
      <c r="G105" s="49"/>
      <c r="H105" s="49"/>
      <c r="I105" s="49"/>
      <c r="J105" s="49"/>
      <c r="K105" s="49"/>
      <c r="L105" s="49"/>
    </row>
    <row r="106" spans="2:12" ht="9.9499999999999993" hidden="1" customHeight="1">
      <c r="B106" s="50"/>
      <c r="C106" s="49"/>
      <c r="D106" s="49"/>
      <c r="E106" s="49"/>
      <c r="F106" s="49"/>
      <c r="G106" s="49"/>
      <c r="H106" s="49"/>
      <c r="I106" s="49"/>
      <c r="J106" s="49"/>
      <c r="K106" s="49"/>
      <c r="L106" s="49"/>
    </row>
    <row r="107" spans="2:12" ht="9.9499999999999993" hidden="1" customHeight="1">
      <c r="B107" s="50"/>
      <c r="C107" s="49"/>
      <c r="D107" s="49"/>
      <c r="E107" s="49"/>
      <c r="F107" s="49"/>
      <c r="G107" s="49"/>
      <c r="H107" s="49"/>
      <c r="I107" s="49"/>
      <c r="J107" s="49"/>
      <c r="K107" s="49"/>
      <c r="L107" s="49"/>
    </row>
    <row r="108" spans="2:12" ht="9.9499999999999993" hidden="1" customHeight="1">
      <c r="B108" s="50"/>
      <c r="C108" s="49"/>
      <c r="D108" s="49"/>
      <c r="E108" s="49"/>
      <c r="F108" s="49"/>
      <c r="G108" s="49"/>
      <c r="H108" s="49"/>
      <c r="I108" s="49"/>
      <c r="J108" s="49"/>
      <c r="K108" s="49"/>
      <c r="L108" s="49"/>
    </row>
    <row r="109" spans="2:12" ht="9.9499999999999993" hidden="1" customHeight="1">
      <c r="B109" s="50"/>
      <c r="C109" s="49"/>
      <c r="D109" s="49"/>
      <c r="E109" s="49"/>
      <c r="F109" s="49"/>
      <c r="G109" s="49"/>
      <c r="H109" s="49"/>
      <c r="I109" s="49"/>
      <c r="J109" s="49"/>
      <c r="K109" s="49"/>
      <c r="L109" s="49"/>
    </row>
    <row r="110" spans="2:12" ht="9.9499999999999993" hidden="1" customHeight="1">
      <c r="B110" s="50"/>
      <c r="C110" s="49"/>
      <c r="D110" s="49"/>
      <c r="E110" s="49"/>
      <c r="F110" s="49"/>
      <c r="G110" s="49"/>
      <c r="H110" s="49"/>
      <c r="I110" s="49"/>
      <c r="J110" s="49"/>
      <c r="K110" s="49"/>
      <c r="L110" s="49"/>
    </row>
    <row r="111" spans="2:12" ht="9.9499999999999993" hidden="1" customHeight="1">
      <c r="B111" s="50"/>
      <c r="C111" s="49"/>
      <c r="D111" s="49"/>
      <c r="E111" s="49"/>
      <c r="F111" s="49"/>
      <c r="G111" s="49"/>
      <c r="H111" s="49"/>
      <c r="I111" s="49"/>
      <c r="J111" s="49"/>
      <c r="K111" s="49"/>
      <c r="L111" s="49"/>
    </row>
    <row r="112" spans="2:12" ht="9.9499999999999993" hidden="1" customHeight="1">
      <c r="B112" s="50"/>
      <c r="C112" s="49"/>
      <c r="D112" s="49"/>
      <c r="E112" s="49"/>
      <c r="F112" s="49"/>
      <c r="G112" s="49"/>
      <c r="H112" s="49"/>
      <c r="I112" s="49"/>
      <c r="J112" s="49"/>
      <c r="K112" s="49"/>
      <c r="L112" s="49"/>
    </row>
    <row r="113" spans="2:12" ht="9.9499999999999993" hidden="1" customHeight="1">
      <c r="B113" s="50"/>
      <c r="C113" s="49"/>
      <c r="D113" s="49"/>
      <c r="E113" s="49"/>
      <c r="F113" s="49"/>
      <c r="G113" s="49"/>
      <c r="H113" s="49"/>
      <c r="I113" s="49"/>
      <c r="J113" s="49"/>
      <c r="K113" s="49"/>
      <c r="L113" s="49"/>
    </row>
    <row r="114" spans="2:12" ht="9.9499999999999993" hidden="1" customHeight="1">
      <c r="B114" s="50"/>
      <c r="C114" s="49"/>
      <c r="D114" s="49"/>
      <c r="E114" s="49"/>
      <c r="F114" s="49"/>
      <c r="G114" s="49"/>
      <c r="H114" s="49"/>
      <c r="I114" s="49"/>
      <c r="J114" s="49"/>
      <c r="K114" s="49"/>
      <c r="L114" s="49"/>
    </row>
    <row r="115" spans="2:12" ht="9.9499999999999993" hidden="1" customHeight="1">
      <c r="B115" s="50"/>
      <c r="C115" s="49"/>
      <c r="D115" s="49"/>
      <c r="E115" s="49"/>
      <c r="F115" s="49"/>
      <c r="G115" s="49"/>
      <c r="H115" s="49"/>
      <c r="I115" s="49"/>
      <c r="J115" s="49"/>
      <c r="K115" s="49"/>
      <c r="L115" s="49"/>
    </row>
    <row r="116" spans="2:12" ht="9.9499999999999993" hidden="1" customHeight="1">
      <c r="B116" s="50"/>
      <c r="C116" s="49"/>
      <c r="D116" s="49"/>
      <c r="E116" s="49"/>
      <c r="F116" s="49"/>
      <c r="G116" s="49"/>
      <c r="H116" s="49"/>
      <c r="I116" s="49"/>
      <c r="J116" s="49"/>
      <c r="K116" s="49"/>
      <c r="L116" s="49"/>
    </row>
    <row r="117" spans="2:12" ht="9.9499999999999993" hidden="1" customHeight="1">
      <c r="B117" s="50"/>
      <c r="C117" s="49"/>
      <c r="D117" s="49"/>
      <c r="E117" s="49"/>
      <c r="F117" s="49"/>
      <c r="G117" s="49"/>
      <c r="H117" s="49"/>
      <c r="I117" s="49"/>
      <c r="J117" s="49"/>
      <c r="K117" s="49"/>
      <c r="L117" s="49"/>
    </row>
    <row r="118" spans="2:12" ht="9.9499999999999993" hidden="1" customHeight="1">
      <c r="B118" s="50"/>
      <c r="C118" s="49"/>
      <c r="D118" s="49"/>
      <c r="E118" s="49"/>
      <c r="F118" s="49"/>
      <c r="G118" s="49"/>
      <c r="H118" s="49"/>
      <c r="I118" s="49"/>
      <c r="J118" s="49"/>
      <c r="K118" s="49"/>
      <c r="L118" s="49"/>
    </row>
    <row r="119" spans="2:12" ht="9.9499999999999993" hidden="1" customHeight="1">
      <c r="B119" s="50"/>
      <c r="C119" s="49"/>
      <c r="D119" s="49"/>
      <c r="E119" s="49"/>
      <c r="F119" s="49"/>
      <c r="G119" s="49"/>
      <c r="H119" s="49"/>
      <c r="I119" s="49"/>
      <c r="J119" s="49"/>
      <c r="K119" s="49"/>
      <c r="L119" s="49"/>
    </row>
    <row r="120" spans="2:12" ht="9.9499999999999993" hidden="1" customHeight="1">
      <c r="B120" s="50"/>
      <c r="C120" s="49"/>
      <c r="D120" s="49"/>
      <c r="E120" s="49"/>
      <c r="F120" s="49"/>
      <c r="G120" s="49"/>
      <c r="H120" s="49"/>
      <c r="I120" s="49"/>
      <c r="J120" s="49"/>
      <c r="K120" s="49"/>
      <c r="L120" s="49"/>
    </row>
  </sheetData>
  <sheetProtection sheet="1" objects="1" scenarios="1"/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R9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5.5" style="640" customWidth="1"/>
    <col min="3" max="3" width="7.5" style="76" customWidth="1"/>
    <col min="4" max="4" width="1.83203125" style="76" customWidth="1"/>
    <col min="5" max="5" width="5.6640625" style="76" customWidth="1"/>
    <col min="6" max="6" width="1.5" style="76" customWidth="1"/>
    <col min="7" max="7" width="6.6640625" style="76" customWidth="1"/>
    <col min="8" max="8" width="8.1640625" style="76" customWidth="1"/>
    <col min="9" max="9" width="7.1640625" style="76" customWidth="1"/>
    <col min="10" max="10" width="2.33203125" style="76" customWidth="1"/>
    <col min="11" max="11" width="6" style="76" customWidth="1"/>
    <col min="12" max="12" width="1.5" style="76" customWidth="1"/>
    <col min="13" max="13" width="6.1640625" style="76" customWidth="1"/>
    <col min="14" max="14" width="6.6640625" style="76" customWidth="1"/>
    <col min="15" max="15" width="6.83203125" style="76" customWidth="1"/>
    <col min="16" max="17" width="1" style="76" customWidth="1"/>
    <col min="18" max="18" width="13.83203125" style="76" hidden="1" customWidth="1"/>
    <col min="19" max="16384" width="13.33203125" style="76" hidden="1"/>
  </cols>
  <sheetData>
    <row r="1" spans="1:18" ht="4.7" customHeight="1">
      <c r="A1" s="603"/>
      <c r="B1" s="604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O1" s="605"/>
      <c r="P1" s="606"/>
    </row>
    <row r="2" spans="1:18" ht="11.1" customHeight="1">
      <c r="A2" s="369"/>
      <c r="B2" s="57" t="s">
        <v>470</v>
      </c>
      <c r="C2" s="607"/>
      <c r="D2" s="607"/>
      <c r="E2" s="607"/>
      <c r="F2" s="607"/>
      <c r="G2" s="607"/>
      <c r="H2" s="607"/>
      <c r="I2" s="607"/>
      <c r="J2" s="607"/>
      <c r="K2" s="607"/>
      <c r="L2" s="607"/>
      <c r="M2" s="607"/>
      <c r="O2" s="710" t="s">
        <v>471</v>
      </c>
      <c r="P2" s="372"/>
    </row>
    <row r="3" spans="1:18" ht="11.1" customHeight="1">
      <c r="A3" s="369"/>
      <c r="B3" s="57" t="s">
        <v>472</v>
      </c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81"/>
      <c r="O3" s="681"/>
      <c r="P3" s="372"/>
    </row>
    <row r="4" spans="1:18" ht="11.1" customHeight="1">
      <c r="A4" s="369"/>
      <c r="B4" s="57" t="s">
        <v>27</v>
      </c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  <c r="N4" s="608"/>
      <c r="O4" s="608"/>
      <c r="P4" s="372"/>
    </row>
    <row r="5" spans="1:18" ht="9.9499999999999993" customHeight="1">
      <c r="A5" s="369"/>
      <c r="B5" s="609" t="s">
        <v>473</v>
      </c>
      <c r="C5" s="610"/>
      <c r="D5" s="610"/>
      <c r="E5" s="610"/>
      <c r="F5" s="610"/>
      <c r="G5" s="610"/>
      <c r="H5" s="610"/>
      <c r="I5" s="610"/>
      <c r="J5" s="610"/>
      <c r="K5" s="610"/>
      <c r="L5" s="610"/>
      <c r="M5" s="610"/>
      <c r="N5" s="608"/>
      <c r="O5" s="608"/>
      <c r="P5" s="372"/>
    </row>
    <row r="6" spans="1:18" ht="3" customHeight="1">
      <c r="A6" s="369"/>
      <c r="B6" s="611"/>
      <c r="C6" s="612"/>
      <c r="D6" s="612"/>
      <c r="E6" s="612"/>
      <c r="F6" s="612"/>
      <c r="G6" s="612"/>
      <c r="H6" s="612"/>
      <c r="I6" s="612"/>
      <c r="J6" s="612"/>
      <c r="K6" s="612"/>
      <c r="L6" s="612"/>
      <c r="M6" s="612"/>
      <c r="N6" s="613"/>
      <c r="O6" s="613"/>
      <c r="P6" s="372"/>
    </row>
    <row r="7" spans="1:18" ht="3" customHeight="1">
      <c r="A7" s="369"/>
      <c r="B7" s="614"/>
      <c r="C7" s="615"/>
      <c r="D7" s="615"/>
      <c r="E7" s="615"/>
      <c r="F7" s="615"/>
      <c r="G7" s="615"/>
      <c r="H7" s="615"/>
      <c r="I7" s="615"/>
      <c r="J7" s="615"/>
      <c r="K7" s="615"/>
      <c r="L7" s="615"/>
      <c r="M7" s="616"/>
      <c r="N7" s="616"/>
      <c r="O7" s="617"/>
      <c r="P7" s="618"/>
    </row>
    <row r="8" spans="1:18" ht="9" customHeight="1">
      <c r="A8" s="369"/>
      <c r="B8" s="742" t="s">
        <v>28</v>
      </c>
      <c r="C8" s="741" t="s">
        <v>46</v>
      </c>
      <c r="D8" s="619"/>
      <c r="E8" s="620" t="s">
        <v>474</v>
      </c>
      <c r="F8" s="620"/>
      <c r="G8" s="621"/>
      <c r="H8" s="621"/>
      <c r="I8" s="621"/>
      <c r="J8" s="686"/>
      <c r="K8" s="620" t="s">
        <v>475</v>
      </c>
      <c r="L8" s="620"/>
      <c r="M8" s="621"/>
      <c r="N8" s="621"/>
      <c r="O8" s="621"/>
      <c r="P8" s="622"/>
    </row>
    <row r="9" spans="1:18" ht="8.65" customHeight="1">
      <c r="A9" s="369"/>
      <c r="B9" s="743"/>
      <c r="C9" s="741"/>
      <c r="D9" s="685"/>
      <c r="E9" s="741" t="s">
        <v>46</v>
      </c>
      <c r="F9" s="685"/>
      <c r="G9" s="741" t="s">
        <v>246</v>
      </c>
      <c r="H9" s="744" t="s">
        <v>476</v>
      </c>
      <c r="I9" s="745" t="s">
        <v>477</v>
      </c>
      <c r="J9" s="685"/>
      <c r="K9" s="741" t="s">
        <v>46</v>
      </c>
      <c r="L9" s="685"/>
      <c r="M9" s="741" t="s">
        <v>232</v>
      </c>
      <c r="N9" s="741" t="s">
        <v>233</v>
      </c>
      <c r="O9" s="685" t="s">
        <v>234</v>
      </c>
      <c r="P9" s="623"/>
    </row>
    <row r="10" spans="1:18" ht="8.65" customHeight="1">
      <c r="A10" s="369"/>
      <c r="B10" s="743"/>
      <c r="C10" s="741"/>
      <c r="D10" s="685"/>
      <c r="E10" s="741"/>
      <c r="F10" s="685"/>
      <c r="G10" s="741"/>
      <c r="H10" s="744"/>
      <c r="I10" s="744"/>
      <c r="J10" s="685"/>
      <c r="K10" s="741"/>
      <c r="L10" s="685"/>
      <c r="M10" s="741"/>
      <c r="N10" s="741"/>
      <c r="O10" s="685"/>
      <c r="P10" s="623"/>
    </row>
    <row r="11" spans="1:18" ht="3" customHeight="1">
      <c r="A11" s="369"/>
      <c r="B11" s="624"/>
      <c r="C11" s="625"/>
      <c r="D11" s="625"/>
      <c r="E11" s="625"/>
      <c r="F11" s="625"/>
      <c r="G11" s="625"/>
      <c r="H11" s="625"/>
      <c r="I11" s="625"/>
      <c r="J11" s="625"/>
      <c r="K11" s="625"/>
      <c r="L11" s="625"/>
      <c r="M11" s="625"/>
      <c r="N11" s="626"/>
      <c r="O11" s="626"/>
      <c r="P11" s="627"/>
    </row>
    <row r="12" spans="1:18" ht="3" customHeight="1">
      <c r="A12" s="369"/>
      <c r="B12" s="628"/>
      <c r="C12" s="629"/>
      <c r="D12" s="629"/>
      <c r="E12" s="629"/>
      <c r="F12" s="629"/>
      <c r="G12" s="629"/>
      <c r="H12" s="629"/>
      <c r="I12" s="629"/>
      <c r="J12" s="629"/>
      <c r="K12" s="629"/>
      <c r="L12" s="629"/>
      <c r="M12" s="616"/>
      <c r="N12" s="616"/>
      <c r="O12" s="617"/>
      <c r="P12" s="618"/>
    </row>
    <row r="13" spans="1:18" ht="8.25" customHeight="1">
      <c r="A13" s="369"/>
      <c r="B13" s="686">
        <v>1995</v>
      </c>
      <c r="C13" s="371">
        <f>SUM(E13,K13)</f>
        <v>43696.836600000002</v>
      </c>
      <c r="D13" s="417"/>
      <c r="E13" s="417">
        <f>SUM(G13:I13)</f>
        <v>9047.5391999999993</v>
      </c>
      <c r="F13" s="417"/>
      <c r="G13" s="417">
        <v>9047.5391999999993</v>
      </c>
      <c r="H13" s="371" t="s">
        <v>9</v>
      </c>
      <c r="I13" s="371" t="s">
        <v>9</v>
      </c>
      <c r="J13" s="417"/>
      <c r="K13" s="417">
        <f>SUM(M13:O13)</f>
        <v>34649.297400000003</v>
      </c>
      <c r="L13" s="417"/>
      <c r="M13" s="417">
        <v>30136.786</v>
      </c>
      <c r="N13" s="417">
        <v>3167.4393999999998</v>
      </c>
      <c r="O13" s="371">
        <v>1345.0719999999999</v>
      </c>
      <c r="P13" s="630"/>
      <c r="Q13" s="631"/>
      <c r="R13" s="631"/>
    </row>
    <row r="14" spans="1:18" ht="8.25" customHeight="1">
      <c r="A14" s="369"/>
      <c r="B14" s="686">
        <v>1996</v>
      </c>
      <c r="C14" s="371">
        <f>SUM(E14,K14)</f>
        <v>53633.686700000006</v>
      </c>
      <c r="D14" s="417"/>
      <c r="E14" s="417">
        <f>SUM(G14:I14)</f>
        <v>12622.2219</v>
      </c>
      <c r="F14" s="417"/>
      <c r="G14" s="417">
        <v>12622.2219</v>
      </c>
      <c r="H14" s="371" t="s">
        <v>9</v>
      </c>
      <c r="I14" s="371" t="s">
        <v>9</v>
      </c>
      <c r="J14" s="417"/>
      <c r="K14" s="417">
        <f>SUM(M14:O14)</f>
        <v>41011.464800000002</v>
      </c>
      <c r="L14" s="417"/>
      <c r="M14" s="417">
        <v>34652.31</v>
      </c>
      <c r="N14" s="417">
        <v>4468.7950999999994</v>
      </c>
      <c r="O14" s="371">
        <v>1890.3597</v>
      </c>
      <c r="P14" s="630"/>
      <c r="Q14" s="631"/>
      <c r="R14" s="631"/>
    </row>
    <row r="15" spans="1:18" ht="8.25" customHeight="1">
      <c r="A15" s="369"/>
      <c r="B15" s="686">
        <v>1997</v>
      </c>
      <c r="C15" s="371">
        <f>SUM(E15,K15)</f>
        <v>74741.582200000004</v>
      </c>
      <c r="D15" s="417"/>
      <c r="E15" s="417">
        <f>SUM(G15:I15)</f>
        <v>20286.567500000001</v>
      </c>
      <c r="F15" s="417"/>
      <c r="G15" s="417">
        <v>20286.567500000001</v>
      </c>
      <c r="H15" s="371" t="s">
        <v>9</v>
      </c>
      <c r="I15" s="371" t="s">
        <v>9</v>
      </c>
      <c r="J15" s="417"/>
      <c r="K15" s="417">
        <f>SUM(M15:O15)</f>
        <v>54455.0147</v>
      </c>
      <c r="L15" s="417"/>
      <c r="M15" s="417">
        <v>45668.544900000001</v>
      </c>
      <c r="N15" s="417">
        <v>6270.4825999999994</v>
      </c>
      <c r="O15" s="371">
        <v>2515.9872</v>
      </c>
      <c r="P15" s="630"/>
      <c r="Q15" s="631"/>
      <c r="R15" s="631"/>
    </row>
    <row r="16" spans="1:18" ht="8.25" customHeight="1">
      <c r="A16" s="369"/>
      <c r="B16" s="686">
        <v>1998</v>
      </c>
      <c r="C16" s="371">
        <f>SUM(E16,K16)</f>
        <v>94911.624400000001</v>
      </c>
      <c r="D16" s="417"/>
      <c r="E16" s="417">
        <f>SUM(G16:I16)</f>
        <v>26218.358500000002</v>
      </c>
      <c r="F16" s="417"/>
      <c r="G16" s="417">
        <v>12371.958500000001</v>
      </c>
      <c r="H16" s="417">
        <v>13846.4</v>
      </c>
      <c r="I16" s="371" t="s">
        <v>9</v>
      </c>
      <c r="J16" s="417"/>
      <c r="K16" s="417">
        <f>SUM(M16:O16)</f>
        <v>68693.265899999999</v>
      </c>
      <c r="L16" s="417"/>
      <c r="M16" s="417">
        <v>57766.944299999996</v>
      </c>
      <c r="N16" s="417">
        <v>7888.1384000000007</v>
      </c>
      <c r="O16" s="371">
        <v>3038.1832000000004</v>
      </c>
      <c r="P16" s="630"/>
      <c r="Q16" s="631"/>
      <c r="R16" s="631"/>
    </row>
    <row r="17" spans="1:18" ht="8.25" customHeight="1">
      <c r="A17" s="369"/>
      <c r="B17" s="686">
        <v>1999</v>
      </c>
      <c r="C17" s="371">
        <f>SUM(E17,K17)</f>
        <v>122868.37086</v>
      </c>
      <c r="D17" s="417"/>
      <c r="E17" s="417">
        <f>SUM(G17:I17)</f>
        <v>37943.627759999996</v>
      </c>
      <c r="F17" s="417"/>
      <c r="G17" s="417">
        <v>14207.203099999999</v>
      </c>
      <c r="H17" s="417">
        <v>18190.083899999998</v>
      </c>
      <c r="I17" s="371">
        <v>5546.34076</v>
      </c>
      <c r="J17" s="417"/>
      <c r="K17" s="417">
        <f>SUM(M17:O17)</f>
        <v>84924.743099999992</v>
      </c>
      <c r="L17" s="417"/>
      <c r="M17" s="417">
        <v>71221.930699999997</v>
      </c>
      <c r="N17" s="417">
        <v>10112.9331</v>
      </c>
      <c r="O17" s="371">
        <v>3589.8792999999996</v>
      </c>
      <c r="P17" s="630"/>
      <c r="Q17" s="631"/>
      <c r="R17" s="631"/>
    </row>
    <row r="18" spans="1:18" ht="8.25" customHeight="1">
      <c r="A18" s="369"/>
      <c r="B18" s="686"/>
      <c r="C18" s="371"/>
      <c r="D18" s="417"/>
      <c r="E18" s="417"/>
      <c r="F18" s="417"/>
      <c r="G18" s="417"/>
      <c r="H18" s="417"/>
      <c r="I18" s="371"/>
      <c r="J18" s="417"/>
      <c r="K18" s="417"/>
      <c r="L18" s="417"/>
      <c r="M18" s="417"/>
      <c r="N18" s="417"/>
      <c r="O18" s="371"/>
      <c r="P18" s="630"/>
      <c r="Q18" s="631"/>
      <c r="R18" s="631"/>
    </row>
    <row r="19" spans="1:18" ht="8.25" customHeight="1">
      <c r="A19" s="369"/>
      <c r="B19" s="686">
        <v>2000</v>
      </c>
      <c r="C19" s="371">
        <f>SUM(E19,K19)</f>
        <v>142155.36549</v>
      </c>
      <c r="D19" s="417"/>
      <c r="E19" s="417">
        <f>SUM(G19:I19)</f>
        <v>46108.563390000003</v>
      </c>
      <c r="F19" s="417"/>
      <c r="G19" s="417">
        <v>16261.353300000001</v>
      </c>
      <c r="H19" s="417">
        <v>22832.400000000001</v>
      </c>
      <c r="I19" s="371">
        <v>7014.8100899999999</v>
      </c>
      <c r="J19" s="417"/>
      <c r="K19" s="417">
        <f>SUM(M19:O19)</f>
        <v>96046.802100000001</v>
      </c>
      <c r="L19" s="417"/>
      <c r="M19" s="417">
        <v>79096.135999999999</v>
      </c>
      <c r="N19" s="417">
        <v>12552.954</v>
      </c>
      <c r="O19" s="371">
        <v>4397.7120999999997</v>
      </c>
      <c r="P19" s="630"/>
      <c r="Q19" s="631"/>
      <c r="R19" s="631"/>
    </row>
    <row r="20" spans="1:18" ht="8.25" customHeight="1">
      <c r="A20" s="369"/>
      <c r="B20" s="686">
        <v>2001</v>
      </c>
      <c r="C20" s="371">
        <f>SUM(E20+K20)</f>
        <v>155194.4063</v>
      </c>
      <c r="D20" s="417"/>
      <c r="E20" s="417">
        <f>SUM(G20:I20)</f>
        <v>51391.073860000004</v>
      </c>
      <c r="F20" s="417"/>
      <c r="G20" s="371">
        <v>18113.522390000002</v>
      </c>
      <c r="H20" s="371">
        <v>25770.490870000001</v>
      </c>
      <c r="I20" s="371">
        <v>7507.0605999999998</v>
      </c>
      <c r="J20" s="417"/>
      <c r="K20" s="417">
        <f>SUM(M20:O20)</f>
        <v>103803.33244</v>
      </c>
      <c r="L20" s="417"/>
      <c r="M20" s="371">
        <v>84282.196400000001</v>
      </c>
      <c r="N20" s="371">
        <v>14353.618390000001</v>
      </c>
      <c r="O20" s="371">
        <v>5167.5176500000007</v>
      </c>
      <c r="P20" s="630"/>
      <c r="Q20" s="631"/>
      <c r="R20" s="631"/>
    </row>
    <row r="21" spans="1:18" ht="8.25" customHeight="1">
      <c r="A21" s="369"/>
      <c r="B21" s="686">
        <v>2002</v>
      </c>
      <c r="C21" s="371">
        <f>SUM(E21+K21)</f>
        <v>169149.27012</v>
      </c>
      <c r="D21" s="417"/>
      <c r="E21" s="417">
        <f>SUM(G21:I21)</f>
        <v>57355.961169999995</v>
      </c>
      <c r="F21" s="417"/>
      <c r="G21" s="371">
        <v>20127.347000000002</v>
      </c>
      <c r="H21" s="371">
        <v>27375.148089999999</v>
      </c>
      <c r="I21" s="371">
        <v>9853.4660800000001</v>
      </c>
      <c r="J21" s="417"/>
      <c r="K21" s="417">
        <f>SUM(M21:O21)</f>
        <v>111793.30894999999</v>
      </c>
      <c r="L21" s="417"/>
      <c r="M21" s="371">
        <v>91020.090219999998</v>
      </c>
      <c r="N21" s="371">
        <v>15101.49647</v>
      </c>
      <c r="O21" s="371">
        <v>5671.7222599999996</v>
      </c>
      <c r="P21" s="630"/>
      <c r="Q21" s="631"/>
      <c r="R21" s="631"/>
    </row>
    <row r="22" spans="1:18" ht="8.25" customHeight="1">
      <c r="A22" s="369"/>
      <c r="B22" s="686">
        <v>2003</v>
      </c>
      <c r="C22" s="371">
        <f>SUM(E22+K22)</f>
        <v>192961.15268</v>
      </c>
      <c r="D22" s="417"/>
      <c r="E22" s="417">
        <f>SUM(G22:I22)</f>
        <v>63808.770940000002</v>
      </c>
      <c r="F22" s="417"/>
      <c r="G22" s="371">
        <v>21933.59995</v>
      </c>
      <c r="H22" s="371">
        <v>31640.352999999999</v>
      </c>
      <c r="I22" s="371">
        <v>10234.81799</v>
      </c>
      <c r="J22" s="417"/>
      <c r="K22" s="417">
        <f>SUM(M22:O22)</f>
        <v>129152.38173999998</v>
      </c>
      <c r="L22" s="417"/>
      <c r="M22" s="371">
        <v>104558.03379999999</v>
      </c>
      <c r="N22" s="371">
        <v>17863.140079999997</v>
      </c>
      <c r="O22" s="371">
        <v>6731.2078600000004</v>
      </c>
      <c r="P22" s="630"/>
      <c r="Q22" s="631"/>
      <c r="R22" s="631"/>
    </row>
    <row r="23" spans="1:18" ht="8.25" customHeight="1">
      <c r="A23" s="369"/>
      <c r="B23" s="686">
        <v>2004</v>
      </c>
      <c r="C23" s="371">
        <f>SUM(E23+K23)</f>
        <v>231048.19367000001</v>
      </c>
      <c r="D23" s="417"/>
      <c r="E23" s="417">
        <f>SUM(G23:I23)</f>
        <v>75473.898709999994</v>
      </c>
      <c r="F23" s="417"/>
      <c r="G23" s="371">
        <v>28620.028899999998</v>
      </c>
      <c r="H23" s="371">
        <v>34510.890579999999</v>
      </c>
      <c r="I23" s="371">
        <v>12342.979230000001</v>
      </c>
      <c r="J23" s="417"/>
      <c r="K23" s="417">
        <f>SUM(M23:O23)</f>
        <v>155574.29496</v>
      </c>
      <c r="L23" s="417"/>
      <c r="M23" s="371">
        <v>129643.639</v>
      </c>
      <c r="N23" s="371">
        <v>18939.832569999999</v>
      </c>
      <c r="O23" s="371">
        <v>6990.8233899999996</v>
      </c>
      <c r="P23" s="630"/>
      <c r="Q23" s="631"/>
      <c r="R23" s="631"/>
    </row>
    <row r="24" spans="1:18" ht="8.25" customHeight="1">
      <c r="A24" s="369"/>
      <c r="B24" s="686"/>
      <c r="C24" s="371"/>
      <c r="D24" s="417"/>
      <c r="E24" s="417"/>
      <c r="F24" s="417"/>
      <c r="G24" s="371"/>
      <c r="H24" s="371"/>
      <c r="I24" s="371"/>
      <c r="J24" s="417"/>
      <c r="K24" s="417"/>
      <c r="L24" s="417"/>
      <c r="M24" s="371"/>
      <c r="N24" s="371"/>
      <c r="O24" s="371"/>
      <c r="P24" s="630"/>
      <c r="Q24" s="631"/>
      <c r="R24" s="631"/>
    </row>
    <row r="25" spans="1:18" ht="8.25" customHeight="1">
      <c r="A25" s="369"/>
      <c r="B25" s="686">
        <v>2005</v>
      </c>
      <c r="C25" s="371">
        <f>SUM(E25+K25)</f>
        <v>243800.32016999999</v>
      </c>
      <c r="D25" s="417"/>
      <c r="E25" s="417">
        <f>SUM(G25:I25)</f>
        <v>92523.405880000006</v>
      </c>
      <c r="F25" s="417"/>
      <c r="G25" s="371">
        <v>38793.5239</v>
      </c>
      <c r="H25" s="371">
        <v>38661.841039999999</v>
      </c>
      <c r="I25" s="371">
        <v>15068.040939999999</v>
      </c>
      <c r="J25" s="417"/>
      <c r="K25" s="417">
        <f>SUM(M25:O25)</f>
        <v>151276.91428999999</v>
      </c>
      <c r="L25" s="417"/>
      <c r="M25" s="371">
        <v>122331.8302</v>
      </c>
      <c r="N25" s="371">
        <v>21230.76859</v>
      </c>
      <c r="O25" s="371">
        <v>7714.3154999999997</v>
      </c>
      <c r="P25" s="630"/>
      <c r="Q25" s="631"/>
      <c r="R25" s="631"/>
    </row>
    <row r="26" spans="1:18" ht="8.25" customHeight="1">
      <c r="A26" s="369"/>
      <c r="B26" s="686">
        <v>2006</v>
      </c>
      <c r="C26" s="371">
        <f>SUM(E26+K26)</f>
        <v>265876.67732999998</v>
      </c>
      <c r="D26" s="417"/>
      <c r="E26" s="417">
        <f>SUM(G26:I26)</f>
        <v>105890.70683000001</v>
      </c>
      <c r="F26" s="417"/>
      <c r="G26" s="371">
        <v>47263.950290000001</v>
      </c>
      <c r="H26" s="371">
        <v>41751.436719999998</v>
      </c>
      <c r="I26" s="371">
        <v>16875.319820000001</v>
      </c>
      <c r="J26" s="417"/>
      <c r="K26" s="417">
        <f>SUM(M26:O26)</f>
        <v>159985.9705</v>
      </c>
      <c r="L26" s="417"/>
      <c r="M26" s="371">
        <v>128716.22689000001</v>
      </c>
      <c r="N26" s="371">
        <v>22947.971369999999</v>
      </c>
      <c r="O26" s="371">
        <v>8321.7722400000002</v>
      </c>
      <c r="P26" s="630"/>
      <c r="Q26" s="631"/>
      <c r="R26" s="631"/>
    </row>
    <row r="27" spans="1:18" ht="8.25" customHeight="1">
      <c r="A27" s="369"/>
      <c r="B27" s="686">
        <v>2007</v>
      </c>
      <c r="C27" s="371">
        <f>SUM(E27+K27)</f>
        <v>296165.58302999998</v>
      </c>
      <c r="D27" s="417"/>
      <c r="E27" s="417">
        <f>SUM(G27:I27)</f>
        <v>121769.30422999999</v>
      </c>
      <c r="F27" s="417"/>
      <c r="G27" s="371">
        <v>58934.145799999998</v>
      </c>
      <c r="H27" s="371">
        <v>43500.474029999998</v>
      </c>
      <c r="I27" s="371">
        <v>19334.684399999998</v>
      </c>
      <c r="J27" s="417"/>
      <c r="K27" s="417">
        <f>SUM(M27:O27)</f>
        <v>174396.2788</v>
      </c>
      <c r="L27" s="417"/>
      <c r="M27" s="371">
        <v>135349.63</v>
      </c>
      <c r="N27" s="371">
        <v>29912.802399999997</v>
      </c>
      <c r="O27" s="371">
        <v>9133.8464000000004</v>
      </c>
      <c r="P27" s="630"/>
      <c r="Q27" s="631"/>
      <c r="R27" s="631"/>
    </row>
    <row r="28" spans="1:18" ht="8.25" customHeight="1">
      <c r="A28" s="369"/>
      <c r="B28" s="686">
        <v>2008</v>
      </c>
      <c r="C28" s="371">
        <f>SUM(E28+K28)</f>
        <v>333417.32739000005</v>
      </c>
      <c r="D28" s="417"/>
      <c r="E28" s="417">
        <f>SUM(G28:I28)</f>
        <v>149309.68960000001</v>
      </c>
      <c r="F28" s="417"/>
      <c r="G28" s="371">
        <v>76114.193200000009</v>
      </c>
      <c r="H28" s="371">
        <v>48480.421399999999</v>
      </c>
      <c r="I28" s="371">
        <v>24715.075000000001</v>
      </c>
      <c r="J28" s="417"/>
      <c r="K28" s="417">
        <f>SUM(M28:O28)</f>
        <v>184107.63779000004</v>
      </c>
      <c r="L28" s="417"/>
      <c r="M28" s="371">
        <v>141810.79580000002</v>
      </c>
      <c r="N28" s="371">
        <v>32005.32789</v>
      </c>
      <c r="O28" s="371">
        <v>10291.5141</v>
      </c>
      <c r="P28" s="630"/>
      <c r="Q28" s="631"/>
      <c r="R28" s="631"/>
    </row>
    <row r="29" spans="1:18" ht="8.25" customHeight="1">
      <c r="A29" s="369"/>
      <c r="B29" s="686">
        <v>2009</v>
      </c>
      <c r="C29" s="371">
        <f>SUM(E29+K29)</f>
        <v>367898.27691000002</v>
      </c>
      <c r="D29" s="417"/>
      <c r="E29" s="417">
        <f>SUM(G29:I29)</f>
        <v>166989.15753999999</v>
      </c>
      <c r="F29" s="417"/>
      <c r="G29" s="371">
        <v>88583.73384999999</v>
      </c>
      <c r="H29" s="371">
        <v>50416.62657</v>
      </c>
      <c r="I29" s="371">
        <v>27988.797119999999</v>
      </c>
      <c r="J29" s="417"/>
      <c r="K29" s="417">
        <f>SUM(M29:O29)</f>
        <v>200909.11937000003</v>
      </c>
      <c r="L29" s="417"/>
      <c r="M29" s="371">
        <v>155180.62618000002</v>
      </c>
      <c r="N29" s="371">
        <v>35177.679020000003</v>
      </c>
      <c r="O29" s="371">
        <v>10550.81417</v>
      </c>
      <c r="P29" s="630"/>
      <c r="Q29" s="631"/>
      <c r="R29" s="631"/>
    </row>
    <row r="30" spans="1:18" ht="8.25" customHeight="1">
      <c r="A30" s="369"/>
      <c r="B30" s="686"/>
      <c r="C30" s="371"/>
      <c r="D30" s="417"/>
      <c r="E30" s="417"/>
      <c r="F30" s="417"/>
      <c r="G30" s="371"/>
      <c r="H30" s="371"/>
      <c r="I30" s="371"/>
      <c r="J30" s="417"/>
      <c r="K30" s="417"/>
      <c r="L30" s="417"/>
      <c r="M30" s="371"/>
      <c r="N30" s="371"/>
      <c r="O30" s="371"/>
      <c r="P30" s="630"/>
      <c r="Q30" s="631"/>
      <c r="R30" s="631"/>
    </row>
    <row r="31" spans="1:18" ht="8.25" customHeight="1">
      <c r="A31" s="369"/>
      <c r="B31" s="686">
        <v>2010</v>
      </c>
      <c r="C31" s="371">
        <f>SUM(E31+K31)</f>
        <v>404404.33520000003</v>
      </c>
      <c r="D31" s="417"/>
      <c r="E31" s="417">
        <f>SUM(G31:I31)</f>
        <v>180338.59000000003</v>
      </c>
      <c r="F31" s="417"/>
      <c r="G31" s="371">
        <v>94737.2601</v>
      </c>
      <c r="H31" s="371">
        <v>51890.067300000002</v>
      </c>
      <c r="I31" s="371">
        <v>33711.262600000002</v>
      </c>
      <c r="J31" s="417"/>
      <c r="K31" s="417">
        <f>SUM(M31:O31)</f>
        <v>224065.7452</v>
      </c>
      <c r="L31" s="417"/>
      <c r="M31" s="371">
        <v>173928.5944</v>
      </c>
      <c r="N31" s="371">
        <v>39511.119400000003</v>
      </c>
      <c r="O31" s="371">
        <v>10626.0314</v>
      </c>
      <c r="P31" s="630"/>
      <c r="Q31" s="631"/>
      <c r="R31" s="631"/>
    </row>
    <row r="32" spans="1:18" ht="8.25" customHeight="1">
      <c r="A32" s="369"/>
      <c r="B32" s="686">
        <v>2011</v>
      </c>
      <c r="C32" s="371">
        <f>SUM(E32+K32)</f>
        <v>436946.93443151179</v>
      </c>
      <c r="D32" s="417"/>
      <c r="E32" s="417">
        <f>SUM(G32:I32)</f>
        <v>193685.76264051179</v>
      </c>
      <c r="F32" s="417"/>
      <c r="G32" s="371">
        <v>108510.52305</v>
      </c>
      <c r="H32" s="371">
        <v>58475.705159999998</v>
      </c>
      <c r="I32" s="371">
        <v>26699.534430511801</v>
      </c>
      <c r="J32" s="417"/>
      <c r="K32" s="417">
        <f>SUM(M32:O32)</f>
        <v>243261.17179099997</v>
      </c>
      <c r="L32" s="417"/>
      <c r="M32" s="371">
        <v>183571.98559</v>
      </c>
      <c r="N32" s="371">
        <v>48089.066221000001</v>
      </c>
      <c r="O32" s="371">
        <v>11600.119979999999</v>
      </c>
      <c r="P32" s="630"/>
      <c r="Q32" s="631"/>
      <c r="R32" s="631"/>
    </row>
    <row r="33" spans="1:18" ht="8.25" customHeight="1">
      <c r="A33" s="369"/>
      <c r="B33" s="686" t="s">
        <v>23</v>
      </c>
      <c r="C33" s="371">
        <f>SUM(E33+K33)</f>
        <v>493795.08244000003</v>
      </c>
      <c r="D33" s="417"/>
      <c r="E33" s="417">
        <f>SUM(G33:I33)+8844.7345</f>
        <v>221612.54500999997</v>
      </c>
      <c r="F33" s="417" t="s">
        <v>19</v>
      </c>
      <c r="G33" s="371">
        <v>122452.12824000001</v>
      </c>
      <c r="H33" s="371">
        <v>64793.133600000001</v>
      </c>
      <c r="I33" s="371">
        <v>25522.54867</v>
      </c>
      <c r="J33" s="417"/>
      <c r="K33" s="417">
        <f>SUM(M33:O33)+14041.0467</f>
        <v>272182.53743000003</v>
      </c>
      <c r="L33" s="417" t="s">
        <v>152</v>
      </c>
      <c r="M33" s="371">
        <v>199554.80405000001</v>
      </c>
      <c r="N33" s="371">
        <v>46155.538860000001</v>
      </c>
      <c r="O33" s="371">
        <v>12431.14782</v>
      </c>
      <c r="P33" s="630"/>
      <c r="Q33" s="631"/>
      <c r="R33" s="631"/>
    </row>
    <row r="34" spans="1:18" ht="3" customHeight="1">
      <c r="A34" s="369"/>
      <c r="B34" s="632"/>
      <c r="C34" s="633"/>
      <c r="D34" s="633"/>
      <c r="E34" s="633"/>
      <c r="F34" s="633"/>
      <c r="G34" s="633"/>
      <c r="H34" s="633"/>
      <c r="I34" s="633"/>
      <c r="J34" s="633"/>
      <c r="K34" s="633"/>
      <c r="L34" s="633"/>
      <c r="M34" s="633"/>
      <c r="N34" s="633"/>
      <c r="O34" s="633"/>
      <c r="P34" s="630"/>
    </row>
    <row r="35" spans="1:18" ht="3" customHeight="1">
      <c r="A35" s="369"/>
      <c r="B35" s="634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605"/>
      <c r="O35" s="608"/>
      <c r="P35" s="372"/>
    </row>
    <row r="36" spans="1:18" ht="9" customHeight="1">
      <c r="A36" s="369"/>
      <c r="B36" s="420" t="s">
        <v>478</v>
      </c>
      <c r="C36" s="365"/>
      <c r="D36" s="365"/>
      <c r="E36" s="365"/>
      <c r="F36" s="365"/>
      <c r="G36" s="365"/>
      <c r="H36" s="365"/>
      <c r="I36" s="365"/>
      <c r="J36" s="365"/>
      <c r="K36" s="365"/>
      <c r="L36" s="365"/>
      <c r="M36" s="365"/>
      <c r="N36" s="608"/>
      <c r="O36" s="608"/>
      <c r="P36" s="372"/>
    </row>
    <row r="37" spans="1:18" ht="9" customHeight="1">
      <c r="A37" s="369"/>
      <c r="B37" s="631" t="s">
        <v>479</v>
      </c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5"/>
      <c r="N37" s="608"/>
      <c r="O37" s="608"/>
      <c r="P37" s="372"/>
    </row>
    <row r="38" spans="1:18" ht="9" customHeight="1">
      <c r="A38" s="369"/>
      <c r="B38" s="631" t="s">
        <v>497</v>
      </c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608"/>
      <c r="O38" s="608"/>
      <c r="P38" s="372"/>
    </row>
    <row r="39" spans="1:18" ht="9" customHeight="1">
      <c r="A39" s="369"/>
      <c r="B39" s="631" t="s">
        <v>498</v>
      </c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608"/>
      <c r="O39" s="608"/>
      <c r="P39" s="372"/>
    </row>
    <row r="40" spans="1:18" ht="9" customHeight="1">
      <c r="A40" s="369"/>
      <c r="B40" s="673" t="s">
        <v>487</v>
      </c>
      <c r="C40" s="365"/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608"/>
      <c r="O40" s="608"/>
      <c r="P40" s="372"/>
    </row>
    <row r="41" spans="1:18" ht="4.7" customHeight="1">
      <c r="A41" s="635"/>
      <c r="B41" s="636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613"/>
      <c r="O41" s="613"/>
      <c r="P41" s="637"/>
    </row>
    <row r="42" spans="1:18" ht="9" hidden="1" customHeight="1">
      <c r="B42" s="63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Q42" s="76" t="s">
        <v>59</v>
      </c>
    </row>
    <row r="43" spans="1:18" ht="6" hidden="1" customHeight="1">
      <c r="B43" s="63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</row>
    <row r="44" spans="1:18" ht="6" hidden="1" customHeight="1">
      <c r="B44" s="63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</row>
    <row r="45" spans="1:18" ht="6" hidden="1" customHeight="1">
      <c r="B45" s="63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</row>
    <row r="46" spans="1:18" ht="6" hidden="1" customHeight="1">
      <c r="B46" s="63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</row>
    <row r="47" spans="1:18" ht="7.5" hidden="1" customHeight="1">
      <c r="B47" s="639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</row>
    <row r="48" spans="1:18" ht="7.5" hidden="1" customHeight="1">
      <c r="B48" s="639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</row>
    <row r="49" spans="2:13" ht="7.5" hidden="1" customHeight="1">
      <c r="B49" s="639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</row>
    <row r="50" spans="2:13" ht="7.5" hidden="1" customHeight="1">
      <c r="B50" s="639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</row>
    <row r="51" spans="2:13" ht="7.5" hidden="1" customHeight="1">
      <c r="B51" s="639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</row>
    <row r="52" spans="2:13" ht="7.5" hidden="1" customHeight="1">
      <c r="B52" s="639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</row>
    <row r="53" spans="2:13" ht="7.5" hidden="1" customHeight="1">
      <c r="B53" s="639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</row>
    <row r="54" spans="2:13" ht="7.5" hidden="1" customHeight="1">
      <c r="B54" s="639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</row>
    <row r="55" spans="2:13" ht="7.5" hidden="1" customHeight="1">
      <c r="B55" s="639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</row>
    <row r="56" spans="2:13" ht="7.5" hidden="1" customHeight="1">
      <c r="B56" s="639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</row>
    <row r="57" spans="2:13" ht="7.5" hidden="1" customHeight="1">
      <c r="B57" s="639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</row>
    <row r="58" spans="2:13" ht="7.5" hidden="1" customHeight="1">
      <c r="B58" s="639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</row>
    <row r="59" spans="2:13" ht="7.5" hidden="1" customHeight="1">
      <c r="B59" s="639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</row>
    <row r="60" spans="2:13" ht="7.5" hidden="1" customHeight="1">
      <c r="B60" s="639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</row>
    <row r="61" spans="2:13" ht="7.5" hidden="1" customHeight="1">
      <c r="B61" s="639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</row>
    <row r="62" spans="2:13" ht="7.5" hidden="1" customHeight="1">
      <c r="B62" s="639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</row>
    <row r="63" spans="2:13" ht="7.5" hidden="1" customHeight="1">
      <c r="B63" s="639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</row>
    <row r="64" spans="2:13" ht="7.5" hidden="1" customHeight="1">
      <c r="B64" s="639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</row>
    <row r="65" spans="2:13" ht="7.5" hidden="1" customHeight="1">
      <c r="B65" s="639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</row>
    <row r="66" spans="2:13" ht="7.5" hidden="1" customHeight="1">
      <c r="B66" s="639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</row>
    <row r="67" spans="2:13" ht="7.5" hidden="1" customHeight="1">
      <c r="B67" s="639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</row>
    <row r="68" spans="2:13" ht="7.5" hidden="1" customHeight="1">
      <c r="B68" s="639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</row>
    <row r="69" spans="2:13" ht="7.5" hidden="1" customHeight="1">
      <c r="B69" s="639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</row>
    <row r="70" spans="2:13" ht="7.5" hidden="1" customHeight="1">
      <c r="B70" s="639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</row>
    <row r="71" spans="2:13" ht="7.5" hidden="1" customHeight="1">
      <c r="B71" s="639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</row>
    <row r="72" spans="2:13" ht="7.5" hidden="1" customHeight="1">
      <c r="B72" s="639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</row>
    <row r="73" spans="2:13" ht="7.5" hidden="1" customHeight="1">
      <c r="B73" s="639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</row>
    <row r="74" spans="2:13" ht="7.5" hidden="1" customHeight="1">
      <c r="B74" s="639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</row>
    <row r="75" spans="2:13" ht="7.5" hidden="1" customHeight="1">
      <c r="B75" s="639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</row>
    <row r="76" spans="2:13" ht="7.5" hidden="1" customHeight="1">
      <c r="B76" s="639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</row>
    <row r="77" spans="2:13" ht="7.5" hidden="1" customHeight="1">
      <c r="B77" s="639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</row>
    <row r="78" spans="2:13" ht="7.5" hidden="1" customHeight="1">
      <c r="B78" s="639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</row>
    <row r="79" spans="2:13" ht="7.5" hidden="1" customHeight="1">
      <c r="B79" s="639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</row>
    <row r="80" spans="2:13" ht="7.5" hidden="1" customHeight="1">
      <c r="B80" s="639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</row>
    <row r="81" spans="2:13" ht="7.5" hidden="1" customHeight="1">
      <c r="B81" s="639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</row>
    <row r="82" spans="2:13" ht="7.5" hidden="1" customHeight="1">
      <c r="B82" s="639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</row>
    <row r="83" spans="2:13" ht="7.5" hidden="1" customHeight="1">
      <c r="B83" s="639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</row>
    <row r="84" spans="2:13" ht="7.5" hidden="1" customHeight="1">
      <c r="B84" s="639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</row>
    <row r="85" spans="2:13" ht="7.5" hidden="1" customHeight="1">
      <c r="B85" s="639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</row>
    <row r="86" spans="2:13" ht="7.5" hidden="1" customHeight="1">
      <c r="B86" s="639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</row>
    <row r="87" spans="2:13" ht="7.5" hidden="1" customHeight="1">
      <c r="B87" s="639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</row>
    <row r="88" spans="2:13" ht="7.5" hidden="1" customHeight="1">
      <c r="B88" s="639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</row>
    <row r="89" spans="2:13" ht="7.5" hidden="1" customHeight="1">
      <c r="B89" s="639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</row>
    <row r="90" spans="2:13" ht="7.5" hidden="1" customHeight="1">
      <c r="B90" s="639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</row>
    <row r="91" spans="2:13" ht="7.5" hidden="1" customHeight="1">
      <c r="B91" s="639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</row>
    <row r="92" spans="2:13" ht="7.5" hidden="1" customHeight="1">
      <c r="B92" s="639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</row>
  </sheetData>
  <sheetProtection sheet="1" objects="1" scenarios="1"/>
  <mergeCells count="9">
    <mergeCell ref="K9:K10"/>
    <mergeCell ref="M9:M10"/>
    <mergeCell ref="N9:N10"/>
    <mergeCell ref="B8:B10"/>
    <mergeCell ref="C8:C10"/>
    <mergeCell ref="E9:E10"/>
    <mergeCell ref="G9:G10"/>
    <mergeCell ref="H9:H10"/>
    <mergeCell ref="I9:I10"/>
  </mergeCells>
  <hyperlinks>
    <hyperlink ref="O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J3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197" customWidth="1"/>
    <col min="2" max="2" width="16" style="197" customWidth="1"/>
    <col min="3" max="3" width="14.6640625" style="197" customWidth="1"/>
    <col min="4" max="4" width="2" style="197" customWidth="1"/>
    <col min="5" max="5" width="20.1640625" style="197" customWidth="1"/>
    <col min="6" max="6" width="4.5" style="197" customWidth="1"/>
    <col min="7" max="7" width="16.1640625" style="197" customWidth="1"/>
    <col min="8" max="9" width="1" style="197" customWidth="1"/>
    <col min="10" max="16384" width="13.33203125" style="197" hidden="1"/>
  </cols>
  <sheetData>
    <row r="1" spans="1:10" s="178" customFormat="1" ht="4.7" customHeight="1">
      <c r="A1" s="175"/>
      <c r="B1" s="176"/>
      <c r="C1" s="176"/>
      <c r="D1" s="176"/>
      <c r="E1" s="176"/>
      <c r="F1" s="176"/>
      <c r="G1" s="176"/>
      <c r="H1" s="177"/>
    </row>
    <row r="2" spans="1:10" s="178" customFormat="1" ht="11.1" customHeight="1">
      <c r="A2" s="179"/>
      <c r="B2" s="180" t="s">
        <v>159</v>
      </c>
      <c r="C2" s="692"/>
      <c r="D2" s="692"/>
      <c r="E2" s="692"/>
      <c r="F2" s="692"/>
      <c r="G2" s="710" t="s">
        <v>160</v>
      </c>
      <c r="H2" s="181"/>
      <c r="J2" s="182"/>
    </row>
    <row r="3" spans="1:10" s="178" customFormat="1" ht="11.1" customHeight="1">
      <c r="A3" s="179"/>
      <c r="B3" s="180" t="s">
        <v>27</v>
      </c>
      <c r="C3" s="692"/>
      <c r="D3" s="692"/>
      <c r="E3" s="692"/>
      <c r="F3" s="692"/>
      <c r="G3" s="692"/>
      <c r="H3" s="181"/>
    </row>
    <row r="4" spans="1:10" s="178" customFormat="1" ht="3" customHeight="1">
      <c r="A4" s="179"/>
      <c r="B4" s="183"/>
      <c r="C4" s="183"/>
      <c r="D4" s="183"/>
      <c r="E4" s="183"/>
      <c r="F4" s="183"/>
      <c r="G4" s="183"/>
      <c r="H4" s="184"/>
    </row>
    <row r="5" spans="1:10" s="178" customFormat="1" ht="3" customHeight="1">
      <c r="A5" s="179"/>
      <c r="B5" s="692"/>
      <c r="C5" s="692"/>
      <c r="D5" s="692"/>
      <c r="E5" s="692"/>
      <c r="F5" s="692"/>
      <c r="G5" s="692"/>
      <c r="H5" s="184"/>
    </row>
    <row r="6" spans="1:10" s="178" customFormat="1" ht="8.65" customHeight="1">
      <c r="A6" s="179"/>
      <c r="B6" s="746" t="s">
        <v>28</v>
      </c>
      <c r="C6" s="747" t="s">
        <v>161</v>
      </c>
      <c r="D6" s="687"/>
      <c r="E6" s="748" t="s">
        <v>162</v>
      </c>
      <c r="F6" s="687"/>
      <c r="G6" s="748" t="s">
        <v>163</v>
      </c>
      <c r="H6" s="185"/>
    </row>
    <row r="7" spans="1:10" s="178" customFormat="1" ht="8.65" customHeight="1">
      <c r="A7" s="179"/>
      <c r="B7" s="746"/>
      <c r="C7" s="747"/>
      <c r="D7" s="687"/>
      <c r="E7" s="747"/>
      <c r="F7" s="687"/>
      <c r="G7" s="747"/>
      <c r="H7" s="185"/>
    </row>
    <row r="8" spans="1:10" s="178" customFormat="1" ht="8.65" customHeight="1">
      <c r="A8" s="179"/>
      <c r="B8" s="746"/>
      <c r="C8" s="747"/>
      <c r="D8" s="687"/>
      <c r="E8" s="747"/>
      <c r="F8" s="687"/>
      <c r="G8" s="747"/>
      <c r="H8" s="186"/>
    </row>
    <row r="9" spans="1:10" s="178" customFormat="1" ht="3" customHeight="1">
      <c r="A9" s="179"/>
      <c r="B9" s="183"/>
      <c r="C9" s="183"/>
      <c r="D9" s="183"/>
      <c r="E9" s="183"/>
      <c r="F9" s="183"/>
      <c r="G9" s="183"/>
      <c r="H9" s="187"/>
    </row>
    <row r="10" spans="1:10" s="178" customFormat="1" ht="3" customHeight="1">
      <c r="A10" s="179"/>
      <c r="B10" s="692"/>
      <c r="C10" s="692"/>
      <c r="D10" s="692"/>
      <c r="E10" s="692"/>
      <c r="F10" s="692"/>
      <c r="G10" s="692"/>
      <c r="H10" s="187"/>
    </row>
    <row r="11" spans="1:10" s="178" customFormat="1" ht="8.25" customHeight="1">
      <c r="A11" s="179"/>
      <c r="B11" s="705">
        <v>1995</v>
      </c>
      <c r="C11" s="188">
        <v>1913016</v>
      </c>
      <c r="D11" s="189"/>
      <c r="E11" s="188">
        <v>33724</v>
      </c>
      <c r="F11" s="188"/>
      <c r="G11" s="188">
        <v>948636</v>
      </c>
      <c r="H11" s="181"/>
    </row>
    <row r="12" spans="1:10" s="178" customFormat="1" ht="8.25" customHeight="1">
      <c r="A12" s="179"/>
      <c r="B12" s="705">
        <v>1996</v>
      </c>
      <c r="C12" s="188">
        <v>2023717</v>
      </c>
      <c r="D12" s="189"/>
      <c r="E12" s="188">
        <v>37664</v>
      </c>
      <c r="F12" s="188"/>
      <c r="G12" s="188">
        <v>974085</v>
      </c>
      <c r="H12" s="181"/>
    </row>
    <row r="13" spans="1:10" s="178" customFormat="1" ht="8.25" customHeight="1">
      <c r="A13" s="179"/>
      <c r="B13" s="705">
        <v>1997</v>
      </c>
      <c r="C13" s="188">
        <v>2027269</v>
      </c>
      <c r="D13" s="189"/>
      <c r="E13" s="188">
        <v>34320</v>
      </c>
      <c r="F13" s="188"/>
      <c r="G13" s="188">
        <v>966535</v>
      </c>
      <c r="H13" s="181"/>
    </row>
    <row r="14" spans="1:10" s="178" customFormat="1" ht="8.25" customHeight="1">
      <c r="A14" s="179"/>
      <c r="B14" s="705">
        <v>1998</v>
      </c>
      <c r="C14" s="188">
        <v>2190390</v>
      </c>
      <c r="D14" s="189"/>
      <c r="E14" s="188">
        <v>34423</v>
      </c>
      <c r="F14" s="188"/>
      <c r="G14" s="188">
        <v>1045246</v>
      </c>
      <c r="H14" s="181"/>
    </row>
    <row r="15" spans="1:10" s="178" customFormat="1" ht="8.25" customHeight="1">
      <c r="A15" s="179"/>
      <c r="B15" s="705">
        <v>1999</v>
      </c>
      <c r="C15" s="188">
        <v>2199109</v>
      </c>
      <c r="D15" s="188"/>
      <c r="E15" s="188">
        <v>33075</v>
      </c>
      <c r="F15" s="188"/>
      <c r="G15" s="188">
        <v>1060208</v>
      </c>
      <c r="H15" s="181"/>
    </row>
    <row r="16" spans="1:10" s="178" customFormat="1" ht="8.25" customHeight="1">
      <c r="A16" s="179"/>
      <c r="B16" s="705"/>
      <c r="C16" s="188"/>
      <c r="D16" s="188"/>
      <c r="E16" s="188"/>
      <c r="F16" s="188"/>
      <c r="G16" s="188"/>
      <c r="H16" s="181"/>
    </row>
    <row r="17" spans="1:8" s="178" customFormat="1" ht="8.25" customHeight="1">
      <c r="A17" s="179"/>
      <c r="B17" s="705" t="s">
        <v>164</v>
      </c>
      <c r="C17" s="190">
        <v>2452675</v>
      </c>
      <c r="D17" s="188"/>
      <c r="E17" s="188">
        <v>34555</v>
      </c>
      <c r="F17" s="188"/>
      <c r="G17" s="188">
        <v>1117942</v>
      </c>
      <c r="H17" s="181"/>
    </row>
    <row r="18" spans="1:8" s="178" customFormat="1" ht="8.25" customHeight="1">
      <c r="A18" s="179"/>
      <c r="B18" s="705" t="s">
        <v>165</v>
      </c>
      <c r="C18" s="190">
        <v>2474217</v>
      </c>
      <c r="D18" s="188"/>
      <c r="E18" s="188">
        <v>35911</v>
      </c>
      <c r="F18" s="188"/>
      <c r="G18" s="188">
        <v>1104516</v>
      </c>
      <c r="H18" s="181"/>
    </row>
    <row r="19" spans="1:8" s="178" customFormat="1" ht="8.25" customHeight="1">
      <c r="A19" s="179"/>
      <c r="B19" s="705">
        <v>2002</v>
      </c>
      <c r="C19" s="188">
        <v>2394097</v>
      </c>
      <c r="D19" s="188"/>
      <c r="E19" s="188">
        <v>33831</v>
      </c>
      <c r="F19" s="188"/>
      <c r="G19" s="188">
        <v>1093841</v>
      </c>
      <c r="H19" s="181"/>
    </row>
    <row r="20" spans="1:8" s="178" customFormat="1" ht="8.25" customHeight="1">
      <c r="A20" s="179"/>
      <c r="B20" s="705">
        <v>2003</v>
      </c>
      <c r="C20" s="188">
        <v>2401052</v>
      </c>
      <c r="D20" s="188"/>
      <c r="E20" s="188">
        <v>32386</v>
      </c>
      <c r="F20" s="188"/>
      <c r="G20" s="188">
        <v>1120776</v>
      </c>
      <c r="H20" s="181"/>
    </row>
    <row r="21" spans="1:8" s="178" customFormat="1" ht="8.25" customHeight="1">
      <c r="A21" s="179"/>
      <c r="B21" s="704">
        <v>2004</v>
      </c>
      <c r="C21" s="188">
        <v>2523521</v>
      </c>
      <c r="D21" s="188"/>
      <c r="E21" s="188">
        <v>32463</v>
      </c>
      <c r="F21" s="188"/>
      <c r="G21" s="188">
        <v>1101312</v>
      </c>
      <c r="H21" s="181"/>
    </row>
    <row r="22" spans="1:8" s="178" customFormat="1" ht="8.25" customHeight="1">
      <c r="A22" s="179"/>
      <c r="B22" s="704"/>
      <c r="C22" s="188"/>
      <c r="D22" s="188"/>
      <c r="E22" s="188"/>
      <c r="F22" s="188"/>
      <c r="G22" s="188"/>
      <c r="H22" s="181"/>
    </row>
    <row r="23" spans="1:8" s="178" customFormat="1" ht="8.25" customHeight="1">
      <c r="A23" s="179"/>
      <c r="B23" s="704">
        <v>2005</v>
      </c>
      <c r="C23" s="188">
        <v>2626738</v>
      </c>
      <c r="D23" s="188"/>
      <c r="E23" s="188">
        <v>31865</v>
      </c>
      <c r="F23" s="188"/>
      <c r="G23" s="188">
        <v>1148143</v>
      </c>
      <c r="H23" s="181"/>
    </row>
    <row r="24" spans="1:8" s="178" customFormat="1" ht="8.25" customHeight="1">
      <c r="A24" s="179"/>
      <c r="B24" s="704">
        <v>2006</v>
      </c>
      <c r="C24" s="188">
        <v>2516087</v>
      </c>
      <c r="D24" s="188"/>
      <c r="E24" s="188">
        <v>29434</v>
      </c>
      <c r="F24" s="188"/>
      <c r="G24" s="188">
        <v>1120022</v>
      </c>
      <c r="H24" s="181"/>
    </row>
    <row r="25" spans="1:8" s="178" customFormat="1" ht="8.25" customHeight="1">
      <c r="A25" s="179"/>
      <c r="B25" s="704">
        <v>2007</v>
      </c>
      <c r="C25" s="188">
        <v>2602106</v>
      </c>
      <c r="D25" s="188"/>
      <c r="E25" s="188">
        <v>32171</v>
      </c>
      <c r="F25" s="188"/>
      <c r="G25" s="188">
        <v>1174192</v>
      </c>
      <c r="H25" s="181"/>
    </row>
    <row r="26" spans="1:8" s="178" customFormat="1" ht="8.25" customHeight="1">
      <c r="A26" s="179"/>
      <c r="B26" s="704">
        <v>2008</v>
      </c>
      <c r="C26" s="188">
        <v>2833347</v>
      </c>
      <c r="D26" s="188"/>
      <c r="E26" s="188">
        <v>34032</v>
      </c>
      <c r="F26" s="188"/>
      <c r="G26" s="188">
        <v>1160828</v>
      </c>
      <c r="H26" s="181"/>
    </row>
    <row r="27" spans="1:8" s="178" customFormat="1" ht="8.25" customHeight="1">
      <c r="A27" s="179"/>
      <c r="B27" s="704">
        <v>2009</v>
      </c>
      <c r="C27" s="188">
        <v>2722715</v>
      </c>
      <c r="D27" s="188"/>
      <c r="E27" s="188">
        <v>32982</v>
      </c>
      <c r="F27" s="188"/>
      <c r="G27" s="188">
        <v>1139021</v>
      </c>
      <c r="H27" s="181"/>
    </row>
    <row r="28" spans="1:8" s="178" customFormat="1" ht="8.25" customHeight="1">
      <c r="A28" s="179"/>
      <c r="B28" s="704"/>
      <c r="C28" s="188"/>
      <c r="D28" s="188"/>
      <c r="E28" s="188"/>
      <c r="F28" s="188"/>
      <c r="G28" s="188"/>
      <c r="H28" s="181"/>
    </row>
    <row r="29" spans="1:8" s="178" customFormat="1" ht="8.25" customHeight="1">
      <c r="A29" s="179"/>
      <c r="B29" s="704">
        <v>2010</v>
      </c>
      <c r="C29" s="188">
        <v>2848478</v>
      </c>
      <c r="D29" s="188"/>
      <c r="E29" s="188">
        <v>32504</v>
      </c>
      <c r="F29" s="188"/>
      <c r="G29" s="188">
        <v>1174357</v>
      </c>
      <c r="H29" s="181"/>
    </row>
    <row r="30" spans="1:8" s="178" customFormat="1" ht="8.25" customHeight="1">
      <c r="A30" s="179"/>
      <c r="B30" s="704">
        <v>2011</v>
      </c>
      <c r="C30" s="188">
        <v>1693716</v>
      </c>
      <c r="D30" s="188"/>
      <c r="E30" s="188">
        <v>24148</v>
      </c>
      <c r="F30" s="188"/>
      <c r="G30" s="188">
        <v>769348</v>
      </c>
      <c r="H30" s="181"/>
    </row>
    <row r="31" spans="1:8" s="178" customFormat="1" ht="8.25" customHeight="1">
      <c r="A31" s="179"/>
      <c r="B31" s="704">
        <v>2012</v>
      </c>
      <c r="C31" s="188">
        <v>1749849</v>
      </c>
      <c r="D31" s="188"/>
      <c r="E31" s="188">
        <v>22123</v>
      </c>
      <c r="F31" s="188"/>
      <c r="G31" s="188">
        <v>743891</v>
      </c>
      <c r="H31" s="181"/>
    </row>
    <row r="32" spans="1:8" s="178" customFormat="1" ht="3" customHeight="1">
      <c r="A32" s="179"/>
      <c r="B32" s="191"/>
      <c r="C32" s="191"/>
      <c r="D32" s="191"/>
      <c r="E32" s="191"/>
      <c r="F32" s="191"/>
      <c r="G32" s="191"/>
      <c r="H32" s="184"/>
    </row>
    <row r="33" spans="1:9" s="178" customFormat="1" ht="3" customHeight="1">
      <c r="A33" s="179"/>
      <c r="B33" s="192"/>
      <c r="C33" s="192"/>
      <c r="D33" s="192"/>
      <c r="E33" s="192"/>
      <c r="F33" s="192"/>
      <c r="G33" s="192"/>
      <c r="H33" s="184"/>
    </row>
    <row r="34" spans="1:9" s="178" customFormat="1" ht="9" customHeight="1">
      <c r="A34" s="179"/>
      <c r="B34" s="690" t="s">
        <v>166</v>
      </c>
      <c r="C34" s="192"/>
      <c r="D34" s="192"/>
      <c r="E34" s="192"/>
      <c r="F34" s="192"/>
      <c r="G34" s="192"/>
      <c r="H34" s="184"/>
    </row>
    <row r="35" spans="1:9" s="178" customFormat="1" ht="9" customHeight="1">
      <c r="A35" s="179"/>
      <c r="B35" s="690" t="s">
        <v>167</v>
      </c>
      <c r="C35" s="192"/>
      <c r="D35" s="192"/>
      <c r="E35" s="192"/>
      <c r="F35" s="192"/>
      <c r="G35" s="192"/>
      <c r="H35" s="184"/>
    </row>
    <row r="36" spans="1:9" s="178" customFormat="1" ht="9" customHeight="1">
      <c r="A36" s="179"/>
      <c r="B36" s="692" t="s">
        <v>168</v>
      </c>
      <c r="C36" s="193"/>
      <c r="D36" s="193"/>
      <c r="E36" s="193"/>
      <c r="F36" s="193"/>
      <c r="G36" s="193"/>
      <c r="H36" s="184"/>
    </row>
    <row r="37" spans="1:9" s="178" customFormat="1" ht="4.7" customHeight="1">
      <c r="A37" s="194"/>
      <c r="B37" s="195"/>
      <c r="C37" s="195"/>
      <c r="D37" s="195"/>
      <c r="E37" s="195"/>
      <c r="F37" s="195"/>
      <c r="G37" s="195"/>
      <c r="H37" s="196"/>
    </row>
    <row r="38" spans="1:9" hidden="1">
      <c r="I38" s="197" t="s">
        <v>59</v>
      </c>
    </row>
  </sheetData>
  <sheetProtection sheet="1" objects="1" scenarios="1"/>
  <mergeCells count="4">
    <mergeCell ref="B6:B8"/>
    <mergeCell ref="C6:C8"/>
    <mergeCell ref="E6:E8"/>
    <mergeCell ref="G6:G8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T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6.1640625" style="76" customWidth="1"/>
    <col min="3" max="3" width="6.6640625" style="76" customWidth="1"/>
    <col min="4" max="4" width="7.1640625" style="76" customWidth="1"/>
    <col min="5" max="5" width="8.6640625" style="76" customWidth="1"/>
    <col min="6" max="6" width="6.6640625" style="76" customWidth="1"/>
    <col min="7" max="7" width="7.1640625" style="76" customWidth="1"/>
    <col min="8" max="8" width="6.5" style="76" customWidth="1"/>
    <col min="9" max="9" width="7.33203125" style="76" customWidth="1"/>
    <col min="10" max="10" width="6.6640625" style="76" customWidth="1"/>
    <col min="11" max="11" width="5.1640625" style="76" customWidth="1"/>
    <col min="12" max="12" width="5.33203125" style="76" customWidth="1"/>
    <col min="13" max="14" width="1" style="76" customWidth="1"/>
    <col min="15" max="254" width="0" style="76" hidden="1" customWidth="1"/>
    <col min="255" max="16384" width="13.33203125" style="76" hidden="1"/>
  </cols>
  <sheetData>
    <row r="1" spans="1:254" s="379" customFormat="1" ht="4.7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  <c r="O1" s="380"/>
      <c r="P1" s="380"/>
      <c r="Q1" s="380"/>
      <c r="R1" s="380"/>
      <c r="S1" s="380"/>
      <c r="T1" s="380"/>
      <c r="U1" s="380"/>
    </row>
    <row r="2" spans="1:254" s="379" customFormat="1" ht="11.1" customHeight="1">
      <c r="A2" s="381"/>
      <c r="B2" s="382" t="s">
        <v>244</v>
      </c>
      <c r="C2" s="72"/>
      <c r="D2" s="72"/>
      <c r="E2" s="72"/>
      <c r="F2" s="72"/>
      <c r="G2" s="72"/>
      <c r="H2" s="72"/>
      <c r="I2" s="72"/>
      <c r="J2" s="72"/>
      <c r="K2" s="72"/>
      <c r="L2" s="710" t="s">
        <v>245</v>
      </c>
      <c r="M2" s="59"/>
      <c r="O2" s="380"/>
      <c r="P2" s="380"/>
      <c r="Q2" s="380"/>
      <c r="R2" s="380"/>
      <c r="S2" s="380"/>
      <c r="T2" s="380"/>
      <c r="U2" s="380"/>
      <c r="IT2" s="383"/>
    </row>
    <row r="3" spans="1:254" s="389" customFormat="1" ht="11.1" customHeight="1">
      <c r="A3" s="384"/>
      <c r="B3" s="385" t="s">
        <v>230</v>
      </c>
      <c r="C3" s="386"/>
      <c r="D3" s="386"/>
      <c r="E3" s="386"/>
      <c r="F3" s="386"/>
      <c r="G3" s="386"/>
      <c r="H3" s="387"/>
      <c r="I3" s="387"/>
      <c r="J3" s="387"/>
      <c r="K3" s="387"/>
      <c r="L3" s="82"/>
      <c r="M3" s="388"/>
      <c r="N3" s="379"/>
    </row>
    <row r="4" spans="1:254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90"/>
      <c r="N4" s="379"/>
    </row>
    <row r="5" spans="1:254" s="395" customFormat="1" ht="3" customHeight="1">
      <c r="A5" s="391"/>
      <c r="B5" s="392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4"/>
      <c r="N5" s="379"/>
      <c r="O5" s="66"/>
      <c r="P5" s="66"/>
      <c r="Q5" s="66"/>
      <c r="R5" s="66"/>
      <c r="S5" s="66"/>
      <c r="T5" s="66"/>
      <c r="U5" s="66"/>
    </row>
    <row r="6" spans="1:254" s="395" customFormat="1" ht="3" customHeight="1">
      <c r="A6" s="391"/>
      <c r="B6" s="396" t="s">
        <v>36</v>
      </c>
      <c r="C6" s="396"/>
      <c r="D6" s="396"/>
      <c r="E6" s="396"/>
      <c r="F6" s="396"/>
      <c r="G6" s="396"/>
      <c r="H6" s="396"/>
      <c r="I6" s="396"/>
      <c r="J6" s="396"/>
      <c r="K6" s="396"/>
      <c r="L6" s="396"/>
      <c r="M6" s="397"/>
      <c r="N6" s="379"/>
      <c r="O6" s="66"/>
      <c r="P6" s="66"/>
      <c r="Q6" s="66"/>
      <c r="R6" s="66"/>
      <c r="S6" s="66"/>
      <c r="T6" s="66"/>
      <c r="U6" s="66"/>
    </row>
    <row r="7" spans="1:254" s="395" customFormat="1" ht="8.65" customHeight="1">
      <c r="A7" s="391"/>
      <c r="B7" s="718" t="s">
        <v>28</v>
      </c>
      <c r="C7" s="98" t="s">
        <v>46</v>
      </c>
      <c r="D7" s="98" t="s">
        <v>246</v>
      </c>
      <c r="E7" s="720" t="s">
        <v>247</v>
      </c>
      <c r="F7" s="98" t="s">
        <v>232</v>
      </c>
      <c r="G7" s="98" t="s">
        <v>233</v>
      </c>
      <c r="H7" s="98" t="s">
        <v>234</v>
      </c>
      <c r="I7" s="98" t="s">
        <v>235</v>
      </c>
      <c r="J7" s="98" t="s">
        <v>236</v>
      </c>
      <c r="K7" s="720" t="s">
        <v>248</v>
      </c>
      <c r="L7" s="98" t="s">
        <v>249</v>
      </c>
      <c r="M7" s="398"/>
      <c r="N7" s="379"/>
    </row>
    <row r="8" spans="1:254" s="395" customFormat="1" ht="8.65" customHeight="1">
      <c r="A8" s="391"/>
      <c r="B8" s="719"/>
      <c r="C8" s="399"/>
      <c r="D8" s="98"/>
      <c r="E8" s="720"/>
      <c r="F8" s="98"/>
      <c r="G8" s="98"/>
      <c r="H8" s="98"/>
      <c r="I8" s="98"/>
      <c r="J8" s="98"/>
      <c r="K8" s="720"/>
      <c r="L8" s="98"/>
      <c r="M8" s="398"/>
      <c r="N8" s="379"/>
    </row>
    <row r="9" spans="1:254" s="395" customFormat="1" ht="3" customHeight="1">
      <c r="A9" s="391"/>
      <c r="B9" s="400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2"/>
      <c r="N9" s="379"/>
    </row>
    <row r="10" spans="1:254" s="395" customFormat="1" ht="3" customHeight="1">
      <c r="A10" s="391"/>
      <c r="B10" s="403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402"/>
      <c r="N10" s="379"/>
    </row>
    <row r="11" spans="1:254" s="395" customFormat="1" ht="8.25" customHeight="1">
      <c r="A11" s="391"/>
      <c r="B11" s="676">
        <v>1995</v>
      </c>
      <c r="C11" s="679">
        <f>SUM(D11:L11)</f>
        <v>15525</v>
      </c>
      <c r="D11" s="679">
        <v>8003</v>
      </c>
      <c r="E11" s="679">
        <v>3506</v>
      </c>
      <c r="F11" s="679">
        <v>1748</v>
      </c>
      <c r="G11" s="679">
        <v>1190</v>
      </c>
      <c r="H11" s="679">
        <v>151</v>
      </c>
      <c r="I11" s="679">
        <v>279</v>
      </c>
      <c r="J11" s="679">
        <v>159</v>
      </c>
      <c r="K11" s="679">
        <v>79</v>
      </c>
      <c r="L11" s="679">
        <v>410</v>
      </c>
      <c r="M11" s="70"/>
      <c r="N11" s="379"/>
      <c r="O11" s="404"/>
      <c r="P11" s="404"/>
      <c r="Q11" s="405"/>
      <c r="R11" s="404"/>
    </row>
    <row r="12" spans="1:254" s="395" customFormat="1" ht="8.25" customHeight="1">
      <c r="A12" s="391"/>
      <c r="B12" s="676">
        <v>1996</v>
      </c>
      <c r="C12" s="679">
        <f>SUM(D12:L12)</f>
        <v>16158</v>
      </c>
      <c r="D12" s="679">
        <v>8312</v>
      </c>
      <c r="E12" s="679">
        <v>3607</v>
      </c>
      <c r="F12" s="679">
        <v>1752</v>
      </c>
      <c r="G12" s="679">
        <v>1198</v>
      </c>
      <c r="H12" s="679">
        <v>202</v>
      </c>
      <c r="I12" s="679">
        <v>279</v>
      </c>
      <c r="J12" s="679">
        <v>159</v>
      </c>
      <c r="K12" s="679">
        <v>143</v>
      </c>
      <c r="L12" s="679">
        <v>506</v>
      </c>
      <c r="M12" s="70"/>
      <c r="N12" s="379"/>
      <c r="O12" s="404"/>
      <c r="P12" s="404"/>
      <c r="Q12" s="405"/>
      <c r="R12" s="404"/>
    </row>
    <row r="13" spans="1:254" s="395" customFormat="1" ht="8.25" customHeight="1">
      <c r="A13" s="391"/>
      <c r="B13" s="676">
        <v>1997</v>
      </c>
      <c r="C13" s="679">
        <f>SUM(D13:L13)</f>
        <v>17109</v>
      </c>
      <c r="D13" s="679">
        <v>9255</v>
      </c>
      <c r="E13" s="679">
        <v>3607</v>
      </c>
      <c r="F13" s="679">
        <v>1755</v>
      </c>
      <c r="G13" s="679">
        <v>1212</v>
      </c>
      <c r="H13" s="679">
        <v>206</v>
      </c>
      <c r="I13" s="679">
        <v>330</v>
      </c>
      <c r="J13" s="679">
        <v>160</v>
      </c>
      <c r="K13" s="679">
        <v>163</v>
      </c>
      <c r="L13" s="679">
        <v>421</v>
      </c>
      <c r="M13" s="70"/>
      <c r="N13" s="379"/>
      <c r="O13" s="404"/>
      <c r="P13" s="404"/>
      <c r="Q13" s="405"/>
      <c r="R13" s="404"/>
    </row>
    <row r="14" spans="1:254" s="395" customFormat="1" ht="8.25" customHeight="1">
      <c r="A14" s="391"/>
      <c r="B14" s="676">
        <v>1998</v>
      </c>
      <c r="C14" s="679">
        <f>SUM(D14:L14)</f>
        <v>17622</v>
      </c>
      <c r="D14" s="679">
        <v>9832</v>
      </c>
      <c r="E14" s="679">
        <v>3607</v>
      </c>
      <c r="F14" s="679">
        <v>1775</v>
      </c>
      <c r="G14" s="679">
        <v>1220</v>
      </c>
      <c r="H14" s="679">
        <v>219</v>
      </c>
      <c r="I14" s="679">
        <v>349</v>
      </c>
      <c r="J14" s="679">
        <v>133</v>
      </c>
      <c r="K14" s="679">
        <v>161</v>
      </c>
      <c r="L14" s="679">
        <v>326</v>
      </c>
      <c r="M14" s="406"/>
      <c r="N14" s="379"/>
      <c r="O14" s="404"/>
      <c r="P14" s="404"/>
      <c r="Q14" s="405"/>
      <c r="R14" s="404"/>
    </row>
    <row r="15" spans="1:254" s="395" customFormat="1" ht="8.25" customHeight="1">
      <c r="A15" s="391"/>
      <c r="B15" s="676">
        <v>1999</v>
      </c>
      <c r="C15" s="679">
        <f>SUM(D15:L15)</f>
        <v>18335</v>
      </c>
      <c r="D15" s="679">
        <v>10493</v>
      </c>
      <c r="E15" s="679">
        <v>3609</v>
      </c>
      <c r="F15" s="679">
        <v>1784</v>
      </c>
      <c r="G15" s="679">
        <v>1232</v>
      </c>
      <c r="H15" s="679">
        <v>219</v>
      </c>
      <c r="I15" s="679">
        <v>357</v>
      </c>
      <c r="J15" s="679">
        <v>126</v>
      </c>
      <c r="K15" s="679">
        <v>196</v>
      </c>
      <c r="L15" s="679">
        <v>319</v>
      </c>
      <c r="M15" s="406"/>
      <c r="N15" s="379"/>
      <c r="O15" s="404"/>
      <c r="P15" s="404"/>
      <c r="Q15" s="405"/>
      <c r="R15" s="404"/>
    </row>
    <row r="16" spans="1:254" s="395" customFormat="1" ht="8.25" customHeight="1">
      <c r="A16" s="391"/>
      <c r="B16" s="676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406"/>
      <c r="N16" s="379"/>
      <c r="O16" s="404"/>
      <c r="P16" s="404"/>
      <c r="Q16" s="405"/>
      <c r="R16" s="404"/>
    </row>
    <row r="17" spans="1:18" s="395" customFormat="1" ht="8.25" customHeight="1">
      <c r="A17" s="391"/>
      <c r="B17" s="676">
        <v>2000</v>
      </c>
      <c r="C17" s="679">
        <f>SUM(D17:L17)</f>
        <v>19107</v>
      </c>
      <c r="D17" s="679">
        <v>11551</v>
      </c>
      <c r="E17" s="679">
        <v>3609</v>
      </c>
      <c r="F17" s="679">
        <v>1784</v>
      </c>
      <c r="G17" s="679">
        <v>1244</v>
      </c>
      <c r="H17" s="679">
        <v>215</v>
      </c>
      <c r="I17" s="679">
        <v>296</v>
      </c>
      <c r="J17" s="679">
        <v>142</v>
      </c>
      <c r="K17" s="679">
        <v>187</v>
      </c>
      <c r="L17" s="679">
        <v>79</v>
      </c>
      <c r="M17" s="406"/>
      <c r="N17" s="379"/>
      <c r="O17" s="404"/>
      <c r="P17" s="404"/>
      <c r="Q17" s="405"/>
      <c r="R17" s="404"/>
    </row>
    <row r="18" spans="1:18" s="395" customFormat="1" ht="8.25" customHeight="1">
      <c r="A18" s="391"/>
      <c r="B18" s="676">
        <v>2001</v>
      </c>
      <c r="C18" s="679">
        <f>SUM(D18:L18)</f>
        <v>19359</v>
      </c>
      <c r="D18" s="679">
        <v>11835</v>
      </c>
      <c r="E18" s="679">
        <v>3609</v>
      </c>
      <c r="F18" s="679">
        <v>1769</v>
      </c>
      <c r="G18" s="679">
        <v>1247</v>
      </c>
      <c r="H18" s="679">
        <v>215</v>
      </c>
      <c r="I18" s="679">
        <v>341</v>
      </c>
      <c r="J18" s="679">
        <v>137</v>
      </c>
      <c r="K18" s="679">
        <v>197</v>
      </c>
      <c r="L18" s="679">
        <v>9</v>
      </c>
      <c r="M18" s="406"/>
      <c r="N18" s="379"/>
      <c r="O18" s="404"/>
      <c r="P18" s="404"/>
      <c r="Q18" s="405"/>
      <c r="R18" s="404"/>
    </row>
    <row r="19" spans="1:18" s="395" customFormat="1" ht="8.25" customHeight="1">
      <c r="A19" s="391"/>
      <c r="B19" s="676">
        <v>2002</v>
      </c>
      <c r="C19" s="371">
        <f>SUM(D19:L19)</f>
        <v>19554</v>
      </c>
      <c r="D19" s="679">
        <v>12034</v>
      </c>
      <c r="E19" s="679">
        <v>3609</v>
      </c>
      <c r="F19" s="679">
        <v>1779</v>
      </c>
      <c r="G19" s="679">
        <v>1259</v>
      </c>
      <c r="H19" s="679">
        <v>195</v>
      </c>
      <c r="I19" s="679">
        <v>333</v>
      </c>
      <c r="J19" s="679">
        <v>130</v>
      </c>
      <c r="K19" s="679">
        <v>208</v>
      </c>
      <c r="L19" s="679">
        <v>7</v>
      </c>
      <c r="M19" s="406"/>
      <c r="N19" s="379"/>
      <c r="O19" s="404"/>
      <c r="P19" s="404"/>
      <c r="Q19" s="405"/>
      <c r="R19" s="404"/>
    </row>
    <row r="20" spans="1:18" s="395" customFormat="1" ht="8.25" customHeight="1">
      <c r="A20" s="391"/>
      <c r="B20" s="676">
        <v>2003</v>
      </c>
      <c r="C20" s="371">
        <f>SUM(D20:L20)</f>
        <v>19543</v>
      </c>
      <c r="D20" s="679">
        <v>12206</v>
      </c>
      <c r="E20" s="679">
        <v>3609</v>
      </c>
      <c r="F20" s="679">
        <v>1755</v>
      </c>
      <c r="G20" s="679">
        <v>1242</v>
      </c>
      <c r="H20" s="679">
        <v>27</v>
      </c>
      <c r="I20" s="679">
        <v>366</v>
      </c>
      <c r="J20" s="679">
        <v>54</v>
      </c>
      <c r="K20" s="679">
        <v>279</v>
      </c>
      <c r="L20" s="679">
        <v>5</v>
      </c>
      <c r="M20" s="406"/>
      <c r="N20" s="379"/>
      <c r="O20" s="404"/>
      <c r="P20" s="404"/>
      <c r="Q20" s="405"/>
      <c r="R20" s="404"/>
    </row>
    <row r="21" spans="1:18" s="395" customFormat="1" ht="8.25" customHeight="1">
      <c r="A21" s="391"/>
      <c r="B21" s="676">
        <v>2004</v>
      </c>
      <c r="C21" s="371">
        <f>SUM(D21:L21)</f>
        <v>20084</v>
      </c>
      <c r="D21" s="679">
        <v>12375</v>
      </c>
      <c r="E21" s="679">
        <v>3609</v>
      </c>
      <c r="F21" s="679">
        <v>1771</v>
      </c>
      <c r="G21" s="679">
        <v>1233</v>
      </c>
      <c r="H21" s="679">
        <v>224</v>
      </c>
      <c r="I21" s="679">
        <v>366</v>
      </c>
      <c r="J21" s="679">
        <v>132</v>
      </c>
      <c r="K21" s="679">
        <v>295</v>
      </c>
      <c r="L21" s="679">
        <v>79</v>
      </c>
      <c r="M21" s="406"/>
      <c r="N21" s="379"/>
      <c r="O21" s="404"/>
      <c r="P21" s="404"/>
      <c r="Q21" s="405"/>
      <c r="R21" s="404"/>
    </row>
    <row r="22" spans="1:18" s="395" customFormat="1" ht="8.25" customHeight="1">
      <c r="A22" s="391"/>
      <c r="B22" s="676"/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406"/>
      <c r="N22" s="379"/>
      <c r="O22" s="404"/>
      <c r="P22" s="404"/>
      <c r="Q22" s="405"/>
      <c r="R22" s="404"/>
    </row>
    <row r="23" spans="1:18" s="395" customFormat="1" ht="8.25" customHeight="1">
      <c r="A23" s="391"/>
      <c r="B23" s="676">
        <v>2005</v>
      </c>
      <c r="C23" s="679">
        <f>SUM(D23:L23)</f>
        <v>19911</v>
      </c>
      <c r="D23" s="679">
        <v>12563</v>
      </c>
      <c r="E23" s="679">
        <v>3609</v>
      </c>
      <c r="F23" s="679">
        <v>1771</v>
      </c>
      <c r="G23" s="679">
        <v>1233</v>
      </c>
      <c r="H23" s="679">
        <v>229</v>
      </c>
      <c r="I23" s="679" t="s">
        <v>9</v>
      </c>
      <c r="J23" s="679">
        <v>132</v>
      </c>
      <c r="K23" s="679">
        <v>295</v>
      </c>
      <c r="L23" s="679">
        <v>79</v>
      </c>
      <c r="M23" s="406"/>
      <c r="N23" s="379"/>
      <c r="O23" s="404"/>
      <c r="P23" s="404"/>
      <c r="Q23" s="405"/>
      <c r="R23" s="404"/>
    </row>
    <row r="24" spans="1:18" s="395" customFormat="1" ht="8.25" customHeight="1">
      <c r="A24" s="391"/>
      <c r="B24" s="676">
        <v>2006</v>
      </c>
      <c r="C24" s="679">
        <f>SUM(D24:L24)</f>
        <v>20560</v>
      </c>
      <c r="D24" s="679">
        <v>12758</v>
      </c>
      <c r="E24" s="679">
        <v>4060</v>
      </c>
      <c r="F24" s="679">
        <v>1771</v>
      </c>
      <c r="G24" s="679">
        <v>1233</v>
      </c>
      <c r="H24" s="679">
        <v>229</v>
      </c>
      <c r="I24" s="679" t="s">
        <v>9</v>
      </c>
      <c r="J24" s="679">
        <v>132</v>
      </c>
      <c r="K24" s="679">
        <v>298</v>
      </c>
      <c r="L24" s="679">
        <v>79</v>
      </c>
      <c r="M24" s="406"/>
      <c r="N24" s="379"/>
      <c r="O24" s="404"/>
      <c r="P24" s="404"/>
      <c r="Q24" s="405"/>
      <c r="R24" s="404"/>
    </row>
    <row r="25" spans="1:18" s="395" customFormat="1" ht="8.25" customHeight="1">
      <c r="A25" s="391"/>
      <c r="B25" s="676">
        <v>2007</v>
      </c>
      <c r="C25" s="679">
        <f>SUM(D25:L25)</f>
        <v>19939</v>
      </c>
      <c r="D25" s="679">
        <v>12857</v>
      </c>
      <c r="E25" s="679">
        <v>4068</v>
      </c>
      <c r="F25" s="679">
        <v>1482</v>
      </c>
      <c r="G25" s="679">
        <v>1198</v>
      </c>
      <c r="H25" s="679">
        <v>58</v>
      </c>
      <c r="I25" s="679" t="s">
        <v>9</v>
      </c>
      <c r="J25" s="679">
        <v>37</v>
      </c>
      <c r="K25" s="679">
        <v>224</v>
      </c>
      <c r="L25" s="679">
        <v>15</v>
      </c>
      <c r="M25" s="406"/>
      <c r="N25" s="379"/>
      <c r="O25" s="404"/>
      <c r="P25" s="404"/>
      <c r="Q25" s="405"/>
      <c r="R25" s="404"/>
    </row>
    <row r="26" spans="1:18" s="395" customFormat="1" ht="8.25" customHeight="1">
      <c r="A26" s="391"/>
      <c r="B26" s="676">
        <v>2008</v>
      </c>
      <c r="C26" s="679">
        <f>SUM(D26:L26)</f>
        <v>20001</v>
      </c>
      <c r="D26" s="679">
        <v>13477</v>
      </c>
      <c r="E26" s="679">
        <v>3620</v>
      </c>
      <c r="F26" s="679">
        <v>1379</v>
      </c>
      <c r="G26" s="679">
        <v>1193</v>
      </c>
      <c r="H26" s="679">
        <v>58</v>
      </c>
      <c r="I26" s="679" t="s">
        <v>9</v>
      </c>
      <c r="J26" s="679">
        <v>36</v>
      </c>
      <c r="K26" s="679">
        <v>223</v>
      </c>
      <c r="L26" s="679">
        <v>15</v>
      </c>
      <c r="M26" s="406"/>
      <c r="N26" s="379"/>
      <c r="O26" s="404"/>
      <c r="P26" s="404"/>
      <c r="Q26" s="405"/>
      <c r="R26" s="404"/>
    </row>
    <row r="27" spans="1:18" s="395" customFormat="1" ht="8.25" customHeight="1">
      <c r="A27" s="391"/>
      <c r="B27" s="676">
        <v>2009</v>
      </c>
      <c r="C27" s="679">
        <f>SUM(D27:L27)</f>
        <v>21064</v>
      </c>
      <c r="D27" s="679">
        <v>13996</v>
      </c>
      <c r="E27" s="679">
        <v>4124</v>
      </c>
      <c r="F27" s="679">
        <v>1396</v>
      </c>
      <c r="G27" s="679">
        <v>1192</v>
      </c>
      <c r="H27" s="679">
        <v>58</v>
      </c>
      <c r="I27" s="679" t="s">
        <v>9</v>
      </c>
      <c r="J27" s="679">
        <v>37</v>
      </c>
      <c r="K27" s="679">
        <v>246</v>
      </c>
      <c r="L27" s="679">
        <v>15</v>
      </c>
      <c r="M27" s="406"/>
      <c r="N27" s="379"/>
      <c r="O27" s="404"/>
      <c r="P27" s="404"/>
      <c r="Q27" s="405"/>
      <c r="R27" s="404"/>
    </row>
    <row r="28" spans="1:18" s="395" customFormat="1" ht="8.25" customHeight="1">
      <c r="A28" s="391"/>
      <c r="B28" s="676"/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406"/>
      <c r="N28" s="379"/>
      <c r="O28" s="404"/>
      <c r="P28" s="404"/>
      <c r="Q28" s="405"/>
      <c r="R28" s="404"/>
    </row>
    <row r="29" spans="1:18" s="395" customFormat="1" ht="8.25" customHeight="1">
      <c r="A29" s="391"/>
      <c r="B29" s="676">
        <v>2010</v>
      </c>
      <c r="C29" s="679">
        <f t="shared" ref="C29" si="0">SUM(D29:L29)</f>
        <v>21507</v>
      </c>
      <c r="D29" s="679">
        <v>14374</v>
      </c>
      <c r="E29" s="679">
        <v>4170</v>
      </c>
      <c r="F29" s="679">
        <v>1409</v>
      </c>
      <c r="G29" s="679">
        <v>1172</v>
      </c>
      <c r="H29" s="679">
        <v>84</v>
      </c>
      <c r="I29" s="679" t="s">
        <v>9</v>
      </c>
      <c r="J29" s="679">
        <v>37</v>
      </c>
      <c r="K29" s="679">
        <v>253</v>
      </c>
      <c r="L29" s="679">
        <v>8</v>
      </c>
      <c r="M29" s="406"/>
      <c r="N29" s="379"/>
      <c r="O29" s="404"/>
      <c r="P29" s="404"/>
      <c r="Q29" s="405"/>
      <c r="R29" s="404"/>
    </row>
    <row r="30" spans="1:18" s="395" customFormat="1" ht="8.25" customHeight="1">
      <c r="A30" s="391"/>
      <c r="B30" s="676">
        <v>2011</v>
      </c>
      <c r="C30" s="679">
        <f>SUM(D30:L30)</f>
        <v>21738</v>
      </c>
      <c r="D30" s="679">
        <v>14546</v>
      </c>
      <c r="E30" s="679">
        <v>4167</v>
      </c>
      <c r="F30" s="679">
        <v>1416</v>
      </c>
      <c r="G30" s="679">
        <v>1181</v>
      </c>
      <c r="H30" s="679">
        <v>84</v>
      </c>
      <c r="I30" s="679">
        <v>44</v>
      </c>
      <c r="J30" s="679">
        <v>37</v>
      </c>
      <c r="K30" s="679">
        <v>255</v>
      </c>
      <c r="L30" s="679">
        <v>8</v>
      </c>
      <c r="M30" s="406"/>
      <c r="N30" s="379"/>
      <c r="O30" s="404"/>
      <c r="P30" s="404"/>
      <c r="Q30" s="405"/>
      <c r="R30" s="404"/>
    </row>
    <row r="31" spans="1:18" s="395" customFormat="1" ht="8.25" customHeight="1">
      <c r="A31" s="391"/>
      <c r="B31" s="676" t="s">
        <v>23</v>
      </c>
      <c r="C31" s="679">
        <f>SUM(D31:L31)</f>
        <v>22031</v>
      </c>
      <c r="D31" s="679">
        <v>14905</v>
      </c>
      <c r="E31" s="679">
        <v>4153</v>
      </c>
      <c r="F31" s="679">
        <v>1400</v>
      </c>
      <c r="G31" s="679">
        <v>1175</v>
      </c>
      <c r="H31" s="679">
        <v>58</v>
      </c>
      <c r="I31" s="679">
        <v>46</v>
      </c>
      <c r="J31" s="679">
        <v>36</v>
      </c>
      <c r="K31" s="679">
        <v>237</v>
      </c>
      <c r="L31" s="679">
        <v>21</v>
      </c>
      <c r="M31" s="406"/>
      <c r="N31" s="379"/>
      <c r="O31" s="404"/>
      <c r="P31" s="404"/>
      <c r="Q31" s="405"/>
      <c r="R31" s="404"/>
    </row>
    <row r="32" spans="1:18" s="395" customFormat="1" ht="3" customHeight="1">
      <c r="A32" s="391"/>
      <c r="B32" s="400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2"/>
      <c r="N32" s="379"/>
    </row>
    <row r="33" spans="1:14" s="395" customFormat="1" ht="3" customHeight="1">
      <c r="A33" s="391"/>
      <c r="B33" s="403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402"/>
      <c r="N33" s="379"/>
    </row>
    <row r="34" spans="1:14" s="395" customFormat="1" ht="9" customHeight="1">
      <c r="A34" s="391"/>
      <c r="B34" s="673" t="s">
        <v>250</v>
      </c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402"/>
      <c r="N34" s="379"/>
    </row>
    <row r="35" spans="1:14" s="395" customFormat="1" ht="9" customHeight="1">
      <c r="A35" s="391"/>
      <c r="B35" s="673" t="s">
        <v>241</v>
      </c>
      <c r="C35" s="672"/>
      <c r="D35" s="672"/>
      <c r="E35" s="672"/>
      <c r="F35" s="672"/>
      <c r="G35" s="672"/>
      <c r="H35" s="672"/>
      <c r="I35" s="672"/>
      <c r="J35" s="672"/>
      <c r="K35" s="672"/>
      <c r="L35" s="672"/>
      <c r="M35" s="402"/>
      <c r="N35" s="379"/>
    </row>
    <row r="36" spans="1:14" s="395" customFormat="1" ht="9" customHeight="1">
      <c r="A36" s="391"/>
      <c r="B36" s="673" t="s">
        <v>482</v>
      </c>
      <c r="C36" s="672"/>
      <c r="D36" s="672"/>
      <c r="E36" s="672"/>
      <c r="F36" s="672"/>
      <c r="G36" s="672"/>
      <c r="H36" s="672"/>
      <c r="I36" s="672"/>
      <c r="J36" s="672"/>
      <c r="K36" s="672"/>
      <c r="L36" s="672"/>
      <c r="M36" s="402"/>
      <c r="N36" s="379"/>
    </row>
    <row r="37" spans="1:14" s="66" customFormat="1" ht="9" customHeight="1">
      <c r="A37" s="63"/>
      <c r="B37" s="673" t="s">
        <v>251</v>
      </c>
      <c r="C37" s="673"/>
      <c r="D37" s="673"/>
      <c r="E37" s="673"/>
      <c r="F37" s="673"/>
      <c r="G37" s="673"/>
      <c r="H37" s="673"/>
      <c r="I37" s="673"/>
      <c r="J37" s="673"/>
      <c r="K37" s="673"/>
      <c r="L37" s="673"/>
      <c r="M37" s="73"/>
      <c r="N37" s="379"/>
    </row>
    <row r="38" spans="1:14" s="66" customFormat="1" ht="4.7" customHeight="1">
      <c r="A38" s="106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8"/>
      <c r="N38" s="379"/>
    </row>
    <row r="39" spans="1:14" s="66" customFormat="1" ht="8.65" hidden="1" customHeight="1">
      <c r="N39" s="379" t="s">
        <v>59</v>
      </c>
    </row>
  </sheetData>
  <sheetProtection sheet="1" objects="1" scenarios="1"/>
  <mergeCells count="3">
    <mergeCell ref="B7:B8"/>
    <mergeCell ref="E7:E8"/>
    <mergeCell ref="K7:K8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N7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197" customWidth="1"/>
    <col min="2" max="2" width="8.6640625" style="197" customWidth="1"/>
    <col min="3" max="3" width="7.33203125" style="197" customWidth="1"/>
    <col min="4" max="4" width="15" style="197" customWidth="1"/>
    <col min="5" max="5" width="3" style="197" customWidth="1"/>
    <col min="6" max="6" width="9.1640625" style="197" customWidth="1"/>
    <col min="7" max="7" width="1.83203125" style="197" customWidth="1"/>
    <col min="8" max="8" width="8.5" style="197" customWidth="1"/>
    <col min="9" max="9" width="9.83203125" style="197" customWidth="1"/>
    <col min="10" max="10" width="10.1640625" style="197" customWidth="1"/>
    <col min="11" max="12" width="1" style="197" customWidth="1"/>
    <col min="13" max="16384" width="13.33203125" style="197" hidden="1"/>
  </cols>
  <sheetData>
    <row r="1" spans="1:14" s="201" customFormat="1" ht="4.7" customHeight="1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200"/>
    </row>
    <row r="2" spans="1:14" s="201" customFormat="1" ht="11.1" customHeight="1">
      <c r="A2" s="202"/>
      <c r="B2" s="203" t="s">
        <v>169</v>
      </c>
      <c r="C2" s="204"/>
      <c r="D2" s="204"/>
      <c r="E2" s="204"/>
      <c r="F2" s="204"/>
      <c r="G2" s="204"/>
      <c r="H2" s="204"/>
      <c r="I2" s="204"/>
      <c r="J2" s="710" t="s">
        <v>170</v>
      </c>
      <c r="K2" s="181"/>
      <c r="M2" s="205"/>
    </row>
    <row r="3" spans="1:14" s="201" customFormat="1" ht="11.1" customHeight="1">
      <c r="A3" s="202"/>
      <c r="B3" s="203" t="s">
        <v>171</v>
      </c>
      <c r="C3" s="204"/>
      <c r="D3" s="204"/>
      <c r="E3" s="204"/>
      <c r="F3" s="204"/>
      <c r="G3" s="204"/>
      <c r="H3" s="204"/>
      <c r="I3" s="204"/>
      <c r="J3" s="711" t="s">
        <v>3</v>
      </c>
      <c r="K3" s="181"/>
    </row>
    <row r="4" spans="1:14" s="201" customFormat="1" ht="11.1" customHeight="1">
      <c r="A4" s="202"/>
      <c r="B4" s="203" t="s">
        <v>27</v>
      </c>
      <c r="C4" s="204"/>
      <c r="D4" s="204"/>
      <c r="E4" s="204"/>
      <c r="F4" s="204"/>
      <c r="G4" s="204"/>
      <c r="H4" s="204"/>
      <c r="I4" s="204"/>
      <c r="J4" s="204"/>
      <c r="K4" s="206"/>
    </row>
    <row r="5" spans="1:14" s="201" customFormat="1" ht="3" customHeight="1">
      <c r="A5" s="202"/>
      <c r="B5" s="207"/>
      <c r="C5" s="207"/>
      <c r="D5" s="207"/>
      <c r="E5" s="207"/>
      <c r="F5" s="207"/>
      <c r="G5" s="207"/>
      <c r="H5" s="207"/>
      <c r="I5" s="207"/>
      <c r="J5" s="207"/>
      <c r="K5" s="206"/>
      <c r="L5" s="204"/>
      <c r="M5" s="204"/>
      <c r="N5" s="204"/>
    </row>
    <row r="6" spans="1:14" s="201" customFormat="1" ht="3" customHeight="1">
      <c r="A6" s="202"/>
      <c r="B6" s="204"/>
      <c r="C6" s="204"/>
      <c r="D6" s="204"/>
      <c r="E6" s="204"/>
      <c r="F6" s="204"/>
      <c r="G6" s="204"/>
      <c r="H6" s="204"/>
      <c r="I6" s="204"/>
      <c r="J6" s="204"/>
      <c r="K6" s="206"/>
    </row>
    <row r="7" spans="1:14" s="201" customFormat="1" ht="9" customHeight="1">
      <c r="A7" s="202"/>
      <c r="B7" s="753" t="s">
        <v>28</v>
      </c>
      <c r="C7" s="754" t="s">
        <v>172</v>
      </c>
      <c r="D7" s="754"/>
      <c r="E7" s="204"/>
      <c r="F7" s="208" t="s">
        <v>173</v>
      </c>
      <c r="G7" s="208"/>
      <c r="H7" s="208"/>
      <c r="I7" s="209"/>
      <c r="J7" s="209"/>
      <c r="K7" s="206"/>
    </row>
    <row r="8" spans="1:14" s="201" customFormat="1" ht="9" customHeight="1">
      <c r="A8" s="202"/>
      <c r="B8" s="753"/>
      <c r="C8" s="755"/>
      <c r="D8" s="755"/>
      <c r="E8" s="204"/>
      <c r="F8" s="751" t="s">
        <v>174</v>
      </c>
      <c r="G8" s="689"/>
      <c r="H8" s="756" t="s">
        <v>175</v>
      </c>
      <c r="I8" s="756"/>
      <c r="J8" s="756"/>
      <c r="K8" s="206"/>
    </row>
    <row r="9" spans="1:14" s="201" customFormat="1" ht="9" customHeight="1">
      <c r="A9" s="202"/>
      <c r="B9" s="753"/>
      <c r="C9" s="687" t="s">
        <v>176</v>
      </c>
      <c r="D9" s="687" t="s">
        <v>177</v>
      </c>
      <c r="E9" s="692"/>
      <c r="F9" s="748"/>
      <c r="G9" s="688"/>
      <c r="H9" s="757"/>
      <c r="I9" s="757"/>
      <c r="J9" s="757"/>
      <c r="K9" s="210"/>
      <c r="M9" s="747"/>
    </row>
    <row r="10" spans="1:14" s="201" customFormat="1" ht="9" customHeight="1">
      <c r="A10" s="202"/>
      <c r="B10" s="753"/>
      <c r="C10" s="694"/>
      <c r="D10" s="694"/>
      <c r="E10" s="692"/>
      <c r="F10" s="748"/>
      <c r="G10" s="688"/>
      <c r="H10" s="688" t="s">
        <v>46</v>
      </c>
      <c r="I10" s="751" t="s">
        <v>178</v>
      </c>
      <c r="J10" s="752" t="s">
        <v>179</v>
      </c>
      <c r="K10" s="210"/>
      <c r="M10" s="747"/>
    </row>
    <row r="11" spans="1:14" s="201" customFormat="1" ht="9" customHeight="1">
      <c r="A11" s="202"/>
      <c r="B11" s="753"/>
      <c r="C11" s="694"/>
      <c r="D11" s="694"/>
      <c r="E11" s="692"/>
      <c r="F11" s="748"/>
      <c r="G11" s="688"/>
      <c r="H11" s="688"/>
      <c r="I11" s="748"/>
      <c r="J11" s="747"/>
      <c r="K11" s="210"/>
      <c r="M11" s="747"/>
    </row>
    <row r="12" spans="1:14" s="212" customFormat="1" ht="9" customHeight="1">
      <c r="A12" s="211"/>
      <c r="B12" s="753"/>
      <c r="E12" s="213"/>
      <c r="F12" s="748"/>
      <c r="G12" s="688"/>
      <c r="H12" s="688"/>
      <c r="I12" s="748"/>
      <c r="J12" s="747"/>
      <c r="K12" s="214"/>
      <c r="L12" s="215"/>
      <c r="M12" s="747"/>
    </row>
    <row r="13" spans="1:14" s="201" customFormat="1" ht="3" customHeight="1">
      <c r="A13" s="202"/>
      <c r="B13" s="207"/>
      <c r="C13" s="195"/>
      <c r="D13" s="207"/>
      <c r="E13" s="195"/>
      <c r="F13" s="195"/>
      <c r="G13" s="195"/>
      <c r="H13" s="195"/>
      <c r="I13" s="195"/>
      <c r="J13" s="183"/>
      <c r="K13" s="187"/>
      <c r="L13" s="204"/>
      <c r="M13" s="692"/>
      <c r="N13" s="204"/>
    </row>
    <row r="14" spans="1:14" s="201" customFormat="1" ht="3" customHeight="1">
      <c r="A14" s="202"/>
      <c r="B14" s="204"/>
      <c r="C14" s="204"/>
      <c r="D14" s="204"/>
      <c r="E14" s="193"/>
      <c r="F14" s="193"/>
      <c r="G14" s="193"/>
      <c r="H14" s="193"/>
      <c r="I14" s="193"/>
      <c r="J14" s="193"/>
      <c r="K14" s="184"/>
      <c r="M14" s="193"/>
    </row>
    <row r="15" spans="1:14" s="212" customFormat="1" ht="8.25" customHeight="1">
      <c r="A15" s="211"/>
      <c r="B15" s="705">
        <v>1995</v>
      </c>
      <c r="C15" s="216">
        <v>1930.348</v>
      </c>
      <c r="D15" s="216">
        <v>328084</v>
      </c>
      <c r="E15" s="217"/>
      <c r="F15" s="218" t="s">
        <v>9</v>
      </c>
      <c r="G15" s="218"/>
      <c r="H15" s="219" t="s">
        <v>9</v>
      </c>
      <c r="I15" s="219" t="s">
        <v>9</v>
      </c>
      <c r="J15" s="219" t="s">
        <v>9</v>
      </c>
      <c r="K15" s="187"/>
      <c r="L15" s="692"/>
      <c r="M15" s="188"/>
    </row>
    <row r="16" spans="1:14" s="212" customFormat="1" ht="8.25" customHeight="1">
      <c r="A16" s="211"/>
      <c r="B16" s="705">
        <v>1996</v>
      </c>
      <c r="C16" s="216">
        <v>2092.674</v>
      </c>
      <c r="D16" s="216">
        <v>531960</v>
      </c>
      <c r="E16" s="217"/>
      <c r="F16" s="218" t="s">
        <v>9</v>
      </c>
      <c r="G16" s="218"/>
      <c r="H16" s="219" t="s">
        <v>9</v>
      </c>
      <c r="I16" s="219" t="s">
        <v>9</v>
      </c>
      <c r="J16" s="219" t="s">
        <v>9</v>
      </c>
      <c r="K16" s="187"/>
      <c r="L16" s="692"/>
      <c r="M16" s="188"/>
    </row>
    <row r="17" spans="1:13" s="212" customFormat="1" ht="8.25" customHeight="1">
      <c r="A17" s="211"/>
      <c r="B17" s="705">
        <v>1997</v>
      </c>
      <c r="C17" s="216">
        <v>2737.7249999999999</v>
      </c>
      <c r="D17" s="216">
        <v>529297</v>
      </c>
      <c r="E17" s="217"/>
      <c r="F17" s="691">
        <v>300.7</v>
      </c>
      <c r="G17" s="218"/>
      <c r="H17" s="219">
        <v>5</v>
      </c>
      <c r="I17" s="219" t="s">
        <v>9</v>
      </c>
      <c r="J17" s="219" t="s">
        <v>9</v>
      </c>
      <c r="K17" s="187"/>
      <c r="L17" s="692"/>
      <c r="M17" s="188"/>
    </row>
    <row r="18" spans="1:13" s="212" customFormat="1" ht="8.25" customHeight="1">
      <c r="A18" s="211"/>
      <c r="B18" s="705">
        <v>1998</v>
      </c>
      <c r="C18" s="216">
        <v>2958.67</v>
      </c>
      <c r="D18" s="216">
        <v>594999.72</v>
      </c>
      <c r="E18" s="217"/>
      <c r="F18" s="691">
        <v>1595.6</v>
      </c>
      <c r="G18" s="218"/>
      <c r="H18" s="219">
        <v>254.1</v>
      </c>
      <c r="I18" s="219" t="s">
        <v>9</v>
      </c>
      <c r="J18" s="219" t="s">
        <v>9</v>
      </c>
      <c r="K18" s="187"/>
      <c r="L18" s="692"/>
      <c r="M18" s="188"/>
    </row>
    <row r="19" spans="1:13" s="212" customFormat="1" ht="8.25" customHeight="1">
      <c r="A19" s="211"/>
      <c r="B19" s="705">
        <v>1999</v>
      </c>
      <c r="C19" s="216">
        <v>3440.2939999999999</v>
      </c>
      <c r="D19" s="216">
        <v>688058</v>
      </c>
      <c r="E19" s="217"/>
      <c r="F19" s="691">
        <v>2306.3000000000002</v>
      </c>
      <c r="G19" s="218"/>
      <c r="H19" s="219">
        <v>543.79999999999995</v>
      </c>
      <c r="I19" s="219" t="s">
        <v>9</v>
      </c>
      <c r="J19" s="219" t="s">
        <v>9</v>
      </c>
      <c r="K19" s="187"/>
      <c r="L19" s="692"/>
      <c r="M19" s="188"/>
    </row>
    <row r="20" spans="1:13" s="212" customFormat="1" ht="6.95" customHeight="1">
      <c r="A20" s="211"/>
      <c r="B20" s="705"/>
      <c r="C20" s="216"/>
      <c r="D20" s="216"/>
      <c r="E20" s="217"/>
      <c r="F20" s="188"/>
      <c r="G20" s="188"/>
      <c r="H20" s="219"/>
      <c r="I20" s="220"/>
      <c r="J20" s="219"/>
      <c r="K20" s="187"/>
      <c r="L20" s="692"/>
      <c r="M20" s="188"/>
    </row>
    <row r="21" spans="1:13" s="212" customFormat="1" ht="8.25" customHeight="1">
      <c r="A21" s="211"/>
      <c r="B21" s="705">
        <v>2000</v>
      </c>
      <c r="C21" s="216">
        <v>3630.2</v>
      </c>
      <c r="D21" s="216">
        <v>726054</v>
      </c>
      <c r="E21" s="221"/>
      <c r="F21" s="216">
        <v>2476.4</v>
      </c>
      <c r="G21" s="216"/>
      <c r="H21" s="219">
        <f>SUM(I21:J21)</f>
        <v>555.70000000000005</v>
      </c>
      <c r="I21" s="220">
        <v>386.7</v>
      </c>
      <c r="J21" s="219">
        <v>169</v>
      </c>
      <c r="K21" s="187"/>
      <c r="L21" s="216">
        <v>169</v>
      </c>
      <c r="M21" s="188"/>
    </row>
    <row r="22" spans="1:13" s="212" customFormat="1" ht="8.25" customHeight="1">
      <c r="A22" s="211"/>
      <c r="B22" s="705">
        <v>2001</v>
      </c>
      <c r="C22" s="216">
        <v>3673.9</v>
      </c>
      <c r="D22" s="216">
        <v>787483.6</v>
      </c>
      <c r="E22" s="217"/>
      <c r="F22" s="216">
        <v>3237.7</v>
      </c>
      <c r="G22" s="216"/>
      <c r="H22" s="219">
        <f>SUM(I22:J22)</f>
        <v>665.3</v>
      </c>
      <c r="I22" s="220">
        <v>494.5</v>
      </c>
      <c r="J22" s="219">
        <v>170.8</v>
      </c>
      <c r="K22" s="187"/>
      <c r="L22" s="216">
        <v>170.8</v>
      </c>
      <c r="M22" s="188"/>
    </row>
    <row r="23" spans="1:13" s="212" customFormat="1" ht="8.25" customHeight="1">
      <c r="A23" s="211"/>
      <c r="B23" s="705">
        <v>2002</v>
      </c>
      <c r="C23" s="216">
        <v>3758</v>
      </c>
      <c r="D23" s="216">
        <v>826979.7</v>
      </c>
      <c r="E23" s="217"/>
      <c r="F23" s="216">
        <v>4240</v>
      </c>
      <c r="G23" s="216"/>
      <c r="H23" s="219">
        <f>SUM(I23:J23)</f>
        <v>566.40000000000009</v>
      </c>
      <c r="I23" s="220">
        <v>410.6</v>
      </c>
      <c r="J23" s="219">
        <v>155.80000000000001</v>
      </c>
      <c r="K23" s="187"/>
      <c r="L23" s="216">
        <v>155.80000000000001</v>
      </c>
      <c r="M23" s="188"/>
    </row>
    <row r="24" spans="1:13" s="212" customFormat="1" ht="8.25" customHeight="1">
      <c r="A24" s="211"/>
      <c r="B24" s="705">
        <v>2003</v>
      </c>
      <c r="C24" s="216">
        <v>3998.5</v>
      </c>
      <c r="D24" s="216">
        <v>789530</v>
      </c>
      <c r="E24" s="217"/>
      <c r="F24" s="216">
        <v>4240</v>
      </c>
      <c r="G24" s="216"/>
      <c r="H24" s="219">
        <f>SUM(I24:J24)</f>
        <v>529.20000000000005</v>
      </c>
      <c r="I24" s="220">
        <v>390.3</v>
      </c>
      <c r="J24" s="219">
        <v>138.9</v>
      </c>
      <c r="K24" s="187"/>
      <c r="L24" s="216">
        <v>138.9</v>
      </c>
      <c r="M24" s="188"/>
    </row>
    <row r="25" spans="1:13" s="212" customFormat="1" ht="8.25" customHeight="1">
      <c r="A25" s="211"/>
      <c r="B25" s="704">
        <v>2004</v>
      </c>
      <c r="C25" s="216">
        <v>4304.5</v>
      </c>
      <c r="D25" s="216">
        <v>790934</v>
      </c>
      <c r="E25" s="222"/>
      <c r="F25" s="691">
        <v>5000</v>
      </c>
      <c r="G25" s="691"/>
      <c r="H25" s="219">
        <f>SUM(I25:J25)</f>
        <v>523.6</v>
      </c>
      <c r="I25" s="220">
        <v>391.2</v>
      </c>
      <c r="J25" s="219">
        <v>132.4</v>
      </c>
      <c r="K25" s="187"/>
      <c r="L25" s="691">
        <v>132.4</v>
      </c>
      <c r="M25" s="188"/>
    </row>
    <row r="26" spans="1:13" s="212" customFormat="1" ht="6.95" customHeight="1">
      <c r="A26" s="211"/>
      <c r="B26" s="705"/>
      <c r="C26" s="216"/>
      <c r="D26" s="216"/>
      <c r="E26" s="217"/>
      <c r="F26" s="188"/>
      <c r="G26" s="188"/>
      <c r="H26" s="219"/>
      <c r="I26" s="220"/>
      <c r="J26" s="219"/>
      <c r="K26" s="187"/>
      <c r="L26" s="692"/>
      <c r="M26" s="188"/>
    </row>
    <row r="27" spans="1:13" s="212" customFormat="1" ht="8.25" customHeight="1">
      <c r="A27" s="211"/>
      <c r="B27" s="704">
        <v>2005</v>
      </c>
      <c r="C27" s="216">
        <v>4474.5</v>
      </c>
      <c r="D27" s="216">
        <v>756160.7</v>
      </c>
      <c r="E27" s="217"/>
      <c r="F27" s="691">
        <v>5000</v>
      </c>
      <c r="G27" s="691"/>
      <c r="H27" s="219">
        <f>SUM(I27:J27)</f>
        <v>449.8</v>
      </c>
      <c r="I27" s="220">
        <v>337.1</v>
      </c>
      <c r="J27" s="219">
        <v>112.7</v>
      </c>
      <c r="K27" s="187"/>
      <c r="L27" s="691">
        <v>112.7</v>
      </c>
      <c r="M27" s="188"/>
    </row>
    <row r="28" spans="1:13" s="212" customFormat="1" ht="8.25" customHeight="1">
      <c r="A28" s="211"/>
      <c r="B28" s="704">
        <v>2006</v>
      </c>
      <c r="C28" s="216">
        <v>4902.7</v>
      </c>
      <c r="D28" s="216">
        <v>856988.7</v>
      </c>
      <c r="E28" s="217"/>
      <c r="F28" s="691">
        <v>5000</v>
      </c>
      <c r="G28" s="691"/>
      <c r="H28" s="219">
        <f>SUM(I28:J28)</f>
        <v>427.5</v>
      </c>
      <c r="I28" s="220">
        <v>298.2</v>
      </c>
      <c r="J28" s="219">
        <v>129.30000000000001</v>
      </c>
      <c r="K28" s="187"/>
      <c r="L28" s="691">
        <v>129.30000000000001</v>
      </c>
      <c r="M28" s="188"/>
    </row>
    <row r="29" spans="1:13" s="212" customFormat="1" ht="8.25" customHeight="1">
      <c r="A29" s="211"/>
      <c r="B29" s="704">
        <v>2007</v>
      </c>
      <c r="C29" s="216">
        <v>5110.8999999999996</v>
      </c>
      <c r="D29" s="216">
        <v>976527</v>
      </c>
      <c r="E29" s="217"/>
      <c r="F29" s="691">
        <v>5000</v>
      </c>
      <c r="G29" s="691"/>
      <c r="H29" s="219">
        <f>SUM(I29:J29)</f>
        <v>377.4</v>
      </c>
      <c r="I29" s="220">
        <v>263.3</v>
      </c>
      <c r="J29" s="219">
        <v>114.1</v>
      </c>
      <c r="K29" s="187"/>
      <c r="L29" s="691">
        <v>114.1</v>
      </c>
      <c r="M29" s="188"/>
    </row>
    <row r="30" spans="1:13" s="212" customFormat="1" ht="8.25" customHeight="1">
      <c r="A30" s="211"/>
      <c r="B30" s="704">
        <v>2008</v>
      </c>
      <c r="C30" s="216">
        <v>5245.7</v>
      </c>
      <c r="D30" s="216">
        <v>957936.6</v>
      </c>
      <c r="E30" s="193"/>
      <c r="F30" s="691">
        <v>5049.2</v>
      </c>
      <c r="G30" s="691"/>
      <c r="H30" s="219">
        <f>SUM(I30:J30)+0.1</f>
        <v>285.5</v>
      </c>
      <c r="I30" s="220">
        <v>192.9</v>
      </c>
      <c r="J30" s="219">
        <v>92.5</v>
      </c>
      <c r="K30" s="187"/>
      <c r="L30" s="216">
        <v>88.7</v>
      </c>
    </row>
    <row r="31" spans="1:13" s="212" customFormat="1" ht="8.25" customHeight="1">
      <c r="A31" s="211"/>
      <c r="B31" s="704">
        <v>2009</v>
      </c>
      <c r="C31" s="216">
        <v>5482</v>
      </c>
      <c r="D31" s="216">
        <v>924004</v>
      </c>
      <c r="E31" s="193"/>
      <c r="F31" s="691">
        <v>5209.3</v>
      </c>
      <c r="G31" s="691"/>
      <c r="H31" s="219">
        <f>SUM(I31:J31)+0.1</f>
        <v>342.90000000000003</v>
      </c>
      <c r="I31" s="220">
        <v>240.6</v>
      </c>
      <c r="J31" s="219">
        <v>102.2</v>
      </c>
      <c r="K31" s="187"/>
      <c r="L31" s="216"/>
    </row>
    <row r="32" spans="1:13" s="212" customFormat="1" ht="6.95" customHeight="1">
      <c r="A32" s="211"/>
      <c r="B32" s="705"/>
      <c r="C32" s="216"/>
      <c r="D32" s="216"/>
      <c r="E32" s="217"/>
      <c r="F32" s="188"/>
      <c r="G32" s="188"/>
      <c r="H32" s="219"/>
      <c r="I32" s="220"/>
      <c r="J32" s="219"/>
      <c r="K32" s="187"/>
      <c r="L32" s="692"/>
      <c r="M32" s="188"/>
    </row>
    <row r="33" spans="1:14" s="212" customFormat="1" ht="8.25" customHeight="1">
      <c r="A33" s="211"/>
      <c r="B33" s="704">
        <v>2010</v>
      </c>
      <c r="C33" s="691" t="s">
        <v>9</v>
      </c>
      <c r="D33" s="691" t="s">
        <v>9</v>
      </c>
      <c r="E33" s="193"/>
      <c r="F33" s="691">
        <v>5819</v>
      </c>
      <c r="G33" s="691"/>
      <c r="H33" s="219">
        <v>303.5</v>
      </c>
      <c r="I33" s="219" t="s">
        <v>9</v>
      </c>
      <c r="J33" s="219" t="s">
        <v>9</v>
      </c>
      <c r="K33" s="187"/>
      <c r="L33" s="216"/>
    </row>
    <row r="34" spans="1:14" s="212" customFormat="1" ht="8.25" customHeight="1">
      <c r="A34" s="211"/>
      <c r="B34" s="704">
        <v>2011</v>
      </c>
      <c r="C34" s="691" t="s">
        <v>9</v>
      </c>
      <c r="D34" s="691" t="s">
        <v>9</v>
      </c>
      <c r="E34" s="193"/>
      <c r="F34" s="691">
        <v>5827.3</v>
      </c>
      <c r="G34" s="691"/>
      <c r="H34" s="219">
        <v>278.60000000000002</v>
      </c>
      <c r="I34" s="219" t="s">
        <v>9</v>
      </c>
      <c r="J34" s="219" t="s">
        <v>9</v>
      </c>
      <c r="K34" s="187"/>
      <c r="L34" s="216"/>
    </row>
    <row r="35" spans="1:14" s="212" customFormat="1" ht="8.25" customHeight="1">
      <c r="A35" s="211"/>
      <c r="B35" s="704">
        <v>2012</v>
      </c>
      <c r="C35" s="691" t="s">
        <v>9</v>
      </c>
      <c r="D35" s="691" t="s">
        <v>9</v>
      </c>
      <c r="E35" s="193"/>
      <c r="F35" s="691">
        <v>5845.1</v>
      </c>
      <c r="G35" s="691"/>
      <c r="H35" s="219">
        <v>307.3</v>
      </c>
      <c r="I35" s="219" t="s">
        <v>9</v>
      </c>
      <c r="J35" s="219" t="s">
        <v>9</v>
      </c>
      <c r="K35" s="187"/>
      <c r="L35" s="216"/>
    </row>
    <row r="36" spans="1:14" s="212" customFormat="1" ht="12" customHeight="1">
      <c r="A36" s="211"/>
      <c r="B36" s="705"/>
      <c r="C36" s="216"/>
      <c r="D36" s="216"/>
      <c r="E36" s="217"/>
      <c r="F36" s="188"/>
      <c r="G36" s="188"/>
      <c r="H36" s="188"/>
      <c r="I36" s="188"/>
      <c r="J36" s="218"/>
      <c r="K36" s="187"/>
      <c r="L36" s="692"/>
      <c r="M36" s="188"/>
    </row>
    <row r="37" spans="1:14" s="212" customFormat="1" ht="9" customHeight="1">
      <c r="A37" s="211"/>
      <c r="B37" s="705"/>
      <c r="C37" s="692"/>
      <c r="D37" s="692"/>
      <c r="E37" s="193"/>
      <c r="F37" s="692"/>
      <c r="G37" s="692"/>
      <c r="H37" s="692"/>
      <c r="I37" s="692"/>
      <c r="J37" s="711" t="s">
        <v>170</v>
      </c>
      <c r="K37" s="187"/>
    </row>
    <row r="38" spans="1:14" s="212" customFormat="1" ht="9" customHeight="1">
      <c r="A38" s="211"/>
      <c r="B38" s="705"/>
      <c r="C38" s="692"/>
      <c r="D38" s="692"/>
      <c r="E38" s="193"/>
      <c r="F38" s="692"/>
      <c r="G38" s="692"/>
      <c r="H38" s="692"/>
      <c r="I38" s="692"/>
      <c r="J38" s="711" t="s">
        <v>18</v>
      </c>
      <c r="K38" s="187"/>
    </row>
    <row r="39" spans="1:14" s="201" customFormat="1" ht="3" customHeight="1">
      <c r="A39" s="202"/>
      <c r="B39" s="207"/>
      <c r="C39" s="207"/>
      <c r="D39" s="207"/>
      <c r="E39" s="207"/>
      <c r="F39" s="207"/>
      <c r="G39" s="207"/>
      <c r="H39" s="207"/>
      <c r="I39" s="207"/>
      <c r="J39" s="207"/>
      <c r="K39" s="206"/>
      <c r="L39" s="204"/>
      <c r="M39" s="204"/>
      <c r="N39" s="204"/>
    </row>
    <row r="40" spans="1:14" s="201" customFormat="1" ht="3" customHeight="1">
      <c r="A40" s="202"/>
      <c r="B40" s="204"/>
      <c r="C40" s="204"/>
      <c r="D40" s="204"/>
      <c r="E40" s="204"/>
      <c r="F40" s="204"/>
      <c r="G40" s="204"/>
      <c r="H40" s="204"/>
      <c r="I40" s="204"/>
      <c r="J40" s="204"/>
      <c r="K40" s="206"/>
    </row>
    <row r="41" spans="1:14" s="201" customFormat="1" ht="9" customHeight="1">
      <c r="A41" s="202"/>
      <c r="B41" s="753" t="s">
        <v>28</v>
      </c>
      <c r="C41" s="694"/>
      <c r="D41" s="747"/>
      <c r="F41" s="747" t="s">
        <v>180</v>
      </c>
      <c r="G41" s="747"/>
      <c r="H41" s="687"/>
      <c r="I41" s="747" t="s">
        <v>181</v>
      </c>
      <c r="J41" s="747" t="s">
        <v>182</v>
      </c>
      <c r="K41" s="210"/>
    </row>
    <row r="42" spans="1:14" s="201" customFormat="1" ht="9" customHeight="1">
      <c r="A42" s="202"/>
      <c r="B42" s="753"/>
      <c r="C42" s="694"/>
      <c r="D42" s="747"/>
      <c r="E42" s="223"/>
      <c r="F42" s="747"/>
      <c r="G42" s="747"/>
      <c r="H42" s="687"/>
      <c r="I42" s="747"/>
      <c r="J42" s="747"/>
      <c r="K42" s="210"/>
    </row>
    <row r="43" spans="1:14" s="212" customFormat="1" ht="9" customHeight="1">
      <c r="A43" s="211"/>
      <c r="B43" s="753"/>
      <c r="C43" s="687"/>
      <c r="D43" s="747"/>
      <c r="E43" s="223"/>
      <c r="F43" s="747"/>
      <c r="G43" s="747"/>
      <c r="H43" s="687"/>
      <c r="I43" s="747"/>
      <c r="J43" s="747"/>
      <c r="K43" s="214"/>
      <c r="L43" s="215"/>
      <c r="M43" s="224"/>
    </row>
    <row r="44" spans="1:14" s="212" customFormat="1" ht="9" customHeight="1">
      <c r="A44" s="211"/>
      <c r="B44" s="753"/>
      <c r="C44" s="687"/>
      <c r="D44" s="747"/>
      <c r="E44" s="223"/>
      <c r="F44" s="747"/>
      <c r="G44" s="747"/>
      <c r="H44" s="687"/>
      <c r="I44" s="747"/>
      <c r="J44" s="747"/>
      <c r="K44" s="214"/>
      <c r="L44" s="215"/>
      <c r="M44" s="224"/>
    </row>
    <row r="45" spans="1:14" s="212" customFormat="1" ht="9" customHeight="1">
      <c r="A45" s="211"/>
      <c r="B45" s="753"/>
      <c r="C45" s="687"/>
      <c r="D45" s="687"/>
      <c r="E45" s="687"/>
      <c r="F45" s="747"/>
      <c r="G45" s="747"/>
      <c r="H45" s="687"/>
      <c r="I45" s="747"/>
      <c r="J45" s="747"/>
      <c r="K45" s="214"/>
      <c r="L45" s="215"/>
      <c r="M45" s="224"/>
    </row>
    <row r="46" spans="1:14" s="212" customFormat="1" ht="9" customHeight="1">
      <c r="A46" s="211"/>
      <c r="B46" s="753"/>
      <c r="C46" s="687"/>
      <c r="D46" s="687"/>
      <c r="E46" s="687"/>
      <c r="F46" s="747"/>
      <c r="G46" s="747"/>
      <c r="H46" s="687"/>
      <c r="I46" s="747"/>
      <c r="J46" s="747"/>
      <c r="K46" s="214"/>
      <c r="L46" s="215"/>
      <c r="M46" s="224"/>
    </row>
    <row r="47" spans="1:14" s="201" customFormat="1" ht="3" customHeight="1">
      <c r="A47" s="202"/>
      <c r="B47" s="207"/>
      <c r="C47" s="195"/>
      <c r="D47" s="207"/>
      <c r="E47" s="195"/>
      <c r="F47" s="195"/>
      <c r="G47" s="195"/>
      <c r="H47" s="195"/>
      <c r="I47" s="195"/>
      <c r="J47" s="183"/>
      <c r="K47" s="187"/>
      <c r="L47" s="204"/>
      <c r="M47" s="204"/>
      <c r="N47" s="204"/>
    </row>
    <row r="48" spans="1:14" s="201" customFormat="1" ht="3" customHeight="1">
      <c r="A48" s="202"/>
      <c r="B48" s="204"/>
      <c r="C48" s="204"/>
      <c r="D48" s="204"/>
      <c r="E48" s="193"/>
      <c r="F48" s="193"/>
      <c r="G48" s="193"/>
      <c r="H48" s="193"/>
      <c r="I48" s="193"/>
      <c r="J48" s="193"/>
      <c r="K48" s="184"/>
    </row>
    <row r="49" spans="1:13" s="212" customFormat="1" ht="8.25" customHeight="1">
      <c r="A49" s="211"/>
      <c r="B49" s="705">
        <v>1995</v>
      </c>
      <c r="C49" s="692"/>
      <c r="D49" s="188"/>
      <c r="E49" s="217"/>
      <c r="F49" s="750">
        <v>5455.5</v>
      </c>
      <c r="G49" s="750"/>
      <c r="H49" s="188"/>
      <c r="I49" s="216">
        <v>29608</v>
      </c>
      <c r="J49" s="691" t="s">
        <v>9</v>
      </c>
      <c r="K49" s="187"/>
    </row>
    <row r="50" spans="1:13" s="212" customFormat="1" ht="8.25" customHeight="1">
      <c r="A50" s="211"/>
      <c r="B50" s="705">
        <v>1996</v>
      </c>
      <c r="C50" s="692"/>
      <c r="D50" s="188"/>
      <c r="E50" s="217"/>
      <c r="F50" s="750">
        <v>5400.1</v>
      </c>
      <c r="G50" s="750"/>
      <c r="H50" s="188"/>
      <c r="I50" s="691" t="s">
        <v>9</v>
      </c>
      <c r="J50" s="691" t="s">
        <v>9</v>
      </c>
      <c r="K50" s="187"/>
    </row>
    <row r="51" spans="1:13" s="212" customFormat="1" ht="8.25" customHeight="1">
      <c r="A51" s="211"/>
      <c r="B51" s="705">
        <v>1997</v>
      </c>
      <c r="C51" s="692"/>
      <c r="D51" s="188"/>
      <c r="E51" s="217"/>
      <c r="F51" s="750">
        <v>5316.7</v>
      </c>
      <c r="G51" s="750"/>
      <c r="H51" s="188"/>
      <c r="I51" s="691" t="s">
        <v>9</v>
      </c>
      <c r="J51" s="691" t="s">
        <v>9</v>
      </c>
      <c r="K51" s="187"/>
    </row>
    <row r="52" spans="1:13" s="212" customFormat="1" ht="8.25" customHeight="1">
      <c r="A52" s="211"/>
      <c r="B52" s="705">
        <v>1998</v>
      </c>
      <c r="C52" s="692"/>
      <c r="D52" s="188"/>
      <c r="E52" s="217"/>
      <c r="F52" s="750">
        <v>4686.8999999999996</v>
      </c>
      <c r="G52" s="750"/>
      <c r="H52" s="188"/>
      <c r="I52" s="691" t="s">
        <v>9</v>
      </c>
      <c r="J52" s="691" t="s">
        <v>9</v>
      </c>
      <c r="K52" s="187"/>
    </row>
    <row r="53" spans="1:13" s="212" customFormat="1" ht="8.25" customHeight="1">
      <c r="A53" s="211"/>
      <c r="B53" s="705">
        <v>1999</v>
      </c>
      <c r="C53" s="692"/>
      <c r="D53" s="188"/>
      <c r="E53" s="217"/>
      <c r="F53" s="750">
        <v>4185.5</v>
      </c>
      <c r="G53" s="750"/>
      <c r="H53" s="188"/>
      <c r="I53" s="691" t="s">
        <v>9</v>
      </c>
      <c r="J53" s="691" t="s">
        <v>9</v>
      </c>
      <c r="K53" s="187"/>
    </row>
    <row r="54" spans="1:13" s="212" customFormat="1" ht="6.95" customHeight="1">
      <c r="A54" s="211"/>
      <c r="B54" s="705"/>
      <c r="C54" s="216"/>
      <c r="D54" s="216"/>
      <c r="E54" s="217"/>
      <c r="F54" s="750"/>
      <c r="G54" s="750"/>
      <c r="H54" s="188"/>
      <c r="I54" s="216"/>
      <c r="J54" s="691"/>
      <c r="K54" s="187"/>
      <c r="L54" s="692"/>
      <c r="M54" s="188"/>
    </row>
    <row r="55" spans="1:13" s="212" customFormat="1" ht="8.25" customHeight="1">
      <c r="A55" s="211"/>
      <c r="B55" s="705">
        <v>2000</v>
      </c>
      <c r="C55" s="692"/>
      <c r="D55" s="188"/>
      <c r="E55" s="217"/>
      <c r="F55" s="750">
        <v>4185.2</v>
      </c>
      <c r="G55" s="750"/>
      <c r="H55" s="188"/>
      <c r="I55" s="216">
        <v>44088.2</v>
      </c>
      <c r="J55" s="691" t="s">
        <v>9</v>
      </c>
      <c r="K55" s="187"/>
    </row>
    <row r="56" spans="1:13" s="212" customFormat="1" ht="8.25" customHeight="1">
      <c r="A56" s="211"/>
      <c r="B56" s="705">
        <v>2001</v>
      </c>
      <c r="C56" s="692"/>
      <c r="D56" s="188"/>
      <c r="E56" s="217"/>
      <c r="F56" s="750">
        <v>4549.5</v>
      </c>
      <c r="G56" s="750"/>
      <c r="H56" s="188"/>
      <c r="I56" s="216">
        <v>40588.800000000003</v>
      </c>
      <c r="J56" s="691" t="s">
        <v>9</v>
      </c>
      <c r="K56" s="187"/>
    </row>
    <row r="57" spans="1:13" s="212" customFormat="1" ht="8.25" customHeight="1">
      <c r="A57" s="211"/>
      <c r="B57" s="705">
        <v>2002</v>
      </c>
      <c r="C57" s="692"/>
      <c r="D57" s="188"/>
      <c r="E57" s="217"/>
      <c r="F57" s="749">
        <v>4834.1000000000004</v>
      </c>
      <c r="G57" s="749"/>
      <c r="H57" s="188"/>
      <c r="I57" s="216">
        <v>43071.8</v>
      </c>
      <c r="J57" s="691" t="s">
        <v>9</v>
      </c>
      <c r="K57" s="187"/>
    </row>
    <row r="58" spans="1:13" s="212" customFormat="1" ht="8.25" customHeight="1">
      <c r="A58" s="211"/>
      <c r="B58" s="705">
        <v>2003</v>
      </c>
      <c r="C58" s="692"/>
      <c r="D58" s="188"/>
      <c r="E58" s="217"/>
      <c r="F58" s="749">
        <v>5170.3</v>
      </c>
      <c r="G58" s="749"/>
      <c r="H58" s="188"/>
      <c r="I58" s="216">
        <v>42007.9</v>
      </c>
      <c r="J58" s="216">
        <v>153.77699999999999</v>
      </c>
      <c r="K58" s="187"/>
    </row>
    <row r="59" spans="1:13" s="212" customFormat="1" ht="8.25" customHeight="1">
      <c r="A59" s="211"/>
      <c r="B59" s="704">
        <v>2004</v>
      </c>
      <c r="C59" s="692"/>
      <c r="D59" s="218"/>
      <c r="E59" s="217"/>
      <c r="F59" s="749">
        <v>5479.5</v>
      </c>
      <c r="G59" s="749"/>
      <c r="H59" s="188"/>
      <c r="I59" s="691">
        <v>41659.500999999997</v>
      </c>
      <c r="J59" s="691">
        <v>253.744</v>
      </c>
      <c r="K59" s="187"/>
    </row>
    <row r="60" spans="1:13" s="212" customFormat="1" ht="6.95" customHeight="1">
      <c r="A60" s="211"/>
      <c r="B60" s="705"/>
      <c r="C60" s="216"/>
      <c r="D60" s="216"/>
      <c r="E60" s="217"/>
      <c r="F60" s="749"/>
      <c r="G60" s="749"/>
      <c r="H60" s="188"/>
      <c r="I60" s="216"/>
      <c r="J60" s="691"/>
      <c r="K60" s="187"/>
      <c r="L60" s="692"/>
      <c r="M60" s="188"/>
    </row>
    <row r="61" spans="1:13" s="212" customFormat="1" ht="8.25" customHeight="1">
      <c r="A61" s="211"/>
      <c r="B61" s="704">
        <v>2005</v>
      </c>
      <c r="C61" s="692"/>
      <c r="D61" s="218"/>
      <c r="E61" s="217"/>
      <c r="F61" s="749">
        <v>5834.4</v>
      </c>
      <c r="G61" s="749"/>
      <c r="H61" s="188"/>
      <c r="I61" s="691">
        <v>41829.508000000002</v>
      </c>
      <c r="J61" s="691">
        <v>184.12100000000001</v>
      </c>
      <c r="K61" s="187"/>
    </row>
    <row r="62" spans="1:13" s="212" customFormat="1" ht="8.25" customHeight="1">
      <c r="A62" s="211"/>
      <c r="B62" s="704">
        <v>2006</v>
      </c>
      <c r="C62" s="692"/>
      <c r="D62" s="218"/>
      <c r="E62" s="217"/>
      <c r="F62" s="749">
        <v>5850.9</v>
      </c>
      <c r="G62" s="749"/>
      <c r="H62" s="188"/>
      <c r="I62" s="691">
        <v>42039.6</v>
      </c>
      <c r="J62" s="691">
        <v>171.24700000000001</v>
      </c>
      <c r="K62" s="187"/>
    </row>
    <row r="63" spans="1:13" s="212" customFormat="1" ht="8.25" customHeight="1">
      <c r="A63" s="211"/>
      <c r="B63" s="704">
        <v>2007</v>
      </c>
      <c r="C63" s="692"/>
      <c r="D63" s="218"/>
      <c r="E63" s="217"/>
      <c r="F63" s="749">
        <v>5665.8</v>
      </c>
      <c r="G63" s="749"/>
      <c r="H63" s="188"/>
      <c r="I63" s="691">
        <v>45575.807000000001</v>
      </c>
      <c r="J63" s="691">
        <v>143</v>
      </c>
      <c r="K63" s="187"/>
    </row>
    <row r="64" spans="1:13" s="212" customFormat="1" ht="8.25" customHeight="1">
      <c r="A64" s="211"/>
      <c r="B64" s="704">
        <v>2008</v>
      </c>
      <c r="C64" s="692"/>
      <c r="D64" s="218"/>
      <c r="E64" s="217"/>
      <c r="F64" s="749">
        <v>6030.7</v>
      </c>
      <c r="G64" s="749"/>
      <c r="H64" s="188"/>
      <c r="I64" s="691">
        <v>44822.184999999998</v>
      </c>
      <c r="J64" s="691">
        <v>126</v>
      </c>
      <c r="K64" s="187"/>
    </row>
    <row r="65" spans="1:13" s="212" customFormat="1" ht="8.25" customHeight="1">
      <c r="A65" s="211"/>
      <c r="B65" s="704">
        <v>2009</v>
      </c>
      <c r="C65" s="692"/>
      <c r="D65" s="218"/>
      <c r="E65" s="217"/>
      <c r="F65" s="749">
        <v>6071</v>
      </c>
      <c r="G65" s="749"/>
      <c r="H65" s="188"/>
      <c r="I65" s="691">
        <v>43721.283000000003</v>
      </c>
      <c r="J65" s="691">
        <v>261.96899999999999</v>
      </c>
      <c r="K65" s="187"/>
    </row>
    <row r="66" spans="1:13" s="212" customFormat="1" ht="6.95" customHeight="1">
      <c r="A66" s="211"/>
      <c r="B66" s="705"/>
      <c r="C66" s="216"/>
      <c r="D66" s="216"/>
      <c r="E66" s="217"/>
      <c r="F66" s="749"/>
      <c r="G66" s="749"/>
      <c r="H66" s="188"/>
      <c r="I66" s="216"/>
      <c r="J66" s="691"/>
      <c r="K66" s="187"/>
      <c r="L66" s="692"/>
      <c r="M66" s="188"/>
    </row>
    <row r="67" spans="1:13" s="212" customFormat="1" ht="8.25" customHeight="1">
      <c r="A67" s="211"/>
      <c r="B67" s="704">
        <v>2010</v>
      </c>
      <c r="C67" s="692"/>
      <c r="D67" s="218"/>
      <c r="E67" s="217"/>
      <c r="F67" s="749">
        <v>6047.4</v>
      </c>
      <c r="G67" s="749"/>
      <c r="H67" s="188"/>
      <c r="I67" s="691">
        <v>43458.7</v>
      </c>
      <c r="J67" s="691">
        <v>677.2</v>
      </c>
      <c r="K67" s="187"/>
    </row>
    <row r="68" spans="1:13" s="212" customFormat="1" ht="8.25" customHeight="1">
      <c r="A68" s="211"/>
      <c r="B68" s="704">
        <v>2011</v>
      </c>
      <c r="C68" s="692"/>
      <c r="D68" s="218"/>
      <c r="E68" s="217"/>
      <c r="F68" s="749">
        <v>5922.5</v>
      </c>
      <c r="G68" s="749"/>
      <c r="H68" s="188"/>
      <c r="I68" s="691">
        <v>42733.2</v>
      </c>
      <c r="J68" s="691">
        <v>674</v>
      </c>
      <c r="K68" s="187"/>
    </row>
    <row r="69" spans="1:13" s="212" customFormat="1" ht="8.25" customHeight="1">
      <c r="A69" s="211"/>
      <c r="B69" s="704">
        <v>2012</v>
      </c>
      <c r="C69" s="692"/>
      <c r="D69" s="218"/>
      <c r="E69" s="217"/>
      <c r="F69" s="749">
        <v>5950.3</v>
      </c>
      <c r="G69" s="749"/>
      <c r="H69" s="188"/>
      <c r="I69" s="691">
        <v>47560.800000000003</v>
      </c>
      <c r="J69" s="691">
        <v>673.1</v>
      </c>
      <c r="K69" s="187"/>
    </row>
    <row r="70" spans="1:13" s="212" customFormat="1" ht="3" customHeight="1">
      <c r="A70" s="211"/>
      <c r="B70" s="225"/>
      <c r="C70" s="225"/>
      <c r="D70" s="225"/>
      <c r="E70" s="225"/>
      <c r="F70" s="225"/>
      <c r="G70" s="225"/>
      <c r="H70" s="225"/>
      <c r="I70" s="225"/>
      <c r="J70" s="225"/>
      <c r="K70" s="226"/>
    </row>
    <row r="71" spans="1:13" s="212" customFormat="1" ht="3" customHeight="1">
      <c r="A71" s="211"/>
      <c r="B71" s="227"/>
      <c r="C71" s="227"/>
      <c r="D71" s="227"/>
      <c r="E71" s="227"/>
      <c r="F71" s="227"/>
      <c r="G71" s="227"/>
      <c r="H71" s="227"/>
      <c r="I71" s="227"/>
      <c r="J71" s="227"/>
      <c r="K71" s="226"/>
    </row>
    <row r="72" spans="1:13" s="212" customFormat="1" ht="9" customHeight="1">
      <c r="A72" s="211"/>
      <c r="B72" s="704" t="s">
        <v>183</v>
      </c>
      <c r="C72" s="692"/>
      <c r="D72" s="692"/>
      <c r="E72" s="692"/>
      <c r="F72" s="692"/>
      <c r="G72" s="692"/>
      <c r="H72" s="692"/>
      <c r="I72" s="692"/>
      <c r="J72" s="692"/>
      <c r="K72" s="187"/>
    </row>
    <row r="73" spans="1:13" s="212" customFormat="1" ht="9" customHeight="1">
      <c r="A73" s="211"/>
      <c r="B73" s="704" t="s">
        <v>184</v>
      </c>
      <c r="C73" s="692"/>
      <c r="D73" s="692"/>
      <c r="E73" s="692"/>
      <c r="F73" s="692"/>
      <c r="G73" s="692"/>
      <c r="H73" s="692"/>
      <c r="I73" s="692"/>
      <c r="J73" s="692"/>
      <c r="K73" s="187"/>
    </row>
    <row r="74" spans="1:13" s="212" customFormat="1" ht="9" customHeight="1">
      <c r="A74" s="211"/>
      <c r="B74" s="692" t="s">
        <v>168</v>
      </c>
      <c r="C74" s="692"/>
      <c r="D74" s="692"/>
      <c r="E74" s="692"/>
      <c r="F74" s="692"/>
      <c r="G74" s="692"/>
      <c r="H74" s="692"/>
      <c r="I74" s="692"/>
      <c r="J74" s="692"/>
      <c r="K74" s="187"/>
    </row>
    <row r="75" spans="1:13" s="212" customFormat="1" ht="4.7" customHeight="1">
      <c r="A75" s="228"/>
      <c r="B75" s="183"/>
      <c r="C75" s="183"/>
      <c r="D75" s="183"/>
      <c r="E75" s="183"/>
      <c r="F75" s="183"/>
      <c r="G75" s="183"/>
      <c r="H75" s="183"/>
      <c r="I75" s="183"/>
      <c r="J75" s="183"/>
      <c r="K75" s="229"/>
    </row>
    <row r="76" spans="1:13" hidden="1">
      <c r="L76" s="197" t="s">
        <v>59</v>
      </c>
    </row>
  </sheetData>
  <sheetProtection sheet="1" objects="1" scenarios="1"/>
  <mergeCells count="33">
    <mergeCell ref="M9:M12"/>
    <mergeCell ref="I10:I12"/>
    <mergeCell ref="J10:J12"/>
    <mergeCell ref="F49:G49"/>
    <mergeCell ref="B7:B12"/>
    <mergeCell ref="C7:D8"/>
    <mergeCell ref="F8:F12"/>
    <mergeCell ref="H8:J9"/>
    <mergeCell ref="B41:B46"/>
    <mergeCell ref="D41:D44"/>
    <mergeCell ref="F41:G46"/>
    <mergeCell ref="I41:I46"/>
    <mergeCell ref="J41:J46"/>
    <mergeCell ref="F61:G61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8:G68"/>
    <mergeCell ref="F69:G69"/>
    <mergeCell ref="F62:G62"/>
    <mergeCell ref="F63:G63"/>
    <mergeCell ref="F64:G64"/>
    <mergeCell ref="F65:G65"/>
    <mergeCell ref="F66:G66"/>
    <mergeCell ref="F67:G67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paperSize="119"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L4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197" customWidth="1"/>
    <col min="2" max="2" width="10" style="197" customWidth="1"/>
    <col min="3" max="3" width="7.33203125" style="197" customWidth="1"/>
    <col min="4" max="4" width="13.6640625" style="197" customWidth="1"/>
    <col min="5" max="5" width="4.5" style="197" customWidth="1"/>
    <col min="6" max="6" width="7.33203125" style="197" customWidth="1"/>
    <col min="7" max="7" width="2.33203125" style="197" customWidth="1"/>
    <col min="8" max="8" width="14" style="197" customWidth="1"/>
    <col min="9" max="9" width="2.6640625" style="197" customWidth="1"/>
    <col min="10" max="10" width="11.6640625" style="197" customWidth="1"/>
    <col min="11" max="12" width="1" style="197" customWidth="1"/>
    <col min="13" max="16384" width="13.33203125" style="197" hidden="1"/>
  </cols>
  <sheetData>
    <row r="1" spans="1:11" s="233" customFormat="1" ht="4.7" customHeight="1">
      <c r="A1" s="230"/>
      <c r="B1" s="231"/>
      <c r="C1" s="231"/>
      <c r="D1" s="231"/>
      <c r="E1" s="231"/>
      <c r="F1" s="231"/>
      <c r="G1" s="231"/>
      <c r="H1" s="231"/>
      <c r="I1" s="231"/>
      <c r="J1" s="231"/>
      <c r="K1" s="232"/>
    </row>
    <row r="2" spans="1:11" s="238" customFormat="1" ht="11.1" customHeight="1">
      <c r="A2" s="234"/>
      <c r="B2" s="235" t="s">
        <v>185</v>
      </c>
      <c r="C2" s="236"/>
      <c r="D2" s="236"/>
      <c r="E2" s="236"/>
      <c r="F2" s="236"/>
      <c r="G2" s="236"/>
      <c r="H2" s="236"/>
      <c r="I2" s="236"/>
      <c r="J2" s="710" t="s">
        <v>186</v>
      </c>
      <c r="K2" s="237"/>
    </row>
    <row r="3" spans="1:11" s="238" customFormat="1" ht="11.1" customHeight="1">
      <c r="A3" s="234"/>
      <c r="B3" s="235" t="s">
        <v>187</v>
      </c>
      <c r="C3" s="236"/>
      <c r="D3" s="236"/>
      <c r="E3" s="236"/>
      <c r="F3" s="236"/>
      <c r="G3" s="236"/>
      <c r="H3" s="236"/>
      <c r="I3" s="236"/>
      <c r="J3" s="239"/>
      <c r="K3" s="240"/>
    </row>
    <row r="4" spans="1:11" s="238" customFormat="1" ht="11.1" customHeight="1">
      <c r="A4" s="234"/>
      <c r="B4" s="235" t="s">
        <v>27</v>
      </c>
      <c r="C4" s="236"/>
      <c r="D4" s="236"/>
      <c r="E4" s="236"/>
      <c r="F4" s="236"/>
      <c r="G4" s="236"/>
      <c r="H4" s="236"/>
      <c r="I4" s="236"/>
      <c r="J4" s="236"/>
      <c r="K4" s="241"/>
    </row>
    <row r="5" spans="1:11" s="233" customFormat="1" ht="2.4500000000000002" customHeight="1">
      <c r="A5" s="242"/>
      <c r="B5" s="243"/>
      <c r="C5" s="244"/>
      <c r="D5" s="244"/>
      <c r="E5" s="244"/>
      <c r="F5" s="244"/>
      <c r="G5" s="244"/>
      <c r="H5" s="244"/>
      <c r="I5" s="244"/>
      <c r="J5" s="244"/>
      <c r="K5" s="245"/>
    </row>
    <row r="6" spans="1:11" s="233" customFormat="1" ht="2.4500000000000002" customHeight="1">
      <c r="A6" s="242"/>
      <c r="B6" s="246"/>
      <c r="C6" s="247"/>
      <c r="D6" s="247"/>
      <c r="E6" s="247"/>
      <c r="F6" s="247"/>
      <c r="G6" s="247"/>
      <c r="H6" s="247"/>
      <c r="I6" s="247"/>
      <c r="J6" s="247"/>
      <c r="K6" s="245"/>
    </row>
    <row r="7" spans="1:11" s="233" customFormat="1" ht="8.65" customHeight="1">
      <c r="A7" s="242"/>
      <c r="B7" s="753" t="s">
        <v>28</v>
      </c>
      <c r="C7" s="759" t="s">
        <v>188</v>
      </c>
      <c r="D7" s="759"/>
      <c r="E7" s="248"/>
      <c r="F7" s="761" t="s">
        <v>189</v>
      </c>
      <c r="G7" s="761"/>
      <c r="H7" s="761"/>
      <c r="I7" s="248"/>
      <c r="J7" s="747" t="s">
        <v>190</v>
      </c>
      <c r="K7" s="249"/>
    </row>
    <row r="8" spans="1:11" s="233" customFormat="1" ht="8.65" customHeight="1">
      <c r="A8" s="242"/>
      <c r="B8" s="758"/>
      <c r="C8" s="760"/>
      <c r="D8" s="760"/>
      <c r="E8" s="250"/>
      <c r="F8" s="762"/>
      <c r="G8" s="762"/>
      <c r="H8" s="762"/>
      <c r="I8" s="250"/>
      <c r="J8" s="747"/>
      <c r="K8" s="251"/>
    </row>
    <row r="9" spans="1:11" s="233" customFormat="1" ht="2.4500000000000002" customHeight="1">
      <c r="A9" s="242"/>
      <c r="B9" s="758"/>
      <c r="C9" s="693"/>
      <c r="D9" s="693"/>
      <c r="E9" s="250"/>
      <c r="F9" s="694"/>
      <c r="G9" s="694"/>
      <c r="H9" s="694"/>
      <c r="I9" s="250"/>
      <c r="J9" s="747"/>
      <c r="K9" s="251"/>
    </row>
    <row r="10" spans="1:11" s="233" customFormat="1" ht="9" customHeight="1">
      <c r="A10" s="242"/>
      <c r="B10" s="758"/>
      <c r="C10" s="763" t="s">
        <v>122</v>
      </c>
      <c r="D10" s="764" t="s">
        <v>123</v>
      </c>
      <c r="E10" s="695"/>
      <c r="F10" s="763" t="s">
        <v>122</v>
      </c>
      <c r="G10" s="695"/>
      <c r="H10" s="764" t="s">
        <v>191</v>
      </c>
      <c r="I10" s="250"/>
      <c r="J10" s="747"/>
      <c r="K10" s="252"/>
    </row>
    <row r="11" spans="1:11" s="233" customFormat="1" ht="9" customHeight="1">
      <c r="A11" s="242"/>
      <c r="B11" s="758"/>
      <c r="C11" s="763"/>
      <c r="D11" s="763"/>
      <c r="E11" s="695"/>
      <c r="F11" s="763"/>
      <c r="G11" s="695"/>
      <c r="H11" s="763"/>
      <c r="I11" s="250"/>
      <c r="J11" s="747"/>
      <c r="K11" s="252"/>
    </row>
    <row r="12" spans="1:11" s="233" customFormat="1" ht="9" customHeight="1">
      <c r="A12" s="242"/>
      <c r="B12" s="758"/>
      <c r="C12" s="763"/>
      <c r="D12" s="763"/>
      <c r="E12" s="695"/>
      <c r="F12" s="763"/>
      <c r="G12" s="695"/>
      <c r="H12" s="763"/>
      <c r="I12" s="250"/>
      <c r="J12" s="747"/>
      <c r="K12" s="252"/>
    </row>
    <row r="13" spans="1:11" s="233" customFormat="1" ht="2.4500000000000002" customHeight="1">
      <c r="A13" s="242"/>
      <c r="B13" s="247"/>
      <c r="C13" s="250"/>
      <c r="D13" s="250"/>
      <c r="E13" s="250"/>
      <c r="F13" s="250"/>
      <c r="G13" s="250"/>
      <c r="H13" s="250"/>
      <c r="I13" s="250"/>
      <c r="J13" s="250"/>
      <c r="K13" s="253"/>
    </row>
    <row r="14" spans="1:11" s="233" customFormat="1" ht="2.4500000000000002" customHeight="1">
      <c r="A14" s="242"/>
      <c r="B14" s="231"/>
      <c r="C14" s="254"/>
      <c r="D14" s="254"/>
      <c r="E14" s="254"/>
      <c r="F14" s="254"/>
      <c r="G14" s="254"/>
      <c r="H14" s="254"/>
      <c r="I14" s="254"/>
      <c r="J14" s="254"/>
      <c r="K14" s="253"/>
    </row>
    <row r="15" spans="1:11" s="233" customFormat="1" ht="9" customHeight="1">
      <c r="A15" s="242"/>
      <c r="B15" s="255">
        <v>1995</v>
      </c>
      <c r="C15" s="256">
        <v>386</v>
      </c>
      <c r="D15" s="256">
        <v>123160</v>
      </c>
      <c r="E15" s="256"/>
      <c r="F15" s="256">
        <v>128</v>
      </c>
      <c r="G15" s="256"/>
      <c r="H15" s="256">
        <v>28848</v>
      </c>
      <c r="I15" s="256"/>
      <c r="J15" s="256">
        <v>416</v>
      </c>
      <c r="K15" s="257"/>
    </row>
    <row r="16" spans="1:11" s="233" customFormat="1" ht="9" customHeight="1">
      <c r="A16" s="242"/>
      <c r="B16" s="255">
        <v>1996</v>
      </c>
      <c r="C16" s="256">
        <v>388</v>
      </c>
      <c r="D16" s="256">
        <v>134741</v>
      </c>
      <c r="E16" s="256"/>
      <c r="F16" s="256">
        <v>130</v>
      </c>
      <c r="G16" s="256"/>
      <c r="H16" s="256">
        <v>28673</v>
      </c>
      <c r="I16" s="256"/>
      <c r="J16" s="256">
        <v>466</v>
      </c>
      <c r="K16" s="257"/>
    </row>
    <row r="17" spans="1:11" s="233" customFormat="1" ht="9" customHeight="1">
      <c r="A17" s="242"/>
      <c r="B17" s="255">
        <v>1997</v>
      </c>
      <c r="C17" s="256">
        <v>392</v>
      </c>
      <c r="D17" s="256">
        <v>130764</v>
      </c>
      <c r="E17" s="256"/>
      <c r="F17" s="256">
        <v>132</v>
      </c>
      <c r="G17" s="256"/>
      <c r="H17" s="256">
        <v>28657</v>
      </c>
      <c r="I17" s="256"/>
      <c r="J17" s="256">
        <v>490</v>
      </c>
      <c r="K17" s="257"/>
    </row>
    <row r="18" spans="1:11" s="233" customFormat="1" ht="9" customHeight="1">
      <c r="A18" s="242"/>
      <c r="B18" s="255">
        <v>1998</v>
      </c>
      <c r="C18" s="256">
        <v>394</v>
      </c>
      <c r="D18" s="256">
        <v>124912</v>
      </c>
      <c r="E18" s="256"/>
      <c r="F18" s="256">
        <v>135</v>
      </c>
      <c r="G18" s="256"/>
      <c r="H18" s="256">
        <v>28970</v>
      </c>
      <c r="I18" s="256"/>
      <c r="J18" s="256">
        <v>969</v>
      </c>
      <c r="K18" s="257"/>
    </row>
    <row r="19" spans="1:11" s="233" customFormat="1" ht="9" customHeight="1">
      <c r="A19" s="242"/>
      <c r="B19" s="255">
        <v>1999</v>
      </c>
      <c r="C19" s="256">
        <v>394</v>
      </c>
      <c r="D19" s="256">
        <v>121179</v>
      </c>
      <c r="E19" s="256"/>
      <c r="F19" s="256">
        <v>135</v>
      </c>
      <c r="G19" s="256"/>
      <c r="H19" s="256">
        <v>28329</v>
      </c>
      <c r="I19" s="256"/>
      <c r="J19" s="256">
        <v>1067</v>
      </c>
      <c r="K19" s="257"/>
    </row>
    <row r="20" spans="1:11" s="233" customFormat="1" ht="6" customHeight="1">
      <c r="A20" s="242"/>
      <c r="B20" s="255"/>
      <c r="C20" s="256"/>
      <c r="D20" s="256"/>
      <c r="E20" s="256"/>
      <c r="F20" s="256"/>
      <c r="G20" s="256"/>
      <c r="H20" s="256"/>
      <c r="I20" s="256"/>
      <c r="J20" s="256"/>
      <c r="K20" s="257"/>
    </row>
    <row r="21" spans="1:11" s="233" customFormat="1" ht="9" customHeight="1">
      <c r="A21" s="242"/>
      <c r="B21" s="255">
        <v>2000</v>
      </c>
      <c r="C21" s="256">
        <v>394</v>
      </c>
      <c r="D21" s="256">
        <v>102371</v>
      </c>
      <c r="E21" s="256"/>
      <c r="F21" s="256">
        <v>265</v>
      </c>
      <c r="G21" s="256"/>
      <c r="H21" s="256">
        <v>34270</v>
      </c>
      <c r="I21" s="256"/>
      <c r="J21" s="256">
        <v>1271</v>
      </c>
      <c r="K21" s="257"/>
    </row>
    <row r="22" spans="1:11" s="233" customFormat="1" ht="9" customHeight="1">
      <c r="A22" s="242"/>
      <c r="B22" s="255">
        <v>2001</v>
      </c>
      <c r="C22" s="256">
        <v>389</v>
      </c>
      <c r="D22" s="256">
        <v>100462</v>
      </c>
      <c r="E22" s="256"/>
      <c r="F22" s="256">
        <v>287</v>
      </c>
      <c r="G22" s="256"/>
      <c r="H22" s="256">
        <v>36355</v>
      </c>
      <c r="I22" s="256"/>
      <c r="J22" s="256">
        <v>1244</v>
      </c>
      <c r="K22" s="257"/>
    </row>
    <row r="23" spans="1:11" s="233" customFormat="1" ht="9" customHeight="1">
      <c r="A23" s="242"/>
      <c r="B23" s="255">
        <v>2002</v>
      </c>
      <c r="C23" s="256">
        <v>382</v>
      </c>
      <c r="D23" s="256">
        <v>98421</v>
      </c>
      <c r="E23" s="256"/>
      <c r="F23" s="256">
        <v>250</v>
      </c>
      <c r="G23" s="256"/>
      <c r="H23" s="256">
        <v>35290</v>
      </c>
      <c r="I23" s="258"/>
      <c r="J23" s="256">
        <v>1240</v>
      </c>
      <c r="K23" s="257"/>
    </row>
    <row r="24" spans="1:11" s="233" customFormat="1" ht="9" customHeight="1">
      <c r="A24" s="242"/>
      <c r="B24" s="255">
        <v>2003</v>
      </c>
      <c r="C24" s="256">
        <v>385</v>
      </c>
      <c r="D24" s="256">
        <v>95591</v>
      </c>
      <c r="E24" s="256"/>
      <c r="F24" s="256">
        <v>245</v>
      </c>
      <c r="G24" s="256"/>
      <c r="H24" s="256">
        <v>32000</v>
      </c>
      <c r="I24" s="256"/>
      <c r="J24" s="256">
        <v>1339</v>
      </c>
      <c r="K24" s="257"/>
    </row>
    <row r="25" spans="1:11" s="233" customFormat="1" ht="9" customHeight="1">
      <c r="A25" s="242"/>
      <c r="B25" s="259">
        <v>2004</v>
      </c>
      <c r="C25" s="256">
        <v>385</v>
      </c>
      <c r="D25" s="256">
        <v>96320</v>
      </c>
      <c r="E25" s="256"/>
      <c r="F25" s="256">
        <v>241</v>
      </c>
      <c r="G25" s="256"/>
      <c r="H25" s="256">
        <v>31989</v>
      </c>
      <c r="I25" s="256"/>
      <c r="J25" s="256">
        <v>1482</v>
      </c>
      <c r="K25" s="257"/>
    </row>
    <row r="26" spans="1:11" s="233" customFormat="1" ht="6" customHeight="1">
      <c r="A26" s="242"/>
      <c r="B26" s="259"/>
      <c r="K26" s="257"/>
    </row>
    <row r="27" spans="1:11" s="233" customFormat="1" ht="9" customHeight="1">
      <c r="A27" s="242"/>
      <c r="B27" s="704">
        <v>2005</v>
      </c>
      <c r="C27" s="256">
        <v>371</v>
      </c>
      <c r="D27" s="256">
        <v>90151</v>
      </c>
      <c r="E27" s="256"/>
      <c r="F27" s="256">
        <v>239</v>
      </c>
      <c r="G27" s="256"/>
      <c r="H27" s="256">
        <v>32262</v>
      </c>
      <c r="I27" s="256"/>
      <c r="J27" s="256">
        <v>1635</v>
      </c>
      <c r="K27" s="257"/>
    </row>
    <row r="28" spans="1:11" s="233" customFormat="1" ht="9" customHeight="1">
      <c r="A28" s="242"/>
      <c r="B28" s="704">
        <v>2006</v>
      </c>
      <c r="C28" s="256">
        <v>371</v>
      </c>
      <c r="D28" s="256">
        <v>82010</v>
      </c>
      <c r="E28" s="256"/>
      <c r="F28" s="256">
        <v>252</v>
      </c>
      <c r="G28" s="258"/>
      <c r="H28" s="256">
        <v>32922</v>
      </c>
      <c r="I28" s="256"/>
      <c r="J28" s="256">
        <v>1739</v>
      </c>
      <c r="K28" s="257"/>
    </row>
    <row r="29" spans="1:11" s="233" customFormat="1" ht="9" customHeight="1">
      <c r="A29" s="242"/>
      <c r="B29" s="704">
        <v>2007</v>
      </c>
      <c r="C29" s="256" t="s">
        <v>9</v>
      </c>
      <c r="D29" s="256" t="s">
        <v>9</v>
      </c>
      <c r="E29" s="256"/>
      <c r="F29" s="256">
        <v>275</v>
      </c>
      <c r="G29" s="256"/>
      <c r="H29" s="256">
        <v>34047</v>
      </c>
      <c r="I29" s="256"/>
      <c r="J29" s="256" t="s">
        <v>9</v>
      </c>
      <c r="K29" s="257"/>
    </row>
    <row r="30" spans="1:11" s="233" customFormat="1" ht="9" customHeight="1">
      <c r="A30" s="242"/>
      <c r="B30" s="704">
        <v>2008</v>
      </c>
      <c r="C30" s="256" t="s">
        <v>9</v>
      </c>
      <c r="D30" s="256" t="s">
        <v>9</v>
      </c>
      <c r="E30" s="256"/>
      <c r="F30" s="256">
        <v>265</v>
      </c>
      <c r="G30" s="256"/>
      <c r="H30" s="256">
        <v>37313</v>
      </c>
      <c r="I30" s="256"/>
      <c r="J30" s="256" t="s">
        <v>9</v>
      </c>
      <c r="K30" s="257"/>
    </row>
    <row r="31" spans="1:11" s="233" customFormat="1" ht="9" customHeight="1">
      <c r="A31" s="242"/>
      <c r="B31" s="704">
        <v>2009</v>
      </c>
      <c r="C31" s="256" t="s">
        <v>9</v>
      </c>
      <c r="D31" s="256" t="s">
        <v>9</v>
      </c>
      <c r="E31" s="256"/>
      <c r="F31" s="256">
        <v>259</v>
      </c>
      <c r="G31" s="256"/>
      <c r="H31" s="256">
        <v>33102</v>
      </c>
      <c r="I31" s="256"/>
      <c r="J31" s="256" t="s">
        <v>9</v>
      </c>
      <c r="K31" s="257"/>
    </row>
    <row r="32" spans="1:11" s="233" customFormat="1" ht="6" customHeight="1">
      <c r="A32" s="242"/>
      <c r="B32" s="259"/>
      <c r="K32" s="257"/>
    </row>
    <row r="33" spans="1:12" s="233" customFormat="1" ht="9" customHeight="1">
      <c r="A33" s="242"/>
      <c r="B33" s="704">
        <v>2010</v>
      </c>
      <c r="C33" s="256" t="s">
        <v>9</v>
      </c>
      <c r="D33" s="256" t="s">
        <v>9</v>
      </c>
      <c r="E33" s="256"/>
      <c r="F33" s="256">
        <v>254</v>
      </c>
      <c r="G33" s="256"/>
      <c r="H33" s="256">
        <v>36760</v>
      </c>
      <c r="I33" s="256"/>
      <c r="J33" s="256" t="s">
        <v>9</v>
      </c>
      <c r="K33" s="257"/>
    </row>
    <row r="34" spans="1:12" s="233" customFormat="1" ht="9" customHeight="1">
      <c r="A34" s="242"/>
      <c r="B34" s="704">
        <v>2011</v>
      </c>
      <c r="C34" s="256" t="s">
        <v>9</v>
      </c>
      <c r="D34" s="256" t="s">
        <v>9</v>
      </c>
      <c r="E34" s="256"/>
      <c r="F34" s="256">
        <v>246</v>
      </c>
      <c r="G34" s="256"/>
      <c r="H34" s="256">
        <v>36034</v>
      </c>
      <c r="I34" s="256"/>
      <c r="J34" s="256" t="s">
        <v>9</v>
      </c>
      <c r="K34" s="257"/>
    </row>
    <row r="35" spans="1:12" s="233" customFormat="1" ht="9" customHeight="1">
      <c r="A35" s="242"/>
      <c r="B35" s="704">
        <v>2012</v>
      </c>
      <c r="C35" s="256" t="s">
        <v>9</v>
      </c>
      <c r="D35" s="256" t="s">
        <v>9</v>
      </c>
      <c r="E35" s="256"/>
      <c r="F35" s="256">
        <v>243</v>
      </c>
      <c r="G35" s="256"/>
      <c r="H35" s="256">
        <v>35977</v>
      </c>
      <c r="I35" s="256"/>
      <c r="J35" s="256" t="s">
        <v>9</v>
      </c>
      <c r="K35" s="257"/>
    </row>
    <row r="36" spans="1:12" s="233" customFormat="1" ht="2.4500000000000002" customHeight="1">
      <c r="A36" s="242"/>
      <c r="B36" s="255"/>
      <c r="C36" s="250"/>
      <c r="D36" s="250"/>
      <c r="E36" s="250"/>
      <c r="F36" s="250"/>
      <c r="G36" s="250"/>
      <c r="H36" s="250"/>
      <c r="I36" s="250"/>
      <c r="J36" s="250"/>
      <c r="K36" s="253"/>
    </row>
    <row r="37" spans="1:12" s="233" customFormat="1" ht="2.4500000000000002" customHeight="1">
      <c r="A37" s="242"/>
      <c r="B37" s="231"/>
      <c r="C37" s="231"/>
      <c r="D37" s="231"/>
      <c r="E37" s="231"/>
      <c r="F37" s="231"/>
      <c r="G37" s="231"/>
      <c r="H37" s="231"/>
      <c r="I37" s="231"/>
      <c r="J37" s="231"/>
      <c r="K37" s="245"/>
    </row>
    <row r="38" spans="1:12" s="233" customFormat="1" ht="9" customHeight="1">
      <c r="A38" s="242"/>
      <c r="B38" s="260" t="s">
        <v>168</v>
      </c>
      <c r="C38" s="247"/>
      <c r="D38" s="247"/>
      <c r="E38" s="247"/>
      <c r="F38" s="247"/>
      <c r="G38" s="247"/>
      <c r="H38" s="247"/>
      <c r="I38" s="247"/>
      <c r="J38" s="247"/>
      <c r="K38" s="245"/>
    </row>
    <row r="39" spans="1:12" s="233" customFormat="1" ht="3.95" customHeight="1">
      <c r="A39" s="261"/>
      <c r="B39" s="244"/>
      <c r="C39" s="244"/>
      <c r="D39" s="244"/>
      <c r="E39" s="244"/>
      <c r="F39" s="244"/>
      <c r="G39" s="244"/>
      <c r="H39" s="244"/>
      <c r="I39" s="244"/>
      <c r="J39" s="244"/>
      <c r="K39" s="262"/>
    </row>
    <row r="40" spans="1:12" hidden="1">
      <c r="L40" s="197" t="s">
        <v>59</v>
      </c>
    </row>
  </sheetData>
  <sheetProtection sheet="1" objects="1" scenarios="1"/>
  <mergeCells count="8">
    <mergeCell ref="B7:B12"/>
    <mergeCell ref="C7:D8"/>
    <mergeCell ref="F7:H8"/>
    <mergeCell ref="J7:J12"/>
    <mergeCell ref="C10:C12"/>
    <mergeCell ref="D10:D12"/>
    <mergeCell ref="F10:F12"/>
    <mergeCell ref="H10:H12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N10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167" customWidth="1"/>
    <col min="2" max="2" width="8.5" style="167" customWidth="1"/>
    <col min="3" max="3" width="7.5" style="167" customWidth="1"/>
    <col min="4" max="4" width="11.33203125" style="167" customWidth="1"/>
    <col min="5" max="5" width="3.6640625" style="167" customWidth="1"/>
    <col min="6" max="6" width="7.5" style="167" customWidth="1"/>
    <col min="7" max="7" width="2.1640625" style="167" customWidth="1"/>
    <col min="8" max="8" width="11.33203125" style="167" customWidth="1"/>
    <col min="9" max="9" width="2.83203125" style="167" customWidth="1"/>
    <col min="10" max="10" width="7.33203125" style="167" customWidth="1"/>
    <col min="11" max="11" width="11.33203125" style="167" customWidth="1"/>
    <col min="12" max="13" width="1" style="167" customWidth="1"/>
    <col min="14" max="14" width="13.33203125" style="174" hidden="1" customWidth="1"/>
    <col min="15" max="16384" width="13.33203125" style="167" hidden="1"/>
  </cols>
  <sheetData>
    <row r="1" spans="1:12" s="132" customFormat="1" ht="4.7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1"/>
    </row>
    <row r="2" spans="1:12" s="132" customFormat="1" ht="11.1" customHeight="1">
      <c r="A2" s="133"/>
      <c r="B2" s="134" t="s">
        <v>116</v>
      </c>
      <c r="C2" s="135"/>
      <c r="D2" s="135"/>
      <c r="E2" s="135"/>
      <c r="F2" s="135"/>
      <c r="G2" s="135"/>
      <c r="H2" s="135"/>
      <c r="I2" s="135"/>
      <c r="J2" s="135"/>
      <c r="K2" s="668" t="s">
        <v>117</v>
      </c>
      <c r="L2" s="136"/>
    </row>
    <row r="3" spans="1:12" s="132" customFormat="1" ht="11.1" customHeight="1">
      <c r="A3" s="133"/>
      <c r="B3" s="134" t="s">
        <v>118</v>
      </c>
      <c r="C3" s="135"/>
      <c r="D3" s="135"/>
      <c r="E3" s="135"/>
      <c r="F3" s="135"/>
      <c r="G3" s="135"/>
      <c r="H3" s="135"/>
      <c r="I3" s="135"/>
      <c r="J3" s="135"/>
      <c r="K3" s="137" t="s">
        <v>3</v>
      </c>
      <c r="L3" s="138"/>
    </row>
    <row r="4" spans="1:12" s="132" customFormat="1" ht="11.1" customHeight="1">
      <c r="A4" s="133"/>
      <c r="B4" s="134" t="s">
        <v>27</v>
      </c>
      <c r="C4" s="135"/>
      <c r="D4" s="135"/>
      <c r="E4" s="135"/>
      <c r="F4" s="135"/>
      <c r="G4" s="135"/>
      <c r="H4" s="135"/>
      <c r="I4" s="135"/>
      <c r="J4" s="135"/>
      <c r="K4" s="135"/>
      <c r="L4" s="139"/>
    </row>
    <row r="5" spans="1:12" s="132" customFormat="1" ht="2.4500000000000002" customHeight="1">
      <c r="A5" s="133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39"/>
    </row>
    <row r="6" spans="1:12" s="132" customFormat="1" ht="2.4500000000000002" customHeight="1">
      <c r="A6" s="133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9"/>
    </row>
    <row r="7" spans="1:12" s="132" customFormat="1" ht="8.25" customHeight="1">
      <c r="A7" s="133"/>
      <c r="B7" s="765" t="s">
        <v>28</v>
      </c>
      <c r="C7" s="768" t="s">
        <v>119</v>
      </c>
      <c r="D7" s="768"/>
      <c r="E7" s="696"/>
      <c r="F7" s="768" t="s">
        <v>120</v>
      </c>
      <c r="G7" s="768"/>
      <c r="H7" s="768"/>
      <c r="I7" s="696"/>
      <c r="J7" s="768" t="s">
        <v>121</v>
      </c>
      <c r="K7" s="768"/>
      <c r="L7" s="141"/>
    </row>
    <row r="8" spans="1:12" s="132" customFormat="1" ht="2.1" customHeight="1">
      <c r="A8" s="133"/>
      <c r="B8" s="766"/>
      <c r="C8" s="697"/>
      <c r="D8" s="697"/>
      <c r="E8" s="696"/>
      <c r="F8" s="697"/>
      <c r="G8" s="697"/>
      <c r="H8" s="697"/>
      <c r="I8" s="696"/>
      <c r="J8" s="697"/>
      <c r="K8" s="697"/>
      <c r="L8" s="141"/>
    </row>
    <row r="9" spans="1:12" s="144" customFormat="1" ht="8.65" customHeight="1">
      <c r="A9" s="142"/>
      <c r="B9" s="766"/>
      <c r="C9" s="769" t="s">
        <v>122</v>
      </c>
      <c r="D9" s="770" t="s">
        <v>123</v>
      </c>
      <c r="E9" s="137"/>
      <c r="F9" s="769" t="s">
        <v>124</v>
      </c>
      <c r="G9" s="701"/>
      <c r="H9" s="770" t="s">
        <v>125</v>
      </c>
      <c r="I9" s="696"/>
      <c r="J9" s="769" t="s">
        <v>124</v>
      </c>
      <c r="K9" s="770" t="s">
        <v>126</v>
      </c>
      <c r="L9" s="143"/>
    </row>
    <row r="10" spans="1:12" s="144" customFormat="1" ht="8.65" customHeight="1">
      <c r="A10" s="142"/>
      <c r="B10" s="766"/>
      <c r="C10" s="769"/>
      <c r="D10" s="769"/>
      <c r="E10" s="137"/>
      <c r="F10" s="769"/>
      <c r="G10" s="701"/>
      <c r="H10" s="769"/>
      <c r="I10" s="696"/>
      <c r="J10" s="769"/>
      <c r="K10" s="769"/>
      <c r="L10" s="143"/>
    </row>
    <row r="11" spans="1:12" s="144" customFormat="1" ht="8.65" customHeight="1">
      <c r="A11" s="142"/>
      <c r="B11" s="766"/>
      <c r="C11" s="769"/>
      <c r="D11" s="769"/>
      <c r="E11" s="137"/>
      <c r="F11" s="769"/>
      <c r="G11" s="701"/>
      <c r="H11" s="769"/>
      <c r="I11" s="696"/>
      <c r="J11" s="769"/>
      <c r="K11" s="769"/>
      <c r="L11" s="143"/>
    </row>
    <row r="12" spans="1:12" s="132" customFormat="1" ht="2.4500000000000002" customHeight="1">
      <c r="A12" s="133"/>
      <c r="B12" s="140"/>
      <c r="C12" s="145"/>
      <c r="D12" s="140"/>
      <c r="E12" s="140"/>
      <c r="F12" s="140"/>
      <c r="G12" s="140"/>
      <c r="H12" s="145"/>
      <c r="I12" s="145"/>
      <c r="J12" s="145"/>
      <c r="K12" s="145"/>
      <c r="L12" s="146"/>
    </row>
    <row r="13" spans="1:12" s="132" customFormat="1" ht="2.4500000000000002" customHeight="1">
      <c r="A13" s="133"/>
      <c r="B13" s="135"/>
      <c r="C13" s="135"/>
      <c r="D13" s="135"/>
      <c r="E13" s="135"/>
      <c r="F13" s="135"/>
      <c r="G13" s="135"/>
      <c r="H13" s="147"/>
      <c r="I13" s="147"/>
      <c r="J13" s="147"/>
      <c r="K13" s="147"/>
      <c r="L13" s="146"/>
    </row>
    <row r="14" spans="1:12" s="144" customFormat="1" ht="8.65" customHeight="1">
      <c r="A14" s="142"/>
      <c r="B14" s="148" t="s">
        <v>37</v>
      </c>
      <c r="C14" s="708">
        <v>148</v>
      </c>
      <c r="D14" s="708">
        <v>20165</v>
      </c>
      <c r="E14" s="708"/>
      <c r="F14" s="708">
        <v>466</v>
      </c>
      <c r="G14" s="708"/>
      <c r="H14" s="708">
        <v>64463</v>
      </c>
      <c r="I14" s="708"/>
      <c r="J14" s="708">
        <v>18</v>
      </c>
      <c r="K14" s="708">
        <v>29309</v>
      </c>
      <c r="L14" s="149"/>
    </row>
    <row r="15" spans="1:12" s="144" customFormat="1" ht="8.65" customHeight="1">
      <c r="A15" s="142"/>
      <c r="B15" s="148" t="s">
        <v>38</v>
      </c>
      <c r="C15" s="708">
        <v>148</v>
      </c>
      <c r="D15" s="708">
        <v>20998</v>
      </c>
      <c r="E15" s="708"/>
      <c r="F15" s="708">
        <v>475</v>
      </c>
      <c r="G15" s="708"/>
      <c r="H15" s="708">
        <v>65226</v>
      </c>
      <c r="I15" s="708"/>
      <c r="J15" s="708">
        <v>16</v>
      </c>
      <c r="K15" s="708">
        <v>29451</v>
      </c>
      <c r="L15" s="149"/>
    </row>
    <row r="16" spans="1:12" s="144" customFormat="1" ht="8.65" customHeight="1">
      <c r="A16" s="142"/>
      <c r="B16" s="148">
        <v>1997</v>
      </c>
      <c r="C16" s="708">
        <v>149</v>
      </c>
      <c r="D16" s="708">
        <v>19309</v>
      </c>
      <c r="E16" s="708"/>
      <c r="F16" s="708">
        <v>523</v>
      </c>
      <c r="G16" s="708"/>
      <c r="H16" s="708">
        <v>68078</v>
      </c>
      <c r="I16" s="708"/>
      <c r="J16" s="708">
        <v>16</v>
      </c>
      <c r="K16" s="708">
        <v>23693</v>
      </c>
      <c r="L16" s="149"/>
    </row>
    <row r="17" spans="1:12" s="144" customFormat="1" ht="8.65" customHeight="1">
      <c r="A17" s="142"/>
      <c r="B17" s="148">
        <v>1998</v>
      </c>
      <c r="C17" s="708">
        <v>149</v>
      </c>
      <c r="D17" s="708">
        <v>18767</v>
      </c>
      <c r="E17" s="708"/>
      <c r="F17" s="708">
        <v>523</v>
      </c>
      <c r="G17" s="707"/>
      <c r="H17" s="708">
        <v>68078</v>
      </c>
      <c r="I17" s="707"/>
      <c r="J17" s="708">
        <v>15</v>
      </c>
      <c r="K17" s="708">
        <v>22300</v>
      </c>
      <c r="L17" s="149"/>
    </row>
    <row r="18" spans="1:12" s="144" customFormat="1" ht="8.65" customHeight="1">
      <c r="A18" s="142"/>
      <c r="B18" s="148">
        <v>1999</v>
      </c>
      <c r="C18" s="708">
        <v>149</v>
      </c>
      <c r="D18" s="708">
        <v>17925</v>
      </c>
      <c r="E18" s="708"/>
      <c r="F18" s="708">
        <v>582</v>
      </c>
      <c r="G18" s="707"/>
      <c r="H18" s="708">
        <v>74237</v>
      </c>
      <c r="I18" s="707"/>
      <c r="J18" s="708">
        <v>15</v>
      </c>
      <c r="K18" s="708">
        <v>23131</v>
      </c>
      <c r="L18" s="149"/>
    </row>
    <row r="19" spans="1:12" s="144" customFormat="1" ht="6" customHeight="1">
      <c r="A19" s="142"/>
      <c r="B19" s="148"/>
      <c r="C19" s="708"/>
      <c r="D19" s="708"/>
      <c r="E19" s="708"/>
      <c r="F19" s="708"/>
      <c r="G19" s="707"/>
      <c r="H19" s="708"/>
      <c r="I19" s="707"/>
      <c r="J19" s="708"/>
      <c r="K19" s="708"/>
      <c r="L19" s="149"/>
    </row>
    <row r="20" spans="1:12" s="144" customFormat="1" ht="8.65" customHeight="1">
      <c r="A20" s="142"/>
      <c r="B20" s="148">
        <v>2000</v>
      </c>
      <c r="C20" s="708">
        <v>146</v>
      </c>
      <c r="D20" s="708">
        <v>15653</v>
      </c>
      <c r="E20" s="708"/>
      <c r="F20" s="708">
        <v>899</v>
      </c>
      <c r="G20" s="707"/>
      <c r="H20" s="708">
        <v>103707</v>
      </c>
      <c r="I20" s="707"/>
      <c r="J20" s="708">
        <v>16</v>
      </c>
      <c r="K20" s="708">
        <v>25792</v>
      </c>
      <c r="L20" s="149"/>
    </row>
    <row r="21" spans="1:12" s="144" customFormat="1" ht="8.65" customHeight="1">
      <c r="A21" s="142"/>
      <c r="B21" s="148">
        <v>2001</v>
      </c>
      <c r="C21" s="708">
        <v>145</v>
      </c>
      <c r="D21" s="708">
        <v>13685</v>
      </c>
      <c r="E21" s="708"/>
      <c r="F21" s="708">
        <v>1175</v>
      </c>
      <c r="G21" s="707"/>
      <c r="H21" s="708">
        <v>125296</v>
      </c>
      <c r="I21" s="708"/>
      <c r="J21" s="708">
        <v>16</v>
      </c>
      <c r="K21" s="708">
        <v>25424</v>
      </c>
      <c r="L21" s="149"/>
    </row>
    <row r="22" spans="1:12" s="144" customFormat="1" ht="8.65" customHeight="1">
      <c r="A22" s="142"/>
      <c r="B22" s="148">
        <v>2002</v>
      </c>
      <c r="C22" s="708">
        <v>145</v>
      </c>
      <c r="D22" s="708">
        <v>12420</v>
      </c>
      <c r="E22" s="708"/>
      <c r="F22" s="708">
        <v>1163</v>
      </c>
      <c r="G22" s="708"/>
      <c r="H22" s="708">
        <v>142136</v>
      </c>
      <c r="I22" s="708"/>
      <c r="J22" s="708">
        <v>16</v>
      </c>
      <c r="K22" s="708">
        <v>25368</v>
      </c>
      <c r="L22" s="149"/>
    </row>
    <row r="23" spans="1:12" s="144" customFormat="1" ht="8.65" customHeight="1">
      <c r="A23" s="142"/>
      <c r="B23" s="148">
        <v>2003</v>
      </c>
      <c r="C23" s="708">
        <v>144</v>
      </c>
      <c r="D23" s="708">
        <v>11065</v>
      </c>
      <c r="E23" s="708"/>
      <c r="F23" s="708">
        <v>1323</v>
      </c>
      <c r="G23" s="708"/>
      <c r="H23" s="708">
        <v>155314</v>
      </c>
      <c r="I23" s="708"/>
      <c r="J23" s="708">
        <v>16</v>
      </c>
      <c r="K23" s="708">
        <v>24303</v>
      </c>
      <c r="L23" s="149"/>
    </row>
    <row r="24" spans="1:12" s="144" customFormat="1" ht="8.65" customHeight="1">
      <c r="A24" s="142"/>
      <c r="B24" s="148">
        <v>2004</v>
      </c>
      <c r="C24" s="708">
        <v>144</v>
      </c>
      <c r="D24" s="708">
        <v>9196</v>
      </c>
      <c r="E24" s="708"/>
      <c r="F24" s="708">
        <v>1356</v>
      </c>
      <c r="G24" s="708"/>
      <c r="H24" s="708">
        <v>173900</v>
      </c>
      <c r="I24" s="708"/>
      <c r="J24" s="708">
        <v>16</v>
      </c>
      <c r="K24" s="708">
        <v>22471</v>
      </c>
      <c r="L24" s="149"/>
    </row>
    <row r="25" spans="1:12" s="144" customFormat="1" ht="6" customHeight="1">
      <c r="A25" s="142"/>
      <c r="B25" s="148"/>
      <c r="C25" s="708"/>
      <c r="D25" s="708"/>
      <c r="E25" s="708"/>
      <c r="F25" s="708"/>
      <c r="G25" s="708"/>
      <c r="H25" s="708"/>
      <c r="I25" s="708"/>
      <c r="J25" s="708"/>
      <c r="K25" s="708"/>
      <c r="L25" s="149"/>
    </row>
    <row r="26" spans="1:12" s="144" customFormat="1" ht="8.65" customHeight="1">
      <c r="A26" s="142"/>
      <c r="B26" s="148">
        <v>2005</v>
      </c>
      <c r="C26" s="708">
        <v>139</v>
      </c>
      <c r="D26" s="708">
        <v>8021</v>
      </c>
      <c r="E26" s="708"/>
      <c r="F26" s="708">
        <v>1516</v>
      </c>
      <c r="G26" s="708"/>
      <c r="H26" s="708">
        <v>190057</v>
      </c>
      <c r="I26" s="708"/>
      <c r="J26" s="708">
        <v>15</v>
      </c>
      <c r="K26" s="708">
        <v>21242</v>
      </c>
      <c r="L26" s="149"/>
    </row>
    <row r="27" spans="1:12" s="144" customFormat="1" ht="8.65" customHeight="1">
      <c r="A27" s="142"/>
      <c r="B27" s="148">
        <v>2006</v>
      </c>
      <c r="C27" s="708">
        <v>136</v>
      </c>
      <c r="D27" s="708">
        <v>6663</v>
      </c>
      <c r="E27" s="708"/>
      <c r="F27" s="708">
        <v>1561</v>
      </c>
      <c r="G27" s="708"/>
      <c r="H27" s="708">
        <v>206566</v>
      </c>
      <c r="I27" s="707"/>
      <c r="J27" s="708">
        <v>15</v>
      </c>
      <c r="K27" s="708">
        <v>21331</v>
      </c>
      <c r="L27" s="149"/>
    </row>
    <row r="28" spans="1:12" s="144" customFormat="1" ht="8.65" customHeight="1">
      <c r="A28" s="142"/>
      <c r="B28" s="148">
        <v>2007</v>
      </c>
      <c r="C28" s="708">
        <v>136</v>
      </c>
      <c r="D28" s="708">
        <v>6283</v>
      </c>
      <c r="E28" s="708"/>
      <c r="F28" s="708">
        <v>1565</v>
      </c>
      <c r="G28" s="708"/>
      <c r="H28" s="708">
        <v>214894</v>
      </c>
      <c r="I28" s="708"/>
      <c r="J28" s="708">
        <v>15</v>
      </c>
      <c r="K28" s="708">
        <v>21331</v>
      </c>
      <c r="L28" s="149"/>
    </row>
    <row r="29" spans="1:12" s="144" customFormat="1" ht="8.65" customHeight="1">
      <c r="A29" s="142"/>
      <c r="B29" s="148">
        <v>2008</v>
      </c>
      <c r="C29" s="708">
        <v>136</v>
      </c>
      <c r="D29" s="708">
        <v>6736</v>
      </c>
      <c r="E29" s="708"/>
      <c r="F29" s="708">
        <v>1554</v>
      </c>
      <c r="G29" s="708"/>
      <c r="H29" s="708">
        <v>214034</v>
      </c>
      <c r="I29" s="708"/>
      <c r="J29" s="708">
        <v>15</v>
      </c>
      <c r="K29" s="708">
        <v>20371</v>
      </c>
      <c r="L29" s="149"/>
    </row>
    <row r="30" spans="1:12" s="144" customFormat="1" ht="8.65" customHeight="1">
      <c r="A30" s="142"/>
      <c r="B30" s="148">
        <v>2009</v>
      </c>
      <c r="C30" s="708">
        <v>136</v>
      </c>
      <c r="D30" s="708">
        <v>6823</v>
      </c>
      <c r="E30" s="708"/>
      <c r="F30" s="708">
        <v>1568</v>
      </c>
      <c r="G30" s="708"/>
      <c r="H30" s="708">
        <v>204169</v>
      </c>
      <c r="I30" s="708"/>
      <c r="J30" s="708">
        <v>15</v>
      </c>
      <c r="K30" s="708">
        <v>25392</v>
      </c>
      <c r="L30" s="149"/>
    </row>
    <row r="31" spans="1:12" s="144" customFormat="1" ht="6" customHeight="1">
      <c r="A31" s="142"/>
      <c r="B31" s="148"/>
      <c r="C31" s="708"/>
      <c r="D31" s="708"/>
      <c r="E31" s="708"/>
      <c r="F31" s="708"/>
      <c r="G31" s="708"/>
      <c r="H31" s="708"/>
      <c r="I31" s="708"/>
      <c r="J31" s="708"/>
      <c r="K31" s="708"/>
      <c r="L31" s="149"/>
    </row>
    <row r="32" spans="1:12" s="144" customFormat="1" ht="8.65" customHeight="1">
      <c r="A32" s="142"/>
      <c r="B32" s="148">
        <v>2010</v>
      </c>
      <c r="C32" s="708">
        <v>136</v>
      </c>
      <c r="D32" s="708">
        <v>5806</v>
      </c>
      <c r="E32" s="708"/>
      <c r="F32" s="708">
        <v>1459</v>
      </c>
      <c r="G32" s="708"/>
      <c r="H32" s="708">
        <v>199232</v>
      </c>
      <c r="I32" s="708"/>
      <c r="J32" s="708">
        <v>15</v>
      </c>
      <c r="K32" s="708">
        <v>31657</v>
      </c>
      <c r="L32" s="149"/>
    </row>
    <row r="33" spans="1:12" s="144" customFormat="1" ht="8.65" customHeight="1">
      <c r="A33" s="142"/>
      <c r="B33" s="148">
        <v>2011</v>
      </c>
      <c r="C33" s="708">
        <v>136</v>
      </c>
      <c r="D33" s="708">
        <v>5455</v>
      </c>
      <c r="E33" s="708"/>
      <c r="F33" s="708">
        <v>1453</v>
      </c>
      <c r="G33" s="708"/>
      <c r="H33" s="708">
        <v>201153</v>
      </c>
      <c r="I33" s="708"/>
      <c r="J33" s="708">
        <v>15</v>
      </c>
      <c r="K33" s="708">
        <v>29145</v>
      </c>
      <c r="L33" s="149"/>
    </row>
    <row r="34" spans="1:12" s="144" customFormat="1" ht="8.65" customHeight="1">
      <c r="A34" s="142"/>
      <c r="B34" s="148">
        <v>2012</v>
      </c>
      <c r="C34" s="708">
        <v>136</v>
      </c>
      <c r="D34" s="708">
        <v>4504</v>
      </c>
      <c r="E34" s="708"/>
      <c r="F34" s="708">
        <v>1451</v>
      </c>
      <c r="G34" s="708"/>
      <c r="H34" s="708">
        <v>203511</v>
      </c>
      <c r="I34" s="708"/>
      <c r="J34" s="708">
        <v>15</v>
      </c>
      <c r="K34" s="708">
        <v>28287</v>
      </c>
      <c r="L34" s="149"/>
    </row>
    <row r="35" spans="1:12" s="144" customFormat="1" ht="3.6" customHeight="1">
      <c r="A35" s="150"/>
      <c r="B35" s="151"/>
      <c r="C35" s="152"/>
      <c r="D35" s="152"/>
      <c r="E35" s="152"/>
      <c r="F35" s="152"/>
      <c r="G35" s="152"/>
      <c r="H35" s="152"/>
      <c r="I35" s="152"/>
      <c r="J35" s="152"/>
      <c r="K35" s="152"/>
      <c r="L35" s="153"/>
    </row>
    <row r="36" spans="1:12" s="144" customFormat="1" ht="4.7" customHeight="1">
      <c r="A36" s="154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6"/>
    </row>
    <row r="37" spans="1:12" s="144" customFormat="1" ht="11.1" customHeight="1">
      <c r="A37" s="142"/>
      <c r="B37" s="157" t="s">
        <v>116</v>
      </c>
      <c r="C37" s="696"/>
      <c r="D37" s="696"/>
      <c r="E37" s="696"/>
      <c r="F37" s="696"/>
      <c r="G37" s="696"/>
      <c r="H37" s="696"/>
      <c r="I37" s="696"/>
      <c r="J37" s="696"/>
      <c r="K37" s="158" t="s">
        <v>117</v>
      </c>
      <c r="L37" s="149"/>
    </row>
    <row r="38" spans="1:12" s="144" customFormat="1" ht="11.1" customHeight="1">
      <c r="A38" s="142"/>
      <c r="B38" s="134" t="s">
        <v>118</v>
      </c>
      <c r="C38" s="696"/>
      <c r="D38" s="696"/>
      <c r="E38" s="696"/>
      <c r="F38" s="696"/>
      <c r="G38" s="696"/>
      <c r="H38" s="147"/>
      <c r="I38" s="696"/>
      <c r="J38" s="696"/>
      <c r="K38" s="137" t="s">
        <v>127</v>
      </c>
      <c r="L38" s="136"/>
    </row>
    <row r="39" spans="1:12" s="144" customFormat="1" ht="11.1" customHeight="1">
      <c r="A39" s="142"/>
      <c r="B39" s="134" t="s">
        <v>27</v>
      </c>
      <c r="C39" s="696"/>
      <c r="D39" s="696"/>
      <c r="E39" s="696"/>
      <c r="F39" s="696"/>
      <c r="G39" s="696"/>
      <c r="H39" s="147"/>
      <c r="I39" s="696"/>
      <c r="J39" s="696"/>
      <c r="L39" s="138"/>
    </row>
    <row r="40" spans="1:12" s="144" customFormat="1" ht="3" customHeight="1">
      <c r="A40" s="142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39"/>
    </row>
    <row r="41" spans="1:12" s="144" customFormat="1" ht="3" customHeight="1">
      <c r="A41" s="142"/>
      <c r="B41" s="135"/>
      <c r="C41" s="159"/>
      <c r="D41" s="159"/>
      <c r="E41" s="135"/>
      <c r="F41" s="135"/>
      <c r="G41" s="135"/>
      <c r="H41" s="135"/>
      <c r="I41" s="160"/>
      <c r="J41" s="135"/>
      <c r="K41" s="135"/>
      <c r="L41" s="139"/>
    </row>
    <row r="42" spans="1:12" s="144" customFormat="1" ht="8.25" customHeight="1">
      <c r="A42" s="142"/>
      <c r="B42" s="765" t="s">
        <v>28</v>
      </c>
      <c r="C42" s="767" t="s">
        <v>128</v>
      </c>
      <c r="D42" s="767"/>
      <c r="E42" s="161"/>
      <c r="F42" s="767" t="s">
        <v>129</v>
      </c>
      <c r="G42" s="767"/>
      <c r="H42" s="767"/>
      <c r="I42" s="767"/>
      <c r="J42" s="767"/>
      <c r="K42" s="767"/>
      <c r="L42" s="141"/>
    </row>
    <row r="43" spans="1:12" s="144" customFormat="1" ht="2.1" customHeight="1">
      <c r="A43" s="142"/>
      <c r="B43" s="766"/>
      <c r="C43" s="162"/>
      <c r="D43" s="162"/>
      <c r="E43" s="161"/>
      <c r="F43" s="162"/>
      <c r="G43" s="162"/>
      <c r="H43" s="162"/>
      <c r="I43" s="162"/>
      <c r="J43" s="162"/>
      <c r="K43" s="162"/>
      <c r="L43" s="141"/>
    </row>
    <row r="44" spans="1:12" s="144" customFormat="1" ht="8.65" customHeight="1">
      <c r="A44" s="142"/>
      <c r="B44" s="766"/>
      <c r="C44" s="769" t="s">
        <v>122</v>
      </c>
      <c r="D44" s="770" t="s">
        <v>130</v>
      </c>
      <c r="E44" s="137"/>
      <c r="F44" s="768" t="s">
        <v>131</v>
      </c>
      <c r="G44" s="768"/>
      <c r="H44" s="768"/>
      <c r="I44" s="696"/>
      <c r="J44" s="768" t="s">
        <v>132</v>
      </c>
      <c r="K44" s="768"/>
      <c r="L44" s="141"/>
    </row>
    <row r="45" spans="1:12" s="144" customFormat="1" ht="8.65" customHeight="1">
      <c r="A45" s="142"/>
      <c r="B45" s="766"/>
      <c r="C45" s="769"/>
      <c r="D45" s="769"/>
      <c r="E45" s="137"/>
      <c r="F45" s="771" t="s">
        <v>133</v>
      </c>
      <c r="G45" s="702"/>
      <c r="H45" s="771" t="s">
        <v>134</v>
      </c>
      <c r="I45" s="696"/>
      <c r="J45" s="771" t="s">
        <v>133</v>
      </c>
      <c r="K45" s="771" t="s">
        <v>134</v>
      </c>
      <c r="L45" s="143"/>
    </row>
    <row r="46" spans="1:12" s="144" customFormat="1" ht="8.65" customHeight="1">
      <c r="A46" s="142"/>
      <c r="B46" s="766"/>
      <c r="C46" s="769"/>
      <c r="D46" s="769"/>
      <c r="E46" s="137"/>
      <c r="F46" s="772"/>
      <c r="G46" s="703"/>
      <c r="H46" s="772"/>
      <c r="I46" s="696"/>
      <c r="J46" s="772"/>
      <c r="K46" s="772"/>
      <c r="L46" s="143"/>
    </row>
    <row r="47" spans="1:12" s="144" customFormat="1" ht="3" customHeight="1">
      <c r="A47" s="142"/>
      <c r="B47" s="140"/>
      <c r="C47" s="140"/>
      <c r="D47" s="145"/>
      <c r="E47" s="140"/>
      <c r="F47" s="140"/>
      <c r="G47" s="140"/>
      <c r="H47" s="145"/>
      <c r="I47" s="145"/>
      <c r="J47" s="145"/>
      <c r="K47" s="145"/>
      <c r="L47" s="146"/>
    </row>
    <row r="48" spans="1:12" s="144" customFormat="1" ht="3" customHeight="1">
      <c r="A48" s="142"/>
      <c r="B48" s="135"/>
      <c r="C48" s="135"/>
      <c r="D48" s="147"/>
      <c r="E48" s="135"/>
      <c r="F48" s="135"/>
      <c r="G48" s="135"/>
      <c r="H48" s="147"/>
      <c r="I48" s="147"/>
      <c r="J48" s="147"/>
      <c r="K48" s="147"/>
      <c r="L48" s="146"/>
    </row>
    <row r="49" spans="1:12" s="144" customFormat="1" ht="9" customHeight="1">
      <c r="A49" s="142"/>
      <c r="B49" s="148" t="s">
        <v>37</v>
      </c>
      <c r="C49" s="708">
        <v>4</v>
      </c>
      <c r="D49" s="708">
        <v>1382</v>
      </c>
      <c r="E49" s="708"/>
      <c r="F49" s="708">
        <v>280401</v>
      </c>
      <c r="G49" s="708"/>
      <c r="H49" s="708">
        <v>9776934</v>
      </c>
      <c r="I49" s="708"/>
      <c r="J49" s="708">
        <v>121919</v>
      </c>
      <c r="K49" s="708">
        <v>4628689</v>
      </c>
      <c r="L49" s="149"/>
    </row>
    <row r="50" spans="1:12" s="144" customFormat="1" ht="9" customHeight="1">
      <c r="A50" s="142"/>
      <c r="B50" s="148" t="s">
        <v>38</v>
      </c>
      <c r="C50" s="708">
        <v>4</v>
      </c>
      <c r="D50" s="708">
        <v>1234</v>
      </c>
      <c r="E50" s="708"/>
      <c r="F50" s="708">
        <v>270237</v>
      </c>
      <c r="G50" s="708"/>
      <c r="H50" s="708">
        <v>9672390</v>
      </c>
      <c r="I50" s="708"/>
      <c r="J50" s="708">
        <v>123433</v>
      </c>
      <c r="K50" s="708">
        <v>4787089</v>
      </c>
      <c r="L50" s="149"/>
    </row>
    <row r="51" spans="1:12" s="144" customFormat="1" ht="9" customHeight="1">
      <c r="A51" s="142"/>
      <c r="B51" s="148">
        <v>1997</v>
      </c>
      <c r="C51" s="708">
        <v>4</v>
      </c>
      <c r="D51" s="708">
        <v>1438.89</v>
      </c>
      <c r="E51" s="708"/>
      <c r="F51" s="708">
        <v>254913</v>
      </c>
      <c r="G51" s="708"/>
      <c r="H51" s="708">
        <v>8840014</v>
      </c>
      <c r="I51" s="708"/>
      <c r="J51" s="708">
        <v>114623</v>
      </c>
      <c r="K51" s="708">
        <v>4519300</v>
      </c>
      <c r="L51" s="149"/>
    </row>
    <row r="52" spans="1:12" s="144" customFormat="1" ht="9" customHeight="1">
      <c r="A52" s="142"/>
      <c r="B52" s="148">
        <v>1998</v>
      </c>
      <c r="C52" s="708">
        <v>4</v>
      </c>
      <c r="D52" s="708">
        <v>1405.1410000000001</v>
      </c>
      <c r="E52" s="708"/>
      <c r="F52" s="708">
        <v>244046</v>
      </c>
      <c r="G52" s="708"/>
      <c r="H52" s="708">
        <v>8289103</v>
      </c>
      <c r="I52" s="708"/>
      <c r="J52" s="708">
        <v>112583</v>
      </c>
      <c r="K52" s="708">
        <v>4308795</v>
      </c>
      <c r="L52" s="149"/>
    </row>
    <row r="53" spans="1:12" s="144" customFormat="1" ht="9" customHeight="1">
      <c r="A53" s="142"/>
      <c r="B53" s="148">
        <v>1999</v>
      </c>
      <c r="C53" s="708">
        <v>4</v>
      </c>
      <c r="D53" s="708">
        <v>1745.35</v>
      </c>
      <c r="E53" s="708"/>
      <c r="F53" s="708">
        <v>255790</v>
      </c>
      <c r="G53" s="708"/>
      <c r="H53" s="708">
        <v>8368308</v>
      </c>
      <c r="I53" s="708"/>
      <c r="J53" s="708">
        <v>120610</v>
      </c>
      <c r="K53" s="708">
        <v>4680662</v>
      </c>
      <c r="L53" s="149"/>
    </row>
    <row r="54" spans="1:12" s="144" customFormat="1" ht="9" customHeight="1">
      <c r="A54" s="142"/>
      <c r="B54" s="148"/>
      <c r="C54" s="708"/>
      <c r="D54" s="708"/>
      <c r="E54" s="708"/>
      <c r="F54" s="708"/>
      <c r="G54" s="708"/>
      <c r="H54" s="708"/>
      <c r="I54" s="708"/>
      <c r="J54" s="708"/>
      <c r="K54" s="708"/>
      <c r="L54" s="149"/>
    </row>
    <row r="55" spans="1:12" s="144" customFormat="1" ht="9" customHeight="1">
      <c r="A55" s="142"/>
      <c r="B55" s="148">
        <v>2000</v>
      </c>
      <c r="C55" s="708">
        <v>4</v>
      </c>
      <c r="D55" s="708">
        <v>2081.1280000000002</v>
      </c>
      <c r="E55" s="707"/>
      <c r="F55" s="708">
        <v>273035</v>
      </c>
      <c r="G55" s="708"/>
      <c r="H55" s="708">
        <v>9130665</v>
      </c>
      <c r="I55" s="708"/>
      <c r="J55" s="708">
        <v>136464</v>
      </c>
      <c r="K55" s="708">
        <v>5252236</v>
      </c>
      <c r="L55" s="149"/>
    </row>
    <row r="56" spans="1:12" s="144" customFormat="1" ht="9" customHeight="1">
      <c r="A56" s="142"/>
      <c r="B56" s="148">
        <v>2001</v>
      </c>
      <c r="C56" s="708">
        <v>4</v>
      </c>
      <c r="D56" s="708">
        <v>1915.7670000000001</v>
      </c>
      <c r="E56" s="708"/>
      <c r="F56" s="708">
        <v>276257</v>
      </c>
      <c r="G56" s="708"/>
      <c r="H56" s="708">
        <v>9842316</v>
      </c>
      <c r="I56" s="708"/>
      <c r="J56" s="708">
        <v>141787</v>
      </c>
      <c r="K56" s="708">
        <v>5486691</v>
      </c>
      <c r="L56" s="149"/>
    </row>
    <row r="57" spans="1:12" s="144" customFormat="1" ht="9" customHeight="1">
      <c r="A57" s="142"/>
      <c r="B57" s="148">
        <v>2002</v>
      </c>
      <c r="C57" s="708">
        <v>4</v>
      </c>
      <c r="D57" s="708">
        <v>1673.4</v>
      </c>
      <c r="E57" s="708"/>
      <c r="F57" s="708">
        <v>212883</v>
      </c>
      <c r="G57" s="708"/>
      <c r="H57" s="708">
        <v>7720029</v>
      </c>
      <c r="I57" s="708"/>
      <c r="J57" s="708">
        <v>114584</v>
      </c>
      <c r="K57" s="708">
        <v>4629391</v>
      </c>
      <c r="L57" s="149"/>
    </row>
    <row r="58" spans="1:12" s="144" customFormat="1" ht="9" customHeight="1">
      <c r="A58" s="142"/>
      <c r="B58" s="148">
        <v>2003</v>
      </c>
      <c r="C58" s="708">
        <v>4</v>
      </c>
      <c r="D58" s="708">
        <v>1508.473</v>
      </c>
      <c r="E58" s="708"/>
      <c r="F58" s="708">
        <v>102351</v>
      </c>
      <c r="G58" s="708"/>
      <c r="H58" s="708">
        <v>3012969</v>
      </c>
      <c r="I58" s="708"/>
      <c r="J58" s="708">
        <v>57973</v>
      </c>
      <c r="K58" s="708">
        <v>1799294</v>
      </c>
      <c r="L58" s="149"/>
    </row>
    <row r="59" spans="1:12" s="144" customFormat="1" ht="9" customHeight="1">
      <c r="A59" s="142"/>
      <c r="B59" s="148">
        <v>2004</v>
      </c>
      <c r="C59" s="708">
        <v>4</v>
      </c>
      <c r="D59" s="708">
        <v>1328.078</v>
      </c>
      <c r="E59" s="708"/>
      <c r="F59" s="708">
        <v>87291</v>
      </c>
      <c r="G59" s="708"/>
      <c r="H59" s="708">
        <v>2730157</v>
      </c>
      <c r="I59" s="708"/>
      <c r="J59" s="708">
        <v>63072</v>
      </c>
      <c r="K59" s="708">
        <v>2157909</v>
      </c>
      <c r="L59" s="149"/>
    </row>
    <row r="60" spans="1:12" s="144" customFormat="1" ht="9" customHeight="1">
      <c r="A60" s="142"/>
      <c r="B60" s="148"/>
      <c r="C60" s="708"/>
      <c r="D60" s="708"/>
      <c r="E60" s="708"/>
      <c r="F60" s="708"/>
      <c r="G60" s="708"/>
      <c r="H60" s="708"/>
      <c r="I60" s="708"/>
      <c r="J60" s="708"/>
      <c r="K60" s="708"/>
      <c r="L60" s="149"/>
    </row>
    <row r="61" spans="1:12" s="144" customFormat="1" ht="9" customHeight="1">
      <c r="A61" s="142"/>
      <c r="B61" s="148">
        <v>2005</v>
      </c>
      <c r="C61" s="708">
        <v>4</v>
      </c>
      <c r="D61" s="708">
        <v>1302.086</v>
      </c>
      <c r="E61" s="708"/>
      <c r="F61" s="708">
        <v>86961</v>
      </c>
      <c r="G61" s="708"/>
      <c r="H61" s="708">
        <v>2723812</v>
      </c>
      <c r="I61" s="708"/>
      <c r="J61" s="708">
        <v>66330</v>
      </c>
      <c r="K61" s="708">
        <v>2237222</v>
      </c>
      <c r="L61" s="149"/>
    </row>
    <row r="62" spans="1:12" s="144" customFormat="1" ht="9" customHeight="1">
      <c r="A62" s="142"/>
      <c r="B62" s="148">
        <v>2006</v>
      </c>
      <c r="C62" s="708">
        <v>4</v>
      </c>
      <c r="D62" s="708">
        <v>843.84</v>
      </c>
      <c r="E62" s="708"/>
      <c r="F62" s="708">
        <v>84531</v>
      </c>
      <c r="G62" s="708"/>
      <c r="H62" s="708">
        <v>2306353</v>
      </c>
      <c r="I62" s="708"/>
      <c r="J62" s="708">
        <v>65053</v>
      </c>
      <c r="K62" s="708">
        <v>2144819</v>
      </c>
      <c r="L62" s="149"/>
    </row>
    <row r="63" spans="1:12" s="144" customFormat="1" ht="9" customHeight="1">
      <c r="A63" s="142"/>
      <c r="B63" s="148">
        <v>2007</v>
      </c>
      <c r="C63" s="708">
        <v>4</v>
      </c>
      <c r="D63" s="708">
        <v>818.94</v>
      </c>
      <c r="E63" s="708"/>
      <c r="F63" s="708">
        <v>89686</v>
      </c>
      <c r="G63" s="708"/>
      <c r="H63" s="708">
        <v>2492029</v>
      </c>
      <c r="I63" s="708"/>
      <c r="J63" s="708">
        <v>71790</v>
      </c>
      <c r="K63" s="708">
        <v>2364915</v>
      </c>
      <c r="L63" s="149"/>
    </row>
    <row r="64" spans="1:12" s="144" customFormat="1" ht="9" customHeight="1">
      <c r="A64" s="142"/>
      <c r="B64" s="148">
        <v>2008</v>
      </c>
      <c r="C64" s="708">
        <v>4</v>
      </c>
      <c r="D64" s="708">
        <v>779.93799999999999</v>
      </c>
      <c r="E64" s="708"/>
      <c r="F64" s="708">
        <v>43316</v>
      </c>
      <c r="G64" s="708"/>
      <c r="H64" s="708">
        <v>946572</v>
      </c>
      <c r="I64" s="708"/>
      <c r="J64" s="708">
        <v>81718</v>
      </c>
      <c r="K64" s="708">
        <v>2810845</v>
      </c>
      <c r="L64" s="149"/>
    </row>
    <row r="65" spans="1:12" s="144" customFormat="1" ht="9" customHeight="1">
      <c r="A65" s="142"/>
      <c r="B65" s="148">
        <v>2009</v>
      </c>
      <c r="C65" s="708">
        <v>4</v>
      </c>
      <c r="D65" s="708">
        <v>696.85599999999999</v>
      </c>
      <c r="E65" s="708"/>
      <c r="F65" s="708">
        <v>81602</v>
      </c>
      <c r="G65" s="708"/>
      <c r="H65" s="708">
        <v>2256287</v>
      </c>
      <c r="I65" s="708"/>
      <c r="J65" s="708">
        <v>97382</v>
      </c>
      <c r="K65" s="708">
        <v>3222521</v>
      </c>
      <c r="L65" s="149"/>
    </row>
    <row r="66" spans="1:12" s="144" customFormat="1" ht="9" customHeight="1">
      <c r="A66" s="142"/>
      <c r="B66" s="148"/>
      <c r="C66" s="708"/>
      <c r="D66" s="708"/>
      <c r="E66" s="708"/>
      <c r="F66" s="708"/>
      <c r="G66" s="708"/>
      <c r="H66" s="708"/>
      <c r="I66" s="708"/>
      <c r="J66" s="708"/>
      <c r="K66" s="708"/>
      <c r="L66" s="149"/>
    </row>
    <row r="67" spans="1:12" s="144" customFormat="1" ht="9" customHeight="1">
      <c r="A67" s="142"/>
      <c r="B67" s="148">
        <v>2010</v>
      </c>
      <c r="C67" s="708">
        <v>4</v>
      </c>
      <c r="D67" s="708">
        <v>713.92700000000002</v>
      </c>
      <c r="E67" s="708"/>
      <c r="F67" s="708">
        <v>79395</v>
      </c>
      <c r="G67" s="708"/>
      <c r="H67" s="708">
        <v>2446344</v>
      </c>
      <c r="I67" s="708"/>
      <c r="J67" s="708">
        <v>87838</v>
      </c>
      <c r="K67" s="708">
        <v>3221314</v>
      </c>
      <c r="L67" s="149"/>
    </row>
    <row r="68" spans="1:12" s="144" customFormat="1" ht="9" customHeight="1">
      <c r="A68" s="142"/>
      <c r="B68" s="148">
        <v>2011</v>
      </c>
      <c r="C68" s="708">
        <v>4</v>
      </c>
      <c r="D68" s="708">
        <v>780.81899999999996</v>
      </c>
      <c r="E68" s="708"/>
      <c r="F68" s="708">
        <v>193981</v>
      </c>
      <c r="G68" s="708"/>
      <c r="H68" s="708">
        <v>3026586</v>
      </c>
      <c r="I68" s="708"/>
      <c r="J68" s="708">
        <v>115053</v>
      </c>
      <c r="K68" s="708">
        <v>3229738</v>
      </c>
      <c r="L68" s="149"/>
    </row>
    <row r="69" spans="1:12" s="144" customFormat="1" ht="9" customHeight="1">
      <c r="A69" s="142"/>
      <c r="B69" s="148">
        <v>2012</v>
      </c>
      <c r="C69" s="708">
        <v>4</v>
      </c>
      <c r="D69" s="708">
        <v>775.75199999999995</v>
      </c>
      <c r="E69" s="708"/>
      <c r="F69" s="708">
        <v>196322</v>
      </c>
      <c r="G69" s="708"/>
      <c r="H69" s="708">
        <v>1699689</v>
      </c>
      <c r="I69" s="708"/>
      <c r="J69" s="708">
        <v>110416</v>
      </c>
      <c r="K69" s="708">
        <v>1945827</v>
      </c>
      <c r="L69" s="149"/>
    </row>
    <row r="70" spans="1:12" s="144" customFormat="1" ht="3.75" customHeight="1">
      <c r="A70" s="142"/>
      <c r="B70" s="148"/>
      <c r="C70" s="708"/>
      <c r="D70" s="708"/>
      <c r="E70" s="708"/>
      <c r="F70" s="708"/>
      <c r="G70" s="708"/>
      <c r="H70" s="708"/>
      <c r="I70" s="708"/>
      <c r="J70" s="708"/>
      <c r="K70" s="708"/>
      <c r="L70" s="149"/>
    </row>
    <row r="71" spans="1:12" s="144" customFormat="1" ht="14.25" customHeight="1">
      <c r="A71" s="142"/>
      <c r="B71" s="148"/>
      <c r="C71" s="708"/>
      <c r="D71" s="708"/>
      <c r="E71" s="708"/>
      <c r="F71" s="708"/>
      <c r="G71" s="708"/>
      <c r="H71" s="708"/>
      <c r="I71" s="708"/>
      <c r="J71" s="708"/>
      <c r="K71" s="708"/>
      <c r="L71" s="149"/>
    </row>
    <row r="72" spans="1:12" s="144" customFormat="1" ht="9" customHeight="1">
      <c r="A72" s="142"/>
      <c r="B72" s="163"/>
      <c r="C72" s="696"/>
      <c r="D72" s="696"/>
      <c r="E72" s="696"/>
      <c r="F72" s="696"/>
      <c r="G72" s="696"/>
      <c r="H72" s="696"/>
      <c r="I72" s="696"/>
      <c r="J72" s="696"/>
      <c r="K72" s="158" t="s">
        <v>117</v>
      </c>
      <c r="L72" s="136"/>
    </row>
    <row r="73" spans="1:12" s="144" customFormat="1" ht="9" customHeight="1">
      <c r="A73" s="142"/>
      <c r="B73" s="163"/>
      <c r="C73" s="696"/>
      <c r="D73" s="696"/>
      <c r="E73" s="696"/>
      <c r="F73" s="696"/>
      <c r="G73" s="696"/>
      <c r="H73" s="696"/>
      <c r="I73" s="696"/>
      <c r="J73" s="696"/>
      <c r="K73" s="137" t="s">
        <v>135</v>
      </c>
      <c r="L73" s="138"/>
    </row>
    <row r="74" spans="1:12" s="144" customFormat="1" ht="3" customHeight="1">
      <c r="A74" s="142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39"/>
    </row>
    <row r="75" spans="1:12" s="144" customFormat="1" ht="3" customHeight="1">
      <c r="A75" s="142"/>
      <c r="B75" s="135"/>
      <c r="C75" s="135"/>
      <c r="D75" s="135"/>
      <c r="E75" s="135"/>
      <c r="F75" s="135"/>
      <c r="G75" s="135"/>
      <c r="H75" s="135"/>
      <c r="I75" s="160"/>
      <c r="J75" s="135"/>
      <c r="K75" s="135"/>
      <c r="L75" s="139"/>
    </row>
    <row r="76" spans="1:12" s="144" customFormat="1" ht="8.65" customHeight="1">
      <c r="A76" s="142"/>
      <c r="B76" s="765" t="s">
        <v>28</v>
      </c>
      <c r="C76" s="164"/>
      <c r="D76" s="161"/>
      <c r="E76" s="161"/>
      <c r="F76" s="768" t="s">
        <v>129</v>
      </c>
      <c r="G76" s="768"/>
      <c r="H76" s="768"/>
      <c r="I76" s="768"/>
      <c r="J76" s="768"/>
      <c r="K76" s="768"/>
      <c r="L76" s="141"/>
    </row>
    <row r="77" spans="1:12" s="144" customFormat="1" ht="2.1" customHeight="1">
      <c r="A77" s="142"/>
      <c r="B77" s="766"/>
      <c r="C77" s="164"/>
      <c r="D77" s="161"/>
      <c r="E77" s="161"/>
      <c r="F77" s="165"/>
      <c r="G77" s="165"/>
      <c r="H77" s="165"/>
      <c r="I77" s="165"/>
      <c r="J77" s="165"/>
      <c r="K77" s="165"/>
      <c r="L77" s="141"/>
    </row>
    <row r="78" spans="1:12" s="144" customFormat="1" ht="8.65" customHeight="1">
      <c r="A78" s="142"/>
      <c r="B78" s="766"/>
      <c r="C78" s="164"/>
      <c r="D78" s="161"/>
      <c r="E78" s="161"/>
      <c r="F78" s="773" t="s">
        <v>136</v>
      </c>
      <c r="G78" s="773"/>
      <c r="H78" s="774"/>
      <c r="I78" s="697"/>
      <c r="J78" s="697"/>
      <c r="K78" s="697"/>
      <c r="L78" s="141"/>
    </row>
    <row r="79" spans="1:12" s="144" customFormat="1" ht="8.65" customHeight="1">
      <c r="A79" s="142"/>
      <c r="B79" s="766"/>
      <c r="C79" s="137"/>
      <c r="D79" s="137"/>
      <c r="E79" s="137"/>
      <c r="F79" s="768"/>
      <c r="G79" s="768"/>
      <c r="H79" s="768"/>
      <c r="I79" s="696"/>
      <c r="J79" s="768" t="s">
        <v>137</v>
      </c>
      <c r="K79" s="768"/>
      <c r="L79" s="141"/>
    </row>
    <row r="80" spans="1:12" s="144" customFormat="1" ht="8.65" customHeight="1">
      <c r="A80" s="142"/>
      <c r="B80" s="766"/>
      <c r="C80" s="137"/>
      <c r="D80" s="137"/>
      <c r="E80" s="137"/>
      <c r="F80" s="775" t="s">
        <v>133</v>
      </c>
      <c r="G80" s="698"/>
      <c r="H80" s="775" t="s">
        <v>134</v>
      </c>
      <c r="I80" s="696"/>
      <c r="J80" s="775" t="s">
        <v>133</v>
      </c>
      <c r="K80" s="775" t="s">
        <v>134</v>
      </c>
      <c r="L80" s="143"/>
    </row>
    <row r="81" spans="1:12" s="144" customFormat="1" ht="8.65" customHeight="1">
      <c r="A81" s="142"/>
      <c r="B81" s="766"/>
      <c r="C81" s="137"/>
      <c r="D81" s="137"/>
      <c r="E81" s="137"/>
      <c r="F81" s="776"/>
      <c r="G81" s="699"/>
      <c r="H81" s="776"/>
      <c r="I81" s="696"/>
      <c r="J81" s="776"/>
      <c r="K81" s="776"/>
      <c r="L81" s="143"/>
    </row>
    <row r="82" spans="1:12" s="144" customFormat="1" ht="3" customHeight="1">
      <c r="A82" s="142"/>
      <c r="B82" s="140"/>
      <c r="C82" s="140"/>
      <c r="D82" s="145"/>
      <c r="E82" s="140"/>
      <c r="F82" s="140"/>
      <c r="G82" s="140"/>
      <c r="H82" s="145"/>
      <c r="I82" s="145"/>
      <c r="J82" s="145"/>
      <c r="K82" s="145"/>
      <c r="L82" s="146"/>
    </row>
    <row r="83" spans="1:12" s="144" customFormat="1" ht="3" customHeight="1">
      <c r="A83" s="142"/>
      <c r="B83" s="135"/>
      <c r="C83" s="135"/>
      <c r="D83" s="147"/>
      <c r="E83" s="135"/>
      <c r="F83" s="135"/>
      <c r="G83" s="135"/>
      <c r="H83" s="147"/>
      <c r="I83" s="147"/>
      <c r="J83" s="147"/>
      <c r="K83" s="147"/>
      <c r="L83" s="146"/>
    </row>
    <row r="84" spans="1:12" s="144" customFormat="1" ht="9" customHeight="1">
      <c r="A84" s="142"/>
      <c r="B84" s="148" t="s">
        <v>37</v>
      </c>
      <c r="C84" s="696"/>
      <c r="D84" s="696"/>
      <c r="E84" s="696"/>
      <c r="F84" s="708">
        <v>15646</v>
      </c>
      <c r="G84" s="708"/>
      <c r="H84" s="708">
        <v>464359</v>
      </c>
      <c r="I84" s="708"/>
      <c r="J84" s="708">
        <v>224399</v>
      </c>
      <c r="K84" s="708">
        <v>12313444</v>
      </c>
      <c r="L84" s="149"/>
    </row>
    <row r="85" spans="1:12" s="144" customFormat="1" ht="9" customHeight="1">
      <c r="A85" s="142"/>
      <c r="B85" s="148" t="s">
        <v>38</v>
      </c>
      <c r="C85" s="696"/>
      <c r="D85" s="696"/>
      <c r="E85" s="696"/>
      <c r="F85" s="708">
        <v>32333</v>
      </c>
      <c r="G85" s="708"/>
      <c r="H85" s="708">
        <v>1021449</v>
      </c>
      <c r="I85" s="708"/>
      <c r="J85" s="708">
        <v>219910</v>
      </c>
      <c r="K85" s="708">
        <v>12678271</v>
      </c>
      <c r="L85" s="149"/>
    </row>
    <row r="86" spans="1:12" s="144" customFormat="1" ht="9" customHeight="1">
      <c r="A86" s="142"/>
      <c r="B86" s="148">
        <v>1997</v>
      </c>
      <c r="C86" s="696"/>
      <c r="D86" s="696"/>
      <c r="E86" s="696"/>
      <c r="F86" s="708">
        <v>46011</v>
      </c>
      <c r="G86" s="708"/>
      <c r="H86" s="708">
        <v>1465494</v>
      </c>
      <c r="I86" s="708"/>
      <c r="J86" s="708">
        <v>215872</v>
      </c>
      <c r="K86" s="708">
        <v>12889782</v>
      </c>
      <c r="L86" s="149"/>
    </row>
    <row r="87" spans="1:12" s="144" customFormat="1" ht="9" customHeight="1">
      <c r="A87" s="142"/>
      <c r="B87" s="148">
        <v>1998</v>
      </c>
      <c r="C87" s="696"/>
      <c r="D87" s="696"/>
      <c r="E87" s="696"/>
      <c r="F87" s="708">
        <v>56976</v>
      </c>
      <c r="G87" s="708"/>
      <c r="H87" s="708">
        <v>1887173</v>
      </c>
      <c r="I87" s="708"/>
      <c r="J87" s="708">
        <v>221753</v>
      </c>
      <c r="K87" s="708">
        <v>12689209</v>
      </c>
      <c r="L87" s="149"/>
    </row>
    <row r="88" spans="1:12" s="144" customFormat="1" ht="9" customHeight="1">
      <c r="A88" s="142"/>
      <c r="B88" s="148">
        <v>1999</v>
      </c>
      <c r="C88" s="696"/>
      <c r="D88" s="696"/>
      <c r="E88" s="696"/>
      <c r="F88" s="708">
        <v>66153</v>
      </c>
      <c r="G88" s="708"/>
      <c r="H88" s="708">
        <v>2519580</v>
      </c>
      <c r="I88" s="708"/>
      <c r="J88" s="708">
        <v>219696</v>
      </c>
      <c r="K88" s="708">
        <v>13380573</v>
      </c>
      <c r="L88" s="149"/>
    </row>
    <row r="89" spans="1:12" s="144" customFormat="1" ht="9" customHeight="1">
      <c r="A89" s="142"/>
      <c r="B89" s="148"/>
      <c r="C89" s="696"/>
      <c r="D89" s="696"/>
      <c r="E89" s="696"/>
      <c r="F89" s="708"/>
      <c r="G89" s="708"/>
      <c r="H89" s="708"/>
      <c r="I89" s="708"/>
      <c r="J89" s="708"/>
      <c r="K89" s="708"/>
      <c r="L89" s="149"/>
    </row>
    <row r="90" spans="1:12" s="144" customFormat="1" ht="9" customHeight="1">
      <c r="A90" s="142"/>
      <c r="B90" s="148">
        <v>2000</v>
      </c>
      <c r="C90" s="696"/>
      <c r="D90" s="696"/>
      <c r="E90" s="696"/>
      <c r="F90" s="708">
        <v>76349</v>
      </c>
      <c r="G90" s="708"/>
      <c r="H90" s="708">
        <v>2994859</v>
      </c>
      <c r="I90" s="708"/>
      <c r="J90" s="708">
        <v>235205</v>
      </c>
      <c r="K90" s="708">
        <v>15005682</v>
      </c>
      <c r="L90" s="149"/>
    </row>
    <row r="91" spans="1:12" s="144" customFormat="1" ht="9" customHeight="1">
      <c r="A91" s="142"/>
      <c r="B91" s="148">
        <v>2001</v>
      </c>
      <c r="C91" s="696"/>
      <c r="D91" s="696"/>
      <c r="E91" s="696"/>
      <c r="F91" s="708">
        <v>82996</v>
      </c>
      <c r="G91" s="708"/>
      <c r="H91" s="708">
        <v>3380124</v>
      </c>
      <c r="I91" s="708"/>
      <c r="J91" s="708">
        <v>245756</v>
      </c>
      <c r="K91" s="708">
        <v>15757001</v>
      </c>
      <c r="L91" s="149"/>
    </row>
    <row r="92" spans="1:12" s="144" customFormat="1" ht="9" customHeight="1">
      <c r="A92" s="142"/>
      <c r="B92" s="148">
        <v>2002</v>
      </c>
      <c r="C92" s="696"/>
      <c r="D92" s="696"/>
      <c r="E92" s="696"/>
      <c r="F92" s="708">
        <v>70682</v>
      </c>
      <c r="G92" s="708"/>
      <c r="H92" s="708">
        <v>3246733</v>
      </c>
      <c r="I92" s="708"/>
      <c r="J92" s="708">
        <v>212273</v>
      </c>
      <c r="K92" s="708">
        <v>12441375</v>
      </c>
      <c r="L92" s="149"/>
    </row>
    <row r="93" spans="1:12" s="144" customFormat="1" ht="9" customHeight="1">
      <c r="A93" s="142"/>
      <c r="B93" s="148">
        <v>2003</v>
      </c>
      <c r="C93" s="696"/>
      <c r="D93" s="696"/>
      <c r="E93" s="696"/>
      <c r="F93" s="708">
        <v>50791</v>
      </c>
      <c r="G93" s="708"/>
      <c r="H93" s="708">
        <v>2276027</v>
      </c>
      <c r="I93" s="708"/>
      <c r="J93" s="708">
        <v>178006</v>
      </c>
      <c r="K93" s="708">
        <v>8246607</v>
      </c>
      <c r="L93" s="149"/>
    </row>
    <row r="94" spans="1:12" s="144" customFormat="1" ht="9" customHeight="1">
      <c r="A94" s="142"/>
      <c r="B94" s="148">
        <v>2004</v>
      </c>
      <c r="C94" s="696"/>
      <c r="D94" s="696"/>
      <c r="E94" s="696"/>
      <c r="F94" s="708">
        <v>57134</v>
      </c>
      <c r="G94" s="708"/>
      <c r="H94" s="708">
        <v>2729793</v>
      </c>
      <c r="I94" s="708"/>
      <c r="J94" s="708">
        <v>197865</v>
      </c>
      <c r="K94" s="708">
        <v>9506412</v>
      </c>
      <c r="L94" s="149"/>
    </row>
    <row r="95" spans="1:12" s="144" customFormat="1" ht="9" customHeight="1">
      <c r="A95" s="142"/>
      <c r="B95" s="148"/>
      <c r="C95" s="696"/>
      <c r="D95" s="696"/>
      <c r="E95" s="696"/>
      <c r="F95" s="708"/>
      <c r="G95" s="708"/>
      <c r="H95" s="708"/>
      <c r="I95" s="708"/>
      <c r="J95" s="708"/>
      <c r="K95" s="708"/>
      <c r="L95" s="149"/>
    </row>
    <row r="96" spans="1:12" s="144" customFormat="1" ht="9" customHeight="1">
      <c r="A96" s="142"/>
      <c r="B96" s="148">
        <v>2005</v>
      </c>
      <c r="C96" s="696"/>
      <c r="D96" s="696"/>
      <c r="E96" s="696"/>
      <c r="F96" s="708">
        <v>50441</v>
      </c>
      <c r="G96" s="708"/>
      <c r="H96" s="708">
        <v>2459968</v>
      </c>
      <c r="I96" s="708"/>
      <c r="J96" s="708">
        <v>210793</v>
      </c>
      <c r="K96" s="708">
        <v>10352270</v>
      </c>
      <c r="L96" s="149"/>
    </row>
    <row r="97" spans="1:13" s="144" customFormat="1" ht="9" customHeight="1">
      <c r="A97" s="142"/>
      <c r="B97" s="148">
        <v>2006</v>
      </c>
      <c r="C97" s="696"/>
      <c r="D97" s="696"/>
      <c r="E97" s="696"/>
      <c r="F97" s="708">
        <v>45025</v>
      </c>
      <c r="G97" s="708"/>
      <c r="H97" s="708">
        <v>2242137</v>
      </c>
      <c r="I97" s="708"/>
      <c r="J97" s="708">
        <v>203210</v>
      </c>
      <c r="K97" s="708">
        <v>9386196</v>
      </c>
      <c r="L97" s="149"/>
    </row>
    <row r="98" spans="1:13" s="144" customFormat="1" ht="9" customHeight="1">
      <c r="A98" s="142"/>
      <c r="B98" s="148">
        <v>2007</v>
      </c>
      <c r="C98" s="696"/>
      <c r="D98" s="696"/>
      <c r="E98" s="696"/>
      <c r="F98" s="708">
        <v>45953</v>
      </c>
      <c r="G98" s="708"/>
      <c r="H98" s="708">
        <v>2272603</v>
      </c>
      <c r="I98" s="708"/>
      <c r="J98" s="708">
        <v>208573</v>
      </c>
      <c r="K98" s="708">
        <v>10191299</v>
      </c>
      <c r="L98" s="149"/>
    </row>
    <row r="99" spans="1:13" s="144" customFormat="1" ht="9" customHeight="1">
      <c r="A99" s="142"/>
      <c r="B99" s="148">
        <v>2008</v>
      </c>
      <c r="C99" s="696"/>
      <c r="D99" s="696"/>
      <c r="E99" s="696"/>
      <c r="F99" s="708">
        <v>29061</v>
      </c>
      <c r="G99" s="708"/>
      <c r="H99" s="708">
        <v>1417245</v>
      </c>
      <c r="I99" s="708"/>
      <c r="J99" s="708">
        <v>230607</v>
      </c>
      <c r="K99" s="708">
        <v>11579635</v>
      </c>
      <c r="L99" s="149"/>
    </row>
    <row r="100" spans="1:13" s="144" customFormat="1" ht="9" customHeight="1">
      <c r="A100" s="142"/>
      <c r="B100" s="148">
        <v>2009</v>
      </c>
      <c r="C100" s="696"/>
      <c r="D100" s="696"/>
      <c r="E100" s="696"/>
      <c r="F100" s="708" t="s">
        <v>9</v>
      </c>
      <c r="G100" s="708"/>
      <c r="H100" s="708" t="s">
        <v>9</v>
      </c>
      <c r="I100" s="708"/>
      <c r="J100" s="708">
        <v>224363</v>
      </c>
      <c r="K100" s="708">
        <v>12892494</v>
      </c>
      <c r="L100" s="149"/>
    </row>
    <row r="101" spans="1:13" s="144" customFormat="1" ht="9" customHeight="1">
      <c r="A101" s="142"/>
      <c r="B101" s="148"/>
      <c r="C101" s="696"/>
      <c r="D101" s="696"/>
      <c r="E101" s="696"/>
      <c r="F101" s="708"/>
      <c r="G101" s="708"/>
      <c r="H101" s="708"/>
      <c r="I101" s="708"/>
      <c r="J101" s="708"/>
      <c r="K101" s="708"/>
      <c r="L101" s="149"/>
    </row>
    <row r="102" spans="1:13" s="144" customFormat="1" ht="9" customHeight="1">
      <c r="A102" s="142"/>
      <c r="B102" s="148">
        <v>2010</v>
      </c>
      <c r="C102" s="696"/>
      <c r="D102" s="696"/>
      <c r="E102" s="696"/>
      <c r="F102" s="708" t="s">
        <v>9</v>
      </c>
      <c r="G102" s="708"/>
      <c r="H102" s="708" t="s">
        <v>9</v>
      </c>
      <c r="I102" s="708"/>
      <c r="J102" s="708">
        <v>232797</v>
      </c>
      <c r="K102" s="708">
        <v>12417952</v>
      </c>
      <c r="L102" s="149"/>
    </row>
    <row r="103" spans="1:13" s="144" customFormat="1" ht="9" customHeight="1">
      <c r="A103" s="142"/>
      <c r="B103" s="148">
        <v>2011</v>
      </c>
      <c r="C103" s="696"/>
      <c r="D103" s="696"/>
      <c r="E103" s="696"/>
      <c r="F103" s="708" t="s">
        <v>9</v>
      </c>
      <c r="G103" s="708"/>
      <c r="H103" s="708" t="s">
        <v>9</v>
      </c>
      <c r="I103" s="708"/>
      <c r="J103" s="708">
        <v>338203</v>
      </c>
      <c r="K103" s="708">
        <v>12988951</v>
      </c>
      <c r="L103" s="149"/>
    </row>
    <row r="104" spans="1:13" s="144" customFormat="1" ht="9" customHeight="1">
      <c r="A104" s="142"/>
      <c r="B104" s="148">
        <v>2012</v>
      </c>
      <c r="C104" s="696"/>
      <c r="D104" s="696"/>
      <c r="E104" s="696"/>
      <c r="F104" s="708" t="s">
        <v>9</v>
      </c>
      <c r="G104" s="708"/>
      <c r="H104" s="708" t="s">
        <v>9</v>
      </c>
      <c r="I104" s="708"/>
      <c r="J104" s="708">
        <v>354979</v>
      </c>
      <c r="K104" s="708">
        <v>9421830</v>
      </c>
      <c r="L104" s="149"/>
    </row>
    <row r="105" spans="1:13" s="144" customFormat="1" ht="3" customHeight="1">
      <c r="A105" s="142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6"/>
    </row>
    <row r="106" spans="1:13" s="144" customFormat="1" ht="3" customHeight="1">
      <c r="A106" s="142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6"/>
    </row>
    <row r="107" spans="1:13" s="144" customFormat="1" ht="8.25" customHeight="1">
      <c r="A107" s="142"/>
      <c r="B107" s="696" t="s">
        <v>138</v>
      </c>
      <c r="C107" s="696"/>
      <c r="D107" s="696"/>
      <c r="E107" s="696"/>
      <c r="F107" s="696"/>
      <c r="G107" s="696"/>
      <c r="H107" s="696"/>
      <c r="I107" s="696"/>
      <c r="J107" s="696"/>
      <c r="K107" s="696"/>
      <c r="L107" s="149"/>
    </row>
    <row r="108" spans="1:13" s="144" customFormat="1" ht="4.7" customHeight="1">
      <c r="A108" s="150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53"/>
    </row>
    <row r="109" spans="1:13" hidden="1">
      <c r="M109" s="167" t="s">
        <v>59</v>
      </c>
    </row>
  </sheetData>
  <sheetProtection sheet="1" objects="1" scenarios="1"/>
  <mergeCells count="29">
    <mergeCell ref="B76:B81"/>
    <mergeCell ref="F76:K76"/>
    <mergeCell ref="F78:H79"/>
    <mergeCell ref="J79:K79"/>
    <mergeCell ref="F80:F81"/>
    <mergeCell ref="H80:H81"/>
    <mergeCell ref="J80:J81"/>
    <mergeCell ref="K80:K81"/>
    <mergeCell ref="D9:D11"/>
    <mergeCell ref="F9:F11"/>
    <mergeCell ref="H9:H11"/>
    <mergeCell ref="J9:J11"/>
    <mergeCell ref="K9:K11"/>
    <mergeCell ref="B42:B46"/>
    <mergeCell ref="C42:D42"/>
    <mergeCell ref="B7:B11"/>
    <mergeCell ref="C7:D7"/>
    <mergeCell ref="F7:H7"/>
    <mergeCell ref="F42:K42"/>
    <mergeCell ref="C44:C46"/>
    <mergeCell ref="D44:D46"/>
    <mergeCell ref="F44:H44"/>
    <mergeCell ref="J44:K44"/>
    <mergeCell ref="F45:F46"/>
    <mergeCell ref="H45:H46"/>
    <mergeCell ref="J45:J46"/>
    <mergeCell ref="K45:K46"/>
    <mergeCell ref="J7:K7"/>
    <mergeCell ref="C9:C11"/>
  </mergeCell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  <rowBreaks count="1" manualBreakCount="1">
    <brk id="35" max="11" man="1"/>
  </rowBreaks>
</worksheet>
</file>

<file path=xl/worksheets/sheet43.xml><?xml version="1.0" encoding="utf-8"?>
<worksheet xmlns="http://schemas.openxmlformats.org/spreadsheetml/2006/main" xmlns:r="http://schemas.openxmlformats.org/officeDocument/2006/relationships">
  <dimension ref="A1:I6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197" customWidth="1"/>
    <col min="2" max="2" width="19.1640625" style="197" customWidth="1"/>
    <col min="3" max="3" width="10.6640625" style="197" customWidth="1"/>
    <col min="4" max="4" width="13.33203125" style="197" customWidth="1"/>
    <col min="5" max="5" width="14.1640625" style="197" customWidth="1"/>
    <col min="6" max="6" width="2" style="197" customWidth="1"/>
    <col min="7" max="7" width="14.1640625" style="197" customWidth="1"/>
    <col min="8" max="9" width="1" style="197" customWidth="1"/>
    <col min="10" max="16384" width="13.33203125" style="197" hidden="1"/>
  </cols>
  <sheetData>
    <row r="1" spans="1:9" s="212" customFormat="1" ht="4.7" customHeight="1">
      <c r="A1" s="263"/>
      <c r="B1" s="264"/>
      <c r="C1" s="264"/>
      <c r="D1" s="264"/>
      <c r="E1" s="264"/>
      <c r="F1" s="264"/>
      <c r="G1" s="265"/>
      <c r="H1" s="266"/>
    </row>
    <row r="2" spans="1:9" s="212" customFormat="1" ht="11.45" customHeight="1">
      <c r="A2" s="211"/>
      <c r="B2" s="203" t="s">
        <v>192</v>
      </c>
      <c r="C2" s="267"/>
      <c r="D2" s="268"/>
      <c r="E2" s="268"/>
      <c r="F2" s="268"/>
      <c r="G2" s="710" t="s">
        <v>193</v>
      </c>
      <c r="H2" s="181"/>
    </row>
    <row r="3" spans="1:9" s="212" customFormat="1" ht="11.45" customHeight="1">
      <c r="A3" s="211"/>
      <c r="B3" s="203" t="s">
        <v>187</v>
      </c>
      <c r="C3" s="267"/>
      <c r="D3" s="268"/>
      <c r="E3" s="268"/>
      <c r="F3" s="268"/>
      <c r="G3" s="711"/>
      <c r="H3" s="181"/>
    </row>
    <row r="4" spans="1:9" s="271" customFormat="1" ht="11.45" customHeight="1">
      <c r="A4" s="269"/>
      <c r="B4" s="203" t="s">
        <v>194</v>
      </c>
      <c r="C4" s="270"/>
      <c r="D4" s="268"/>
      <c r="E4" s="268"/>
      <c r="F4" s="268"/>
      <c r="G4" s="192"/>
      <c r="H4" s="249"/>
    </row>
    <row r="5" spans="1:9" s="212" customFormat="1" ht="3" customHeight="1">
      <c r="A5" s="211"/>
      <c r="B5" s="692"/>
      <c r="C5" s="692"/>
      <c r="D5" s="692"/>
      <c r="E5" s="692"/>
      <c r="F5" s="692"/>
      <c r="G5" s="711"/>
      <c r="H5" s="181"/>
    </row>
    <row r="6" spans="1:9" s="692" customFormat="1" ht="3" customHeight="1">
      <c r="A6" s="211"/>
      <c r="B6" s="272"/>
      <c r="C6" s="272"/>
      <c r="D6" s="272"/>
      <c r="E6" s="272"/>
      <c r="F6" s="272"/>
      <c r="G6" s="273"/>
      <c r="H6" s="214"/>
    </row>
    <row r="7" spans="1:9" s="692" customFormat="1" ht="9" customHeight="1">
      <c r="A7" s="211"/>
      <c r="B7" s="777" t="s">
        <v>28</v>
      </c>
      <c r="C7" s="779" t="s">
        <v>195</v>
      </c>
      <c r="D7" s="748" t="s">
        <v>196</v>
      </c>
      <c r="E7" s="747" t="s">
        <v>197</v>
      </c>
      <c r="F7" s="687"/>
      <c r="G7" s="747" t="s">
        <v>198</v>
      </c>
      <c r="H7" s="214"/>
    </row>
    <row r="8" spans="1:9" s="212" customFormat="1" ht="9" customHeight="1">
      <c r="A8" s="211"/>
      <c r="B8" s="778"/>
      <c r="C8" s="779"/>
      <c r="D8" s="779"/>
      <c r="E8" s="779"/>
      <c r="F8" s="706"/>
      <c r="G8" s="779"/>
      <c r="H8" s="274"/>
    </row>
    <row r="9" spans="1:9" s="212" customFormat="1" ht="9" customHeight="1">
      <c r="A9" s="211"/>
      <c r="B9" s="778"/>
      <c r="C9" s="779"/>
      <c r="D9" s="779"/>
      <c r="E9" s="779" t="s">
        <v>36</v>
      </c>
      <c r="F9" s="706"/>
      <c r="G9" s="779"/>
      <c r="H9" s="274"/>
    </row>
    <row r="10" spans="1:9" s="692" customFormat="1" ht="3" customHeight="1">
      <c r="A10" s="211"/>
      <c r="B10" s="275"/>
      <c r="C10" s="275"/>
      <c r="D10" s="275"/>
      <c r="E10" s="276"/>
      <c r="F10" s="276"/>
      <c r="G10" s="276"/>
      <c r="H10" s="214"/>
    </row>
    <row r="11" spans="1:9" s="212" customFormat="1" ht="3" customHeight="1">
      <c r="A11" s="211"/>
      <c r="B11" s="692"/>
      <c r="C11" s="692"/>
      <c r="D11" s="692"/>
      <c r="E11" s="692"/>
      <c r="F11" s="692"/>
      <c r="G11" s="711"/>
      <c r="H11" s="181"/>
    </row>
    <row r="12" spans="1:9" s="212" customFormat="1" ht="8.65" customHeight="1">
      <c r="A12" s="211"/>
      <c r="B12" s="277" t="s">
        <v>199</v>
      </c>
      <c r="C12" s="218"/>
      <c r="D12" s="692"/>
      <c r="E12" s="692"/>
      <c r="F12" s="692"/>
      <c r="G12" s="692"/>
      <c r="H12" s="187"/>
      <c r="I12" s="197"/>
    </row>
    <row r="13" spans="1:9" s="212" customFormat="1" ht="3" customHeight="1">
      <c r="A13" s="211"/>
      <c r="B13" s="705"/>
      <c r="C13" s="218"/>
      <c r="D13" s="692"/>
      <c r="E13" s="692"/>
      <c r="F13" s="692"/>
      <c r="G13" s="692"/>
      <c r="H13" s="187"/>
      <c r="I13" s="197"/>
    </row>
    <row r="14" spans="1:9" s="212" customFormat="1" ht="9" customHeight="1">
      <c r="A14" s="211"/>
      <c r="B14" s="705">
        <v>1995</v>
      </c>
      <c r="C14" s="256">
        <v>282</v>
      </c>
      <c r="D14" s="256">
        <v>7.7690000000000001</v>
      </c>
      <c r="E14" s="256">
        <v>9.3000000000000007</v>
      </c>
      <c r="F14" s="256"/>
      <c r="G14" s="256">
        <v>613.1</v>
      </c>
      <c r="H14" s="187"/>
      <c r="I14" s="197"/>
    </row>
    <row r="15" spans="1:9" s="212" customFormat="1" ht="9" customHeight="1">
      <c r="A15" s="211"/>
      <c r="B15" s="705">
        <v>1996</v>
      </c>
      <c r="C15" s="256">
        <v>300</v>
      </c>
      <c r="D15" s="256">
        <v>7.9779999999999998</v>
      </c>
      <c r="E15" s="256">
        <v>10</v>
      </c>
      <c r="F15" s="256"/>
      <c r="G15" s="256">
        <v>622.79999999999995</v>
      </c>
      <c r="H15" s="187"/>
      <c r="I15" s="197"/>
    </row>
    <row r="16" spans="1:9" s="212" customFormat="1" ht="9" customHeight="1">
      <c r="A16" s="211"/>
      <c r="B16" s="705">
        <v>1997</v>
      </c>
      <c r="C16" s="256">
        <v>318</v>
      </c>
      <c r="D16" s="256">
        <v>8.2629999999999999</v>
      </c>
      <c r="E16" s="256">
        <v>9.9</v>
      </c>
      <c r="F16" s="256"/>
      <c r="G16" s="256">
        <v>622</v>
      </c>
      <c r="H16" s="187"/>
      <c r="I16" s="197"/>
    </row>
    <row r="17" spans="1:9" s="212" customFormat="1" ht="9" customHeight="1">
      <c r="A17" s="211"/>
      <c r="B17" s="705">
        <v>1998</v>
      </c>
      <c r="C17" s="256">
        <v>338</v>
      </c>
      <c r="D17" s="256">
        <v>8.6</v>
      </c>
      <c r="E17" s="256">
        <v>5.8</v>
      </c>
      <c r="F17" s="256"/>
      <c r="G17" s="256">
        <v>457.3</v>
      </c>
      <c r="H17" s="187"/>
      <c r="I17" s="197"/>
    </row>
    <row r="18" spans="1:9" s="212" customFormat="1" ht="9" customHeight="1">
      <c r="A18" s="211"/>
      <c r="B18" s="705">
        <v>1999</v>
      </c>
      <c r="C18" s="256">
        <v>367</v>
      </c>
      <c r="D18" s="256">
        <v>8.6999999999999993</v>
      </c>
      <c r="E18" s="256">
        <v>10.3</v>
      </c>
      <c r="F18" s="256"/>
      <c r="G18" s="256">
        <v>491.2</v>
      </c>
      <c r="H18" s="187"/>
      <c r="I18" s="197"/>
    </row>
    <row r="19" spans="1:9" s="212" customFormat="1" ht="7.15" customHeight="1">
      <c r="A19" s="211"/>
      <c r="B19" s="705"/>
      <c r="C19" s="256"/>
      <c r="D19" s="256"/>
      <c r="E19" s="256"/>
      <c r="F19" s="256"/>
      <c r="G19" s="256"/>
      <c r="H19" s="187"/>
      <c r="I19" s="197"/>
    </row>
    <row r="20" spans="1:9" s="212" customFormat="1" ht="9" customHeight="1">
      <c r="A20" s="211"/>
      <c r="B20" s="705">
        <v>2000</v>
      </c>
      <c r="C20" s="256">
        <v>386</v>
      </c>
      <c r="D20" s="256">
        <v>9.1</v>
      </c>
      <c r="E20" s="256">
        <v>5.2</v>
      </c>
      <c r="F20" s="256"/>
      <c r="G20" s="256">
        <v>542.6</v>
      </c>
      <c r="H20" s="187"/>
      <c r="I20" s="197"/>
    </row>
    <row r="21" spans="1:9" s="212" customFormat="1" ht="9" customHeight="1">
      <c r="A21" s="211"/>
      <c r="B21" s="705">
        <v>2001</v>
      </c>
      <c r="C21" s="256">
        <v>411</v>
      </c>
      <c r="D21" s="256">
        <v>9.1999999999999993</v>
      </c>
      <c r="E21" s="256">
        <v>5</v>
      </c>
      <c r="F21" s="256"/>
      <c r="G21" s="256">
        <v>562.79999999999995</v>
      </c>
      <c r="H21" s="187"/>
      <c r="I21" s="197"/>
    </row>
    <row r="22" spans="1:9" s="212" customFormat="1" ht="9" customHeight="1">
      <c r="A22" s="211"/>
      <c r="B22" s="705">
        <v>2002</v>
      </c>
      <c r="C22" s="256">
        <v>442</v>
      </c>
      <c r="D22" s="256">
        <v>9</v>
      </c>
      <c r="E22" s="256">
        <v>6</v>
      </c>
      <c r="F22" s="256"/>
      <c r="G22" s="256">
        <v>515.6</v>
      </c>
      <c r="H22" s="187"/>
      <c r="I22" s="197"/>
    </row>
    <row r="23" spans="1:9" s="212" customFormat="1" ht="9" customHeight="1">
      <c r="A23" s="211"/>
      <c r="B23" s="705">
        <v>2003</v>
      </c>
      <c r="C23" s="256">
        <v>476</v>
      </c>
      <c r="D23" s="256">
        <v>9.9</v>
      </c>
      <c r="E23" s="256">
        <v>5.9</v>
      </c>
      <c r="F23" s="256"/>
      <c r="G23" s="256">
        <v>545.20000000000005</v>
      </c>
      <c r="H23" s="187"/>
      <c r="I23" s="197"/>
    </row>
    <row r="24" spans="1:9" s="212" customFormat="1" ht="9" customHeight="1">
      <c r="A24" s="211"/>
      <c r="B24" s="704">
        <v>2004</v>
      </c>
      <c r="C24" s="256">
        <v>510</v>
      </c>
      <c r="D24" s="256">
        <v>10.4</v>
      </c>
      <c r="E24" s="256">
        <v>3.6</v>
      </c>
      <c r="F24" s="256"/>
      <c r="G24" s="256">
        <v>566.4</v>
      </c>
      <c r="H24" s="187"/>
      <c r="I24" s="197"/>
    </row>
    <row r="25" spans="1:9" s="212" customFormat="1" ht="7.15" customHeight="1">
      <c r="A25" s="211"/>
      <c r="B25" s="704"/>
      <c r="C25" s="256"/>
      <c r="D25" s="256"/>
      <c r="E25" s="256"/>
      <c r="F25" s="256"/>
      <c r="G25" s="256"/>
      <c r="H25" s="187"/>
      <c r="I25" s="197"/>
    </row>
    <row r="26" spans="1:9" s="212" customFormat="1" ht="9" customHeight="1">
      <c r="A26" s="211"/>
      <c r="B26" s="704">
        <v>2005</v>
      </c>
      <c r="C26" s="256">
        <v>547</v>
      </c>
      <c r="D26" s="256">
        <v>10.7</v>
      </c>
      <c r="E26" s="256">
        <v>4.4000000000000004</v>
      </c>
      <c r="F26" s="256"/>
      <c r="G26" s="256">
        <v>543.20000000000005</v>
      </c>
      <c r="H26" s="187"/>
      <c r="I26" s="197"/>
    </row>
    <row r="27" spans="1:9" s="212" customFormat="1" ht="9" customHeight="1">
      <c r="A27" s="211"/>
      <c r="B27" s="704">
        <v>2006</v>
      </c>
      <c r="C27" s="256">
        <v>578</v>
      </c>
      <c r="D27" s="256">
        <v>10.4</v>
      </c>
      <c r="E27" s="256">
        <v>2.6</v>
      </c>
      <c r="F27" s="258"/>
      <c r="G27" s="256">
        <v>500.9</v>
      </c>
      <c r="H27" s="187"/>
      <c r="I27" s="197"/>
    </row>
    <row r="28" spans="1:9" s="212" customFormat="1" ht="9" customHeight="1">
      <c r="A28" s="211"/>
      <c r="B28" s="704">
        <v>2007</v>
      </c>
      <c r="C28" s="256">
        <v>610</v>
      </c>
      <c r="D28" s="256">
        <v>11.7</v>
      </c>
      <c r="E28" s="256">
        <v>1.8</v>
      </c>
      <c r="F28" s="256"/>
      <c r="G28" s="256">
        <v>557.20000000000005</v>
      </c>
      <c r="H28" s="187"/>
      <c r="I28" s="197"/>
    </row>
    <row r="29" spans="1:9" s="212" customFormat="1" ht="9" customHeight="1">
      <c r="A29" s="211"/>
      <c r="B29" s="704">
        <v>2008</v>
      </c>
      <c r="C29" s="256">
        <v>667</v>
      </c>
      <c r="D29" s="256">
        <v>11.1</v>
      </c>
      <c r="E29" s="256" t="s">
        <v>200</v>
      </c>
      <c r="F29" s="256"/>
      <c r="G29" s="256">
        <v>475.6</v>
      </c>
      <c r="H29" s="187"/>
      <c r="I29" s="197"/>
    </row>
    <row r="30" spans="1:9" s="212" customFormat="1" ht="9" customHeight="1">
      <c r="A30" s="211"/>
      <c r="B30" s="704">
        <v>2009</v>
      </c>
      <c r="C30" s="256">
        <v>730</v>
      </c>
      <c r="D30" s="256">
        <v>12.4</v>
      </c>
      <c r="E30" s="256">
        <v>0</v>
      </c>
      <c r="F30" s="256"/>
      <c r="G30" s="256">
        <v>504.7</v>
      </c>
      <c r="H30" s="187"/>
      <c r="I30" s="197"/>
    </row>
    <row r="31" spans="1:9" s="212" customFormat="1" ht="7.15" customHeight="1">
      <c r="A31" s="211"/>
      <c r="B31" s="704"/>
      <c r="C31" s="256"/>
      <c r="D31" s="256"/>
      <c r="E31" s="256"/>
      <c r="F31" s="256"/>
      <c r="G31" s="256"/>
      <c r="H31" s="187"/>
      <c r="I31" s="197"/>
    </row>
    <row r="32" spans="1:9" s="212" customFormat="1" ht="9" customHeight="1">
      <c r="A32" s="211"/>
      <c r="B32" s="704">
        <v>2010</v>
      </c>
      <c r="C32" s="256">
        <v>806.78099999999995</v>
      </c>
      <c r="D32" s="256">
        <v>13</v>
      </c>
      <c r="E32" s="256">
        <v>1.9</v>
      </c>
      <c r="F32" s="256"/>
      <c r="G32" s="256">
        <v>563.6</v>
      </c>
      <c r="H32" s="187"/>
      <c r="I32" s="197"/>
    </row>
    <row r="33" spans="1:9" s="212" customFormat="1" ht="9" customHeight="1">
      <c r="A33" s="211"/>
      <c r="B33" s="704">
        <v>2011</v>
      </c>
      <c r="C33" s="256">
        <v>842</v>
      </c>
      <c r="D33" s="256">
        <v>14.5</v>
      </c>
      <c r="E33" s="256" t="s">
        <v>200</v>
      </c>
      <c r="F33" s="256"/>
      <c r="G33" s="256">
        <v>552.70000000000005</v>
      </c>
      <c r="H33" s="187"/>
      <c r="I33" s="197"/>
    </row>
    <row r="34" spans="1:9" s="212" customFormat="1" ht="9" customHeight="1">
      <c r="A34" s="211"/>
      <c r="B34" s="704">
        <v>2012</v>
      </c>
      <c r="C34" s="256">
        <v>874</v>
      </c>
      <c r="D34" s="256">
        <v>13.8</v>
      </c>
      <c r="E34" s="256" t="s">
        <v>200</v>
      </c>
      <c r="F34" s="256"/>
      <c r="G34" s="256">
        <v>587.1</v>
      </c>
      <c r="H34" s="187"/>
      <c r="I34" s="197"/>
    </row>
    <row r="35" spans="1:9" s="212" customFormat="1" ht="9" customHeight="1">
      <c r="A35" s="211"/>
      <c r="B35" s="704" t="s">
        <v>201</v>
      </c>
      <c r="C35" s="256">
        <v>915</v>
      </c>
      <c r="D35" s="256">
        <v>14.4</v>
      </c>
      <c r="E35" s="256">
        <v>2.2000000000000002</v>
      </c>
      <c r="F35" s="256"/>
      <c r="G35" s="256">
        <v>584.79999999999995</v>
      </c>
      <c r="H35" s="187"/>
      <c r="I35" s="197"/>
    </row>
    <row r="36" spans="1:9" s="212" customFormat="1" ht="10.15" customHeight="1">
      <c r="A36" s="211"/>
      <c r="B36" s="705"/>
      <c r="C36" s="256"/>
      <c r="D36" s="256"/>
      <c r="E36" s="256"/>
      <c r="F36" s="256"/>
      <c r="G36" s="256"/>
      <c r="H36" s="187"/>
      <c r="I36" s="197"/>
    </row>
    <row r="37" spans="1:9" s="212" customFormat="1" ht="9" customHeight="1">
      <c r="A37" s="211"/>
      <c r="B37" s="277" t="s">
        <v>202</v>
      </c>
      <c r="C37" s="256"/>
      <c r="D37" s="256"/>
      <c r="E37" s="256"/>
      <c r="F37" s="256"/>
      <c r="G37" s="256"/>
      <c r="H37" s="187"/>
      <c r="I37" s="197"/>
    </row>
    <row r="38" spans="1:9" s="212" customFormat="1" ht="3" customHeight="1">
      <c r="A38" s="211"/>
      <c r="B38" s="705"/>
      <c r="C38" s="256"/>
      <c r="D38" s="256"/>
      <c r="E38" s="256"/>
      <c r="F38" s="256"/>
      <c r="G38" s="256"/>
      <c r="H38" s="278"/>
      <c r="I38" s="197"/>
    </row>
    <row r="39" spans="1:9" s="212" customFormat="1" ht="9" customHeight="1">
      <c r="A39" s="211"/>
      <c r="B39" s="705">
        <v>1995</v>
      </c>
      <c r="C39" s="256">
        <v>5120527</v>
      </c>
      <c r="D39" s="256">
        <v>27625</v>
      </c>
      <c r="E39" s="256">
        <v>54504</v>
      </c>
      <c r="F39" s="256"/>
      <c r="G39" s="256">
        <v>1950735</v>
      </c>
      <c r="H39" s="278"/>
      <c r="I39" s="197"/>
    </row>
    <row r="40" spans="1:9" s="212" customFormat="1" ht="9" customHeight="1">
      <c r="A40" s="211"/>
      <c r="B40" s="705">
        <v>1996</v>
      </c>
      <c r="C40" s="256">
        <v>6565595</v>
      </c>
      <c r="D40" s="256">
        <v>35863</v>
      </c>
      <c r="E40" s="256">
        <v>73278</v>
      </c>
      <c r="F40" s="256"/>
      <c r="G40" s="256">
        <v>2632635</v>
      </c>
      <c r="H40" s="278"/>
      <c r="I40" s="197"/>
    </row>
    <row r="41" spans="1:9" s="212" customFormat="1" ht="9" customHeight="1">
      <c r="A41" s="211"/>
      <c r="B41" s="705">
        <v>1997</v>
      </c>
      <c r="C41" s="256">
        <v>9058332</v>
      </c>
      <c r="D41" s="256">
        <v>48014</v>
      </c>
      <c r="E41" s="256">
        <v>80804</v>
      </c>
      <c r="F41" s="256"/>
      <c r="G41" s="256">
        <v>2957834</v>
      </c>
      <c r="H41" s="278"/>
      <c r="I41" s="197"/>
    </row>
    <row r="42" spans="1:9" s="212" customFormat="1" ht="9" customHeight="1">
      <c r="A42" s="211"/>
      <c r="B42" s="705">
        <v>1998</v>
      </c>
      <c r="C42" s="256">
        <v>11719369</v>
      </c>
      <c r="D42" s="256">
        <v>59578</v>
      </c>
      <c r="E42" s="256">
        <v>53241</v>
      </c>
      <c r="F42" s="256"/>
      <c r="G42" s="256">
        <v>3269922</v>
      </c>
      <c r="H42" s="278"/>
      <c r="I42" s="197"/>
    </row>
    <row r="43" spans="1:9" s="212" customFormat="1" ht="9" customHeight="1">
      <c r="A43" s="211"/>
      <c r="B43" s="705">
        <v>1999</v>
      </c>
      <c r="C43" s="256">
        <v>14416828</v>
      </c>
      <c r="D43" s="256">
        <v>70991</v>
      </c>
      <c r="E43" s="256">
        <v>126829</v>
      </c>
      <c r="F43" s="256"/>
      <c r="G43" s="256">
        <v>3702272</v>
      </c>
      <c r="H43" s="278"/>
      <c r="I43" s="197"/>
    </row>
    <row r="44" spans="1:9" s="212" customFormat="1" ht="6.6" customHeight="1">
      <c r="A44" s="211"/>
      <c r="B44" s="705"/>
      <c r="C44" s="256"/>
      <c r="D44" s="256"/>
      <c r="E44" s="256"/>
      <c r="F44" s="256"/>
      <c r="G44" s="256"/>
      <c r="H44" s="278"/>
      <c r="I44" s="197"/>
    </row>
    <row r="45" spans="1:9" s="212" customFormat="1" ht="9" customHeight="1">
      <c r="A45" s="211"/>
      <c r="B45" s="705">
        <v>2000</v>
      </c>
      <c r="C45" s="256">
        <v>17463995</v>
      </c>
      <c r="D45" s="256">
        <v>83188</v>
      </c>
      <c r="E45" s="256">
        <v>70355</v>
      </c>
      <c r="F45" s="256"/>
      <c r="G45" s="256">
        <v>4358353</v>
      </c>
      <c r="H45" s="278"/>
      <c r="I45" s="197"/>
    </row>
    <row r="46" spans="1:9" s="212" customFormat="1" ht="9" customHeight="1">
      <c r="A46" s="211"/>
      <c r="B46" s="705">
        <v>2001</v>
      </c>
      <c r="C46" s="256">
        <v>20552260</v>
      </c>
      <c r="D46" s="256">
        <v>96409</v>
      </c>
      <c r="E46" s="256">
        <v>78342</v>
      </c>
      <c r="F46" s="256"/>
      <c r="G46" s="256">
        <v>4925141</v>
      </c>
      <c r="H46" s="278"/>
      <c r="I46" s="197"/>
    </row>
    <row r="47" spans="1:9" s="212" customFormat="1" ht="9" customHeight="1">
      <c r="A47" s="211"/>
      <c r="B47" s="705">
        <v>2002</v>
      </c>
      <c r="C47" s="256">
        <v>25003250</v>
      </c>
      <c r="D47" s="256">
        <v>109916</v>
      </c>
      <c r="E47" s="256">
        <v>104264</v>
      </c>
      <c r="F47" s="256"/>
      <c r="G47" s="256">
        <v>5712044</v>
      </c>
      <c r="H47" s="278"/>
      <c r="I47" s="197"/>
    </row>
    <row r="48" spans="1:9" s="212" customFormat="1" ht="9" customHeight="1">
      <c r="A48" s="211"/>
      <c r="B48" s="705">
        <v>2003</v>
      </c>
      <c r="C48" s="256">
        <v>31799762</v>
      </c>
      <c r="D48" s="256">
        <v>129706</v>
      </c>
      <c r="E48" s="256">
        <v>119059</v>
      </c>
      <c r="F48" s="256"/>
      <c r="G48" s="256">
        <v>6455041</v>
      </c>
      <c r="H48" s="278"/>
      <c r="I48" s="197"/>
    </row>
    <row r="49" spans="1:9" s="212" customFormat="1" ht="9" customHeight="1">
      <c r="A49" s="211"/>
      <c r="B49" s="704">
        <v>2004</v>
      </c>
      <c r="C49" s="256">
        <v>32788148</v>
      </c>
      <c r="D49" s="256">
        <v>149428</v>
      </c>
      <c r="E49" s="256">
        <v>79288</v>
      </c>
      <c r="F49" s="256"/>
      <c r="G49" s="256">
        <v>7025859</v>
      </c>
      <c r="H49" s="278"/>
      <c r="I49" s="197"/>
    </row>
    <row r="50" spans="1:9" s="212" customFormat="1" ht="7.15" customHeight="1">
      <c r="A50" s="211"/>
      <c r="B50" s="704"/>
      <c r="C50" s="256"/>
      <c r="D50" s="256"/>
      <c r="E50" s="256"/>
      <c r="F50" s="256"/>
      <c r="G50" s="256"/>
      <c r="H50" s="278"/>
      <c r="I50" s="197"/>
    </row>
    <row r="51" spans="1:9" s="212" customFormat="1" ht="9" customHeight="1">
      <c r="A51" s="211"/>
      <c r="B51" s="704">
        <v>2005</v>
      </c>
      <c r="C51" s="256">
        <v>40699744.899999999</v>
      </c>
      <c r="D51" s="256">
        <v>166884</v>
      </c>
      <c r="E51" s="256">
        <v>97944</v>
      </c>
      <c r="F51" s="256"/>
      <c r="G51" s="256">
        <v>9234583</v>
      </c>
      <c r="H51" s="278"/>
      <c r="I51" s="197"/>
    </row>
    <row r="52" spans="1:9" s="212" customFormat="1" ht="9" customHeight="1">
      <c r="A52" s="211"/>
      <c r="B52" s="704">
        <v>2006</v>
      </c>
      <c r="C52" s="256">
        <v>46256669</v>
      </c>
      <c r="D52" s="256">
        <v>178786</v>
      </c>
      <c r="E52" s="256">
        <v>166251</v>
      </c>
      <c r="F52" s="256"/>
      <c r="G52" s="256">
        <v>9382240</v>
      </c>
      <c r="H52" s="278"/>
      <c r="I52" s="197"/>
    </row>
    <row r="53" spans="1:9" s="212" customFormat="1" ht="9" customHeight="1">
      <c r="A53" s="211"/>
      <c r="B53" s="704">
        <v>2007</v>
      </c>
      <c r="C53" s="256">
        <v>52683826.700000003</v>
      </c>
      <c r="D53" s="256" t="s">
        <v>9</v>
      </c>
      <c r="E53" s="256" t="s">
        <v>9</v>
      </c>
      <c r="F53" s="256"/>
      <c r="G53" s="256" t="s">
        <v>9</v>
      </c>
      <c r="H53" s="278"/>
      <c r="I53" s="197"/>
    </row>
    <row r="54" spans="1:9" s="212" customFormat="1" ht="9" customHeight="1">
      <c r="A54" s="211"/>
      <c r="B54" s="704">
        <v>2008</v>
      </c>
      <c r="C54" s="256">
        <v>63253486.899999999</v>
      </c>
      <c r="D54" s="256" t="s">
        <v>9</v>
      </c>
      <c r="E54" s="256" t="s">
        <v>9</v>
      </c>
      <c r="F54" s="256"/>
      <c r="G54" s="256" t="s">
        <v>9</v>
      </c>
      <c r="H54" s="278"/>
      <c r="I54" s="197"/>
    </row>
    <row r="55" spans="1:9" s="212" customFormat="1" ht="9" customHeight="1">
      <c r="A55" s="211"/>
      <c r="B55" s="704">
        <v>2009</v>
      </c>
      <c r="C55" s="256">
        <v>75963608.599999994</v>
      </c>
      <c r="D55" s="256" t="s">
        <v>9</v>
      </c>
      <c r="E55" s="256" t="s">
        <v>9</v>
      </c>
      <c r="F55" s="256"/>
      <c r="G55" s="256" t="s">
        <v>9</v>
      </c>
      <c r="H55" s="278"/>
      <c r="I55" s="197"/>
    </row>
    <row r="56" spans="1:9" s="212" customFormat="1" ht="7.15" customHeight="1">
      <c r="A56" s="211"/>
      <c r="B56" s="704"/>
      <c r="D56" s="256"/>
      <c r="E56" s="256"/>
      <c r="F56" s="256"/>
      <c r="G56" s="256"/>
      <c r="H56" s="278"/>
      <c r="I56" s="197"/>
    </row>
    <row r="57" spans="1:9" s="212" customFormat="1" ht="9" customHeight="1">
      <c r="A57" s="211"/>
      <c r="B57" s="704">
        <v>2010</v>
      </c>
      <c r="C57" s="256">
        <v>92058839.299999997</v>
      </c>
      <c r="D57" s="256" t="s">
        <v>9</v>
      </c>
      <c r="E57" s="256" t="s">
        <v>9</v>
      </c>
      <c r="F57" s="256"/>
      <c r="G57" s="256" t="s">
        <v>9</v>
      </c>
      <c r="H57" s="278"/>
      <c r="I57" s="197"/>
    </row>
    <row r="58" spans="1:9" s="212" customFormat="1" ht="9" customHeight="1">
      <c r="A58" s="211"/>
      <c r="B58" s="704">
        <v>2011</v>
      </c>
      <c r="C58" s="256">
        <v>101639578.09999999</v>
      </c>
      <c r="D58" s="256" t="s">
        <v>9</v>
      </c>
      <c r="E58" s="256" t="s">
        <v>9</v>
      </c>
      <c r="F58" s="256"/>
      <c r="G58" s="256" t="s">
        <v>9</v>
      </c>
      <c r="H58" s="278"/>
      <c r="I58" s="197"/>
    </row>
    <row r="59" spans="1:9" s="212" customFormat="1" ht="9" customHeight="1">
      <c r="A59" s="211"/>
      <c r="B59" s="704">
        <v>2012</v>
      </c>
      <c r="C59" s="256">
        <v>116412810.40000001</v>
      </c>
      <c r="D59" s="256" t="s">
        <v>9</v>
      </c>
      <c r="E59" s="256" t="s">
        <v>9</v>
      </c>
      <c r="F59" s="256"/>
      <c r="G59" s="256" t="s">
        <v>9</v>
      </c>
      <c r="H59" s="278"/>
      <c r="I59" s="197"/>
    </row>
    <row r="60" spans="1:9" s="212" customFormat="1" ht="9" customHeight="1">
      <c r="A60" s="211"/>
      <c r="B60" s="704">
        <v>2013</v>
      </c>
      <c r="C60" s="256" t="s">
        <v>9</v>
      </c>
      <c r="D60" s="256" t="s">
        <v>9</v>
      </c>
      <c r="E60" s="256" t="s">
        <v>9</v>
      </c>
      <c r="F60" s="256"/>
      <c r="G60" s="256" t="s">
        <v>9</v>
      </c>
      <c r="H60" s="278"/>
      <c r="I60" s="197"/>
    </row>
    <row r="61" spans="1:9" s="282" customFormat="1" ht="3" customHeight="1">
      <c r="A61" s="279"/>
      <c r="B61" s="280"/>
      <c r="C61" s="280"/>
      <c r="D61" s="280"/>
      <c r="E61" s="280"/>
      <c r="F61" s="280"/>
      <c r="G61" s="280"/>
      <c r="H61" s="281"/>
    </row>
    <row r="62" spans="1:9" s="282" customFormat="1" ht="3" customHeight="1">
      <c r="A62" s="279"/>
      <c r="B62" s="248"/>
      <c r="C62" s="248"/>
      <c r="D62" s="248"/>
      <c r="E62" s="248"/>
      <c r="F62" s="248"/>
      <c r="G62" s="248"/>
      <c r="H62" s="281"/>
    </row>
    <row r="63" spans="1:9" s="282" customFormat="1" ht="9.9499999999999993" customHeight="1">
      <c r="A63" s="279"/>
      <c r="B63" s="692" t="s">
        <v>168</v>
      </c>
      <c r="C63" s="248"/>
      <c r="D63" s="248"/>
      <c r="E63" s="248"/>
      <c r="F63" s="248"/>
      <c r="G63" s="248"/>
      <c r="H63" s="281"/>
    </row>
    <row r="64" spans="1:9" s="212" customFormat="1" ht="4.7" customHeight="1">
      <c r="A64" s="228"/>
      <c r="B64" s="183"/>
      <c r="C64" s="183"/>
      <c r="D64" s="183"/>
      <c r="E64" s="183"/>
      <c r="F64" s="183"/>
      <c r="G64" s="283"/>
      <c r="H64" s="284"/>
    </row>
    <row r="65" spans="9:9" hidden="1">
      <c r="I65" s="197" t="s">
        <v>59</v>
      </c>
    </row>
  </sheetData>
  <sheetProtection sheet="1" objects="1" scenarios="1"/>
  <mergeCells count="5">
    <mergeCell ref="B7:B9"/>
    <mergeCell ref="C7:C9"/>
    <mergeCell ref="D7:D9"/>
    <mergeCell ref="E7:E9"/>
    <mergeCell ref="G7:G9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P7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167" customWidth="1"/>
    <col min="2" max="2" width="7.6640625" style="167" customWidth="1"/>
    <col min="3" max="3" width="7.1640625" style="167" customWidth="1"/>
    <col min="4" max="4" width="11.1640625" style="167" customWidth="1"/>
    <col min="5" max="5" width="1" style="167" customWidth="1"/>
    <col min="6" max="6" width="8" style="167" customWidth="1"/>
    <col min="7" max="7" width="7.6640625" style="167" customWidth="1"/>
    <col min="8" max="8" width="10.1640625" style="167" customWidth="1"/>
    <col min="9" max="9" width="3.5" style="167" customWidth="1"/>
    <col min="10" max="10" width="6.1640625" style="167" customWidth="1"/>
    <col min="11" max="11" width="1.83203125" style="167" customWidth="1"/>
    <col min="12" max="12" width="7.5" style="167" customWidth="1"/>
    <col min="13" max="13" width="1.6640625" style="167" customWidth="1"/>
    <col min="14" max="15" width="1" style="167" customWidth="1"/>
    <col min="16" max="16" width="13.33203125" style="174" hidden="1" customWidth="1"/>
    <col min="17" max="16384" width="13.33203125" style="167" hidden="1"/>
  </cols>
  <sheetData>
    <row r="1" spans="1:14" s="132" customFormat="1" ht="4.7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</row>
    <row r="2" spans="1:14" s="132" customFormat="1" ht="11.1" customHeight="1">
      <c r="A2" s="133"/>
      <c r="B2" s="134" t="s">
        <v>139</v>
      </c>
      <c r="C2" s="135"/>
      <c r="D2" s="135"/>
      <c r="E2" s="135"/>
      <c r="F2" s="135"/>
      <c r="G2" s="135"/>
      <c r="H2" s="135"/>
      <c r="I2" s="135"/>
      <c r="J2" s="135"/>
      <c r="K2" s="135"/>
      <c r="L2" s="780" t="s">
        <v>140</v>
      </c>
      <c r="M2" s="780"/>
      <c r="N2" s="136"/>
    </row>
    <row r="3" spans="1:14" s="132" customFormat="1" ht="11.1" customHeight="1">
      <c r="A3" s="133"/>
      <c r="B3" s="134" t="s">
        <v>118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7" t="s">
        <v>3</v>
      </c>
      <c r="N3" s="138"/>
    </row>
    <row r="4" spans="1:14" s="132" customFormat="1" ht="11.1" customHeight="1">
      <c r="A4" s="133"/>
      <c r="B4" s="134" t="s">
        <v>27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9"/>
    </row>
    <row r="5" spans="1:14" s="132" customFormat="1" ht="3" customHeight="1">
      <c r="A5" s="133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39"/>
    </row>
    <row r="6" spans="1:14" s="132" customFormat="1" ht="3" customHeight="1">
      <c r="A6" s="133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9"/>
    </row>
    <row r="7" spans="1:14" s="132" customFormat="1" ht="9" customHeight="1">
      <c r="A7" s="133"/>
      <c r="B7" s="765" t="s">
        <v>28</v>
      </c>
      <c r="C7" s="162"/>
      <c r="D7" s="168" t="s">
        <v>141</v>
      </c>
      <c r="E7" s="168"/>
      <c r="F7" s="168"/>
      <c r="G7" s="168"/>
      <c r="H7" s="168"/>
      <c r="I7" s="168"/>
      <c r="J7" s="168"/>
      <c r="K7" s="168"/>
      <c r="L7" s="168"/>
      <c r="M7" s="168"/>
      <c r="N7" s="141"/>
    </row>
    <row r="8" spans="1:14" s="132" customFormat="1" ht="9" customHeight="1">
      <c r="A8" s="133"/>
      <c r="B8" s="766"/>
      <c r="C8" s="162"/>
      <c r="D8" s="137" t="s">
        <v>46</v>
      </c>
      <c r="E8" s="162"/>
      <c r="F8" s="169" t="s">
        <v>142</v>
      </c>
      <c r="G8" s="169"/>
      <c r="H8" s="169"/>
      <c r="I8" s="162"/>
      <c r="J8" s="169" t="s">
        <v>143</v>
      </c>
      <c r="K8" s="169"/>
      <c r="L8" s="169"/>
      <c r="M8" s="169"/>
      <c r="N8" s="141"/>
    </row>
    <row r="9" spans="1:14" s="144" customFormat="1" ht="8.65" customHeight="1">
      <c r="A9" s="142"/>
      <c r="B9" s="766"/>
      <c r="C9" s="701"/>
      <c r="D9" s="701"/>
      <c r="E9" s="701"/>
      <c r="F9" s="771" t="s">
        <v>144</v>
      </c>
      <c r="G9" s="700" t="s">
        <v>145</v>
      </c>
      <c r="H9" s="771" t="s">
        <v>146</v>
      </c>
      <c r="I9" s="701"/>
      <c r="J9" s="771" t="s">
        <v>147</v>
      </c>
      <c r="K9" s="701"/>
      <c r="L9" s="771" t="s">
        <v>145</v>
      </c>
      <c r="M9" s="771"/>
      <c r="N9" s="143"/>
    </row>
    <row r="10" spans="1:14" s="144" customFormat="1" ht="8.65" customHeight="1">
      <c r="A10" s="142"/>
      <c r="B10" s="766"/>
      <c r="C10" s="701"/>
      <c r="D10" s="701"/>
      <c r="E10" s="701"/>
      <c r="F10" s="770"/>
      <c r="G10" s="701"/>
      <c r="H10" s="770"/>
      <c r="I10" s="701"/>
      <c r="J10" s="770"/>
      <c r="K10" s="701"/>
      <c r="L10" s="770"/>
      <c r="M10" s="770"/>
      <c r="N10" s="143"/>
    </row>
    <row r="11" spans="1:14" s="144" customFormat="1" ht="8.65" customHeight="1">
      <c r="A11" s="142"/>
      <c r="B11" s="766"/>
      <c r="C11" s="701"/>
      <c r="D11" s="701"/>
      <c r="E11" s="701"/>
      <c r="F11" s="770"/>
      <c r="G11" s="701"/>
      <c r="H11" s="770"/>
      <c r="I11" s="701"/>
      <c r="J11" s="770"/>
      <c r="K11" s="701"/>
      <c r="L11" s="701"/>
      <c r="M11" s="701"/>
      <c r="N11" s="143"/>
    </row>
    <row r="12" spans="1:14" s="132" customFormat="1" ht="3" customHeight="1">
      <c r="A12" s="133"/>
      <c r="B12" s="140"/>
      <c r="C12" s="145"/>
      <c r="D12" s="140"/>
      <c r="E12" s="140"/>
      <c r="F12" s="140"/>
      <c r="G12" s="140"/>
      <c r="H12" s="145"/>
      <c r="I12" s="145"/>
      <c r="J12" s="145"/>
      <c r="K12" s="145"/>
      <c r="L12" s="145"/>
      <c r="M12" s="145"/>
      <c r="N12" s="146"/>
    </row>
    <row r="13" spans="1:14" s="132" customFormat="1" ht="3" customHeight="1">
      <c r="A13" s="133"/>
      <c r="B13" s="135"/>
      <c r="C13" s="135"/>
      <c r="D13" s="135"/>
      <c r="E13" s="135"/>
      <c r="F13" s="135"/>
      <c r="G13" s="135"/>
      <c r="H13" s="147"/>
      <c r="I13" s="147"/>
      <c r="J13" s="147"/>
      <c r="K13" s="147"/>
      <c r="L13" s="147"/>
      <c r="M13" s="147"/>
      <c r="N13" s="146"/>
    </row>
    <row r="14" spans="1:14" s="144" customFormat="1" ht="8.25" customHeight="1">
      <c r="A14" s="142"/>
      <c r="B14" s="148">
        <v>1997</v>
      </c>
      <c r="C14" s="708"/>
      <c r="D14" s="708">
        <f>SUM(F14:L14)</f>
        <v>1653142</v>
      </c>
      <c r="E14" s="708"/>
      <c r="F14" s="708">
        <v>189982</v>
      </c>
      <c r="G14" s="708">
        <v>302201</v>
      </c>
      <c r="H14" s="708">
        <v>564630</v>
      </c>
      <c r="I14" s="708"/>
      <c r="J14" s="708">
        <v>74157</v>
      </c>
      <c r="K14" s="708"/>
      <c r="L14" s="781">
        <v>522172</v>
      </c>
      <c r="M14" s="781"/>
      <c r="N14" s="149"/>
    </row>
    <row r="15" spans="1:14" s="144" customFormat="1" ht="8.25" customHeight="1">
      <c r="A15" s="142"/>
      <c r="B15" s="148">
        <v>1998</v>
      </c>
      <c r="C15" s="708"/>
      <c r="D15" s="708">
        <f>SUM(F15:L15)</f>
        <v>1706151</v>
      </c>
      <c r="E15" s="708"/>
      <c r="F15" s="708">
        <v>192922</v>
      </c>
      <c r="G15" s="708">
        <v>311838</v>
      </c>
      <c r="H15" s="708">
        <v>611668</v>
      </c>
      <c r="I15" s="708"/>
      <c r="J15" s="708">
        <v>70388</v>
      </c>
      <c r="K15" s="708"/>
      <c r="L15" s="781">
        <v>519335</v>
      </c>
      <c r="M15" s="781"/>
      <c r="N15" s="149"/>
    </row>
    <row r="16" spans="1:14" s="144" customFormat="1" ht="8.25" customHeight="1">
      <c r="A16" s="142"/>
      <c r="B16" s="148">
        <v>1999</v>
      </c>
      <c r="C16" s="708"/>
      <c r="D16" s="708">
        <f>SUM(F16:L16)</f>
        <v>1746122</v>
      </c>
      <c r="E16" s="708"/>
      <c r="F16" s="708">
        <v>197113</v>
      </c>
      <c r="G16" s="708">
        <v>301652</v>
      </c>
      <c r="H16" s="708">
        <v>655397</v>
      </c>
      <c r="I16" s="708"/>
      <c r="J16" s="708">
        <v>67242</v>
      </c>
      <c r="K16" s="708"/>
      <c r="L16" s="781">
        <v>524718</v>
      </c>
      <c r="M16" s="781"/>
      <c r="N16" s="149"/>
    </row>
    <row r="17" spans="1:14" s="144" customFormat="1" ht="6" customHeight="1">
      <c r="A17" s="142"/>
      <c r="B17" s="148"/>
      <c r="C17" s="708"/>
      <c r="D17" s="708"/>
      <c r="E17" s="708"/>
      <c r="F17" s="708"/>
      <c r="G17" s="708"/>
      <c r="H17" s="708"/>
      <c r="I17" s="708"/>
      <c r="J17" s="708"/>
      <c r="K17" s="708"/>
      <c r="L17" s="708"/>
      <c r="M17" s="708"/>
      <c r="N17" s="149"/>
    </row>
    <row r="18" spans="1:14" s="144" customFormat="1" ht="8.25" customHeight="1">
      <c r="A18" s="142"/>
      <c r="B18" s="164">
        <v>2000</v>
      </c>
      <c r="C18" s="708"/>
      <c r="D18" s="708">
        <f>SUM(F18:L18)</f>
        <v>1794269</v>
      </c>
      <c r="E18" s="708"/>
      <c r="F18" s="708">
        <v>202407</v>
      </c>
      <c r="G18" s="708">
        <v>291395</v>
      </c>
      <c r="H18" s="708">
        <v>705361</v>
      </c>
      <c r="I18" s="708"/>
      <c r="J18" s="708">
        <v>64037</v>
      </c>
      <c r="K18" s="708"/>
      <c r="L18" s="781">
        <v>531069</v>
      </c>
      <c r="M18" s="781"/>
      <c r="N18" s="149"/>
    </row>
    <row r="19" spans="1:14" s="144" customFormat="1" ht="8.25" customHeight="1">
      <c r="A19" s="142"/>
      <c r="B19" s="148">
        <v>2001</v>
      </c>
      <c r="C19" s="708"/>
      <c r="D19" s="708">
        <f>SUM(F19:L19)</f>
        <v>1855137</v>
      </c>
      <c r="E19" s="708"/>
      <c r="F19" s="708">
        <v>208962</v>
      </c>
      <c r="G19" s="708">
        <v>280011</v>
      </c>
      <c r="H19" s="708">
        <v>765949</v>
      </c>
      <c r="I19" s="708"/>
      <c r="J19" s="708">
        <v>61319</v>
      </c>
      <c r="K19" s="708"/>
      <c r="L19" s="781">
        <v>538896</v>
      </c>
      <c r="M19" s="781"/>
      <c r="N19" s="149"/>
    </row>
    <row r="20" spans="1:14" s="144" customFormat="1" ht="8.25" customHeight="1">
      <c r="A20" s="142"/>
      <c r="B20" s="148">
        <v>2002</v>
      </c>
      <c r="C20" s="708"/>
      <c r="D20" s="708">
        <f>SUM(F20:L20)</f>
        <v>1933249</v>
      </c>
      <c r="E20" s="708"/>
      <c r="F20" s="708">
        <v>215729</v>
      </c>
      <c r="G20" s="708">
        <v>277637</v>
      </c>
      <c r="H20" s="708">
        <v>824008</v>
      </c>
      <c r="I20" s="708"/>
      <c r="J20" s="708">
        <v>60021</v>
      </c>
      <c r="K20" s="708"/>
      <c r="L20" s="781">
        <v>555854</v>
      </c>
      <c r="M20" s="781"/>
      <c r="N20" s="149"/>
    </row>
    <row r="21" spans="1:14" s="144" customFormat="1" ht="8.25" customHeight="1">
      <c r="A21" s="142"/>
      <c r="B21" s="148">
        <v>2003</v>
      </c>
      <c r="C21" s="708"/>
      <c r="D21" s="708">
        <f>SUM(F21:L21)</f>
        <v>2006974</v>
      </c>
      <c r="E21" s="708"/>
      <c r="F21" s="708">
        <v>220814</v>
      </c>
      <c r="G21" s="708">
        <v>279848</v>
      </c>
      <c r="H21" s="708">
        <v>874630</v>
      </c>
      <c r="I21" s="708"/>
      <c r="J21" s="708">
        <v>58655</v>
      </c>
      <c r="K21" s="708"/>
      <c r="L21" s="781">
        <v>573027</v>
      </c>
      <c r="M21" s="781"/>
      <c r="N21" s="149"/>
    </row>
    <row r="22" spans="1:14" s="144" customFormat="1" ht="8.25" customHeight="1">
      <c r="A22" s="142"/>
      <c r="B22" s="164">
        <v>2004</v>
      </c>
      <c r="C22" s="708"/>
      <c r="D22" s="708">
        <f>SUM(F22:L22)</f>
        <v>2096674</v>
      </c>
      <c r="E22" s="170"/>
      <c r="F22" s="708">
        <v>224126</v>
      </c>
      <c r="G22" s="708">
        <v>277318</v>
      </c>
      <c r="H22" s="708">
        <v>935943</v>
      </c>
      <c r="I22" s="708"/>
      <c r="J22" s="708">
        <v>58119</v>
      </c>
      <c r="K22" s="708"/>
      <c r="L22" s="781">
        <v>601168</v>
      </c>
      <c r="M22" s="781"/>
      <c r="N22" s="149"/>
    </row>
    <row r="23" spans="1:14" s="144" customFormat="1" ht="6" customHeight="1">
      <c r="A23" s="142"/>
      <c r="B23" s="148"/>
      <c r="C23" s="708"/>
      <c r="D23" s="708"/>
      <c r="E23" s="708"/>
      <c r="F23" s="708"/>
      <c r="G23" s="708"/>
      <c r="H23" s="708"/>
      <c r="I23" s="708"/>
      <c r="J23" s="708"/>
      <c r="K23" s="708"/>
      <c r="L23" s="708"/>
      <c r="M23" s="708"/>
      <c r="N23" s="149"/>
    </row>
    <row r="24" spans="1:14" s="144" customFormat="1" ht="8.25" customHeight="1">
      <c r="A24" s="142"/>
      <c r="B24" s="164">
        <v>2005</v>
      </c>
      <c r="C24" s="708"/>
      <c r="D24" s="708">
        <f>SUM(F24:L24)</f>
        <v>2176454</v>
      </c>
      <c r="E24" s="170"/>
      <c r="F24" s="708">
        <v>227591</v>
      </c>
      <c r="G24" s="708">
        <v>275144</v>
      </c>
      <c r="H24" s="708">
        <v>992502</v>
      </c>
      <c r="I24" s="708"/>
      <c r="J24" s="708">
        <v>57167</v>
      </c>
      <c r="K24" s="708"/>
      <c r="L24" s="781">
        <v>624050</v>
      </c>
      <c r="M24" s="781"/>
      <c r="N24" s="149"/>
    </row>
    <row r="25" spans="1:14" s="144" customFormat="1" ht="8.25" customHeight="1">
      <c r="A25" s="142"/>
      <c r="B25" s="164">
        <v>2006</v>
      </c>
      <c r="C25" s="708"/>
      <c r="D25" s="708">
        <f>SUM(F25:L25)</f>
        <v>2241959</v>
      </c>
      <c r="E25" s="170"/>
      <c r="F25" s="708">
        <v>227218</v>
      </c>
      <c r="G25" s="708">
        <v>267513</v>
      </c>
      <c r="H25" s="708">
        <v>1047210</v>
      </c>
      <c r="I25" s="708"/>
      <c r="J25" s="708">
        <v>55834</v>
      </c>
      <c r="K25" s="708"/>
      <c r="L25" s="781">
        <v>644184</v>
      </c>
      <c r="M25" s="781"/>
      <c r="N25" s="149"/>
    </row>
    <row r="26" spans="1:14" s="144" customFormat="1" ht="8.25" customHeight="1">
      <c r="A26" s="142"/>
      <c r="B26" s="164">
        <v>2007</v>
      </c>
      <c r="C26" s="708"/>
      <c r="D26" s="708">
        <f>SUM(F26:L26)</f>
        <v>2351709</v>
      </c>
      <c r="E26" s="170"/>
      <c r="F26" s="708">
        <v>233249</v>
      </c>
      <c r="G26" s="708">
        <v>263856</v>
      </c>
      <c r="H26" s="708">
        <v>1129908</v>
      </c>
      <c r="I26" s="708"/>
      <c r="J26" s="708">
        <v>55290</v>
      </c>
      <c r="K26" s="708"/>
      <c r="L26" s="781">
        <v>669406</v>
      </c>
      <c r="M26" s="781"/>
      <c r="N26" s="149"/>
    </row>
    <row r="27" spans="1:14" s="144" customFormat="1" ht="8.25" customHeight="1">
      <c r="A27" s="142"/>
      <c r="B27" s="164">
        <v>2008</v>
      </c>
      <c r="C27" s="708"/>
      <c r="D27" s="708">
        <f>SUM(F27:L27)</f>
        <v>2391297</v>
      </c>
      <c r="E27" s="170"/>
      <c r="F27" s="708">
        <v>257183</v>
      </c>
      <c r="G27" s="708">
        <v>271386</v>
      </c>
      <c r="H27" s="708">
        <v>1195468</v>
      </c>
      <c r="I27" s="708"/>
      <c r="J27" s="708">
        <v>49527</v>
      </c>
      <c r="K27" s="708"/>
      <c r="L27" s="781">
        <v>617733</v>
      </c>
      <c r="M27" s="781"/>
      <c r="N27" s="149"/>
    </row>
    <row r="28" spans="1:14" s="144" customFormat="1" ht="8.25" customHeight="1">
      <c r="A28" s="142"/>
      <c r="B28" s="164">
        <v>2009</v>
      </c>
      <c r="C28" s="708"/>
      <c r="D28" s="708">
        <f>SUM(F28:L28)</f>
        <v>2488312</v>
      </c>
      <c r="E28" s="170"/>
      <c r="F28" s="708">
        <v>257040</v>
      </c>
      <c r="G28" s="708">
        <v>267848</v>
      </c>
      <c r="H28" s="708">
        <v>1267083</v>
      </c>
      <c r="I28" s="708"/>
      <c r="J28" s="708">
        <v>49853</v>
      </c>
      <c r="K28" s="708"/>
      <c r="L28" s="781">
        <v>646488</v>
      </c>
      <c r="M28" s="781"/>
      <c r="N28" s="149"/>
    </row>
    <row r="29" spans="1:14" s="144" customFormat="1" ht="6" customHeight="1">
      <c r="A29" s="142"/>
      <c r="B29" s="148"/>
      <c r="C29" s="708"/>
      <c r="D29" s="708"/>
      <c r="E29" s="708"/>
      <c r="F29" s="708"/>
      <c r="G29" s="708"/>
      <c r="H29" s="708"/>
      <c r="I29" s="708"/>
      <c r="J29" s="708"/>
      <c r="K29" s="708"/>
      <c r="L29" s="708"/>
      <c r="M29" s="708"/>
      <c r="N29" s="149"/>
    </row>
    <row r="30" spans="1:14" s="144" customFormat="1" ht="8.25" customHeight="1">
      <c r="A30" s="142"/>
      <c r="B30" s="148">
        <v>2010</v>
      </c>
      <c r="C30" s="170"/>
      <c r="D30" s="708">
        <f>SUM(F30:L30)</f>
        <v>2582884</v>
      </c>
      <c r="E30" s="170"/>
      <c r="F30" s="708">
        <v>254195</v>
      </c>
      <c r="G30" s="708">
        <v>265688</v>
      </c>
      <c r="H30" s="708">
        <v>1345740</v>
      </c>
      <c r="I30" s="171"/>
      <c r="J30" s="708">
        <v>48974</v>
      </c>
      <c r="K30" s="170"/>
      <c r="L30" s="781">
        <v>668287</v>
      </c>
      <c r="M30" s="781"/>
      <c r="N30" s="149"/>
    </row>
    <row r="31" spans="1:14" s="144" customFormat="1" ht="8.25" customHeight="1">
      <c r="A31" s="142"/>
      <c r="B31" s="148">
        <v>2011</v>
      </c>
      <c r="C31" s="170"/>
      <c r="D31" s="708">
        <f>SUM(F31:L31)</f>
        <v>2691713</v>
      </c>
      <c r="E31" s="170"/>
      <c r="F31" s="708">
        <v>248782</v>
      </c>
      <c r="G31" s="708">
        <v>265513</v>
      </c>
      <c r="H31" s="708">
        <v>1435730</v>
      </c>
      <c r="I31" s="171"/>
      <c r="J31" s="708">
        <v>48783</v>
      </c>
      <c r="K31" s="170"/>
      <c r="L31" s="781">
        <v>692905</v>
      </c>
      <c r="M31" s="781"/>
      <c r="N31" s="149"/>
    </row>
    <row r="32" spans="1:14" s="144" customFormat="1" ht="8.25" customHeight="1">
      <c r="A32" s="142"/>
      <c r="B32" s="148">
        <v>2012</v>
      </c>
      <c r="C32" s="696"/>
      <c r="D32" s="708">
        <f>SUM(F32:L32)</f>
        <v>2807503</v>
      </c>
      <c r="E32" s="696"/>
      <c r="F32" s="170">
        <v>248175</v>
      </c>
      <c r="G32" s="170">
        <v>266393</v>
      </c>
      <c r="H32" s="708">
        <v>1526148</v>
      </c>
      <c r="I32" s="147"/>
      <c r="J32" s="170">
        <v>48310</v>
      </c>
      <c r="K32" s="696"/>
      <c r="L32" s="781">
        <v>718477</v>
      </c>
      <c r="M32" s="781"/>
      <c r="N32" s="149"/>
    </row>
    <row r="33" spans="1:14" s="144" customFormat="1" ht="8.25" customHeight="1">
      <c r="A33" s="142"/>
      <c r="B33" s="148"/>
      <c r="C33" s="696"/>
      <c r="D33" s="708"/>
      <c r="E33" s="696"/>
      <c r="F33" s="696"/>
      <c r="G33" s="696"/>
      <c r="H33" s="708"/>
      <c r="I33" s="147"/>
      <c r="J33" s="696"/>
      <c r="K33" s="696"/>
      <c r="L33" s="708"/>
      <c r="M33" s="708"/>
      <c r="N33" s="149"/>
    </row>
    <row r="34" spans="1:14" s="144" customFormat="1" ht="8.25" customHeight="1">
      <c r="A34" s="142"/>
      <c r="B34" s="148"/>
      <c r="C34" s="696"/>
      <c r="D34" s="708"/>
      <c r="E34" s="696"/>
      <c r="F34" s="696"/>
      <c r="G34" s="696"/>
      <c r="H34" s="708"/>
      <c r="I34" s="147"/>
      <c r="J34" s="696"/>
      <c r="K34" s="696"/>
      <c r="L34" s="708"/>
      <c r="M34" s="708"/>
      <c r="N34" s="149"/>
    </row>
    <row r="35" spans="1:14" s="144" customFormat="1" ht="8.25" customHeight="1">
      <c r="A35" s="142"/>
      <c r="B35" s="148"/>
      <c r="C35" s="696"/>
      <c r="D35" s="708"/>
      <c r="E35" s="696"/>
      <c r="F35" s="696"/>
      <c r="G35" s="696"/>
      <c r="H35" s="708"/>
      <c r="I35" s="147"/>
      <c r="J35" s="696"/>
      <c r="K35" s="696"/>
      <c r="L35" s="708"/>
      <c r="M35" s="708"/>
      <c r="N35" s="149"/>
    </row>
    <row r="36" spans="1:14" s="144" customFormat="1" ht="8.25" customHeight="1">
      <c r="A36" s="142"/>
      <c r="B36" s="148"/>
      <c r="C36" s="696"/>
      <c r="D36" s="708"/>
      <c r="E36" s="696"/>
      <c r="F36" s="696"/>
      <c r="G36" s="696"/>
      <c r="H36" s="708"/>
      <c r="I36" s="147"/>
      <c r="J36" s="696"/>
      <c r="K36" s="696"/>
      <c r="L36" s="708"/>
      <c r="M36" s="708"/>
      <c r="N36" s="149"/>
    </row>
    <row r="37" spans="1:14" s="144" customFormat="1" ht="10.5" customHeight="1">
      <c r="A37" s="142"/>
      <c r="B37" s="148"/>
      <c r="C37" s="696"/>
      <c r="D37" s="696"/>
      <c r="E37" s="696"/>
      <c r="F37" s="696"/>
      <c r="G37" s="696"/>
      <c r="H37" s="147"/>
      <c r="I37" s="147"/>
      <c r="J37" s="696"/>
      <c r="K37" s="696"/>
      <c r="L37" s="696"/>
      <c r="M37" s="696"/>
      <c r="N37" s="149"/>
    </row>
    <row r="38" spans="1:14" s="144" customFormat="1" ht="9" customHeight="1">
      <c r="A38" s="142"/>
      <c r="B38" s="148"/>
      <c r="C38" s="696"/>
      <c r="D38" s="696"/>
      <c r="E38" s="696"/>
      <c r="F38" s="696"/>
      <c r="G38" s="696"/>
      <c r="H38" s="147"/>
      <c r="I38" s="147"/>
      <c r="J38" s="696"/>
      <c r="K38" s="696"/>
      <c r="L38" s="696"/>
      <c r="M38" s="158" t="s">
        <v>140</v>
      </c>
      <c r="N38" s="136"/>
    </row>
    <row r="39" spans="1:14" s="144" customFormat="1" ht="9" customHeight="1">
      <c r="A39" s="142"/>
      <c r="B39" s="148"/>
      <c r="C39" s="696"/>
      <c r="D39" s="696"/>
      <c r="E39" s="696"/>
      <c r="F39" s="696"/>
      <c r="G39" s="696"/>
      <c r="H39" s="147"/>
      <c r="I39" s="147"/>
      <c r="J39" s="696"/>
      <c r="K39" s="696"/>
      <c r="L39" s="696"/>
      <c r="M39" s="137" t="s">
        <v>18</v>
      </c>
      <c r="N39" s="138"/>
    </row>
    <row r="40" spans="1:14" s="144" customFormat="1" ht="3" customHeight="1">
      <c r="A40" s="142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39"/>
    </row>
    <row r="41" spans="1:14" s="144" customFormat="1" ht="3" customHeight="1">
      <c r="A41" s="142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9"/>
    </row>
    <row r="42" spans="1:14" s="144" customFormat="1" ht="9.6" customHeight="1">
      <c r="A42" s="142"/>
      <c r="B42" s="765" t="s">
        <v>28</v>
      </c>
      <c r="C42" s="782" t="s">
        <v>148</v>
      </c>
      <c r="D42" s="782"/>
      <c r="E42" s="709"/>
      <c r="F42" s="641"/>
      <c r="G42" s="782" t="s">
        <v>149</v>
      </c>
      <c r="H42" s="782"/>
      <c r="I42" s="641"/>
      <c r="J42" s="782" t="s">
        <v>150</v>
      </c>
      <c r="K42" s="782"/>
      <c r="L42" s="782"/>
      <c r="M42" s="782"/>
      <c r="N42" s="141"/>
    </row>
    <row r="43" spans="1:14" s="144" customFormat="1" ht="9.6" customHeight="1">
      <c r="A43" s="142"/>
      <c r="B43" s="766"/>
      <c r="C43" s="783"/>
      <c r="D43" s="783"/>
      <c r="E43" s="709"/>
      <c r="F43" s="641"/>
      <c r="G43" s="783"/>
      <c r="H43" s="783"/>
      <c r="I43" s="641"/>
      <c r="J43" s="783"/>
      <c r="K43" s="783"/>
      <c r="L43" s="783"/>
      <c r="M43" s="783"/>
      <c r="N43" s="141"/>
    </row>
    <row r="44" spans="1:14" s="144" customFormat="1" ht="9" customHeight="1">
      <c r="A44" s="142"/>
      <c r="B44" s="766"/>
      <c r="C44" s="172" t="s">
        <v>122</v>
      </c>
      <c r="D44" s="771" t="s">
        <v>151</v>
      </c>
      <c r="E44" s="700"/>
      <c r="F44" s="696"/>
      <c r="G44" s="172" t="s">
        <v>122</v>
      </c>
      <c r="H44" s="771" t="s">
        <v>151</v>
      </c>
      <c r="I44" s="137"/>
      <c r="J44" s="172" t="s">
        <v>122</v>
      </c>
      <c r="K44" s="771" t="s">
        <v>151</v>
      </c>
      <c r="L44" s="771"/>
      <c r="M44" s="771"/>
      <c r="N44" s="143"/>
    </row>
    <row r="45" spans="1:14" s="144" customFormat="1" ht="9" customHeight="1">
      <c r="A45" s="142"/>
      <c r="B45" s="766"/>
      <c r="C45" s="173"/>
      <c r="D45" s="770"/>
      <c r="E45" s="700"/>
      <c r="F45" s="696"/>
      <c r="G45" s="173"/>
      <c r="H45" s="770"/>
      <c r="I45" s="137"/>
      <c r="J45" s="173"/>
      <c r="K45" s="770"/>
      <c r="L45" s="770"/>
      <c r="M45" s="770"/>
      <c r="N45" s="143"/>
    </row>
    <row r="46" spans="1:14" s="144" customFormat="1" ht="9" customHeight="1">
      <c r="A46" s="142"/>
      <c r="B46" s="766"/>
      <c r="C46" s="701"/>
      <c r="D46" s="770"/>
      <c r="E46" s="700"/>
      <c r="F46" s="696"/>
      <c r="G46" s="700"/>
      <c r="H46" s="770"/>
      <c r="I46" s="137"/>
      <c r="J46" s="700"/>
      <c r="K46" s="770"/>
      <c r="L46" s="770"/>
      <c r="M46" s="770"/>
      <c r="N46" s="143"/>
    </row>
    <row r="47" spans="1:14" s="144" customFormat="1" ht="3" customHeight="1">
      <c r="A47" s="142"/>
      <c r="B47" s="140"/>
      <c r="C47" s="145"/>
      <c r="D47" s="140"/>
      <c r="E47" s="140"/>
      <c r="F47" s="140"/>
      <c r="G47" s="140"/>
      <c r="H47" s="145"/>
      <c r="I47" s="145"/>
      <c r="J47" s="145"/>
      <c r="K47" s="145"/>
      <c r="L47" s="145"/>
      <c r="M47" s="145"/>
      <c r="N47" s="146"/>
    </row>
    <row r="48" spans="1:14" s="144" customFormat="1" ht="3" customHeight="1">
      <c r="A48" s="142"/>
      <c r="B48" s="135"/>
      <c r="C48" s="135"/>
      <c r="D48" s="135"/>
      <c r="E48" s="135"/>
      <c r="F48" s="135"/>
      <c r="G48" s="135"/>
      <c r="H48" s="147"/>
      <c r="I48" s="147"/>
      <c r="J48" s="147"/>
      <c r="K48" s="147"/>
      <c r="L48" s="147"/>
      <c r="M48" s="147"/>
      <c r="N48" s="146"/>
    </row>
    <row r="49" spans="1:14" s="144" customFormat="1" ht="8.25" customHeight="1">
      <c r="A49" s="142"/>
      <c r="B49" s="148" t="s">
        <v>37</v>
      </c>
      <c r="C49" s="708">
        <v>41688</v>
      </c>
      <c r="D49" s="708">
        <v>43518</v>
      </c>
      <c r="E49" s="708"/>
      <c r="F49" s="708"/>
      <c r="G49" s="708">
        <v>75039</v>
      </c>
      <c r="H49" s="708">
        <v>38746</v>
      </c>
      <c r="I49" s="708"/>
      <c r="J49" s="708">
        <v>11546</v>
      </c>
      <c r="K49" s="708"/>
      <c r="L49" s="708">
        <v>81039</v>
      </c>
      <c r="M49" s="708"/>
      <c r="N49" s="149"/>
    </row>
    <row r="50" spans="1:14" s="144" customFormat="1" ht="8.25" customHeight="1">
      <c r="A50" s="142"/>
      <c r="B50" s="148" t="s">
        <v>38</v>
      </c>
      <c r="C50" s="708">
        <v>44603</v>
      </c>
      <c r="D50" s="708">
        <v>57631</v>
      </c>
      <c r="E50" s="708"/>
      <c r="F50" s="708"/>
      <c r="G50" s="708">
        <v>83821</v>
      </c>
      <c r="H50" s="708">
        <v>53768</v>
      </c>
      <c r="I50" s="708"/>
      <c r="J50" s="708">
        <v>10320</v>
      </c>
      <c r="K50" s="708"/>
      <c r="L50" s="708">
        <v>83794</v>
      </c>
      <c r="M50" s="708"/>
      <c r="N50" s="149"/>
    </row>
    <row r="51" spans="1:14" s="144" customFormat="1" ht="8.25" customHeight="1">
      <c r="A51" s="142"/>
      <c r="B51" s="148">
        <v>1997</v>
      </c>
      <c r="C51" s="708">
        <v>44606</v>
      </c>
      <c r="D51" s="708">
        <v>70091.271999999997</v>
      </c>
      <c r="E51" s="708"/>
      <c r="F51" s="708"/>
      <c r="G51" s="708">
        <v>63473</v>
      </c>
      <c r="H51" s="708">
        <v>49093.489000000001</v>
      </c>
      <c r="I51" s="708"/>
      <c r="J51" s="708">
        <v>10846</v>
      </c>
      <c r="K51" s="708"/>
      <c r="L51" s="708">
        <v>89158.754000000001</v>
      </c>
      <c r="M51" s="708"/>
      <c r="N51" s="149"/>
    </row>
    <row r="52" spans="1:14" s="144" customFormat="1" ht="8.25" customHeight="1">
      <c r="A52" s="142"/>
      <c r="B52" s="148">
        <v>1998</v>
      </c>
      <c r="C52" s="708">
        <v>46798</v>
      </c>
      <c r="D52" s="708">
        <v>83658.41</v>
      </c>
      <c r="E52" s="708"/>
      <c r="F52" s="708"/>
      <c r="G52" s="708">
        <v>75</v>
      </c>
      <c r="H52" s="708">
        <v>59.466000000000001</v>
      </c>
      <c r="I52" s="707"/>
      <c r="J52" s="708">
        <v>11258</v>
      </c>
      <c r="K52" s="708"/>
      <c r="L52" s="708">
        <v>115739.014</v>
      </c>
      <c r="M52" s="708"/>
      <c r="N52" s="149"/>
    </row>
    <row r="53" spans="1:14" s="144" customFormat="1" ht="8.25" customHeight="1">
      <c r="A53" s="142"/>
      <c r="B53" s="148">
        <v>1999</v>
      </c>
      <c r="C53" s="708">
        <v>48226</v>
      </c>
      <c r="D53" s="708">
        <v>98970.554000000004</v>
      </c>
      <c r="E53" s="708"/>
      <c r="F53" s="708"/>
      <c r="G53" s="708">
        <v>53579</v>
      </c>
      <c r="H53" s="708" t="s">
        <v>9</v>
      </c>
      <c r="I53" s="708"/>
      <c r="J53" s="708">
        <v>11101</v>
      </c>
      <c r="K53" s="708"/>
      <c r="L53" s="708">
        <v>140445.00599999999</v>
      </c>
      <c r="M53" s="708"/>
      <c r="N53" s="149"/>
    </row>
    <row r="54" spans="1:14" s="144" customFormat="1" ht="6" customHeight="1">
      <c r="A54" s="142"/>
      <c r="B54" s="164"/>
      <c r="C54" s="708"/>
      <c r="D54" s="708"/>
      <c r="E54" s="708"/>
      <c r="F54" s="708"/>
      <c r="G54" s="708"/>
      <c r="H54" s="708"/>
      <c r="I54" s="708"/>
      <c r="J54" s="708"/>
      <c r="K54" s="708"/>
      <c r="L54" s="708"/>
      <c r="M54" s="707"/>
      <c r="N54" s="149"/>
    </row>
    <row r="55" spans="1:14" s="144" customFormat="1" ht="8.25" customHeight="1">
      <c r="A55" s="142"/>
      <c r="B55" s="148">
        <v>2000</v>
      </c>
      <c r="C55" s="708">
        <v>50166</v>
      </c>
      <c r="D55" s="708">
        <v>112485.25900000001</v>
      </c>
      <c r="E55" s="708"/>
      <c r="F55" s="708"/>
      <c r="G55" s="708">
        <v>60073</v>
      </c>
      <c r="H55" s="708" t="s">
        <v>9</v>
      </c>
      <c r="I55" s="708"/>
      <c r="J55" s="708">
        <v>11012</v>
      </c>
      <c r="K55" s="708"/>
      <c r="L55" s="708">
        <v>164989.421</v>
      </c>
      <c r="M55" s="708"/>
      <c r="N55" s="149"/>
    </row>
    <row r="56" spans="1:14" s="144" customFormat="1" ht="8.25" customHeight="1">
      <c r="A56" s="142"/>
      <c r="B56" s="148">
        <v>2001</v>
      </c>
      <c r="C56" s="708">
        <v>51066</v>
      </c>
      <c r="D56" s="708">
        <v>122557.91499999999</v>
      </c>
      <c r="E56" s="708"/>
      <c r="F56" s="708"/>
      <c r="G56" s="708">
        <v>64191</v>
      </c>
      <c r="H56" s="708" t="s">
        <v>9</v>
      </c>
      <c r="I56" s="708"/>
      <c r="J56" s="708">
        <v>11318</v>
      </c>
      <c r="K56" s="708"/>
      <c r="L56" s="708">
        <v>200272.611</v>
      </c>
      <c r="M56" s="708"/>
      <c r="N56" s="149"/>
    </row>
    <row r="57" spans="1:14" s="144" customFormat="1" ht="8.25" customHeight="1">
      <c r="A57" s="142"/>
      <c r="B57" s="148">
        <v>2002</v>
      </c>
      <c r="C57" s="708">
        <v>49226</v>
      </c>
      <c r="D57" s="708">
        <v>123570.61</v>
      </c>
      <c r="E57" s="708"/>
      <c r="F57" s="708"/>
      <c r="G57" s="708">
        <v>58505</v>
      </c>
      <c r="H57" s="708" t="s">
        <v>9</v>
      </c>
      <c r="I57" s="708"/>
      <c r="J57" s="708">
        <v>9981</v>
      </c>
      <c r="K57" s="708"/>
      <c r="L57" s="708">
        <v>199562.6</v>
      </c>
      <c r="M57" s="708"/>
      <c r="N57" s="149"/>
    </row>
    <row r="58" spans="1:14" s="144" customFormat="1" ht="8.25" customHeight="1">
      <c r="A58" s="142"/>
      <c r="B58" s="148">
        <v>2003</v>
      </c>
      <c r="C58" s="708">
        <v>54690</v>
      </c>
      <c r="D58" s="708">
        <v>142483.57399999999</v>
      </c>
      <c r="E58" s="708"/>
      <c r="F58" s="708"/>
      <c r="G58" s="708">
        <v>64454</v>
      </c>
      <c r="H58" s="708" t="s">
        <v>9</v>
      </c>
      <c r="I58" s="708"/>
      <c r="J58" s="708">
        <v>8691</v>
      </c>
      <c r="K58" s="708"/>
      <c r="L58" s="708">
        <v>179412.09299999999</v>
      </c>
      <c r="M58" s="708"/>
      <c r="N58" s="149"/>
    </row>
    <row r="59" spans="1:14" s="144" customFormat="1" ht="8.25" customHeight="1">
      <c r="A59" s="142"/>
      <c r="B59" s="164">
        <v>2004</v>
      </c>
      <c r="C59" s="708">
        <v>57075</v>
      </c>
      <c r="D59" s="708">
        <v>154005.92600000001</v>
      </c>
      <c r="E59" s="708"/>
      <c r="F59" s="708"/>
      <c r="G59" s="708">
        <v>61793</v>
      </c>
      <c r="H59" s="708" t="s">
        <v>9</v>
      </c>
      <c r="I59" s="708"/>
      <c r="J59" s="708">
        <v>8179</v>
      </c>
      <c r="K59" s="708"/>
      <c r="L59" s="708">
        <v>477994</v>
      </c>
      <c r="M59" s="707" t="s">
        <v>152</v>
      </c>
      <c r="N59" s="149"/>
    </row>
    <row r="60" spans="1:14" s="144" customFormat="1" ht="6" customHeight="1">
      <c r="A60" s="142"/>
      <c r="B60" s="164"/>
      <c r="C60" s="708"/>
      <c r="D60" s="708"/>
      <c r="E60" s="708"/>
      <c r="F60" s="708"/>
      <c r="G60" s="708"/>
      <c r="H60" s="708"/>
      <c r="I60" s="708"/>
      <c r="J60" s="708"/>
      <c r="K60" s="708"/>
      <c r="L60" s="708"/>
      <c r="M60" s="707"/>
      <c r="N60" s="149"/>
    </row>
    <row r="61" spans="1:14" s="144" customFormat="1" ht="8.25" customHeight="1">
      <c r="A61" s="142"/>
      <c r="B61" s="164">
        <v>2005</v>
      </c>
      <c r="C61" s="708">
        <v>58336</v>
      </c>
      <c r="D61" s="708">
        <v>162732.74400000001</v>
      </c>
      <c r="E61" s="784"/>
      <c r="F61" s="784"/>
      <c r="G61" s="708">
        <v>61188</v>
      </c>
      <c r="H61" s="708" t="s">
        <v>9</v>
      </c>
      <c r="I61" s="708"/>
      <c r="J61" s="708">
        <v>8693</v>
      </c>
      <c r="K61" s="708"/>
      <c r="L61" s="708">
        <v>431834.96500000003</v>
      </c>
      <c r="M61" s="707" t="s">
        <v>152</v>
      </c>
      <c r="N61" s="149"/>
    </row>
    <row r="62" spans="1:14" s="144" customFormat="1" ht="8.25" customHeight="1">
      <c r="A62" s="142"/>
      <c r="B62" s="164">
        <v>2006</v>
      </c>
      <c r="C62" s="708">
        <v>59054</v>
      </c>
      <c r="D62" s="708">
        <v>165520.24100000001</v>
      </c>
      <c r="E62" s="708"/>
      <c r="F62" s="708"/>
      <c r="G62" s="708">
        <v>61445</v>
      </c>
      <c r="H62" s="708" t="s">
        <v>9</v>
      </c>
      <c r="I62" s="708"/>
      <c r="J62" s="708">
        <v>8113</v>
      </c>
      <c r="K62" s="708"/>
      <c r="L62" s="708">
        <v>422623.85</v>
      </c>
      <c r="M62" s="707" t="s">
        <v>152</v>
      </c>
      <c r="N62" s="149"/>
    </row>
    <row r="63" spans="1:14" s="144" customFormat="1" ht="8.25" customHeight="1">
      <c r="A63" s="142"/>
      <c r="B63" s="164">
        <v>2007</v>
      </c>
      <c r="C63" s="708">
        <v>63076</v>
      </c>
      <c r="D63" s="708">
        <v>179070.53400000001</v>
      </c>
      <c r="E63" s="708"/>
      <c r="F63" s="708"/>
      <c r="G63" s="708">
        <v>62686</v>
      </c>
      <c r="H63" s="708" t="s">
        <v>9</v>
      </c>
      <c r="I63" s="708"/>
      <c r="J63" s="708">
        <v>10275</v>
      </c>
      <c r="K63" s="708"/>
      <c r="L63" s="708">
        <v>566218.31999999995</v>
      </c>
      <c r="M63" s="707"/>
      <c r="N63" s="149"/>
    </row>
    <row r="64" spans="1:14" s="144" customFormat="1" ht="8.25" customHeight="1">
      <c r="A64" s="142"/>
      <c r="B64" s="164">
        <v>2008</v>
      </c>
      <c r="C64" s="708">
        <v>66551</v>
      </c>
      <c r="D64" s="708">
        <v>197644.69699999999</v>
      </c>
      <c r="E64" s="708"/>
      <c r="F64" s="708"/>
      <c r="G64" s="708">
        <v>62544</v>
      </c>
      <c r="H64" s="708" t="s">
        <v>9</v>
      </c>
      <c r="I64" s="708"/>
      <c r="J64" s="708">
        <v>10748</v>
      </c>
      <c r="K64" s="708"/>
      <c r="L64" s="708">
        <v>601832.353</v>
      </c>
      <c r="M64" s="707" t="s">
        <v>152</v>
      </c>
      <c r="N64" s="149"/>
    </row>
    <row r="65" spans="1:15" s="144" customFormat="1" ht="8.25" customHeight="1">
      <c r="A65" s="142"/>
      <c r="B65" s="164">
        <v>2009</v>
      </c>
      <c r="C65" s="708">
        <v>69543</v>
      </c>
      <c r="D65" s="708">
        <v>217075.11300000001</v>
      </c>
      <c r="E65" s="708"/>
      <c r="F65" s="708"/>
      <c r="G65" s="708">
        <v>72241</v>
      </c>
      <c r="H65" s="708" t="s">
        <v>9</v>
      </c>
      <c r="I65" s="708"/>
      <c r="J65" s="708">
        <v>11740</v>
      </c>
      <c r="K65" s="708"/>
      <c r="L65" s="708">
        <v>762828.70700000005</v>
      </c>
      <c r="M65" s="707" t="s">
        <v>152</v>
      </c>
      <c r="N65" s="149"/>
    </row>
    <row r="66" spans="1:15" s="144" customFormat="1" ht="6" customHeight="1">
      <c r="A66" s="142"/>
      <c r="B66" s="164"/>
      <c r="C66" s="708"/>
      <c r="D66" s="708"/>
      <c r="E66" s="708"/>
      <c r="F66" s="708"/>
      <c r="G66" s="708"/>
      <c r="H66" s="708"/>
      <c r="I66" s="708"/>
      <c r="J66" s="708"/>
      <c r="K66" s="708"/>
      <c r="L66" s="708"/>
      <c r="M66" s="707"/>
      <c r="N66" s="149"/>
    </row>
    <row r="67" spans="1:15" s="144" customFormat="1" ht="8.25" customHeight="1">
      <c r="A67" s="142"/>
      <c r="B67" s="164">
        <v>2010</v>
      </c>
      <c r="C67" s="708">
        <v>74106</v>
      </c>
      <c r="D67" s="708">
        <v>238519.66699999999</v>
      </c>
      <c r="E67" s="708"/>
      <c r="F67" s="708"/>
      <c r="G67" s="708">
        <v>77152</v>
      </c>
      <c r="H67" s="708" t="s">
        <v>9</v>
      </c>
      <c r="I67" s="708"/>
      <c r="J67" s="708">
        <v>13117</v>
      </c>
      <c r="K67" s="708"/>
      <c r="L67" s="708">
        <v>921736.61399999994</v>
      </c>
      <c r="M67" s="707" t="s">
        <v>152</v>
      </c>
      <c r="N67" s="149"/>
    </row>
    <row r="68" spans="1:15" s="144" customFormat="1" ht="8.25" customHeight="1">
      <c r="A68" s="142"/>
      <c r="B68" s="164">
        <v>2011</v>
      </c>
      <c r="C68" s="708">
        <v>73818</v>
      </c>
      <c r="D68" s="708">
        <v>247292.96400000001</v>
      </c>
      <c r="E68" s="708"/>
      <c r="F68" s="708"/>
      <c r="G68" s="708">
        <v>84024</v>
      </c>
      <c r="H68" s="708" t="s">
        <v>9</v>
      </c>
      <c r="I68" s="708"/>
      <c r="J68" s="708">
        <v>15832</v>
      </c>
      <c r="K68" s="708"/>
      <c r="L68" s="708">
        <v>1142800.362</v>
      </c>
      <c r="M68" s="707" t="s">
        <v>152</v>
      </c>
      <c r="N68" s="149"/>
    </row>
    <row r="69" spans="1:15" s="144" customFormat="1" ht="8.25" customHeight="1">
      <c r="A69" s="142"/>
      <c r="B69" s="164">
        <v>2012</v>
      </c>
      <c r="C69" s="708">
        <v>77247</v>
      </c>
      <c r="D69" s="708">
        <v>272258.71000000002</v>
      </c>
      <c r="E69" s="708"/>
      <c r="F69" s="708"/>
      <c r="G69" s="708">
        <v>88100</v>
      </c>
      <c r="H69" s="708" t="s">
        <v>9</v>
      </c>
      <c r="I69" s="708"/>
      <c r="J69" s="708">
        <v>14714</v>
      </c>
      <c r="K69" s="708"/>
      <c r="L69" s="708">
        <v>1223546.9210000001</v>
      </c>
      <c r="M69" s="707" t="s">
        <v>152</v>
      </c>
      <c r="N69" s="149"/>
    </row>
    <row r="70" spans="1:15" s="144" customFormat="1" ht="3" customHeight="1">
      <c r="A70" s="142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6"/>
    </row>
    <row r="71" spans="1:15" s="144" customFormat="1" ht="3" customHeight="1">
      <c r="A71" s="142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6"/>
    </row>
    <row r="72" spans="1:15" s="144" customFormat="1" ht="8.25" customHeight="1">
      <c r="A72" s="142"/>
      <c r="B72" s="696" t="s">
        <v>153</v>
      </c>
      <c r="C72" s="696"/>
      <c r="D72" s="696"/>
      <c r="E72" s="696"/>
      <c r="F72" s="696"/>
      <c r="G72" s="696"/>
      <c r="H72" s="696"/>
      <c r="I72" s="696"/>
      <c r="J72" s="696"/>
      <c r="K72" s="696"/>
      <c r="L72" s="696"/>
      <c r="M72" s="696"/>
      <c r="N72" s="149"/>
    </row>
    <row r="73" spans="1:15" s="144" customFormat="1" ht="8.25" customHeight="1">
      <c r="A73" s="142"/>
      <c r="B73" s="696" t="s">
        <v>154</v>
      </c>
      <c r="C73" s="696"/>
      <c r="D73" s="696"/>
      <c r="E73" s="696"/>
      <c r="F73" s="696"/>
      <c r="G73" s="696"/>
      <c r="H73" s="696"/>
      <c r="I73" s="696"/>
      <c r="J73" s="696"/>
      <c r="K73" s="696"/>
      <c r="L73" s="696"/>
      <c r="M73" s="696"/>
      <c r="N73" s="149"/>
    </row>
    <row r="74" spans="1:15" s="144" customFormat="1" ht="8.25" customHeight="1">
      <c r="A74" s="142"/>
      <c r="B74" s="696" t="s">
        <v>155</v>
      </c>
      <c r="C74" s="696"/>
      <c r="D74" s="696"/>
      <c r="E74" s="696"/>
      <c r="F74" s="696"/>
      <c r="G74" s="696"/>
      <c r="H74" s="696"/>
      <c r="I74" s="696"/>
      <c r="J74" s="696"/>
      <c r="K74" s="696"/>
      <c r="L74" s="696"/>
      <c r="M74" s="696"/>
      <c r="N74" s="149"/>
    </row>
    <row r="75" spans="1:15" s="144" customFormat="1" ht="8.25" customHeight="1">
      <c r="A75" s="142"/>
      <c r="B75" s="696" t="s">
        <v>156</v>
      </c>
      <c r="C75" s="696"/>
      <c r="D75" s="696"/>
      <c r="E75" s="696"/>
      <c r="F75" s="696"/>
      <c r="G75" s="696"/>
      <c r="H75" s="696"/>
      <c r="I75" s="696"/>
      <c r="J75" s="696"/>
      <c r="K75" s="696"/>
      <c r="L75" s="696"/>
      <c r="M75" s="696"/>
      <c r="N75" s="149"/>
    </row>
    <row r="76" spans="1:15" s="144" customFormat="1" ht="4.7" customHeight="1">
      <c r="A76" s="150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53"/>
    </row>
    <row r="77" spans="1:15" hidden="1">
      <c r="O77" s="167" t="s">
        <v>59</v>
      </c>
    </row>
  </sheetData>
  <sheetProtection sheet="1" objects="1" scenarios="1"/>
  <mergeCells count="31">
    <mergeCell ref="E61:F61"/>
    <mergeCell ref="L28:M28"/>
    <mergeCell ref="L30:M30"/>
    <mergeCell ref="L31:M31"/>
    <mergeCell ref="L32:M32"/>
    <mergeCell ref="B42:B46"/>
    <mergeCell ref="C42:D43"/>
    <mergeCell ref="G42:H43"/>
    <mergeCell ref="J42:M43"/>
    <mergeCell ref="D44:D46"/>
    <mergeCell ref="H44:H46"/>
    <mergeCell ref="K44:L46"/>
    <mergeCell ref="M44:M46"/>
    <mergeCell ref="L27:M27"/>
    <mergeCell ref="L14:M14"/>
    <mergeCell ref="L15:M15"/>
    <mergeCell ref="L16:M16"/>
    <mergeCell ref="L18:M18"/>
    <mergeCell ref="L19:M19"/>
    <mergeCell ref="L20:M20"/>
    <mergeCell ref="L21:M21"/>
    <mergeCell ref="L22:M22"/>
    <mergeCell ref="L24:M24"/>
    <mergeCell ref="L25:M25"/>
    <mergeCell ref="L26:M26"/>
    <mergeCell ref="L2:M2"/>
    <mergeCell ref="B7:B11"/>
    <mergeCell ref="F9:F11"/>
    <mergeCell ref="H9:H11"/>
    <mergeCell ref="J9:J11"/>
    <mergeCell ref="L9:M10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paperSize="119"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M4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197" customWidth="1"/>
    <col min="2" max="2" width="16.5" style="197" customWidth="1"/>
    <col min="3" max="3" width="9" style="197" customWidth="1"/>
    <col min="4" max="4" width="25.5" style="197" customWidth="1"/>
    <col min="5" max="5" width="22.5" style="197" customWidth="1"/>
    <col min="6" max="7" width="1" style="197" customWidth="1"/>
    <col min="8" max="13" width="0" style="197" hidden="1" customWidth="1"/>
    <col min="14" max="16384" width="12" style="197" hidden="1"/>
  </cols>
  <sheetData>
    <row r="1" spans="1:13" s="233" customFormat="1" ht="4.7" customHeight="1">
      <c r="A1" s="230"/>
      <c r="B1" s="231"/>
      <c r="C1" s="231"/>
      <c r="D1" s="231"/>
      <c r="E1" s="231"/>
      <c r="F1" s="232"/>
    </row>
    <row r="2" spans="1:13" s="233" customFormat="1" ht="10.5" customHeight="1">
      <c r="A2" s="242"/>
      <c r="B2" s="203" t="s">
        <v>461</v>
      </c>
      <c r="C2" s="596"/>
      <c r="D2" s="247"/>
      <c r="E2" s="710" t="s">
        <v>462</v>
      </c>
      <c r="F2" s="257"/>
    </row>
    <row r="3" spans="1:13" s="233" customFormat="1" ht="10.5" customHeight="1">
      <c r="A3" s="242"/>
      <c r="B3" s="203" t="s">
        <v>27</v>
      </c>
      <c r="C3" s="596"/>
      <c r="D3" s="247"/>
      <c r="E3" s="247"/>
      <c r="F3" s="245"/>
    </row>
    <row r="4" spans="1:13" s="233" customFormat="1" ht="3" customHeight="1">
      <c r="A4" s="242"/>
      <c r="B4" s="244"/>
      <c r="C4" s="244"/>
      <c r="D4" s="244"/>
      <c r="E4" s="244"/>
      <c r="F4" s="245"/>
    </row>
    <row r="5" spans="1:13" s="233" customFormat="1" ht="3" customHeight="1">
      <c r="A5" s="242"/>
      <c r="B5" s="247"/>
      <c r="C5" s="247"/>
      <c r="D5" s="247"/>
      <c r="E5" s="247"/>
      <c r="F5" s="245"/>
    </row>
    <row r="6" spans="1:13" s="233" customFormat="1" ht="8.65" customHeight="1">
      <c r="A6" s="242"/>
      <c r="B6" s="753" t="s">
        <v>28</v>
      </c>
      <c r="C6" s="785" t="s">
        <v>463</v>
      </c>
      <c r="D6" s="786" t="s">
        <v>464</v>
      </c>
      <c r="E6" s="748" t="s">
        <v>465</v>
      </c>
      <c r="F6" s="214"/>
    </row>
    <row r="7" spans="1:13" s="233" customFormat="1" ht="8.65" customHeight="1">
      <c r="A7" s="242"/>
      <c r="B7" s="758"/>
      <c r="C7" s="786"/>
      <c r="D7" s="787"/>
      <c r="E7" s="788"/>
      <c r="F7" s="214"/>
    </row>
    <row r="8" spans="1:13" s="233" customFormat="1" ht="3" customHeight="1">
      <c r="A8" s="242"/>
      <c r="B8" s="244"/>
      <c r="C8" s="244"/>
      <c r="D8" s="244"/>
      <c r="E8" s="244"/>
      <c r="F8" s="245"/>
    </row>
    <row r="9" spans="1:13" s="233" customFormat="1" ht="3" customHeight="1">
      <c r="A9" s="242"/>
      <c r="B9" s="597"/>
      <c r="C9" s="247"/>
      <c r="D9" s="247"/>
      <c r="E9" s="247"/>
      <c r="F9" s="245"/>
    </row>
    <row r="10" spans="1:13" s="233" customFormat="1" ht="9" customHeight="1">
      <c r="A10" s="242"/>
      <c r="B10" s="597" t="s">
        <v>37</v>
      </c>
      <c r="C10" s="256">
        <v>4093</v>
      </c>
      <c r="D10" s="256">
        <v>5569</v>
      </c>
      <c r="E10" s="598">
        <f>SUM(E11-C11)</f>
        <v>25168</v>
      </c>
      <c r="F10" s="599"/>
      <c r="I10" s="600"/>
      <c r="J10" s="600"/>
      <c r="K10" s="600"/>
      <c r="L10" s="600"/>
      <c r="M10" s="600"/>
    </row>
    <row r="11" spans="1:13" s="233" customFormat="1" ht="9" customHeight="1">
      <c r="A11" s="242"/>
      <c r="B11" s="597" t="s">
        <v>38</v>
      </c>
      <c r="C11" s="256">
        <v>4113</v>
      </c>
      <c r="D11" s="256">
        <v>5913</v>
      </c>
      <c r="E11" s="598">
        <f>SUM(E12-C12)</f>
        <v>29281</v>
      </c>
      <c r="F11" s="599"/>
    </row>
    <row r="12" spans="1:13" s="233" customFormat="1" ht="9" customHeight="1">
      <c r="A12" s="242"/>
      <c r="B12" s="597" t="s">
        <v>39</v>
      </c>
      <c r="C12" s="256">
        <v>3580</v>
      </c>
      <c r="D12" s="256">
        <v>6123</v>
      </c>
      <c r="E12" s="598">
        <f>SUM(E13-C13)</f>
        <v>32861</v>
      </c>
      <c r="F12" s="599"/>
    </row>
    <row r="13" spans="1:13" s="233" customFormat="1" ht="9" customHeight="1">
      <c r="A13" s="242"/>
      <c r="B13" s="597" t="s">
        <v>40</v>
      </c>
      <c r="C13" s="256">
        <v>4638</v>
      </c>
      <c r="D13" s="256">
        <v>6756</v>
      </c>
      <c r="E13" s="598">
        <f>SUM(E14-C14)</f>
        <v>37499</v>
      </c>
      <c r="F13" s="599"/>
    </row>
    <row r="14" spans="1:13" s="233" customFormat="1" ht="9" customHeight="1">
      <c r="A14" s="242"/>
      <c r="B14" s="601">
        <v>1999</v>
      </c>
      <c r="C14" s="256">
        <v>4264</v>
      </c>
      <c r="D14" s="256">
        <v>8866</v>
      </c>
      <c r="E14" s="598">
        <f>SUM(E16-C16)</f>
        <v>41763</v>
      </c>
      <c r="F14" s="599"/>
    </row>
    <row r="15" spans="1:13" s="233" customFormat="1" ht="9" customHeight="1">
      <c r="A15" s="242"/>
      <c r="B15" s="601"/>
      <c r="C15" s="256"/>
      <c r="D15" s="256"/>
      <c r="E15" s="256"/>
      <c r="F15" s="599"/>
    </row>
    <row r="16" spans="1:13" s="233" customFormat="1" ht="9" customHeight="1">
      <c r="A16" s="242"/>
      <c r="B16" s="601">
        <v>2000</v>
      </c>
      <c r="C16" s="256">
        <v>4670</v>
      </c>
      <c r="D16" s="256">
        <v>8696</v>
      </c>
      <c r="E16" s="598">
        <f>SUM(E17-C17)</f>
        <v>46433</v>
      </c>
      <c r="F16" s="599"/>
      <c r="G16" s="602"/>
    </row>
    <row r="17" spans="1:7" s="233" customFormat="1" ht="9" customHeight="1">
      <c r="A17" s="242"/>
      <c r="B17" s="601">
        <v>2001</v>
      </c>
      <c r="C17" s="256">
        <v>4153</v>
      </c>
      <c r="D17" s="256">
        <v>8600</v>
      </c>
      <c r="E17" s="598">
        <f>SUM(E18-C18)</f>
        <v>50586</v>
      </c>
      <c r="F17" s="599"/>
      <c r="G17" s="602"/>
    </row>
    <row r="18" spans="1:7" s="233" customFormat="1" ht="9" customHeight="1">
      <c r="A18" s="242"/>
      <c r="B18" s="259">
        <v>2002</v>
      </c>
      <c r="C18" s="256">
        <v>13497</v>
      </c>
      <c r="D18" s="256">
        <v>8469</v>
      </c>
      <c r="E18" s="598">
        <f>SUM(E19-C19)</f>
        <v>64083</v>
      </c>
      <c r="F18" s="599"/>
      <c r="G18" s="602"/>
    </row>
    <row r="19" spans="1:7" s="233" customFormat="1" ht="9" customHeight="1">
      <c r="A19" s="242"/>
      <c r="B19" s="259">
        <v>2003</v>
      </c>
      <c r="C19" s="256">
        <v>7030</v>
      </c>
      <c r="D19" s="256">
        <v>8333</v>
      </c>
      <c r="E19" s="598">
        <f>SUM(E20-C20)</f>
        <v>71113</v>
      </c>
      <c r="F19" s="599"/>
      <c r="G19" s="602"/>
    </row>
    <row r="20" spans="1:7" s="233" customFormat="1" ht="9" customHeight="1">
      <c r="A20" s="242"/>
      <c r="B20" s="259">
        <v>2004</v>
      </c>
      <c r="C20" s="256">
        <v>22070</v>
      </c>
      <c r="D20" s="256">
        <v>8364</v>
      </c>
      <c r="E20" s="598">
        <f>SUM(E22-C22)</f>
        <v>93183</v>
      </c>
      <c r="F20" s="599"/>
      <c r="G20" s="602"/>
    </row>
    <row r="21" spans="1:7" s="233" customFormat="1" ht="9" customHeight="1">
      <c r="A21" s="242"/>
      <c r="B21" s="259"/>
      <c r="C21" s="256"/>
      <c r="D21" s="256"/>
      <c r="E21" s="256"/>
      <c r="F21" s="599"/>
      <c r="G21" s="602"/>
    </row>
    <row r="22" spans="1:7" s="233" customFormat="1" ht="9" customHeight="1">
      <c r="A22" s="242"/>
      <c r="B22" s="259">
        <v>2005</v>
      </c>
      <c r="C22" s="256">
        <v>8655</v>
      </c>
      <c r="D22" s="256">
        <v>8651</v>
      </c>
      <c r="E22" s="598">
        <f>SUM(E23-C23)</f>
        <v>101838</v>
      </c>
      <c r="F22" s="599"/>
      <c r="G22" s="602"/>
    </row>
    <row r="23" spans="1:7" s="233" customFormat="1" ht="9" customHeight="1">
      <c r="A23" s="242"/>
      <c r="B23" s="259">
        <v>2006</v>
      </c>
      <c r="C23" s="256">
        <v>7781</v>
      </c>
      <c r="D23" s="256">
        <v>8744</v>
      </c>
      <c r="E23" s="598">
        <f>SUM(E24-C24)</f>
        <v>109619</v>
      </c>
      <c r="F23" s="599"/>
      <c r="G23" s="602"/>
    </row>
    <row r="24" spans="1:7" s="233" customFormat="1" ht="9" customHeight="1">
      <c r="A24" s="242"/>
      <c r="B24" s="259">
        <v>2007</v>
      </c>
      <c r="C24" s="256">
        <v>7662</v>
      </c>
      <c r="D24" s="256">
        <v>7787</v>
      </c>
      <c r="E24" s="598">
        <f>SUM(E25-C25)</f>
        <v>117281</v>
      </c>
      <c r="F24" s="599"/>
      <c r="G24" s="602"/>
    </row>
    <row r="25" spans="1:7" s="233" customFormat="1" ht="9" customHeight="1">
      <c r="A25" s="242"/>
      <c r="B25" s="259">
        <v>2008</v>
      </c>
      <c r="C25" s="256">
        <v>12374</v>
      </c>
      <c r="D25" s="256">
        <v>7193</v>
      </c>
      <c r="E25" s="598">
        <f>SUM(E26-C26)</f>
        <v>129655</v>
      </c>
      <c r="F25" s="599"/>
      <c r="G25" s="602"/>
    </row>
    <row r="26" spans="1:7" s="233" customFormat="1" ht="9" customHeight="1">
      <c r="A26" s="242"/>
      <c r="B26" s="259">
        <v>2009</v>
      </c>
      <c r="C26" s="256">
        <v>8929</v>
      </c>
      <c r="D26" s="256">
        <v>6841</v>
      </c>
      <c r="E26" s="598">
        <f>SUM(E28-C28)</f>
        <v>138584</v>
      </c>
      <c r="F26" s="599"/>
      <c r="G26" s="602"/>
    </row>
    <row r="27" spans="1:7" s="233" customFormat="1" ht="9" customHeight="1">
      <c r="A27" s="242"/>
      <c r="B27" s="259"/>
      <c r="C27" s="256"/>
      <c r="D27" s="256"/>
      <c r="E27" s="598"/>
      <c r="F27" s="599"/>
      <c r="G27" s="602"/>
    </row>
    <row r="28" spans="1:7" s="233" customFormat="1" ht="9" customHeight="1">
      <c r="A28" s="242"/>
      <c r="B28" s="259">
        <v>2010</v>
      </c>
      <c r="C28" s="256">
        <v>8509</v>
      </c>
      <c r="D28" s="256">
        <v>6889</v>
      </c>
      <c r="E28" s="598">
        <f>SUM(E29-C29)</f>
        <v>147093</v>
      </c>
      <c r="F28" s="599"/>
      <c r="G28" s="602"/>
    </row>
    <row r="29" spans="1:7" s="233" customFormat="1" ht="9" customHeight="1">
      <c r="A29" s="242"/>
      <c r="B29" s="259">
        <v>2011</v>
      </c>
      <c r="C29" s="256">
        <v>7674</v>
      </c>
      <c r="D29" s="256">
        <v>5234</v>
      </c>
      <c r="E29" s="598">
        <f>SUM(E30-C30)</f>
        <v>154767</v>
      </c>
      <c r="F29" s="599"/>
      <c r="G29" s="602"/>
    </row>
    <row r="30" spans="1:7" s="233" customFormat="1" ht="9" customHeight="1">
      <c r="A30" s="242"/>
      <c r="B30" s="259" t="s">
        <v>23</v>
      </c>
      <c r="C30" s="256">
        <v>6975</v>
      </c>
      <c r="D30" s="256">
        <v>5191</v>
      </c>
      <c r="E30" s="598">
        <v>161742</v>
      </c>
      <c r="F30" s="599"/>
      <c r="G30" s="602"/>
    </row>
    <row r="31" spans="1:7" s="233" customFormat="1" ht="3" customHeight="1">
      <c r="A31" s="242"/>
      <c r="B31" s="244"/>
      <c r="C31" s="244"/>
      <c r="D31" s="244"/>
      <c r="E31" s="244"/>
      <c r="F31" s="245"/>
    </row>
    <row r="32" spans="1:7" s="233" customFormat="1" ht="3" customHeight="1">
      <c r="A32" s="242"/>
      <c r="B32" s="247"/>
      <c r="C32" s="247"/>
      <c r="D32" s="247"/>
      <c r="E32" s="247"/>
      <c r="F32" s="245"/>
    </row>
    <row r="33" spans="1:7" s="233" customFormat="1" ht="9" customHeight="1">
      <c r="A33" s="242"/>
      <c r="B33" s="690" t="s">
        <v>480</v>
      </c>
      <c r="C33" s="247"/>
      <c r="D33" s="247"/>
      <c r="E33" s="247"/>
      <c r="F33" s="245"/>
    </row>
    <row r="34" spans="1:7" s="233" customFormat="1" ht="9" customHeight="1">
      <c r="A34" s="242"/>
      <c r="B34" s="690" t="s">
        <v>481</v>
      </c>
      <c r="C34" s="247"/>
      <c r="D34" s="247"/>
      <c r="E34" s="247"/>
      <c r="F34" s="245"/>
    </row>
    <row r="35" spans="1:7" s="233" customFormat="1" ht="9" customHeight="1">
      <c r="A35" s="242"/>
      <c r="B35" s="690" t="s">
        <v>466</v>
      </c>
      <c r="C35" s="247"/>
      <c r="D35" s="247"/>
      <c r="E35" s="247"/>
      <c r="F35" s="245"/>
    </row>
    <row r="36" spans="1:7" s="233" customFormat="1" ht="9" customHeight="1">
      <c r="A36" s="242"/>
      <c r="B36" s="690" t="s">
        <v>467</v>
      </c>
      <c r="C36" s="247"/>
      <c r="D36" s="247"/>
      <c r="E36" s="247"/>
      <c r="F36" s="245"/>
    </row>
    <row r="37" spans="1:7" s="233" customFormat="1" ht="9" customHeight="1">
      <c r="A37" s="242"/>
      <c r="B37" s="690" t="s">
        <v>468</v>
      </c>
      <c r="C37" s="247"/>
      <c r="D37" s="247"/>
      <c r="E37" s="247"/>
      <c r="F37" s="245"/>
    </row>
    <row r="38" spans="1:7" s="233" customFormat="1" ht="9" customHeight="1">
      <c r="A38" s="242"/>
      <c r="B38" s="690" t="s">
        <v>469</v>
      </c>
      <c r="C38" s="247"/>
      <c r="D38" s="247"/>
      <c r="E38" s="247"/>
      <c r="F38" s="245"/>
    </row>
    <row r="39" spans="1:7" s="233" customFormat="1" ht="4.7" customHeight="1">
      <c r="A39" s="261"/>
      <c r="B39" s="244"/>
      <c r="C39" s="244"/>
      <c r="D39" s="244"/>
      <c r="E39" s="244"/>
      <c r="F39" s="262"/>
    </row>
    <row r="40" spans="1:7" hidden="1">
      <c r="G40" s="197" t="s">
        <v>59</v>
      </c>
    </row>
  </sheetData>
  <sheetProtection sheet="1" objects="1" scenarios="1"/>
  <mergeCells count="4">
    <mergeCell ref="B6:B7"/>
    <mergeCell ref="C6:C7"/>
    <mergeCell ref="D6:D7"/>
    <mergeCell ref="E6:E7"/>
  </mergeCells>
  <hyperlinks>
    <hyperlink ref="E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P19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288" customWidth="1"/>
    <col min="2" max="2" width="8" style="288" customWidth="1"/>
    <col min="3" max="3" width="7.1640625" style="288" customWidth="1"/>
    <col min="4" max="4" width="9" style="288" customWidth="1"/>
    <col min="5" max="5" width="1" style="288" customWidth="1"/>
    <col min="6" max="6" width="9.1640625" style="288" customWidth="1"/>
    <col min="7" max="7" width="2.1640625" style="288" customWidth="1"/>
    <col min="8" max="8" width="8" style="288" customWidth="1"/>
    <col min="9" max="9" width="9.83203125" style="288" customWidth="1"/>
    <col min="10" max="10" width="9.5" style="288" customWidth="1"/>
    <col min="11" max="11" width="1.1640625" style="288" customWidth="1"/>
    <col min="12" max="12" width="8.5" style="288" customWidth="1"/>
    <col min="13" max="14" width="1" style="288" customWidth="1"/>
    <col min="15" max="15" width="13" style="288" hidden="1" customWidth="1"/>
    <col min="16" max="16384" width="11.33203125" style="288" hidden="1"/>
  </cols>
  <sheetData>
    <row r="1" spans="1:16" ht="4.7" customHeight="1">
      <c r="A1" s="285"/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7"/>
    </row>
    <row r="2" spans="1:16" ht="11.1" customHeight="1">
      <c r="A2" s="289"/>
      <c r="B2" s="290" t="s">
        <v>203</v>
      </c>
      <c r="C2" s="290"/>
      <c r="D2" s="290"/>
      <c r="E2" s="290"/>
      <c r="F2" s="290"/>
      <c r="G2" s="290"/>
      <c r="H2" s="290"/>
      <c r="I2" s="291"/>
      <c r="J2" s="291"/>
      <c r="K2" s="291"/>
      <c r="L2" s="710" t="s">
        <v>204</v>
      </c>
      <c r="M2" s="292"/>
      <c r="O2" s="713"/>
    </row>
    <row r="3" spans="1:16" ht="11.1" customHeight="1">
      <c r="A3" s="289"/>
      <c r="B3" s="290" t="s">
        <v>205</v>
      </c>
      <c r="C3" s="290"/>
      <c r="D3" s="290"/>
      <c r="E3" s="290"/>
      <c r="F3" s="290"/>
      <c r="G3" s="293"/>
      <c r="H3" s="293"/>
      <c r="I3" s="293"/>
      <c r="J3" s="291"/>
      <c r="K3" s="291"/>
      <c r="L3" s="294"/>
      <c r="M3" s="292"/>
    </row>
    <row r="4" spans="1:16" ht="11.1" customHeight="1">
      <c r="A4" s="289"/>
      <c r="B4" s="290" t="s">
        <v>206</v>
      </c>
      <c r="C4" s="290"/>
      <c r="D4" s="290"/>
      <c r="E4" s="290"/>
      <c r="F4" s="290"/>
      <c r="G4" s="293"/>
      <c r="H4" s="293"/>
      <c r="I4" s="293"/>
      <c r="J4" s="291"/>
      <c r="K4" s="291"/>
      <c r="L4" s="294"/>
      <c r="M4" s="292"/>
    </row>
    <row r="5" spans="1:16" ht="11.1" customHeight="1">
      <c r="A5" s="289"/>
      <c r="B5" s="290" t="s">
        <v>207</v>
      </c>
      <c r="C5" s="290"/>
      <c r="D5" s="290"/>
      <c r="E5" s="290"/>
      <c r="F5" s="290"/>
      <c r="G5" s="293"/>
      <c r="H5" s="293"/>
      <c r="I5" s="293"/>
      <c r="J5" s="291"/>
      <c r="K5" s="291"/>
      <c r="L5" s="293"/>
      <c r="M5" s="292"/>
    </row>
    <row r="6" spans="1:16" ht="3" customHeight="1">
      <c r="A6" s="289"/>
      <c r="B6" s="295"/>
      <c r="C6" s="296"/>
      <c r="D6" s="296"/>
      <c r="E6" s="296"/>
      <c r="F6" s="296"/>
      <c r="G6" s="296"/>
      <c r="H6" s="296"/>
      <c r="I6" s="297"/>
      <c r="J6" s="297"/>
      <c r="K6" s="297"/>
      <c r="L6" s="296"/>
      <c r="M6" s="292"/>
    </row>
    <row r="7" spans="1:16" s="301" customFormat="1" ht="3" customHeight="1">
      <c r="A7" s="298"/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300"/>
    </row>
    <row r="8" spans="1:16" s="301" customFormat="1" ht="8.65" customHeight="1">
      <c r="A8" s="298"/>
      <c r="B8" s="789" t="s">
        <v>28</v>
      </c>
      <c r="C8" s="302" t="s">
        <v>208</v>
      </c>
      <c r="D8" s="303"/>
      <c r="E8" s="303"/>
      <c r="F8" s="303"/>
      <c r="G8" s="303"/>
      <c r="H8" s="303"/>
      <c r="I8" s="791" t="s">
        <v>209</v>
      </c>
      <c r="J8" s="791" t="s">
        <v>210</v>
      </c>
      <c r="K8" s="791"/>
      <c r="L8" s="791" t="s">
        <v>211</v>
      </c>
      <c r="M8" s="304"/>
    </row>
    <row r="9" spans="1:16" s="301" customFormat="1" ht="2.4500000000000002" customHeight="1">
      <c r="A9" s="298"/>
      <c r="B9" s="790"/>
      <c r="C9" s="305"/>
      <c r="D9" s="306"/>
      <c r="E9" s="306"/>
      <c r="F9" s="306"/>
      <c r="G9" s="306"/>
      <c r="H9" s="306"/>
      <c r="I9" s="791"/>
      <c r="J9" s="791"/>
      <c r="K9" s="791"/>
      <c r="L9" s="791"/>
      <c r="M9" s="304"/>
    </row>
    <row r="10" spans="1:16" s="301" customFormat="1" ht="8.65" customHeight="1">
      <c r="A10" s="298"/>
      <c r="B10" s="790"/>
      <c r="C10" s="792" t="s">
        <v>212</v>
      </c>
      <c r="D10" s="792" t="s">
        <v>213</v>
      </c>
      <c r="E10" s="712"/>
      <c r="F10" s="792" t="s">
        <v>214</v>
      </c>
      <c r="G10" s="791" t="s">
        <v>215</v>
      </c>
      <c r="H10" s="791"/>
      <c r="I10" s="791"/>
      <c r="J10" s="791"/>
      <c r="K10" s="791"/>
      <c r="L10" s="791"/>
      <c r="M10" s="304"/>
    </row>
    <row r="11" spans="1:16" s="301" customFormat="1" ht="8.65" customHeight="1">
      <c r="A11" s="298"/>
      <c r="B11" s="790"/>
      <c r="C11" s="791"/>
      <c r="D11" s="791"/>
      <c r="E11" s="712"/>
      <c r="F11" s="791"/>
      <c r="G11" s="791"/>
      <c r="H11" s="791"/>
      <c r="I11" s="791"/>
      <c r="J11" s="791"/>
      <c r="K11" s="791"/>
      <c r="L11" s="791"/>
      <c r="M11" s="304"/>
    </row>
    <row r="12" spans="1:16" s="301" customFormat="1" ht="3" customHeight="1">
      <c r="A12" s="298"/>
      <c r="B12" s="307"/>
      <c r="C12" s="308"/>
      <c r="D12" s="309"/>
      <c r="E12" s="309"/>
      <c r="F12" s="309"/>
      <c r="G12" s="309"/>
      <c r="H12" s="309"/>
      <c r="I12" s="309"/>
      <c r="J12" s="309"/>
      <c r="K12" s="309"/>
      <c r="L12" s="309"/>
      <c r="M12" s="310"/>
    </row>
    <row r="13" spans="1:16" ht="3" customHeight="1">
      <c r="A13" s="289"/>
      <c r="B13" s="311"/>
      <c r="C13" s="312"/>
      <c r="D13" s="313"/>
      <c r="E13" s="313"/>
      <c r="F13" s="313"/>
      <c r="G13" s="313"/>
      <c r="H13" s="313"/>
      <c r="I13" s="313"/>
      <c r="J13" s="313"/>
      <c r="K13" s="313"/>
      <c r="L13" s="313"/>
      <c r="M13" s="314"/>
    </row>
    <row r="14" spans="1:16" ht="8.25" customHeight="1">
      <c r="A14" s="289"/>
      <c r="B14" s="315">
        <v>1995</v>
      </c>
      <c r="C14" s="316">
        <f>SUM(D14:H14)</f>
        <v>13750</v>
      </c>
      <c r="D14" s="316">
        <v>6445</v>
      </c>
      <c r="E14" s="316"/>
      <c r="F14" s="316">
        <v>7305</v>
      </c>
      <c r="G14" s="316"/>
      <c r="H14" s="317" t="s">
        <v>9</v>
      </c>
      <c r="I14" s="316">
        <v>4585</v>
      </c>
      <c r="J14" s="316">
        <v>31</v>
      </c>
      <c r="K14" s="316"/>
      <c r="L14" s="316">
        <v>148</v>
      </c>
      <c r="M14" s="318"/>
      <c r="N14" s="316"/>
      <c r="O14" s="316"/>
      <c r="P14" s="319"/>
    </row>
    <row r="15" spans="1:16" ht="8.25" customHeight="1">
      <c r="A15" s="289"/>
      <c r="B15" s="315">
        <v>1996</v>
      </c>
      <c r="C15" s="316">
        <f>SUM(D15:H15)</f>
        <v>23651</v>
      </c>
      <c r="D15" s="316">
        <v>10013</v>
      </c>
      <c r="E15" s="316"/>
      <c r="F15" s="316">
        <v>13638</v>
      </c>
      <c r="G15" s="316"/>
      <c r="H15" s="317" t="s">
        <v>9</v>
      </c>
      <c r="I15" s="316">
        <v>9973</v>
      </c>
      <c r="J15" s="316">
        <v>31</v>
      </c>
      <c r="K15" s="316"/>
      <c r="L15" s="316">
        <v>170</v>
      </c>
      <c r="M15" s="318"/>
      <c r="N15" s="316"/>
      <c r="O15" s="316"/>
    </row>
    <row r="16" spans="1:16" ht="8.25" customHeight="1">
      <c r="A16" s="289"/>
      <c r="B16" s="315">
        <v>1997</v>
      </c>
      <c r="C16" s="316">
        <f>SUM(D16:H16)</f>
        <v>27431</v>
      </c>
      <c r="D16" s="316">
        <v>11051</v>
      </c>
      <c r="E16" s="316"/>
      <c r="F16" s="316">
        <v>16380</v>
      </c>
      <c r="G16" s="316"/>
      <c r="H16" s="317" t="s">
        <v>9</v>
      </c>
      <c r="I16" s="316">
        <v>11011</v>
      </c>
      <c r="J16" s="316">
        <v>31</v>
      </c>
      <c r="K16" s="316"/>
      <c r="L16" s="316">
        <v>212</v>
      </c>
      <c r="M16" s="318"/>
      <c r="N16" s="316"/>
      <c r="O16" s="316"/>
    </row>
    <row r="17" spans="1:15" ht="8.25" customHeight="1">
      <c r="A17" s="289"/>
      <c r="B17" s="315">
        <v>1998</v>
      </c>
      <c r="C17" s="316">
        <v>100251</v>
      </c>
      <c r="D17" s="317" t="s">
        <v>9</v>
      </c>
      <c r="E17" s="317"/>
      <c r="F17" s="317">
        <v>100251</v>
      </c>
      <c r="G17" s="317"/>
      <c r="H17" s="317" t="s">
        <v>9</v>
      </c>
      <c r="I17" s="317">
        <v>18085</v>
      </c>
      <c r="J17" s="316">
        <v>31</v>
      </c>
      <c r="K17" s="316"/>
      <c r="L17" s="316">
        <v>604</v>
      </c>
      <c r="M17" s="318"/>
      <c r="N17" s="316"/>
      <c r="O17" s="316"/>
    </row>
    <row r="18" spans="1:15" ht="8.25" customHeight="1">
      <c r="A18" s="289"/>
      <c r="B18" s="315">
        <v>1999</v>
      </c>
      <c r="C18" s="316">
        <v>144790</v>
      </c>
      <c r="D18" s="317" t="s">
        <v>9</v>
      </c>
      <c r="E18" s="317"/>
      <c r="F18" s="317">
        <v>144790</v>
      </c>
      <c r="G18" s="317"/>
      <c r="H18" s="317" t="s">
        <v>9</v>
      </c>
      <c r="I18" s="317">
        <v>18070</v>
      </c>
      <c r="J18" s="316">
        <v>31</v>
      </c>
      <c r="K18" s="316"/>
      <c r="L18" s="316">
        <v>679</v>
      </c>
      <c r="M18" s="318"/>
      <c r="N18" s="316"/>
      <c r="O18" s="316"/>
    </row>
    <row r="19" spans="1:15" ht="3" customHeight="1">
      <c r="A19" s="289"/>
      <c r="B19" s="315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1"/>
      <c r="N19" s="316"/>
      <c r="O19" s="316"/>
    </row>
    <row r="20" spans="1:15" ht="8.25" customHeight="1">
      <c r="A20" s="289"/>
      <c r="B20" s="315">
        <v>2000</v>
      </c>
      <c r="C20" s="316">
        <f>SUM(D20:H20)</f>
        <v>100135</v>
      </c>
      <c r="D20" s="316">
        <v>30353</v>
      </c>
      <c r="E20" s="316"/>
      <c r="F20" s="316">
        <v>69782</v>
      </c>
      <c r="G20" s="316"/>
      <c r="H20" s="317" t="s">
        <v>9</v>
      </c>
      <c r="I20" s="316">
        <v>25299</v>
      </c>
      <c r="J20" s="316">
        <v>31</v>
      </c>
      <c r="K20" s="316"/>
      <c r="L20" s="316">
        <v>561</v>
      </c>
      <c r="M20" s="318"/>
      <c r="N20" s="316"/>
      <c r="O20" s="316"/>
    </row>
    <row r="21" spans="1:15" ht="8.25" customHeight="1">
      <c r="A21" s="289"/>
      <c r="B21" s="315">
        <v>2001</v>
      </c>
      <c r="C21" s="322">
        <f>SUM(D21:H21)</f>
        <v>117633</v>
      </c>
      <c r="D21" s="322">
        <v>5400</v>
      </c>
      <c r="E21" s="316"/>
      <c r="F21" s="316">
        <v>112233</v>
      </c>
      <c r="G21" s="316"/>
      <c r="H21" s="317" t="s">
        <v>9</v>
      </c>
      <c r="I21" s="316">
        <v>34202</v>
      </c>
      <c r="J21" s="316">
        <v>31</v>
      </c>
      <c r="K21" s="316"/>
      <c r="L21" s="316">
        <v>454</v>
      </c>
      <c r="M21" s="323"/>
      <c r="O21" s="316"/>
    </row>
    <row r="22" spans="1:15" ht="8.25" customHeight="1">
      <c r="A22" s="289"/>
      <c r="B22" s="315">
        <v>2002</v>
      </c>
      <c r="C22" s="316">
        <f>SUM(D22:H22)</f>
        <v>480473</v>
      </c>
      <c r="D22" s="316">
        <v>39954</v>
      </c>
      <c r="E22" s="324"/>
      <c r="F22" s="316">
        <v>104076</v>
      </c>
      <c r="G22" s="316"/>
      <c r="H22" s="317">
        <v>336443</v>
      </c>
      <c r="I22" s="316">
        <v>71453</v>
      </c>
      <c r="J22" s="316">
        <v>31</v>
      </c>
      <c r="K22" s="316"/>
      <c r="L22" s="316">
        <v>497</v>
      </c>
      <c r="M22" s="323"/>
    </row>
    <row r="23" spans="1:15" ht="8.25" customHeight="1">
      <c r="A23" s="289"/>
      <c r="B23" s="315">
        <v>2003</v>
      </c>
      <c r="C23" s="322">
        <f>SUM(D23:H23)</f>
        <v>754569</v>
      </c>
      <c r="D23" s="322">
        <v>30913</v>
      </c>
      <c r="E23" s="316"/>
      <c r="F23" s="316">
        <v>48966</v>
      </c>
      <c r="G23" s="316"/>
      <c r="H23" s="316">
        <v>674690</v>
      </c>
      <c r="I23" s="316">
        <v>47177</v>
      </c>
      <c r="J23" s="316">
        <v>31</v>
      </c>
      <c r="K23" s="316"/>
      <c r="L23" s="316">
        <v>518</v>
      </c>
      <c r="M23" s="323"/>
    </row>
    <row r="24" spans="1:15" ht="8.25" customHeight="1">
      <c r="A24" s="289"/>
      <c r="B24" s="315">
        <v>2004</v>
      </c>
      <c r="C24" s="322">
        <f>SUM(D24:H24)</f>
        <v>1089136</v>
      </c>
      <c r="D24" s="322">
        <v>80355</v>
      </c>
      <c r="E24" s="316"/>
      <c r="F24" s="316">
        <v>72473</v>
      </c>
      <c r="G24" s="316"/>
      <c r="H24" s="316">
        <v>936308</v>
      </c>
      <c r="I24" s="316">
        <v>155340</v>
      </c>
      <c r="J24" s="316">
        <v>32</v>
      </c>
      <c r="K24" s="316"/>
      <c r="L24" s="316">
        <v>529</v>
      </c>
      <c r="M24" s="323"/>
    </row>
    <row r="25" spans="1:15" ht="3" customHeight="1">
      <c r="A25" s="289"/>
      <c r="B25" s="315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1"/>
      <c r="N25" s="316"/>
      <c r="O25" s="316"/>
    </row>
    <row r="26" spans="1:15" ht="8.25" customHeight="1">
      <c r="A26" s="289"/>
      <c r="B26" s="315">
        <v>2005</v>
      </c>
      <c r="C26" s="316">
        <f>SUM(D26:H26)</f>
        <v>960238</v>
      </c>
      <c r="D26" s="316">
        <v>32999</v>
      </c>
      <c r="E26" s="316"/>
      <c r="F26" s="316">
        <v>75134</v>
      </c>
      <c r="G26" s="316"/>
      <c r="H26" s="316">
        <v>852105</v>
      </c>
      <c r="I26" s="316">
        <v>158895</v>
      </c>
      <c r="J26" s="316">
        <v>32</v>
      </c>
      <c r="K26" s="316"/>
      <c r="L26" s="316">
        <v>554</v>
      </c>
      <c r="M26" s="323"/>
    </row>
    <row r="27" spans="1:15" ht="8.25" customHeight="1">
      <c r="A27" s="289"/>
      <c r="B27" s="315">
        <v>2006</v>
      </c>
      <c r="C27" s="322">
        <f>SUM(D27:H27)</f>
        <v>1344377</v>
      </c>
      <c r="D27" s="316">
        <v>48789</v>
      </c>
      <c r="E27" s="316"/>
      <c r="F27" s="322">
        <v>79189</v>
      </c>
      <c r="G27" s="316"/>
      <c r="H27" s="316">
        <v>1216399</v>
      </c>
      <c r="I27" s="316">
        <v>180027</v>
      </c>
      <c r="J27" s="316">
        <v>32</v>
      </c>
      <c r="K27" s="316"/>
      <c r="L27" s="316">
        <v>566</v>
      </c>
      <c r="M27" s="323"/>
    </row>
    <row r="28" spans="1:15" ht="8.25" customHeight="1">
      <c r="A28" s="289"/>
      <c r="B28" s="315">
        <v>2007</v>
      </c>
      <c r="C28" s="316">
        <f>SUM(D28:H28)</f>
        <v>1353690</v>
      </c>
      <c r="D28" s="316">
        <v>49138</v>
      </c>
      <c r="E28" s="316"/>
      <c r="F28" s="316">
        <v>99943</v>
      </c>
      <c r="G28" s="316"/>
      <c r="H28" s="316">
        <v>1204609</v>
      </c>
      <c r="I28" s="316">
        <v>188517</v>
      </c>
      <c r="J28" s="316">
        <v>32</v>
      </c>
      <c r="K28" s="316"/>
      <c r="L28" s="316">
        <v>538</v>
      </c>
      <c r="M28" s="323"/>
    </row>
    <row r="29" spans="1:15" ht="8.25" customHeight="1">
      <c r="A29" s="289"/>
      <c r="B29" s="315">
        <v>2008</v>
      </c>
      <c r="C29" s="316">
        <f>SUM(D29:H29)</f>
        <v>1437543</v>
      </c>
      <c r="D29" s="316">
        <v>23516</v>
      </c>
      <c r="E29" s="316"/>
      <c r="F29" s="316">
        <v>84633</v>
      </c>
      <c r="G29" s="316"/>
      <c r="H29" s="316">
        <v>1329394</v>
      </c>
      <c r="I29" s="316">
        <v>250923</v>
      </c>
      <c r="J29" s="316">
        <v>32</v>
      </c>
      <c r="K29" s="316"/>
      <c r="L29" s="316">
        <v>612</v>
      </c>
      <c r="M29" s="323"/>
    </row>
    <row r="30" spans="1:15" ht="8.25" customHeight="1">
      <c r="A30" s="289"/>
      <c r="B30" s="315">
        <v>2009</v>
      </c>
      <c r="C30" s="316">
        <f>SUM(D30:H30)</f>
        <v>1609179</v>
      </c>
      <c r="D30" s="316">
        <v>16129</v>
      </c>
      <c r="E30" s="316"/>
      <c r="F30" s="316">
        <v>139701</v>
      </c>
      <c r="G30" s="316"/>
      <c r="H30" s="316">
        <v>1453349</v>
      </c>
      <c r="I30" s="316">
        <v>139627</v>
      </c>
      <c r="J30" s="316">
        <v>32</v>
      </c>
      <c r="K30" s="316"/>
      <c r="L30" s="316">
        <v>673</v>
      </c>
      <c r="M30" s="323"/>
    </row>
    <row r="31" spans="1:15" ht="3" customHeight="1">
      <c r="A31" s="289"/>
      <c r="B31" s="315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23"/>
    </row>
    <row r="32" spans="1:15" ht="8.25" customHeight="1">
      <c r="A32" s="289"/>
      <c r="B32" s="315">
        <v>2010</v>
      </c>
      <c r="C32" s="316">
        <f t="shared" ref="C32:C33" si="0">SUM(D32:H32)</f>
        <v>1861357</v>
      </c>
      <c r="D32" s="316">
        <v>15443</v>
      </c>
      <c r="E32" s="316"/>
      <c r="F32" s="317">
        <v>155330</v>
      </c>
      <c r="G32" s="316"/>
      <c r="H32" s="316">
        <v>1690584</v>
      </c>
      <c r="I32" s="316">
        <v>144495</v>
      </c>
      <c r="J32" s="316">
        <v>32</v>
      </c>
      <c r="K32" s="316"/>
      <c r="L32" s="316">
        <v>688</v>
      </c>
      <c r="M32" s="323"/>
    </row>
    <row r="33" spans="1:14" ht="8.25" customHeight="1">
      <c r="A33" s="289"/>
      <c r="B33" s="315">
        <v>2011</v>
      </c>
      <c r="C33" s="316">
        <f t="shared" si="0"/>
        <v>1939674</v>
      </c>
      <c r="D33" s="316">
        <v>14630</v>
      </c>
      <c r="E33" s="316"/>
      <c r="F33" s="317">
        <v>172268</v>
      </c>
      <c r="G33" s="316"/>
      <c r="H33" s="316">
        <v>1752776</v>
      </c>
      <c r="I33" s="316">
        <v>77558</v>
      </c>
      <c r="J33" s="316">
        <v>31</v>
      </c>
      <c r="K33" s="316"/>
      <c r="L33" s="316">
        <v>550</v>
      </c>
      <c r="M33" s="323"/>
    </row>
    <row r="34" spans="1:14" ht="3" customHeight="1">
      <c r="A34" s="289"/>
      <c r="B34" s="325"/>
      <c r="C34" s="326"/>
      <c r="D34" s="327"/>
      <c r="E34" s="327"/>
      <c r="F34" s="328"/>
      <c r="G34" s="328"/>
      <c r="H34" s="328"/>
      <c r="I34" s="328"/>
      <c r="J34" s="328"/>
      <c r="K34" s="328"/>
      <c r="L34" s="328"/>
      <c r="M34" s="329"/>
    </row>
    <row r="35" spans="1:14" ht="3" customHeight="1">
      <c r="A35" s="289"/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23"/>
    </row>
    <row r="36" spans="1:14" ht="9" customHeight="1">
      <c r="A36" s="289"/>
      <c r="B36" s="332" t="s">
        <v>216</v>
      </c>
      <c r="C36" s="333"/>
      <c r="D36" s="333"/>
      <c r="E36" s="333"/>
      <c r="F36" s="333"/>
      <c r="G36" s="333"/>
      <c r="H36" s="333"/>
      <c r="I36" s="334"/>
      <c r="J36" s="334"/>
      <c r="K36" s="334"/>
      <c r="L36" s="334"/>
      <c r="M36" s="335"/>
    </row>
    <row r="37" spans="1:14" ht="9" customHeight="1">
      <c r="A37" s="289"/>
      <c r="B37" s="336" t="s">
        <v>217</v>
      </c>
      <c r="C37" s="333"/>
      <c r="D37" s="333"/>
      <c r="E37" s="333"/>
      <c r="F37" s="333"/>
      <c r="G37" s="333"/>
      <c r="H37" s="333"/>
      <c r="I37" s="334"/>
      <c r="J37" s="334"/>
      <c r="K37" s="334"/>
      <c r="L37" s="334"/>
      <c r="M37" s="335"/>
    </row>
    <row r="38" spans="1:14" ht="9" customHeight="1">
      <c r="A38" s="289"/>
      <c r="B38" s="336" t="s">
        <v>218</v>
      </c>
      <c r="C38" s="333"/>
      <c r="D38" s="333"/>
      <c r="E38" s="333"/>
      <c r="F38" s="333"/>
      <c r="G38" s="333"/>
      <c r="H38" s="333"/>
      <c r="I38" s="334"/>
      <c r="J38" s="334"/>
      <c r="K38" s="334"/>
      <c r="L38" s="334"/>
      <c r="M38" s="335"/>
    </row>
    <row r="39" spans="1:14" ht="9" customHeight="1">
      <c r="A39" s="289"/>
      <c r="B39" s="336" t="s">
        <v>219</v>
      </c>
      <c r="C39" s="333"/>
      <c r="D39" s="333"/>
      <c r="E39" s="333"/>
      <c r="F39" s="333"/>
      <c r="G39" s="333"/>
      <c r="H39" s="333"/>
      <c r="I39" s="334"/>
      <c r="J39" s="334"/>
      <c r="K39" s="334"/>
      <c r="L39" s="334"/>
      <c r="M39" s="335"/>
    </row>
    <row r="40" spans="1:14" ht="9" customHeight="1">
      <c r="A40" s="289"/>
      <c r="B40" s="337" t="s">
        <v>220</v>
      </c>
      <c r="C40" s="333"/>
      <c r="D40" s="333"/>
      <c r="E40" s="333"/>
      <c r="F40" s="333"/>
      <c r="G40" s="333"/>
      <c r="H40" s="333"/>
      <c r="I40" s="334"/>
      <c r="J40" s="334"/>
      <c r="K40" s="334"/>
      <c r="L40" s="334"/>
      <c r="M40" s="335"/>
    </row>
    <row r="41" spans="1:14" ht="9" customHeight="1">
      <c r="A41" s="289"/>
      <c r="B41" s="337" t="s">
        <v>221</v>
      </c>
      <c r="C41" s="333"/>
      <c r="D41" s="333"/>
      <c r="E41" s="333"/>
      <c r="F41" s="333"/>
      <c r="G41" s="333"/>
      <c r="H41" s="333"/>
      <c r="I41" s="334"/>
      <c r="J41" s="334"/>
      <c r="K41" s="334"/>
      <c r="L41" s="334"/>
      <c r="M41" s="335"/>
    </row>
    <row r="42" spans="1:14" ht="9" customHeight="1">
      <c r="A42" s="289"/>
      <c r="B42" s="337" t="s">
        <v>222</v>
      </c>
      <c r="C42" s="333"/>
      <c r="D42" s="333"/>
      <c r="E42" s="333"/>
      <c r="F42" s="333"/>
      <c r="G42" s="333"/>
      <c r="H42" s="333"/>
      <c r="I42" s="334"/>
      <c r="J42" s="334"/>
      <c r="K42" s="334"/>
      <c r="L42" s="334"/>
      <c r="M42" s="335"/>
    </row>
    <row r="43" spans="1:14" ht="9" customHeight="1">
      <c r="A43" s="289"/>
      <c r="B43" s="338" t="s">
        <v>223</v>
      </c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40"/>
    </row>
    <row r="44" spans="1:14" ht="4.7" customHeight="1">
      <c r="A44" s="341"/>
      <c r="B44" s="342"/>
      <c r="C44" s="343"/>
      <c r="D44" s="343"/>
      <c r="E44" s="343"/>
      <c r="F44" s="343"/>
      <c r="G44" s="343"/>
      <c r="H44" s="343"/>
      <c r="I44" s="343"/>
      <c r="J44" s="343"/>
      <c r="K44" s="343"/>
      <c r="L44" s="343"/>
      <c r="M44" s="344"/>
    </row>
    <row r="45" spans="1:14" ht="9" hidden="1" customHeight="1">
      <c r="B45" s="345"/>
      <c r="N45" s="288" t="s">
        <v>59</v>
      </c>
    </row>
    <row r="46" spans="1:14" ht="7.5" hidden="1" customHeight="1">
      <c r="B46" s="345"/>
    </row>
    <row r="47" spans="1:14" ht="7.5" hidden="1" customHeight="1">
      <c r="B47" s="345"/>
    </row>
    <row r="48" spans="1:14" ht="7.5" hidden="1" customHeight="1">
      <c r="B48" s="345"/>
    </row>
    <row r="49" spans="2:2" ht="7.5" hidden="1" customHeight="1">
      <c r="B49" s="345"/>
    </row>
    <row r="50" spans="2:2" ht="7.5" hidden="1" customHeight="1">
      <c r="B50" s="345"/>
    </row>
    <row r="51" spans="2:2" ht="7.5" hidden="1" customHeight="1">
      <c r="B51" s="345"/>
    </row>
    <row r="52" spans="2:2" ht="7.5" hidden="1" customHeight="1">
      <c r="B52" s="345"/>
    </row>
    <row r="53" spans="2:2" ht="7.5" hidden="1" customHeight="1">
      <c r="B53" s="345"/>
    </row>
    <row r="54" spans="2:2" ht="7.5" hidden="1" customHeight="1">
      <c r="B54" s="345"/>
    </row>
    <row r="55" spans="2:2" ht="7.5" hidden="1" customHeight="1">
      <c r="B55" s="345"/>
    </row>
    <row r="56" spans="2:2" ht="9" hidden="1" customHeight="1">
      <c r="B56" s="345"/>
    </row>
    <row r="57" spans="2:2" ht="9" hidden="1" customHeight="1">
      <c r="B57" s="345"/>
    </row>
    <row r="58" spans="2:2" ht="9" hidden="1" customHeight="1">
      <c r="B58" s="345"/>
    </row>
    <row r="59" spans="2:2" ht="9" hidden="1" customHeight="1">
      <c r="B59" s="345"/>
    </row>
    <row r="60" spans="2:2" ht="9" hidden="1" customHeight="1">
      <c r="B60" s="345"/>
    </row>
    <row r="61" spans="2:2" ht="9" hidden="1" customHeight="1">
      <c r="B61" s="345"/>
    </row>
    <row r="62" spans="2:2" ht="9" hidden="1" customHeight="1">
      <c r="B62" s="345"/>
    </row>
    <row r="63" spans="2:2" ht="9" hidden="1" customHeight="1">
      <c r="B63" s="345"/>
    </row>
    <row r="64" spans="2:2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2:3" hidden="1"/>
    <row r="178" spans="2:3" hidden="1"/>
    <row r="179" spans="2:3" hidden="1"/>
    <row r="180" spans="2:3" hidden="1"/>
    <row r="181" spans="2:3" hidden="1"/>
    <row r="182" spans="2:3" hidden="1"/>
    <row r="183" spans="2:3" hidden="1"/>
    <row r="184" spans="2:3" hidden="1"/>
    <row r="185" spans="2:3" hidden="1"/>
    <row r="186" spans="2:3" hidden="1"/>
    <row r="187" spans="2:3" hidden="1">
      <c r="B187" s="288">
        <v>178722</v>
      </c>
      <c r="C187" s="346" t="s">
        <v>224</v>
      </c>
    </row>
    <row r="188" spans="2:3" hidden="1">
      <c r="B188" s="288">
        <v>684989</v>
      </c>
      <c r="C188" s="346" t="s">
        <v>225</v>
      </c>
    </row>
    <row r="189" spans="2:3" hidden="1">
      <c r="B189" s="288">
        <v>777275</v>
      </c>
      <c r="C189" s="346" t="s">
        <v>226</v>
      </c>
    </row>
    <row r="190" spans="2:3" hidden="1">
      <c r="B190" s="288">
        <v>998269</v>
      </c>
      <c r="C190" s="346" t="s">
        <v>227</v>
      </c>
    </row>
    <row r="191" spans="2:3" hidden="1"/>
    <row r="192" spans="2:3" hidden="1">
      <c r="B192" s="288">
        <v>2285265.8080000002</v>
      </c>
    </row>
  </sheetData>
  <sheetProtection sheet="1" objects="1" scenarios="1"/>
  <mergeCells count="9">
    <mergeCell ref="B8:B11"/>
    <mergeCell ref="I8:I11"/>
    <mergeCell ref="J8:J11"/>
    <mergeCell ref="K8:K11"/>
    <mergeCell ref="L8:L11"/>
    <mergeCell ref="C10:C11"/>
    <mergeCell ref="D10:D11"/>
    <mergeCell ref="F10:F11"/>
    <mergeCell ref="G10:H11"/>
  </mergeCells>
  <hyperlinks>
    <hyperlink ref="L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paperSize="119"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U4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5.1640625" style="76" customWidth="1"/>
    <col min="3" max="3" width="6" style="76" customWidth="1"/>
    <col min="4" max="4" width="6.6640625" style="76" customWidth="1"/>
    <col min="5" max="5" width="9.33203125" style="76" customWidth="1"/>
    <col min="6" max="6" width="5.33203125" style="76" customWidth="1"/>
    <col min="7" max="7" width="7.1640625" style="76" customWidth="1"/>
    <col min="8" max="9" width="7.33203125" style="76" customWidth="1"/>
    <col min="10" max="10" width="6.83203125" style="76" customWidth="1"/>
    <col min="11" max="11" width="6.33203125" style="76" customWidth="1"/>
    <col min="12" max="12" width="6" style="76" customWidth="1"/>
    <col min="13" max="14" width="1" style="76" customWidth="1"/>
    <col min="15" max="21" width="0" style="76" hidden="1" customWidth="1"/>
    <col min="22" max="16384" width="13.33203125" style="76" hidden="1"/>
  </cols>
  <sheetData>
    <row r="1" spans="1:21" s="379" customFormat="1" ht="4.7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  <c r="O1" s="380"/>
      <c r="P1" s="380"/>
      <c r="Q1" s="380"/>
      <c r="R1" s="380"/>
      <c r="S1" s="380"/>
      <c r="T1" s="380"/>
      <c r="U1" s="380"/>
    </row>
    <row r="2" spans="1:21" s="379" customFormat="1" ht="11.1" customHeight="1">
      <c r="A2" s="381"/>
      <c r="B2" s="382" t="s">
        <v>252</v>
      </c>
      <c r="C2" s="72"/>
      <c r="D2" s="72"/>
      <c r="E2" s="72"/>
      <c r="F2" s="72"/>
      <c r="G2" s="72"/>
      <c r="H2" s="72"/>
      <c r="I2" s="72"/>
      <c r="L2" s="710" t="s">
        <v>253</v>
      </c>
      <c r="M2" s="59"/>
      <c r="O2" s="380"/>
      <c r="P2" s="380"/>
      <c r="Q2" s="380"/>
      <c r="R2" s="380"/>
      <c r="S2" s="380"/>
      <c r="T2" s="380"/>
      <c r="U2" s="380"/>
    </row>
    <row r="3" spans="1:21" s="379" customFormat="1" ht="11.1" customHeight="1">
      <c r="A3" s="381"/>
      <c r="B3" s="385" t="s">
        <v>230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59"/>
      <c r="O3" s="380"/>
      <c r="P3" s="380"/>
      <c r="Q3" s="380"/>
      <c r="R3" s="380"/>
      <c r="S3" s="380"/>
      <c r="T3" s="380"/>
      <c r="U3" s="380"/>
    </row>
    <row r="4" spans="1:21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90"/>
      <c r="N4" s="379"/>
    </row>
    <row r="5" spans="1:21" s="395" customFormat="1" ht="3" customHeight="1">
      <c r="A5" s="391"/>
      <c r="B5" s="392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4"/>
      <c r="N5" s="379"/>
      <c r="O5" s="66"/>
      <c r="P5" s="66"/>
      <c r="Q5" s="66"/>
      <c r="R5" s="66"/>
      <c r="S5" s="66"/>
      <c r="T5" s="66"/>
      <c r="U5" s="66"/>
    </row>
    <row r="6" spans="1:21" s="395" customFormat="1" ht="3" customHeight="1">
      <c r="A6" s="391"/>
      <c r="B6" s="396" t="s">
        <v>36</v>
      </c>
      <c r="C6" s="396"/>
      <c r="D6" s="396"/>
      <c r="E6" s="396"/>
      <c r="F6" s="396"/>
      <c r="G6" s="396"/>
      <c r="H6" s="396"/>
      <c r="I6" s="396"/>
      <c r="J6" s="396"/>
      <c r="K6" s="396"/>
      <c r="L6" s="396"/>
      <c r="M6" s="397"/>
      <c r="N6" s="379"/>
      <c r="O6" s="66"/>
      <c r="P6" s="66"/>
      <c r="Q6" s="66"/>
      <c r="R6" s="66"/>
      <c r="S6" s="66"/>
      <c r="T6" s="66"/>
      <c r="U6" s="66"/>
    </row>
    <row r="7" spans="1:21" s="395" customFormat="1" ht="9" customHeight="1">
      <c r="A7" s="391"/>
      <c r="B7" s="718" t="s">
        <v>28</v>
      </c>
      <c r="C7" s="82" t="s">
        <v>46</v>
      </c>
      <c r="D7" s="82" t="s">
        <v>246</v>
      </c>
      <c r="E7" s="720" t="s">
        <v>247</v>
      </c>
      <c r="F7" s="82" t="s">
        <v>232</v>
      </c>
      <c r="G7" s="82" t="s">
        <v>233</v>
      </c>
      <c r="H7" s="82" t="s">
        <v>234</v>
      </c>
      <c r="I7" s="82" t="s">
        <v>235</v>
      </c>
      <c r="J7" s="82" t="s">
        <v>236</v>
      </c>
      <c r="K7" s="82" t="s">
        <v>254</v>
      </c>
      <c r="L7" s="82" t="s">
        <v>249</v>
      </c>
      <c r="M7" s="398"/>
      <c r="N7" s="379"/>
    </row>
    <row r="8" spans="1:21" s="395" customFormat="1" ht="9" customHeight="1">
      <c r="A8" s="391"/>
      <c r="B8" s="719"/>
      <c r="D8" s="82"/>
      <c r="E8" s="720"/>
      <c r="F8" s="82"/>
      <c r="G8" s="82"/>
      <c r="H8" s="82"/>
      <c r="I8" s="82"/>
      <c r="J8" s="82"/>
      <c r="K8" s="82" t="s">
        <v>255</v>
      </c>
      <c r="L8" s="82"/>
      <c r="M8" s="398"/>
      <c r="N8" s="379"/>
    </row>
    <row r="9" spans="1:21" s="395" customFormat="1" ht="3" customHeight="1">
      <c r="A9" s="391"/>
      <c r="B9" s="400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2"/>
      <c r="N9" s="379"/>
    </row>
    <row r="10" spans="1:21" s="395" customFormat="1" ht="3" customHeight="1">
      <c r="A10" s="391"/>
      <c r="B10" s="403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402"/>
      <c r="N10" s="379"/>
    </row>
    <row r="11" spans="1:21" s="395" customFormat="1" ht="8.25" customHeight="1">
      <c r="A11" s="391"/>
      <c r="B11" s="676">
        <v>1995</v>
      </c>
      <c r="C11" s="679">
        <f>SUM(D11:L11)</f>
        <v>891</v>
      </c>
      <c r="D11" s="679">
        <v>259</v>
      </c>
      <c r="E11" s="679">
        <v>65</v>
      </c>
      <c r="F11" s="679">
        <v>266</v>
      </c>
      <c r="G11" s="679">
        <v>92</v>
      </c>
      <c r="H11" s="679">
        <v>23</v>
      </c>
      <c r="I11" s="679">
        <v>31</v>
      </c>
      <c r="J11" s="679">
        <v>28</v>
      </c>
      <c r="K11" s="679">
        <v>19</v>
      </c>
      <c r="L11" s="679">
        <v>108</v>
      </c>
      <c r="M11" s="70"/>
      <c r="N11" s="379"/>
      <c r="O11" s="404"/>
      <c r="P11" s="404"/>
      <c r="Q11" s="405"/>
      <c r="R11" s="404"/>
    </row>
    <row r="12" spans="1:21" s="395" customFormat="1" ht="8.25" customHeight="1">
      <c r="A12" s="391"/>
      <c r="B12" s="676">
        <v>1996</v>
      </c>
      <c r="C12" s="679">
        <f>SUM(D12:L12)</f>
        <v>893</v>
      </c>
      <c r="D12" s="679">
        <v>263</v>
      </c>
      <c r="E12" s="679">
        <v>68</v>
      </c>
      <c r="F12" s="679">
        <v>256</v>
      </c>
      <c r="G12" s="679">
        <v>94</v>
      </c>
      <c r="H12" s="679">
        <v>23</v>
      </c>
      <c r="I12" s="679">
        <v>31</v>
      </c>
      <c r="J12" s="679">
        <v>28</v>
      </c>
      <c r="K12" s="679">
        <v>23</v>
      </c>
      <c r="L12" s="679">
        <v>107</v>
      </c>
      <c r="M12" s="70"/>
      <c r="N12" s="379"/>
      <c r="O12" s="404"/>
      <c r="P12" s="404"/>
      <c r="Q12" s="405"/>
      <c r="R12" s="404"/>
    </row>
    <row r="13" spans="1:21" s="395" customFormat="1" ht="8.25" customHeight="1">
      <c r="A13" s="391"/>
      <c r="B13" s="676">
        <v>1997</v>
      </c>
      <c r="C13" s="679">
        <f>SUM(D13:L13)</f>
        <v>915</v>
      </c>
      <c r="D13" s="679">
        <v>365</v>
      </c>
      <c r="E13" s="679">
        <v>68</v>
      </c>
      <c r="F13" s="679">
        <v>256</v>
      </c>
      <c r="G13" s="679">
        <v>98</v>
      </c>
      <c r="H13" s="679">
        <v>23</v>
      </c>
      <c r="I13" s="679">
        <v>31</v>
      </c>
      <c r="J13" s="679">
        <v>28</v>
      </c>
      <c r="K13" s="679">
        <v>24</v>
      </c>
      <c r="L13" s="679">
        <v>22</v>
      </c>
      <c r="M13" s="70"/>
      <c r="N13" s="379"/>
      <c r="O13" s="404"/>
      <c r="P13" s="404"/>
      <c r="Q13" s="405"/>
      <c r="R13" s="404"/>
    </row>
    <row r="14" spans="1:21" s="395" customFormat="1" ht="8.25" customHeight="1">
      <c r="A14" s="391"/>
      <c r="B14" s="676">
        <v>1998</v>
      </c>
      <c r="C14" s="679">
        <f>SUM(D14:L14)</f>
        <v>938</v>
      </c>
      <c r="D14" s="679">
        <v>376</v>
      </c>
      <c r="E14" s="679">
        <v>68</v>
      </c>
      <c r="F14" s="679">
        <v>257</v>
      </c>
      <c r="G14" s="679">
        <v>99</v>
      </c>
      <c r="H14" s="679">
        <v>23</v>
      </c>
      <c r="I14" s="679">
        <v>36</v>
      </c>
      <c r="J14" s="679">
        <v>30</v>
      </c>
      <c r="K14" s="679">
        <v>24</v>
      </c>
      <c r="L14" s="679">
        <v>25</v>
      </c>
      <c r="M14" s="406"/>
      <c r="N14" s="379"/>
      <c r="O14" s="404"/>
      <c r="P14" s="404"/>
      <c r="Q14" s="405"/>
      <c r="R14" s="404"/>
    </row>
    <row r="15" spans="1:21" s="395" customFormat="1" ht="8.25" customHeight="1">
      <c r="A15" s="391"/>
      <c r="B15" s="676">
        <v>1999</v>
      </c>
      <c r="C15" s="679">
        <f>SUM(D15:L15)</f>
        <v>987</v>
      </c>
      <c r="D15" s="679">
        <v>405</v>
      </c>
      <c r="E15" s="679">
        <v>69</v>
      </c>
      <c r="F15" s="679">
        <v>257</v>
      </c>
      <c r="G15" s="679">
        <v>100</v>
      </c>
      <c r="H15" s="679">
        <v>23</v>
      </c>
      <c r="I15" s="679">
        <v>36</v>
      </c>
      <c r="J15" s="679">
        <v>32</v>
      </c>
      <c r="K15" s="679">
        <v>30</v>
      </c>
      <c r="L15" s="679">
        <v>35</v>
      </c>
      <c r="M15" s="406"/>
      <c r="N15" s="379"/>
      <c r="O15" s="404"/>
      <c r="P15" s="404"/>
      <c r="Q15" s="405"/>
      <c r="R15" s="404"/>
    </row>
    <row r="16" spans="1:21" s="395" customFormat="1" ht="6.6" customHeight="1">
      <c r="A16" s="391"/>
      <c r="B16" s="676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70"/>
      <c r="N16" s="379"/>
      <c r="O16" s="404"/>
      <c r="P16" s="404"/>
    </row>
    <row r="17" spans="1:18" s="395" customFormat="1" ht="8.25" customHeight="1">
      <c r="A17" s="391"/>
      <c r="B17" s="676">
        <v>2000</v>
      </c>
      <c r="C17" s="679">
        <f>SUM(D17:L17)</f>
        <v>997</v>
      </c>
      <c r="D17" s="679">
        <v>420</v>
      </c>
      <c r="E17" s="679">
        <v>69</v>
      </c>
      <c r="F17" s="679">
        <v>257</v>
      </c>
      <c r="G17" s="679">
        <v>102</v>
      </c>
      <c r="H17" s="679">
        <v>23</v>
      </c>
      <c r="I17" s="679">
        <v>37</v>
      </c>
      <c r="J17" s="679">
        <v>34</v>
      </c>
      <c r="K17" s="679">
        <v>30</v>
      </c>
      <c r="L17" s="679">
        <v>25</v>
      </c>
      <c r="M17" s="406"/>
      <c r="N17" s="379"/>
      <c r="O17" s="404"/>
      <c r="P17" s="404"/>
      <c r="Q17" s="405"/>
      <c r="R17" s="404"/>
    </row>
    <row r="18" spans="1:18" s="395" customFormat="1" ht="8.25" customHeight="1">
      <c r="A18" s="391"/>
      <c r="B18" s="676">
        <v>2001</v>
      </c>
      <c r="C18" s="679">
        <f>SUM(D18:L18)</f>
        <v>1005</v>
      </c>
      <c r="D18" s="679">
        <v>433</v>
      </c>
      <c r="E18" s="679">
        <v>69</v>
      </c>
      <c r="F18" s="679">
        <v>259</v>
      </c>
      <c r="G18" s="679">
        <v>102</v>
      </c>
      <c r="H18" s="679">
        <v>23</v>
      </c>
      <c r="I18" s="679">
        <v>42</v>
      </c>
      <c r="J18" s="679">
        <v>32</v>
      </c>
      <c r="K18" s="679">
        <v>36</v>
      </c>
      <c r="L18" s="679">
        <v>9</v>
      </c>
      <c r="M18" s="406"/>
      <c r="N18" s="379"/>
      <c r="O18" s="404"/>
      <c r="P18" s="404"/>
      <c r="Q18" s="405"/>
      <c r="R18" s="404"/>
    </row>
    <row r="19" spans="1:18" s="395" customFormat="1" ht="8.25" customHeight="1">
      <c r="A19" s="391"/>
      <c r="B19" s="676">
        <v>2002</v>
      </c>
      <c r="C19" s="679">
        <f>SUM(D19:L19)</f>
        <v>1041</v>
      </c>
      <c r="D19" s="679">
        <v>454</v>
      </c>
      <c r="E19" s="679">
        <v>69</v>
      </c>
      <c r="F19" s="679">
        <v>264</v>
      </c>
      <c r="G19" s="679">
        <v>118</v>
      </c>
      <c r="H19" s="679">
        <v>23</v>
      </c>
      <c r="I19" s="679">
        <v>42</v>
      </c>
      <c r="J19" s="679">
        <v>32</v>
      </c>
      <c r="K19" s="679">
        <v>33</v>
      </c>
      <c r="L19" s="679">
        <v>6</v>
      </c>
      <c r="M19" s="406"/>
      <c r="N19" s="379"/>
      <c r="O19" s="404"/>
      <c r="P19" s="404"/>
      <c r="Q19" s="405"/>
      <c r="R19" s="404"/>
    </row>
    <row r="20" spans="1:18" s="395" customFormat="1" ht="8.25" customHeight="1">
      <c r="A20" s="391"/>
      <c r="B20" s="676">
        <v>2003</v>
      </c>
      <c r="C20" s="679">
        <f>SUM(D20:L20)</f>
        <v>1111</v>
      </c>
      <c r="D20" s="679">
        <v>462</v>
      </c>
      <c r="E20" s="679">
        <v>69</v>
      </c>
      <c r="F20" s="679">
        <v>349</v>
      </c>
      <c r="G20" s="679">
        <v>106</v>
      </c>
      <c r="H20" s="679">
        <v>23</v>
      </c>
      <c r="I20" s="679">
        <v>42</v>
      </c>
      <c r="J20" s="679">
        <v>34</v>
      </c>
      <c r="K20" s="679">
        <v>21</v>
      </c>
      <c r="L20" s="679">
        <v>5</v>
      </c>
      <c r="M20" s="406"/>
      <c r="N20" s="379"/>
      <c r="O20" s="404"/>
      <c r="P20" s="404"/>
      <c r="Q20" s="405"/>
      <c r="R20" s="404"/>
    </row>
    <row r="21" spans="1:18" s="395" customFormat="1" ht="8.25" customHeight="1">
      <c r="A21" s="391"/>
      <c r="B21" s="676">
        <v>2004</v>
      </c>
      <c r="C21" s="679">
        <f>SUM(D21:L21)</f>
        <v>1097</v>
      </c>
      <c r="D21" s="679">
        <v>509</v>
      </c>
      <c r="E21" s="679">
        <v>69</v>
      </c>
      <c r="F21" s="679">
        <v>264</v>
      </c>
      <c r="G21" s="679">
        <v>106</v>
      </c>
      <c r="H21" s="679">
        <v>23</v>
      </c>
      <c r="I21" s="679">
        <v>42</v>
      </c>
      <c r="J21" s="679">
        <v>34</v>
      </c>
      <c r="K21" s="679">
        <v>24</v>
      </c>
      <c r="L21" s="679">
        <v>26</v>
      </c>
      <c r="M21" s="406"/>
      <c r="N21" s="379"/>
      <c r="O21" s="404"/>
      <c r="P21" s="404"/>
      <c r="Q21" s="405"/>
      <c r="R21" s="404"/>
    </row>
    <row r="22" spans="1:18" s="395" customFormat="1" ht="6.6" customHeight="1">
      <c r="A22" s="391"/>
      <c r="B22" s="676"/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70"/>
      <c r="N22" s="379"/>
      <c r="O22" s="404"/>
      <c r="P22" s="404"/>
    </row>
    <row r="23" spans="1:18" s="395" customFormat="1" ht="8.25" customHeight="1">
      <c r="A23" s="391"/>
      <c r="B23" s="676">
        <v>2005</v>
      </c>
      <c r="C23" s="679">
        <f>SUM(D23:L23)</f>
        <v>1079</v>
      </c>
      <c r="D23" s="679">
        <v>533</v>
      </c>
      <c r="E23" s="679">
        <v>69</v>
      </c>
      <c r="F23" s="679">
        <v>264</v>
      </c>
      <c r="G23" s="679">
        <v>106</v>
      </c>
      <c r="H23" s="679">
        <v>23</v>
      </c>
      <c r="I23" s="679" t="s">
        <v>9</v>
      </c>
      <c r="J23" s="679">
        <v>34</v>
      </c>
      <c r="K23" s="679">
        <v>24</v>
      </c>
      <c r="L23" s="679">
        <v>26</v>
      </c>
      <c r="M23" s="406"/>
      <c r="N23" s="379"/>
      <c r="O23" s="404"/>
      <c r="P23" s="404"/>
      <c r="Q23" s="405"/>
      <c r="R23" s="404"/>
    </row>
    <row r="24" spans="1:18" s="395" customFormat="1" ht="8.25" customHeight="1">
      <c r="A24" s="391"/>
      <c r="B24" s="676">
        <v>2006</v>
      </c>
      <c r="C24" s="679">
        <f>SUM(D24:L24)</f>
        <v>1136</v>
      </c>
      <c r="D24" s="679">
        <v>587</v>
      </c>
      <c r="E24" s="679">
        <v>69</v>
      </c>
      <c r="F24" s="679">
        <v>264</v>
      </c>
      <c r="G24" s="679">
        <v>106</v>
      </c>
      <c r="H24" s="679">
        <v>23</v>
      </c>
      <c r="I24" s="679" t="s">
        <v>9</v>
      </c>
      <c r="J24" s="679">
        <v>34</v>
      </c>
      <c r="K24" s="679">
        <v>27</v>
      </c>
      <c r="L24" s="679">
        <v>26</v>
      </c>
      <c r="M24" s="406"/>
      <c r="N24" s="379"/>
      <c r="O24" s="404"/>
      <c r="P24" s="404"/>
      <c r="Q24" s="405"/>
      <c r="R24" s="404"/>
    </row>
    <row r="25" spans="1:18" s="395" customFormat="1" ht="8.25" customHeight="1">
      <c r="A25" s="391"/>
      <c r="B25" s="676">
        <v>2007</v>
      </c>
      <c r="C25" s="679">
        <f>SUM(D25:L25)</f>
        <v>1170</v>
      </c>
      <c r="D25" s="679">
        <v>623</v>
      </c>
      <c r="E25" s="679">
        <v>69</v>
      </c>
      <c r="F25" s="679">
        <v>273</v>
      </c>
      <c r="G25" s="679">
        <v>107</v>
      </c>
      <c r="H25" s="679">
        <v>23</v>
      </c>
      <c r="I25" s="679" t="s">
        <v>9</v>
      </c>
      <c r="J25" s="679">
        <v>34</v>
      </c>
      <c r="K25" s="679">
        <v>27</v>
      </c>
      <c r="L25" s="679">
        <v>14</v>
      </c>
      <c r="M25" s="406"/>
      <c r="N25" s="379"/>
      <c r="O25" s="404"/>
      <c r="P25" s="404"/>
      <c r="Q25" s="405"/>
      <c r="R25" s="404"/>
    </row>
    <row r="26" spans="1:18" s="395" customFormat="1" ht="8.25" customHeight="1">
      <c r="A26" s="391"/>
      <c r="B26" s="676">
        <v>2008</v>
      </c>
      <c r="C26" s="679">
        <f>SUM(D26:L26)</f>
        <v>1186</v>
      </c>
      <c r="D26" s="679">
        <v>649</v>
      </c>
      <c r="E26" s="679">
        <v>70</v>
      </c>
      <c r="F26" s="679">
        <v>264</v>
      </c>
      <c r="G26" s="679">
        <v>107</v>
      </c>
      <c r="H26" s="679">
        <v>23</v>
      </c>
      <c r="I26" s="679" t="s">
        <v>9</v>
      </c>
      <c r="J26" s="679">
        <v>32</v>
      </c>
      <c r="K26" s="679">
        <v>27</v>
      </c>
      <c r="L26" s="679">
        <v>14</v>
      </c>
      <c r="M26" s="406"/>
      <c r="N26" s="379"/>
      <c r="O26" s="404"/>
      <c r="P26" s="404"/>
      <c r="Q26" s="405"/>
      <c r="R26" s="404"/>
    </row>
    <row r="27" spans="1:18" s="395" customFormat="1" ht="8.25" customHeight="1">
      <c r="A27" s="391"/>
      <c r="B27" s="676">
        <v>2009</v>
      </c>
      <c r="C27" s="679">
        <f>SUM(D27:L27)</f>
        <v>1222</v>
      </c>
      <c r="D27" s="679">
        <v>673</v>
      </c>
      <c r="E27" s="679">
        <v>70</v>
      </c>
      <c r="F27" s="679">
        <v>270</v>
      </c>
      <c r="G27" s="679">
        <v>109</v>
      </c>
      <c r="H27" s="679">
        <v>23</v>
      </c>
      <c r="I27" s="679" t="s">
        <v>9</v>
      </c>
      <c r="J27" s="679">
        <v>33</v>
      </c>
      <c r="K27" s="679">
        <v>30</v>
      </c>
      <c r="L27" s="679">
        <v>14</v>
      </c>
      <c r="M27" s="406"/>
      <c r="N27" s="379"/>
      <c r="O27" s="404"/>
      <c r="P27" s="404"/>
      <c r="Q27" s="405"/>
      <c r="R27" s="404"/>
    </row>
    <row r="28" spans="1:18" s="395" customFormat="1" ht="6.6" customHeight="1">
      <c r="A28" s="391"/>
      <c r="B28" s="676"/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406"/>
      <c r="N28" s="379"/>
      <c r="O28" s="404"/>
      <c r="P28" s="404"/>
      <c r="Q28" s="405"/>
      <c r="R28" s="404"/>
    </row>
    <row r="29" spans="1:18" s="395" customFormat="1" ht="8.25" customHeight="1">
      <c r="A29" s="391"/>
      <c r="B29" s="676">
        <v>2010</v>
      </c>
      <c r="C29" s="679">
        <f>SUM(D29:L29)</f>
        <v>1244</v>
      </c>
      <c r="D29" s="679">
        <v>697</v>
      </c>
      <c r="E29" s="679">
        <v>78</v>
      </c>
      <c r="F29" s="679">
        <v>258</v>
      </c>
      <c r="G29" s="679">
        <v>110</v>
      </c>
      <c r="H29" s="679">
        <v>23</v>
      </c>
      <c r="I29" s="679" t="s">
        <v>9</v>
      </c>
      <c r="J29" s="679">
        <v>33</v>
      </c>
      <c r="K29" s="679">
        <v>39</v>
      </c>
      <c r="L29" s="679">
        <v>6</v>
      </c>
      <c r="M29" s="406"/>
      <c r="N29" s="379"/>
      <c r="O29" s="404"/>
      <c r="P29" s="404"/>
      <c r="Q29" s="405"/>
      <c r="R29" s="404"/>
    </row>
    <row r="30" spans="1:18" s="395" customFormat="1" ht="8.25" customHeight="1">
      <c r="A30" s="391"/>
      <c r="B30" s="676">
        <v>2011</v>
      </c>
      <c r="C30" s="679">
        <f>SUM(D30:L30)</f>
        <v>1314</v>
      </c>
      <c r="D30" s="679">
        <v>721</v>
      </c>
      <c r="E30" s="679">
        <v>78</v>
      </c>
      <c r="F30" s="679">
        <v>260</v>
      </c>
      <c r="G30" s="679">
        <v>110</v>
      </c>
      <c r="H30" s="679">
        <v>23</v>
      </c>
      <c r="I30" s="679">
        <v>43</v>
      </c>
      <c r="J30" s="679">
        <v>33</v>
      </c>
      <c r="K30" s="679">
        <v>40</v>
      </c>
      <c r="L30" s="679">
        <v>6</v>
      </c>
      <c r="M30" s="406"/>
      <c r="N30" s="379"/>
      <c r="O30" s="404"/>
      <c r="P30" s="404"/>
      <c r="Q30" s="405"/>
      <c r="R30" s="404"/>
    </row>
    <row r="31" spans="1:18" s="395" customFormat="1" ht="8.25" customHeight="1">
      <c r="A31" s="391"/>
      <c r="B31" s="676" t="s">
        <v>23</v>
      </c>
      <c r="C31" s="679">
        <f>SUM(D31:L31)</f>
        <v>1312</v>
      </c>
      <c r="D31" s="679">
        <v>727</v>
      </c>
      <c r="E31" s="679">
        <v>79</v>
      </c>
      <c r="F31" s="679">
        <v>262</v>
      </c>
      <c r="G31" s="679">
        <v>110</v>
      </c>
      <c r="H31" s="679">
        <v>23</v>
      </c>
      <c r="I31" s="679">
        <v>44</v>
      </c>
      <c r="J31" s="679">
        <v>29</v>
      </c>
      <c r="K31" s="679">
        <v>34</v>
      </c>
      <c r="L31" s="679">
        <v>4</v>
      </c>
      <c r="M31" s="406"/>
      <c r="N31" s="379"/>
      <c r="O31" s="404"/>
      <c r="P31" s="404"/>
      <c r="Q31" s="405"/>
      <c r="R31" s="404"/>
    </row>
    <row r="32" spans="1:18" s="395" customFormat="1" ht="3" customHeight="1">
      <c r="A32" s="391"/>
      <c r="B32" s="400"/>
      <c r="C32" s="407"/>
      <c r="D32" s="401"/>
      <c r="E32" s="401"/>
      <c r="F32" s="401"/>
      <c r="G32" s="401"/>
      <c r="H32" s="401"/>
      <c r="I32" s="401"/>
      <c r="J32" s="401"/>
      <c r="K32" s="401"/>
      <c r="L32" s="401"/>
      <c r="M32" s="402"/>
      <c r="N32" s="379"/>
    </row>
    <row r="33" spans="1:14" s="395" customFormat="1" ht="3" customHeight="1">
      <c r="A33" s="391"/>
      <c r="B33" s="403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402"/>
      <c r="N33" s="379"/>
    </row>
    <row r="34" spans="1:14" s="395" customFormat="1" ht="9" customHeight="1">
      <c r="A34" s="391"/>
      <c r="B34" s="673" t="s">
        <v>250</v>
      </c>
      <c r="C34" s="672"/>
      <c r="D34" s="672"/>
      <c r="E34" s="672"/>
      <c r="F34" s="672"/>
      <c r="G34" s="672"/>
      <c r="H34" s="672"/>
      <c r="I34" s="672"/>
      <c r="L34" s="672"/>
      <c r="M34" s="402"/>
    </row>
    <row r="35" spans="1:14" s="395" customFormat="1" ht="9" customHeight="1">
      <c r="A35" s="391"/>
      <c r="B35" s="673" t="s">
        <v>241</v>
      </c>
      <c r="C35" s="672"/>
      <c r="D35" s="672"/>
      <c r="E35" s="672"/>
      <c r="F35" s="672"/>
      <c r="G35" s="672"/>
      <c r="H35" s="672"/>
      <c r="I35" s="672"/>
      <c r="J35" s="672"/>
      <c r="K35" s="672"/>
      <c r="L35" s="672"/>
      <c r="M35" s="402"/>
      <c r="N35" s="379"/>
    </row>
    <row r="36" spans="1:14" s="66" customFormat="1" ht="9" customHeight="1">
      <c r="A36" s="63"/>
      <c r="B36" s="673" t="s">
        <v>483</v>
      </c>
      <c r="C36" s="673"/>
      <c r="D36" s="673"/>
      <c r="E36" s="673"/>
      <c r="F36" s="673"/>
      <c r="G36" s="673"/>
      <c r="H36" s="673"/>
      <c r="I36" s="673"/>
      <c r="J36" s="673"/>
      <c r="K36" s="673"/>
      <c r="L36" s="673"/>
      <c r="M36" s="73"/>
      <c r="N36" s="379"/>
    </row>
    <row r="37" spans="1:14" s="66" customFormat="1" ht="9" customHeight="1">
      <c r="A37" s="63"/>
      <c r="B37" s="673" t="s">
        <v>251</v>
      </c>
      <c r="C37" s="673"/>
      <c r="D37" s="673"/>
      <c r="E37" s="673"/>
      <c r="F37" s="673"/>
      <c r="G37" s="673"/>
      <c r="H37" s="673"/>
      <c r="I37" s="673"/>
      <c r="J37" s="673"/>
      <c r="K37" s="673"/>
      <c r="L37" s="673"/>
      <c r="M37" s="73"/>
      <c r="N37" s="379"/>
    </row>
    <row r="38" spans="1:14" s="66" customFormat="1" ht="4.7" customHeight="1">
      <c r="A38" s="106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8"/>
      <c r="N38" s="379"/>
    </row>
    <row r="39" spans="1:14" s="66" customFormat="1" ht="4.7" hidden="1" customHeight="1">
      <c r="A39" s="673"/>
      <c r="B39" s="673"/>
      <c r="C39" s="673"/>
      <c r="D39" s="673"/>
      <c r="E39" s="673"/>
      <c r="F39" s="673"/>
      <c r="G39" s="673"/>
      <c r="H39" s="673"/>
      <c r="I39" s="673"/>
      <c r="J39" s="673"/>
      <c r="K39" s="673"/>
      <c r="L39" s="673"/>
      <c r="M39" s="673"/>
      <c r="N39" s="379"/>
    </row>
    <row r="40" spans="1:14" ht="6.75" hidden="1" customHeight="1">
      <c r="N40" s="76" t="s">
        <v>59</v>
      </c>
    </row>
  </sheetData>
  <sheetProtection sheet="1" objects="1" scenarios="1"/>
  <mergeCells count="2">
    <mergeCell ref="B7:B8"/>
    <mergeCell ref="E7:E8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V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5.5" style="76" customWidth="1"/>
    <col min="3" max="3" width="6.1640625" style="76" customWidth="1"/>
    <col min="4" max="4" width="6.6640625" style="76" customWidth="1"/>
    <col min="5" max="5" width="8.1640625" style="76" customWidth="1"/>
    <col min="6" max="6" width="6.1640625" style="76" customWidth="1"/>
    <col min="7" max="7" width="7.33203125" style="76" customWidth="1"/>
    <col min="8" max="8" width="7" style="76" customWidth="1"/>
    <col min="9" max="9" width="7.6640625" style="76" customWidth="1"/>
    <col min="10" max="10" width="6.83203125" style="76" customWidth="1"/>
    <col min="11" max="11" width="6.1640625" style="76" customWidth="1"/>
    <col min="12" max="12" width="5.83203125" style="76" customWidth="1"/>
    <col min="13" max="14" width="1" style="76" customWidth="1"/>
    <col min="15" max="22" width="0" style="76" hidden="1" customWidth="1"/>
    <col min="23" max="16384" width="13.33203125" style="76" hidden="1"/>
  </cols>
  <sheetData>
    <row r="1" spans="1:22" s="379" customFormat="1" ht="4.7" customHeight="1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  <c r="O1" s="380"/>
      <c r="P1" s="380"/>
      <c r="Q1" s="380"/>
      <c r="R1" s="380"/>
      <c r="S1" s="380"/>
      <c r="T1" s="380"/>
      <c r="U1" s="380"/>
    </row>
    <row r="2" spans="1:22" s="389" customFormat="1" ht="11.45" customHeight="1">
      <c r="A2" s="384"/>
      <c r="B2" s="382" t="s">
        <v>256</v>
      </c>
      <c r="C2" s="386"/>
      <c r="D2" s="386"/>
      <c r="E2" s="386"/>
      <c r="F2" s="386"/>
      <c r="G2" s="387"/>
      <c r="H2" s="387"/>
      <c r="I2" s="387"/>
      <c r="L2" s="710" t="s">
        <v>257</v>
      </c>
      <c r="M2" s="59"/>
      <c r="N2" s="379"/>
    </row>
    <row r="3" spans="1:22" s="389" customFormat="1" ht="11.45" customHeight="1">
      <c r="A3" s="384"/>
      <c r="B3" s="385" t="s">
        <v>230</v>
      </c>
      <c r="C3" s="386"/>
      <c r="D3" s="386"/>
      <c r="E3" s="386"/>
      <c r="F3" s="386"/>
      <c r="G3" s="387"/>
      <c r="H3" s="387"/>
      <c r="I3" s="387"/>
      <c r="J3" s="82"/>
      <c r="K3" s="82"/>
      <c r="L3" s="386"/>
      <c r="M3" s="388"/>
      <c r="N3" s="379"/>
    </row>
    <row r="4" spans="1:22" s="389" customFormat="1" ht="11.45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90"/>
      <c r="N4" s="379"/>
    </row>
    <row r="5" spans="1:22" s="395" customFormat="1" ht="3" customHeight="1">
      <c r="A5" s="391"/>
      <c r="B5" s="392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4"/>
      <c r="N5" s="379"/>
      <c r="O5" s="66"/>
      <c r="P5" s="66"/>
      <c r="Q5" s="66"/>
      <c r="R5" s="66"/>
      <c r="S5" s="66"/>
      <c r="T5" s="66"/>
      <c r="U5" s="66"/>
    </row>
    <row r="6" spans="1:22" s="395" customFormat="1" ht="3" customHeight="1">
      <c r="A6" s="391"/>
      <c r="B6" s="396" t="s">
        <v>36</v>
      </c>
      <c r="C6" s="396"/>
      <c r="D6" s="396"/>
      <c r="E6" s="396"/>
      <c r="F6" s="396"/>
      <c r="G6" s="396"/>
      <c r="H6" s="396"/>
      <c r="I6" s="396"/>
      <c r="J6" s="396"/>
      <c r="K6" s="396"/>
      <c r="L6" s="396"/>
      <c r="M6" s="397"/>
      <c r="N6" s="379"/>
      <c r="O6" s="66"/>
      <c r="P6" s="66"/>
      <c r="Q6" s="66"/>
      <c r="R6" s="66"/>
      <c r="S6" s="66"/>
      <c r="T6" s="66"/>
      <c r="U6" s="66"/>
    </row>
    <row r="7" spans="1:22" s="395" customFormat="1" ht="9" customHeight="1">
      <c r="A7" s="391"/>
      <c r="B7" s="718" t="s">
        <v>28</v>
      </c>
      <c r="C7" s="671" t="s">
        <v>46</v>
      </c>
      <c r="D7" s="671" t="s">
        <v>246</v>
      </c>
      <c r="E7" s="720" t="s">
        <v>247</v>
      </c>
      <c r="F7" s="671" t="s">
        <v>232</v>
      </c>
      <c r="G7" s="671" t="s">
        <v>233</v>
      </c>
      <c r="H7" s="671" t="s">
        <v>234</v>
      </c>
      <c r="I7" s="671" t="s">
        <v>235</v>
      </c>
      <c r="J7" s="671" t="s">
        <v>236</v>
      </c>
      <c r="K7" s="671" t="s">
        <v>254</v>
      </c>
      <c r="L7" s="671" t="s">
        <v>249</v>
      </c>
      <c r="M7" s="398"/>
      <c r="N7" s="379"/>
      <c r="O7" s="379"/>
    </row>
    <row r="8" spans="1:22" s="395" customFormat="1" ht="9" customHeight="1">
      <c r="A8" s="391"/>
      <c r="B8" s="719"/>
      <c r="C8" s="408"/>
      <c r="D8" s="671"/>
      <c r="E8" s="720"/>
      <c r="F8" s="671"/>
      <c r="G8" s="671"/>
      <c r="H8" s="671"/>
      <c r="I8" s="671"/>
      <c r="J8" s="671"/>
      <c r="K8" s="671" t="s">
        <v>255</v>
      </c>
      <c r="L8" s="671"/>
      <c r="M8" s="398"/>
      <c r="N8" s="379"/>
      <c r="O8" s="379"/>
    </row>
    <row r="9" spans="1:22" s="395" customFormat="1" ht="3" customHeight="1">
      <c r="A9" s="391"/>
      <c r="B9" s="400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2"/>
      <c r="N9" s="379"/>
      <c r="O9" s="379"/>
    </row>
    <row r="10" spans="1:22" s="395" customFormat="1" ht="3" customHeight="1">
      <c r="A10" s="391"/>
      <c r="B10" s="403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402"/>
      <c r="N10" s="379"/>
      <c r="O10" s="379"/>
    </row>
    <row r="11" spans="1:22" s="395" customFormat="1" ht="8.25" customHeight="1">
      <c r="A11" s="391"/>
      <c r="B11" s="676">
        <v>1995</v>
      </c>
      <c r="C11" s="679">
        <f>SUM(D11:L11)</f>
        <v>14634</v>
      </c>
      <c r="D11" s="679">
        <v>7744</v>
      </c>
      <c r="E11" s="679">
        <v>3441</v>
      </c>
      <c r="F11" s="679">
        <v>1482</v>
      </c>
      <c r="G11" s="679">
        <v>1098</v>
      </c>
      <c r="H11" s="679">
        <v>128</v>
      </c>
      <c r="I11" s="679">
        <v>248</v>
      </c>
      <c r="J11" s="679">
        <v>131</v>
      </c>
      <c r="K11" s="679">
        <v>60</v>
      </c>
      <c r="L11" s="679">
        <v>302</v>
      </c>
      <c r="M11" s="70"/>
      <c r="N11" s="379"/>
      <c r="O11" s="681"/>
      <c r="P11" s="681"/>
      <c r="Q11" s="81"/>
      <c r="R11" s="81"/>
      <c r="S11" s="81"/>
      <c r="T11" s="81"/>
      <c r="U11" s="81"/>
      <c r="V11" s="81"/>
    </row>
    <row r="12" spans="1:22" s="395" customFormat="1" ht="8.25" customHeight="1">
      <c r="A12" s="391"/>
      <c r="B12" s="676">
        <v>1996</v>
      </c>
      <c r="C12" s="679">
        <f>SUM(D12:L12)</f>
        <v>15265</v>
      </c>
      <c r="D12" s="679">
        <v>8049</v>
      </c>
      <c r="E12" s="679">
        <v>3539</v>
      </c>
      <c r="F12" s="679">
        <v>1496</v>
      </c>
      <c r="G12" s="679">
        <v>1104</v>
      </c>
      <c r="H12" s="679">
        <v>179</v>
      </c>
      <c r="I12" s="679">
        <v>248</v>
      </c>
      <c r="J12" s="679">
        <v>131</v>
      </c>
      <c r="K12" s="679">
        <v>120</v>
      </c>
      <c r="L12" s="679">
        <v>399</v>
      </c>
      <c r="M12" s="70"/>
      <c r="N12" s="379"/>
      <c r="O12" s="681"/>
      <c r="P12" s="681"/>
      <c r="Q12" s="81"/>
      <c r="R12" s="81"/>
      <c r="S12" s="81"/>
      <c r="T12" s="81"/>
      <c r="U12" s="81"/>
      <c r="V12" s="81"/>
    </row>
    <row r="13" spans="1:22" s="395" customFormat="1" ht="8.25" customHeight="1">
      <c r="A13" s="391"/>
      <c r="B13" s="676">
        <v>1997</v>
      </c>
      <c r="C13" s="679">
        <f>SUM(D13:L13)</f>
        <v>16194</v>
      </c>
      <c r="D13" s="679">
        <v>8890</v>
      </c>
      <c r="E13" s="679">
        <v>3539</v>
      </c>
      <c r="F13" s="679">
        <v>1499</v>
      </c>
      <c r="G13" s="679">
        <v>1114</v>
      </c>
      <c r="H13" s="679">
        <v>183</v>
      </c>
      <c r="I13" s="679">
        <v>299</v>
      </c>
      <c r="J13" s="679">
        <v>132</v>
      </c>
      <c r="K13" s="679">
        <v>139</v>
      </c>
      <c r="L13" s="679">
        <v>399</v>
      </c>
      <c r="M13" s="70"/>
      <c r="N13" s="379"/>
      <c r="O13" s="681"/>
      <c r="P13" s="681"/>
      <c r="Q13" s="81"/>
      <c r="R13" s="81"/>
      <c r="S13" s="81"/>
      <c r="T13" s="81"/>
      <c r="U13" s="81"/>
      <c r="V13" s="81"/>
    </row>
    <row r="14" spans="1:22" s="395" customFormat="1" ht="8.25" customHeight="1">
      <c r="A14" s="391"/>
      <c r="B14" s="676">
        <v>1998</v>
      </c>
      <c r="C14" s="679">
        <f>SUM(D14:L14)</f>
        <v>16684</v>
      </c>
      <c r="D14" s="679">
        <v>9456</v>
      </c>
      <c r="E14" s="679">
        <v>3539</v>
      </c>
      <c r="F14" s="679">
        <v>1518</v>
      </c>
      <c r="G14" s="679">
        <v>1121</v>
      </c>
      <c r="H14" s="679">
        <v>196</v>
      </c>
      <c r="I14" s="679">
        <v>313</v>
      </c>
      <c r="J14" s="679">
        <v>103</v>
      </c>
      <c r="K14" s="679">
        <v>137</v>
      </c>
      <c r="L14" s="679">
        <v>301</v>
      </c>
      <c r="M14" s="406"/>
      <c r="N14" s="379"/>
      <c r="O14" s="681"/>
      <c r="P14" s="681"/>
      <c r="Q14" s="81"/>
      <c r="R14" s="81"/>
      <c r="S14" s="81"/>
      <c r="T14" s="81"/>
      <c r="U14" s="81"/>
      <c r="V14" s="81"/>
    </row>
    <row r="15" spans="1:22" s="395" customFormat="1" ht="8.25" customHeight="1">
      <c r="A15" s="391"/>
      <c r="B15" s="676">
        <v>1999</v>
      </c>
      <c r="C15" s="679">
        <f>SUM(D15:L15)</f>
        <v>17348</v>
      </c>
      <c r="D15" s="679">
        <v>10088</v>
      </c>
      <c r="E15" s="679">
        <v>3540</v>
      </c>
      <c r="F15" s="679">
        <v>1527</v>
      </c>
      <c r="G15" s="679">
        <v>1132</v>
      </c>
      <c r="H15" s="679">
        <v>196</v>
      </c>
      <c r="I15" s="679">
        <v>321</v>
      </c>
      <c r="J15" s="679">
        <v>94</v>
      </c>
      <c r="K15" s="679">
        <v>166</v>
      </c>
      <c r="L15" s="679">
        <v>284</v>
      </c>
      <c r="M15" s="406"/>
      <c r="N15" s="379"/>
      <c r="O15" s="681"/>
      <c r="P15" s="681"/>
      <c r="Q15" s="81"/>
      <c r="R15" s="81"/>
      <c r="S15" s="81"/>
      <c r="T15" s="81"/>
      <c r="U15" s="81"/>
      <c r="V15" s="81"/>
    </row>
    <row r="16" spans="1:22" s="395" customFormat="1" ht="6.6" customHeight="1">
      <c r="A16" s="391"/>
      <c r="B16" s="676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70"/>
      <c r="N16" s="379"/>
      <c r="O16" s="681"/>
      <c r="P16" s="681"/>
      <c r="Q16" s="81"/>
      <c r="R16" s="81"/>
      <c r="S16" s="81"/>
      <c r="T16" s="81"/>
      <c r="U16" s="81"/>
      <c r="V16" s="81"/>
    </row>
    <row r="17" spans="1:22" s="395" customFormat="1" ht="8.25" customHeight="1">
      <c r="A17" s="391"/>
      <c r="B17" s="676">
        <v>2000</v>
      </c>
      <c r="C17" s="679">
        <f>SUM(D17:L17)</f>
        <v>18110</v>
      </c>
      <c r="D17" s="679">
        <v>11131</v>
      </c>
      <c r="E17" s="679">
        <v>3540</v>
      </c>
      <c r="F17" s="679">
        <v>1527</v>
      </c>
      <c r="G17" s="679">
        <v>1142</v>
      </c>
      <c r="H17" s="679">
        <v>192</v>
      </c>
      <c r="I17" s="679">
        <v>259</v>
      </c>
      <c r="J17" s="679">
        <v>108</v>
      </c>
      <c r="K17" s="679">
        <v>157</v>
      </c>
      <c r="L17" s="679">
        <v>54</v>
      </c>
      <c r="M17" s="406"/>
      <c r="N17" s="379"/>
      <c r="O17" s="681"/>
      <c r="P17" s="681"/>
      <c r="Q17" s="81"/>
      <c r="R17" s="81"/>
      <c r="S17" s="81"/>
      <c r="T17" s="81"/>
      <c r="U17" s="81"/>
      <c r="V17" s="81"/>
    </row>
    <row r="18" spans="1:22" s="395" customFormat="1" ht="8.25" customHeight="1">
      <c r="A18" s="391"/>
      <c r="B18" s="676">
        <v>2001</v>
      </c>
      <c r="C18" s="679">
        <f>SUM(D18:L18)</f>
        <v>18354</v>
      </c>
      <c r="D18" s="679">
        <v>11402</v>
      </c>
      <c r="E18" s="679">
        <v>3540</v>
      </c>
      <c r="F18" s="679">
        <v>1510</v>
      </c>
      <c r="G18" s="679">
        <v>1145</v>
      </c>
      <c r="H18" s="679">
        <v>192</v>
      </c>
      <c r="I18" s="679">
        <v>299</v>
      </c>
      <c r="J18" s="679">
        <v>105</v>
      </c>
      <c r="K18" s="679">
        <v>161</v>
      </c>
      <c r="L18" s="679">
        <v>0</v>
      </c>
      <c r="M18" s="406"/>
      <c r="N18" s="379"/>
      <c r="O18" s="681"/>
      <c r="P18" s="681"/>
      <c r="Q18" s="81"/>
      <c r="R18" s="81"/>
      <c r="S18" s="81"/>
      <c r="T18" s="81"/>
      <c r="U18" s="81"/>
      <c r="V18" s="81"/>
    </row>
    <row r="19" spans="1:22" s="395" customFormat="1" ht="8.25" customHeight="1">
      <c r="A19" s="391"/>
      <c r="B19" s="676">
        <v>2002</v>
      </c>
      <c r="C19" s="679">
        <f>SUM(D19:L19)</f>
        <v>18513</v>
      </c>
      <c r="D19" s="679">
        <v>11580</v>
      </c>
      <c r="E19" s="679">
        <v>3540</v>
      </c>
      <c r="F19" s="679">
        <v>1515</v>
      </c>
      <c r="G19" s="679">
        <v>1141</v>
      </c>
      <c r="H19" s="679">
        <v>172</v>
      </c>
      <c r="I19" s="679">
        <v>291</v>
      </c>
      <c r="J19" s="679">
        <v>98</v>
      </c>
      <c r="K19" s="679">
        <v>175</v>
      </c>
      <c r="L19" s="679">
        <v>1</v>
      </c>
      <c r="M19" s="406"/>
      <c r="N19" s="379"/>
      <c r="O19" s="681"/>
      <c r="P19" s="679"/>
      <c r="Q19" s="81"/>
      <c r="R19" s="81"/>
      <c r="S19" s="81"/>
      <c r="T19" s="81"/>
      <c r="U19" s="81"/>
      <c r="V19" s="81"/>
    </row>
    <row r="20" spans="1:22" s="395" customFormat="1" ht="8.25" customHeight="1">
      <c r="A20" s="391"/>
      <c r="B20" s="676">
        <v>2003</v>
      </c>
      <c r="C20" s="679">
        <f>SUM(D20:L20)</f>
        <v>18432</v>
      </c>
      <c r="D20" s="679">
        <v>11744</v>
      </c>
      <c r="E20" s="679">
        <v>3540</v>
      </c>
      <c r="F20" s="679">
        <v>1406</v>
      </c>
      <c r="G20" s="679">
        <v>1136</v>
      </c>
      <c r="H20" s="679">
        <v>4</v>
      </c>
      <c r="I20" s="679">
        <v>324</v>
      </c>
      <c r="J20" s="679">
        <v>20</v>
      </c>
      <c r="K20" s="679">
        <v>258</v>
      </c>
      <c r="L20" s="679" t="s">
        <v>9</v>
      </c>
      <c r="M20" s="406"/>
      <c r="N20" s="379"/>
      <c r="O20" s="681"/>
      <c r="P20" s="681"/>
      <c r="Q20" s="81"/>
      <c r="R20" s="81"/>
      <c r="S20" s="81"/>
      <c r="T20" s="81"/>
      <c r="U20" s="81"/>
      <c r="V20" s="81"/>
    </row>
    <row r="21" spans="1:22" s="395" customFormat="1" ht="8.25" customHeight="1">
      <c r="A21" s="391"/>
      <c r="B21" s="676">
        <v>2004</v>
      </c>
      <c r="C21" s="679">
        <f>SUM(D21:L21)</f>
        <v>18987</v>
      </c>
      <c r="D21" s="679">
        <v>11866</v>
      </c>
      <c r="E21" s="679">
        <v>3540</v>
      </c>
      <c r="F21" s="679">
        <v>1507</v>
      </c>
      <c r="G21" s="679">
        <v>1127</v>
      </c>
      <c r="H21" s="679">
        <v>201</v>
      </c>
      <c r="I21" s="679">
        <v>324</v>
      </c>
      <c r="J21" s="679">
        <v>98</v>
      </c>
      <c r="K21" s="679">
        <v>271</v>
      </c>
      <c r="L21" s="679">
        <v>53</v>
      </c>
      <c r="M21" s="406"/>
      <c r="N21" s="379"/>
      <c r="O21" s="681"/>
      <c r="P21" s="681"/>
      <c r="Q21" s="81"/>
      <c r="R21" s="81"/>
      <c r="S21" s="81"/>
      <c r="T21" s="81"/>
      <c r="U21" s="81"/>
      <c r="V21" s="81"/>
    </row>
    <row r="22" spans="1:22" s="395" customFormat="1" ht="6.6" customHeight="1">
      <c r="A22" s="391"/>
      <c r="B22" s="676"/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70"/>
      <c r="N22" s="379"/>
      <c r="O22" s="681"/>
      <c r="P22" s="681"/>
      <c r="Q22" s="81"/>
      <c r="R22" s="81"/>
      <c r="S22" s="81"/>
      <c r="T22" s="81"/>
      <c r="U22" s="81"/>
      <c r="V22" s="81"/>
    </row>
    <row r="23" spans="1:22" s="395" customFormat="1" ht="8.25" customHeight="1">
      <c r="A23" s="391"/>
      <c r="B23" s="676">
        <v>2005</v>
      </c>
      <c r="C23" s="679">
        <f>SUM(D23:L23)</f>
        <v>18832</v>
      </c>
      <c r="D23" s="679">
        <v>12030</v>
      </c>
      <c r="E23" s="679">
        <v>3540</v>
      </c>
      <c r="F23" s="679">
        <v>1507</v>
      </c>
      <c r="G23" s="679">
        <v>1127</v>
      </c>
      <c r="H23" s="679">
        <v>206</v>
      </c>
      <c r="I23" s="679" t="s">
        <v>9</v>
      </c>
      <c r="J23" s="679">
        <v>98</v>
      </c>
      <c r="K23" s="679">
        <v>271</v>
      </c>
      <c r="L23" s="679">
        <v>53</v>
      </c>
      <c r="M23" s="406"/>
      <c r="N23" s="379"/>
      <c r="O23" s="681"/>
      <c r="P23" s="681"/>
      <c r="Q23" s="81"/>
      <c r="R23" s="81"/>
      <c r="S23" s="81"/>
      <c r="T23" s="81"/>
      <c r="U23" s="81"/>
      <c r="V23" s="81"/>
    </row>
    <row r="24" spans="1:22" s="395" customFormat="1" ht="8.25" customHeight="1">
      <c r="A24" s="391"/>
      <c r="B24" s="676">
        <v>2006</v>
      </c>
      <c r="C24" s="679">
        <f>SUM(D24:L24)</f>
        <v>19424</v>
      </c>
      <c r="D24" s="679">
        <v>12171</v>
      </c>
      <c r="E24" s="679">
        <v>3991</v>
      </c>
      <c r="F24" s="679">
        <v>1507</v>
      </c>
      <c r="G24" s="679">
        <v>1127</v>
      </c>
      <c r="H24" s="679">
        <v>206</v>
      </c>
      <c r="I24" s="679" t="s">
        <v>9</v>
      </c>
      <c r="J24" s="679">
        <v>98</v>
      </c>
      <c r="K24" s="679">
        <v>271</v>
      </c>
      <c r="L24" s="679">
        <v>53</v>
      </c>
      <c r="M24" s="406"/>
      <c r="N24" s="379"/>
      <c r="O24" s="681"/>
      <c r="P24" s="681"/>
      <c r="Q24" s="81"/>
      <c r="R24" s="81"/>
      <c r="S24" s="81"/>
      <c r="T24" s="81"/>
      <c r="U24" s="81"/>
      <c r="V24" s="81"/>
    </row>
    <row r="25" spans="1:22" s="395" customFormat="1" ht="8.25" customHeight="1">
      <c r="A25" s="391"/>
      <c r="B25" s="676">
        <v>2007</v>
      </c>
      <c r="C25" s="679">
        <f>SUM(D25:L25)</f>
        <v>18769</v>
      </c>
      <c r="D25" s="679">
        <v>12234</v>
      </c>
      <c r="E25" s="679">
        <v>3999</v>
      </c>
      <c r="F25" s="679">
        <v>1209</v>
      </c>
      <c r="G25" s="679">
        <v>1091</v>
      </c>
      <c r="H25" s="679">
        <v>35</v>
      </c>
      <c r="I25" s="679" t="s">
        <v>9</v>
      </c>
      <c r="J25" s="679">
        <v>3</v>
      </c>
      <c r="K25" s="679">
        <v>197</v>
      </c>
      <c r="L25" s="679">
        <v>1</v>
      </c>
      <c r="M25" s="406"/>
      <c r="N25" s="379"/>
      <c r="O25" s="681"/>
      <c r="P25" s="681"/>
      <c r="Q25" s="81"/>
      <c r="R25" s="81"/>
      <c r="S25" s="81"/>
      <c r="T25" s="81"/>
      <c r="U25" s="81"/>
      <c r="V25" s="81"/>
    </row>
    <row r="26" spans="1:22" s="395" customFormat="1" ht="8.25" customHeight="1">
      <c r="A26" s="391"/>
      <c r="B26" s="676">
        <v>2008</v>
      </c>
      <c r="C26" s="679">
        <f>SUM(D26:L26)</f>
        <v>18815</v>
      </c>
      <c r="D26" s="679">
        <v>12828</v>
      </c>
      <c r="E26" s="679">
        <v>3550</v>
      </c>
      <c r="F26" s="679">
        <v>1115</v>
      </c>
      <c r="G26" s="679">
        <v>1086</v>
      </c>
      <c r="H26" s="679">
        <v>35</v>
      </c>
      <c r="I26" s="679" t="s">
        <v>9</v>
      </c>
      <c r="J26" s="679">
        <v>4</v>
      </c>
      <c r="K26" s="679">
        <v>196</v>
      </c>
      <c r="L26" s="679">
        <v>1</v>
      </c>
      <c r="M26" s="406"/>
      <c r="N26" s="379"/>
      <c r="O26" s="681"/>
      <c r="P26" s="681"/>
      <c r="Q26" s="81"/>
      <c r="R26" s="81"/>
      <c r="S26" s="81"/>
      <c r="T26" s="81"/>
      <c r="U26" s="81"/>
      <c r="V26" s="81"/>
    </row>
    <row r="27" spans="1:22" s="395" customFormat="1" ht="8.25" customHeight="1">
      <c r="A27" s="391"/>
      <c r="B27" s="676">
        <v>2009</v>
      </c>
      <c r="C27" s="679">
        <f>SUM(D27:L27)</f>
        <v>19842</v>
      </c>
      <c r="D27" s="679">
        <v>13323</v>
      </c>
      <c r="E27" s="679">
        <v>4054</v>
      </c>
      <c r="F27" s="679">
        <v>1126</v>
      </c>
      <c r="G27" s="679">
        <v>1083</v>
      </c>
      <c r="H27" s="679">
        <v>35</v>
      </c>
      <c r="I27" s="679" t="s">
        <v>9</v>
      </c>
      <c r="J27" s="679">
        <v>4</v>
      </c>
      <c r="K27" s="679">
        <v>216</v>
      </c>
      <c r="L27" s="679">
        <v>1</v>
      </c>
      <c r="M27" s="406"/>
      <c r="N27" s="379"/>
      <c r="O27" s="681"/>
      <c r="P27" s="681"/>
      <c r="Q27" s="81"/>
      <c r="R27" s="81"/>
      <c r="S27" s="81"/>
      <c r="T27" s="81"/>
      <c r="U27" s="81"/>
      <c r="V27" s="81"/>
    </row>
    <row r="28" spans="1:22" s="395" customFormat="1" ht="6.6" customHeight="1">
      <c r="A28" s="391"/>
      <c r="B28" s="676"/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406"/>
      <c r="N28" s="379"/>
      <c r="O28" s="681"/>
      <c r="P28" s="681"/>
      <c r="Q28" s="81"/>
      <c r="R28" s="81"/>
      <c r="S28" s="81"/>
      <c r="T28" s="81"/>
      <c r="U28" s="81"/>
      <c r="V28" s="81"/>
    </row>
    <row r="29" spans="1:22" s="395" customFormat="1" ht="8.25" customHeight="1">
      <c r="A29" s="391"/>
      <c r="B29" s="676">
        <v>2010</v>
      </c>
      <c r="C29" s="679">
        <f t="shared" ref="C29:C31" si="0">SUM(D29:L29)</f>
        <v>20263</v>
      </c>
      <c r="D29" s="679">
        <v>13677</v>
      </c>
      <c r="E29" s="679">
        <v>4092</v>
      </c>
      <c r="F29" s="679">
        <v>1151</v>
      </c>
      <c r="G29" s="679">
        <v>1062</v>
      </c>
      <c r="H29" s="679">
        <v>61</v>
      </c>
      <c r="I29" s="679" t="s">
        <v>9</v>
      </c>
      <c r="J29" s="679">
        <v>4</v>
      </c>
      <c r="K29" s="679">
        <v>214</v>
      </c>
      <c r="L29" s="679">
        <v>2</v>
      </c>
      <c r="M29" s="406"/>
      <c r="N29" s="379"/>
      <c r="O29" s="681"/>
      <c r="P29" s="681"/>
      <c r="Q29" s="81"/>
      <c r="R29" s="81"/>
      <c r="S29" s="81"/>
      <c r="T29" s="81"/>
      <c r="U29" s="81"/>
      <c r="V29" s="81"/>
    </row>
    <row r="30" spans="1:22" s="395" customFormat="1" ht="8.25" customHeight="1">
      <c r="A30" s="391"/>
      <c r="B30" s="676">
        <v>2011</v>
      </c>
      <c r="C30" s="679">
        <f t="shared" si="0"/>
        <v>20424</v>
      </c>
      <c r="D30" s="679">
        <v>13825</v>
      </c>
      <c r="E30" s="679">
        <v>4089</v>
      </c>
      <c r="F30" s="679">
        <v>1156</v>
      </c>
      <c r="G30" s="679">
        <v>1071</v>
      </c>
      <c r="H30" s="679">
        <v>61</v>
      </c>
      <c r="I30" s="679">
        <v>1</v>
      </c>
      <c r="J30" s="679">
        <v>4</v>
      </c>
      <c r="K30" s="679">
        <v>215</v>
      </c>
      <c r="L30" s="679">
        <v>2</v>
      </c>
      <c r="M30" s="406"/>
      <c r="N30" s="379"/>
      <c r="O30" s="681"/>
      <c r="P30" s="681"/>
      <c r="Q30" s="81"/>
      <c r="R30" s="81"/>
      <c r="S30" s="81"/>
      <c r="T30" s="81"/>
      <c r="U30" s="81"/>
      <c r="V30" s="81"/>
    </row>
    <row r="31" spans="1:22" s="395" customFormat="1" ht="8.25" customHeight="1">
      <c r="A31" s="391"/>
      <c r="B31" s="676" t="s">
        <v>23</v>
      </c>
      <c r="C31" s="679">
        <f t="shared" si="0"/>
        <v>20719</v>
      </c>
      <c r="D31" s="679">
        <v>14178</v>
      </c>
      <c r="E31" s="679">
        <v>4074</v>
      </c>
      <c r="F31" s="679">
        <v>1138</v>
      </c>
      <c r="G31" s="679">
        <v>1065</v>
      </c>
      <c r="H31" s="679">
        <v>35</v>
      </c>
      <c r="I31" s="679">
        <v>2</v>
      </c>
      <c r="J31" s="679">
        <v>7</v>
      </c>
      <c r="K31" s="679">
        <v>203</v>
      </c>
      <c r="L31" s="679">
        <v>17</v>
      </c>
      <c r="M31" s="406"/>
      <c r="N31" s="379"/>
      <c r="O31" s="681"/>
      <c r="P31" s="681"/>
      <c r="Q31" s="81"/>
      <c r="R31" s="81"/>
      <c r="S31" s="81"/>
      <c r="T31" s="81"/>
      <c r="U31" s="81"/>
      <c r="V31" s="81"/>
    </row>
    <row r="32" spans="1:22" s="395" customFormat="1" ht="3" customHeight="1">
      <c r="A32" s="391"/>
      <c r="B32" s="400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2"/>
      <c r="N32" s="379"/>
      <c r="O32" s="379"/>
    </row>
    <row r="33" spans="1:21" s="395" customFormat="1" ht="3" customHeight="1">
      <c r="A33" s="391"/>
      <c r="B33" s="403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402"/>
      <c r="N33" s="379"/>
      <c r="O33" s="379"/>
    </row>
    <row r="34" spans="1:21" s="395" customFormat="1" ht="9" customHeight="1">
      <c r="A34" s="391"/>
      <c r="B34" s="673" t="s">
        <v>250</v>
      </c>
      <c r="C34" s="373"/>
      <c r="D34" s="672"/>
      <c r="E34" s="672"/>
      <c r="F34" s="672"/>
      <c r="G34" s="672"/>
      <c r="H34" s="672"/>
      <c r="I34" s="672"/>
      <c r="J34" s="672"/>
      <c r="K34" s="672"/>
      <c r="L34" s="672"/>
      <c r="M34" s="402"/>
      <c r="N34" s="379"/>
    </row>
    <row r="35" spans="1:21" s="395" customFormat="1" ht="9" customHeight="1">
      <c r="A35" s="391"/>
      <c r="B35" s="673" t="s">
        <v>241</v>
      </c>
      <c r="C35" s="409"/>
      <c r="D35" s="409"/>
      <c r="E35" s="409"/>
      <c r="F35" s="409"/>
      <c r="G35" s="409"/>
      <c r="H35" s="409"/>
      <c r="I35" s="409"/>
      <c r="J35" s="409"/>
      <c r="K35" s="409"/>
      <c r="L35" s="409"/>
      <c r="M35" s="394"/>
      <c r="N35" s="379"/>
      <c r="O35" s="379"/>
      <c r="P35" s="66"/>
      <c r="Q35" s="66"/>
      <c r="R35" s="66"/>
      <c r="S35" s="66"/>
      <c r="T35" s="66"/>
      <c r="U35" s="66"/>
    </row>
    <row r="36" spans="1:21" s="395" customFormat="1" ht="9" customHeight="1">
      <c r="A36" s="391"/>
      <c r="B36" s="673" t="s">
        <v>484</v>
      </c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394"/>
      <c r="N36" s="379"/>
      <c r="O36" s="379"/>
      <c r="P36" s="66"/>
      <c r="Q36" s="66"/>
      <c r="R36" s="66"/>
      <c r="S36" s="66"/>
      <c r="T36" s="66"/>
      <c r="U36" s="66"/>
    </row>
    <row r="37" spans="1:21" s="395" customFormat="1" ht="9" customHeight="1">
      <c r="A37" s="391"/>
      <c r="B37" s="673" t="s">
        <v>251</v>
      </c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394"/>
      <c r="N37" s="379"/>
      <c r="O37" s="379"/>
      <c r="P37" s="66"/>
      <c r="Q37" s="66"/>
      <c r="R37" s="66"/>
      <c r="S37" s="66"/>
      <c r="T37" s="66"/>
      <c r="U37" s="66"/>
    </row>
    <row r="38" spans="1:21" s="66" customFormat="1" ht="4.7" customHeight="1">
      <c r="A38" s="106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8"/>
      <c r="N38" s="379"/>
    </row>
    <row r="39" spans="1:21" s="66" customFormat="1" ht="8.65" hidden="1" customHeight="1">
      <c r="N39" s="379" t="s">
        <v>59</v>
      </c>
    </row>
  </sheetData>
  <sheetProtection sheet="1" objects="1" scenarios="1"/>
  <mergeCells count="2">
    <mergeCell ref="B7:B8"/>
    <mergeCell ref="E7:E8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X4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5.83203125" style="76" customWidth="1"/>
    <col min="3" max="3" width="5.6640625" style="76" customWidth="1"/>
    <col min="4" max="4" width="1.1640625" style="76" customWidth="1"/>
    <col min="5" max="5" width="5.83203125" style="76" customWidth="1"/>
    <col min="6" max="6" width="8.83203125" style="76" customWidth="1"/>
    <col min="7" max="7" width="6.6640625" style="76" customWidth="1"/>
    <col min="8" max="8" width="6.83203125" style="76" customWidth="1"/>
    <col min="9" max="9" width="6.6640625" style="76" customWidth="1"/>
    <col min="10" max="10" width="6.83203125" style="76" customWidth="1"/>
    <col min="11" max="11" width="7" style="76" customWidth="1"/>
    <col min="12" max="12" width="6.1640625" style="76" customWidth="1"/>
    <col min="13" max="13" width="6" style="76" customWidth="1"/>
    <col min="14" max="15" width="1" style="76" customWidth="1"/>
    <col min="16" max="24" width="0" style="76" hidden="1" customWidth="1"/>
    <col min="25" max="16384" width="13.33203125" style="76" hidden="1"/>
  </cols>
  <sheetData>
    <row r="1" spans="1:24" s="66" customFormat="1" ht="3.95" customHeight="1">
      <c r="A1" s="121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410"/>
      <c r="O1" s="379"/>
    </row>
    <row r="2" spans="1:24" s="389" customFormat="1" ht="11.1" customHeight="1">
      <c r="A2" s="384"/>
      <c r="B2" s="382" t="s">
        <v>258</v>
      </c>
      <c r="C2" s="386"/>
      <c r="D2" s="386"/>
      <c r="E2" s="386"/>
      <c r="F2" s="386"/>
      <c r="G2" s="386"/>
      <c r="H2" s="387"/>
      <c r="I2" s="387"/>
      <c r="J2" s="82"/>
      <c r="K2" s="82"/>
      <c r="L2" s="82"/>
      <c r="M2" s="710" t="s">
        <v>259</v>
      </c>
      <c r="N2" s="59"/>
      <c r="O2" s="379"/>
    </row>
    <row r="3" spans="1:24" s="389" customFormat="1" ht="11.1" customHeight="1">
      <c r="A3" s="384"/>
      <c r="B3" s="385" t="s">
        <v>230</v>
      </c>
      <c r="C3" s="386"/>
      <c r="D3" s="386"/>
      <c r="E3" s="386"/>
      <c r="F3" s="386"/>
      <c r="G3" s="386"/>
      <c r="H3" s="387"/>
      <c r="I3" s="387"/>
      <c r="J3" s="387"/>
      <c r="K3" s="387"/>
      <c r="L3" s="387"/>
      <c r="M3" s="387"/>
      <c r="N3" s="388"/>
      <c r="O3" s="379"/>
    </row>
    <row r="4" spans="1:24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90"/>
      <c r="O4" s="379"/>
    </row>
    <row r="5" spans="1:24" s="395" customFormat="1" ht="2.4500000000000002" customHeight="1">
      <c r="A5" s="391"/>
      <c r="B5" s="392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4"/>
      <c r="O5" s="379"/>
      <c r="P5" s="66"/>
      <c r="Q5" s="66"/>
      <c r="R5" s="66"/>
      <c r="S5" s="66"/>
      <c r="T5" s="66"/>
      <c r="U5" s="66"/>
      <c r="V5" s="66"/>
    </row>
    <row r="6" spans="1:24" s="395" customFormat="1" ht="2.4500000000000002" customHeight="1">
      <c r="A6" s="391"/>
      <c r="B6" s="396" t="s">
        <v>36</v>
      </c>
      <c r="C6" s="396"/>
      <c r="D6" s="396"/>
      <c r="E6" s="396"/>
      <c r="F6" s="396"/>
      <c r="G6" s="396"/>
      <c r="H6" s="396"/>
      <c r="I6" s="396"/>
      <c r="J6" s="396"/>
      <c r="K6" s="396"/>
      <c r="L6" s="396"/>
      <c r="M6" s="396"/>
      <c r="N6" s="397"/>
      <c r="O6" s="379"/>
      <c r="P6" s="66"/>
      <c r="Q6" s="66"/>
      <c r="R6" s="66"/>
      <c r="S6" s="66"/>
      <c r="T6" s="66"/>
      <c r="U6" s="66"/>
      <c r="V6" s="66"/>
    </row>
    <row r="7" spans="1:24" s="395" customFormat="1" ht="8.25" customHeight="1">
      <c r="A7" s="391"/>
      <c r="B7" s="718" t="s">
        <v>28</v>
      </c>
      <c r="C7" s="671" t="s">
        <v>46</v>
      </c>
      <c r="D7" s="408"/>
      <c r="E7" s="671" t="s">
        <v>246</v>
      </c>
      <c r="F7" s="721" t="s">
        <v>247</v>
      </c>
      <c r="G7" s="671" t="s">
        <v>232</v>
      </c>
      <c r="H7" s="671" t="s">
        <v>233</v>
      </c>
      <c r="I7" s="671" t="s">
        <v>234</v>
      </c>
      <c r="J7" s="671" t="s">
        <v>235</v>
      </c>
      <c r="K7" s="671" t="s">
        <v>236</v>
      </c>
      <c r="L7" s="716" t="s">
        <v>248</v>
      </c>
      <c r="M7" s="671" t="s">
        <v>249</v>
      </c>
      <c r="N7" s="398"/>
      <c r="O7" s="379"/>
    </row>
    <row r="8" spans="1:24" s="395" customFormat="1" ht="8.25" customHeight="1">
      <c r="A8" s="391"/>
      <c r="B8" s="719"/>
      <c r="C8" s="408"/>
      <c r="D8" s="408"/>
      <c r="E8" s="671"/>
      <c r="F8" s="721"/>
      <c r="G8" s="671"/>
      <c r="H8" s="671"/>
      <c r="I8" s="671"/>
      <c r="J8" s="671"/>
      <c r="K8" s="671"/>
      <c r="L8" s="716"/>
      <c r="M8" s="671"/>
      <c r="N8" s="398"/>
      <c r="O8" s="379"/>
    </row>
    <row r="9" spans="1:24" s="395" customFormat="1" ht="2.4500000000000002" customHeight="1">
      <c r="A9" s="391"/>
      <c r="B9" s="400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1"/>
      <c r="N9" s="402"/>
      <c r="O9" s="379"/>
    </row>
    <row r="10" spans="1:24" s="395" customFormat="1" ht="2.4500000000000002" customHeight="1">
      <c r="A10" s="391"/>
      <c r="B10" s="403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672"/>
      <c r="N10" s="402"/>
      <c r="O10" s="379"/>
    </row>
    <row r="11" spans="1:24" s="395" customFormat="1" ht="8.25" customHeight="1">
      <c r="A11" s="391"/>
      <c r="B11" s="676">
        <v>1995</v>
      </c>
      <c r="C11" s="679">
        <f>SUM(E11:M11)</f>
        <v>76626</v>
      </c>
      <c r="D11" s="679"/>
      <c r="E11" s="679">
        <v>24862</v>
      </c>
      <c r="F11" s="679">
        <v>1723</v>
      </c>
      <c r="G11" s="679">
        <v>28294</v>
      </c>
      <c r="H11" s="679">
        <v>6596</v>
      </c>
      <c r="I11" s="679">
        <v>1074</v>
      </c>
      <c r="J11" s="679">
        <v>3469</v>
      </c>
      <c r="K11" s="679">
        <v>622</v>
      </c>
      <c r="L11" s="679">
        <v>1073</v>
      </c>
      <c r="M11" s="679">
        <v>8913</v>
      </c>
      <c r="N11" s="70"/>
      <c r="O11" s="379"/>
      <c r="P11" s="405"/>
      <c r="Q11" s="81"/>
      <c r="R11" s="81"/>
      <c r="S11" s="81"/>
      <c r="T11" s="81"/>
      <c r="U11" s="81"/>
      <c r="V11" s="81"/>
      <c r="W11" s="81"/>
      <c r="X11" s="81"/>
    </row>
    <row r="12" spans="1:24" s="395" customFormat="1" ht="8.25" customHeight="1">
      <c r="A12" s="391"/>
      <c r="B12" s="676">
        <v>1996</v>
      </c>
      <c r="C12" s="679">
        <f>SUM(E12:M12)</f>
        <v>75856</v>
      </c>
      <c r="D12" s="679"/>
      <c r="E12" s="679">
        <v>23674</v>
      </c>
      <c r="F12" s="679">
        <v>1831</v>
      </c>
      <c r="G12" s="679">
        <v>28230</v>
      </c>
      <c r="H12" s="679">
        <v>6744</v>
      </c>
      <c r="I12" s="679">
        <v>1072</v>
      </c>
      <c r="J12" s="679">
        <v>3625</v>
      </c>
      <c r="K12" s="679">
        <v>676</v>
      </c>
      <c r="L12" s="679">
        <v>1179</v>
      </c>
      <c r="M12" s="679">
        <v>8825</v>
      </c>
      <c r="N12" s="70"/>
      <c r="O12" s="379"/>
      <c r="P12" s="405"/>
      <c r="Q12" s="81"/>
      <c r="R12" s="81"/>
      <c r="S12" s="81"/>
      <c r="T12" s="81"/>
      <c r="U12" s="81"/>
      <c r="V12" s="81"/>
      <c r="W12" s="81"/>
      <c r="X12" s="81"/>
    </row>
    <row r="13" spans="1:24" s="395" customFormat="1" ht="8.25" customHeight="1">
      <c r="A13" s="391"/>
      <c r="B13" s="676">
        <v>1997</v>
      </c>
      <c r="C13" s="679">
        <f>SUM(E13:M13)</f>
        <v>76214</v>
      </c>
      <c r="D13" s="679"/>
      <c r="E13" s="679">
        <v>31064</v>
      </c>
      <c r="F13" s="679">
        <v>1848</v>
      </c>
      <c r="G13" s="679">
        <v>28226</v>
      </c>
      <c r="H13" s="679">
        <v>6824</v>
      </c>
      <c r="I13" s="679">
        <v>1072</v>
      </c>
      <c r="J13" s="679">
        <v>3200</v>
      </c>
      <c r="K13" s="679">
        <v>714</v>
      </c>
      <c r="L13" s="679">
        <v>1204</v>
      </c>
      <c r="M13" s="679">
        <v>2062</v>
      </c>
      <c r="N13" s="70"/>
      <c r="O13" s="379"/>
      <c r="P13" s="405"/>
      <c r="Q13" s="81"/>
      <c r="R13" s="81"/>
      <c r="S13" s="81"/>
      <c r="T13" s="81"/>
      <c r="U13" s="81"/>
      <c r="V13" s="81"/>
      <c r="W13" s="81"/>
      <c r="X13" s="81"/>
    </row>
    <row r="14" spans="1:24" s="395" customFormat="1" ht="8.25" customHeight="1">
      <c r="A14" s="391"/>
      <c r="B14" s="676">
        <v>1998</v>
      </c>
      <c r="C14" s="679">
        <f>SUM(E14:M14)</f>
        <v>76216</v>
      </c>
      <c r="D14" s="679"/>
      <c r="E14" s="679">
        <v>30770</v>
      </c>
      <c r="F14" s="679">
        <v>1938</v>
      </c>
      <c r="G14" s="679">
        <v>28118</v>
      </c>
      <c r="H14" s="679">
        <v>6823</v>
      </c>
      <c r="I14" s="679">
        <v>1061</v>
      </c>
      <c r="J14" s="679">
        <v>3488</v>
      </c>
      <c r="K14" s="679">
        <v>714</v>
      </c>
      <c r="L14" s="679">
        <v>1204</v>
      </c>
      <c r="M14" s="679">
        <v>2100</v>
      </c>
      <c r="N14" s="406"/>
      <c r="O14" s="379"/>
      <c r="P14" s="405"/>
      <c r="Q14" s="81"/>
      <c r="R14" s="81"/>
      <c r="S14" s="81"/>
      <c r="T14" s="81"/>
      <c r="U14" s="81"/>
      <c r="V14" s="81"/>
      <c r="W14" s="81"/>
      <c r="X14" s="81"/>
    </row>
    <row r="15" spans="1:24" s="395" customFormat="1" ht="8.25" customHeight="1">
      <c r="A15" s="391"/>
      <c r="B15" s="676">
        <v>1999</v>
      </c>
      <c r="C15" s="679">
        <f>SUM(E15:M15)</f>
        <v>77314</v>
      </c>
      <c r="D15" s="679"/>
      <c r="E15" s="679">
        <v>31252</v>
      </c>
      <c r="F15" s="679">
        <v>1972</v>
      </c>
      <c r="G15" s="679">
        <v>28334</v>
      </c>
      <c r="H15" s="679">
        <v>6746</v>
      </c>
      <c r="I15" s="679">
        <v>954</v>
      </c>
      <c r="J15" s="679">
        <v>3703</v>
      </c>
      <c r="K15" s="679">
        <v>740</v>
      </c>
      <c r="L15" s="679">
        <v>1221</v>
      </c>
      <c r="M15" s="679">
        <v>2392</v>
      </c>
      <c r="N15" s="406"/>
      <c r="O15" s="379"/>
      <c r="P15" s="405"/>
      <c r="Q15" s="81"/>
      <c r="R15" s="81"/>
      <c r="S15" s="81"/>
      <c r="T15" s="81"/>
      <c r="U15" s="81"/>
      <c r="V15" s="81"/>
      <c r="W15" s="81"/>
      <c r="X15" s="81"/>
    </row>
    <row r="16" spans="1:24" s="395" customFormat="1" ht="6.95" customHeight="1">
      <c r="A16" s="391"/>
      <c r="B16" s="676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679"/>
      <c r="N16" s="70"/>
      <c r="O16" s="379"/>
      <c r="P16" s="81"/>
      <c r="Q16" s="81"/>
      <c r="R16" s="81"/>
      <c r="S16" s="81"/>
      <c r="T16" s="81"/>
      <c r="U16" s="81"/>
      <c r="V16" s="81"/>
      <c r="W16" s="81"/>
    </row>
    <row r="17" spans="1:24" s="395" customFormat="1" ht="8.25" customHeight="1">
      <c r="A17" s="391"/>
      <c r="B17" s="676">
        <v>2000</v>
      </c>
      <c r="C17" s="679">
        <f>SUM(E17:M17)</f>
        <v>77144</v>
      </c>
      <c r="D17" s="679"/>
      <c r="E17" s="679">
        <v>31487</v>
      </c>
      <c r="F17" s="679">
        <v>1994</v>
      </c>
      <c r="G17" s="679">
        <v>28622</v>
      </c>
      <c r="H17" s="679">
        <v>6745</v>
      </c>
      <c r="I17" s="679">
        <v>980</v>
      </c>
      <c r="J17" s="679">
        <v>3885</v>
      </c>
      <c r="K17" s="679">
        <v>732</v>
      </c>
      <c r="L17" s="679">
        <v>1222</v>
      </c>
      <c r="M17" s="679">
        <v>1477</v>
      </c>
      <c r="N17" s="406"/>
      <c r="O17" s="379"/>
      <c r="P17" s="405"/>
      <c r="Q17" s="81"/>
      <c r="R17" s="81"/>
      <c r="S17" s="81"/>
      <c r="T17" s="81"/>
      <c r="U17" s="81"/>
      <c r="V17" s="81"/>
      <c r="W17" s="81"/>
      <c r="X17" s="81"/>
    </row>
    <row r="18" spans="1:24" s="395" customFormat="1" ht="8.25" customHeight="1">
      <c r="A18" s="391"/>
      <c r="B18" s="676">
        <v>2001</v>
      </c>
      <c r="C18" s="679">
        <f>SUM(E18:M18)</f>
        <v>78051</v>
      </c>
      <c r="D18" s="679"/>
      <c r="E18" s="679">
        <v>31914</v>
      </c>
      <c r="F18" s="679">
        <v>2181</v>
      </c>
      <c r="G18" s="679">
        <v>28951</v>
      </c>
      <c r="H18" s="679">
        <v>6730</v>
      </c>
      <c r="I18" s="679">
        <v>980</v>
      </c>
      <c r="J18" s="679">
        <v>4136</v>
      </c>
      <c r="K18" s="679">
        <v>730</v>
      </c>
      <c r="L18" s="679">
        <v>1283</v>
      </c>
      <c r="M18" s="679">
        <v>1146</v>
      </c>
      <c r="N18" s="406"/>
      <c r="O18" s="379"/>
      <c r="P18" s="405"/>
      <c r="Q18" s="81"/>
      <c r="R18" s="81"/>
      <c r="S18" s="81"/>
      <c r="T18" s="81"/>
      <c r="U18" s="81"/>
      <c r="V18" s="81"/>
      <c r="W18" s="81"/>
      <c r="X18" s="81"/>
    </row>
    <row r="19" spans="1:24" s="395" customFormat="1" ht="8.25" customHeight="1">
      <c r="A19" s="391"/>
      <c r="B19" s="676">
        <v>2002</v>
      </c>
      <c r="C19" s="679">
        <f>SUM(E19:M19)</f>
        <v>77875</v>
      </c>
      <c r="D19" s="679"/>
      <c r="E19" s="679">
        <v>32207</v>
      </c>
      <c r="F19" s="679">
        <v>2181</v>
      </c>
      <c r="G19" s="679">
        <v>29093</v>
      </c>
      <c r="H19" s="679">
        <v>6778</v>
      </c>
      <c r="I19" s="679">
        <v>958</v>
      </c>
      <c r="J19" s="679">
        <v>4174</v>
      </c>
      <c r="K19" s="679">
        <v>788</v>
      </c>
      <c r="L19" s="679">
        <v>1168</v>
      </c>
      <c r="M19" s="679">
        <v>528</v>
      </c>
      <c r="N19" s="406"/>
      <c r="O19" s="379"/>
      <c r="P19" s="405"/>
      <c r="Q19" s="81"/>
      <c r="R19" s="81"/>
      <c r="S19" s="81"/>
      <c r="T19" s="81"/>
      <c r="U19" s="81"/>
      <c r="V19" s="81"/>
      <c r="W19" s="81"/>
      <c r="X19" s="81"/>
    </row>
    <row r="20" spans="1:24" s="395" customFormat="1" ht="8.25" customHeight="1">
      <c r="A20" s="391"/>
      <c r="B20" s="676">
        <v>2003</v>
      </c>
      <c r="C20" s="679">
        <f>SUM(E20:M20)</f>
        <v>73446</v>
      </c>
      <c r="D20" s="679"/>
      <c r="E20" s="679">
        <v>31549</v>
      </c>
      <c r="F20" s="679" t="s">
        <v>9</v>
      </c>
      <c r="G20" s="679">
        <v>29131</v>
      </c>
      <c r="H20" s="679">
        <v>6744</v>
      </c>
      <c r="I20" s="679">
        <v>985</v>
      </c>
      <c r="J20" s="679">
        <v>2527</v>
      </c>
      <c r="K20" s="679">
        <v>1080</v>
      </c>
      <c r="L20" s="679">
        <v>1083</v>
      </c>
      <c r="M20" s="679">
        <v>347</v>
      </c>
      <c r="N20" s="406"/>
      <c r="O20" s="379"/>
      <c r="P20" s="405"/>
      <c r="Q20" s="81"/>
      <c r="R20" s="81"/>
      <c r="S20" s="81"/>
      <c r="T20" s="81"/>
      <c r="U20" s="81"/>
      <c r="V20" s="81"/>
      <c r="W20" s="81"/>
      <c r="X20" s="81"/>
    </row>
    <row r="21" spans="1:24" s="395" customFormat="1" ht="8.25" customHeight="1">
      <c r="A21" s="391"/>
      <c r="B21" s="676">
        <v>2004</v>
      </c>
      <c r="C21" s="679">
        <f>SUM(E21:M21)</f>
        <v>77705</v>
      </c>
      <c r="D21" s="679"/>
      <c r="E21" s="679">
        <v>32607</v>
      </c>
      <c r="F21" s="679">
        <v>2181</v>
      </c>
      <c r="G21" s="679">
        <v>29233</v>
      </c>
      <c r="H21" s="679">
        <v>6786</v>
      </c>
      <c r="I21" s="679">
        <v>985</v>
      </c>
      <c r="J21" s="679">
        <v>2527</v>
      </c>
      <c r="K21" s="679">
        <v>1080</v>
      </c>
      <c r="L21" s="679">
        <v>1524</v>
      </c>
      <c r="M21" s="679">
        <v>782</v>
      </c>
      <c r="N21" s="406"/>
      <c r="O21" s="379"/>
      <c r="P21" s="405"/>
      <c r="Q21" s="81"/>
      <c r="R21" s="81"/>
      <c r="S21" s="81"/>
      <c r="T21" s="81"/>
      <c r="U21" s="81"/>
      <c r="V21" s="81"/>
      <c r="W21" s="81"/>
      <c r="X21" s="81"/>
    </row>
    <row r="22" spans="1:24" s="395" customFormat="1" ht="6.95" customHeight="1">
      <c r="A22" s="391"/>
      <c r="B22" s="676"/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679"/>
      <c r="N22" s="70"/>
      <c r="O22" s="379"/>
      <c r="P22" s="81"/>
      <c r="Q22" s="81"/>
      <c r="R22" s="81"/>
      <c r="S22" s="81"/>
      <c r="T22" s="81"/>
      <c r="U22" s="81"/>
      <c r="V22" s="81"/>
      <c r="W22" s="81"/>
    </row>
    <row r="23" spans="1:24" s="395" customFormat="1" ht="8.25" customHeight="1">
      <c r="A23" s="391"/>
      <c r="B23" s="676">
        <v>2005</v>
      </c>
      <c r="C23" s="371">
        <f>SUM(E23:M23)</f>
        <v>75992</v>
      </c>
      <c r="D23" s="679"/>
      <c r="E23" s="679">
        <v>33388</v>
      </c>
      <c r="F23" s="679">
        <v>2181</v>
      </c>
      <c r="G23" s="679">
        <v>29237</v>
      </c>
      <c r="H23" s="679">
        <v>6815</v>
      </c>
      <c r="I23" s="679">
        <v>985</v>
      </c>
      <c r="J23" s="679" t="s">
        <v>9</v>
      </c>
      <c r="K23" s="679">
        <v>1080</v>
      </c>
      <c r="L23" s="679">
        <v>1524</v>
      </c>
      <c r="M23" s="679">
        <v>782</v>
      </c>
      <c r="N23" s="406"/>
      <c r="O23" s="379"/>
      <c r="P23" s="405"/>
      <c r="Q23" s="81"/>
      <c r="R23" s="81"/>
      <c r="S23" s="81"/>
      <c r="T23" s="81"/>
      <c r="U23" s="81"/>
      <c r="V23" s="81"/>
      <c r="W23" s="81"/>
      <c r="X23" s="81"/>
    </row>
    <row r="24" spans="1:24" s="395" customFormat="1" ht="8.25" customHeight="1">
      <c r="A24" s="391"/>
      <c r="B24" s="676">
        <v>2006</v>
      </c>
      <c r="C24" s="371">
        <f>SUM(E24:M24)</f>
        <v>75364</v>
      </c>
      <c r="D24" s="679"/>
      <c r="E24" s="679">
        <v>33852</v>
      </c>
      <c r="F24" s="679">
        <v>2181</v>
      </c>
      <c r="G24" s="679">
        <v>27566</v>
      </c>
      <c r="H24" s="679">
        <v>6823</v>
      </c>
      <c r="I24" s="679">
        <v>985</v>
      </c>
      <c r="J24" s="679" t="s">
        <v>9</v>
      </c>
      <c r="K24" s="679">
        <v>1080</v>
      </c>
      <c r="L24" s="679">
        <v>1421</v>
      </c>
      <c r="M24" s="679">
        <v>1456</v>
      </c>
      <c r="N24" s="406"/>
      <c r="O24" s="379"/>
      <c r="P24" s="405"/>
      <c r="Q24" s="81"/>
      <c r="R24" s="81"/>
      <c r="S24" s="81"/>
      <c r="T24" s="81"/>
      <c r="U24" s="81"/>
      <c r="V24" s="81"/>
      <c r="W24" s="81"/>
      <c r="X24" s="81"/>
    </row>
    <row r="25" spans="1:24" s="395" customFormat="1" ht="8.25" customHeight="1">
      <c r="A25" s="391"/>
      <c r="B25" s="676">
        <v>2007</v>
      </c>
      <c r="C25" s="371">
        <f>SUM(E25:M25)</f>
        <v>79926</v>
      </c>
      <c r="D25" s="679"/>
      <c r="E25" s="679">
        <v>34158</v>
      </c>
      <c r="F25" s="679">
        <v>2561</v>
      </c>
      <c r="G25" s="679">
        <v>31582</v>
      </c>
      <c r="H25" s="679">
        <v>6786</v>
      </c>
      <c r="I25" s="679">
        <v>922</v>
      </c>
      <c r="J25" s="679" t="s">
        <v>9</v>
      </c>
      <c r="K25" s="679">
        <v>1025</v>
      </c>
      <c r="L25" s="679">
        <v>1488</v>
      </c>
      <c r="M25" s="679">
        <v>1404</v>
      </c>
      <c r="N25" s="406"/>
      <c r="O25" s="379"/>
      <c r="P25" s="405"/>
      <c r="Q25" s="81"/>
      <c r="R25" s="81"/>
      <c r="S25" s="81"/>
      <c r="T25" s="81"/>
      <c r="U25" s="81"/>
      <c r="V25" s="81"/>
      <c r="W25" s="81"/>
      <c r="X25" s="81"/>
    </row>
    <row r="26" spans="1:24" s="395" customFormat="1" ht="8.25" customHeight="1">
      <c r="A26" s="391"/>
      <c r="B26" s="676">
        <v>2008</v>
      </c>
      <c r="C26" s="371">
        <f>SUM(E26:M26)</f>
        <v>78920</v>
      </c>
      <c r="D26" s="679"/>
      <c r="E26" s="679">
        <v>34722</v>
      </c>
      <c r="F26" s="679">
        <v>2222</v>
      </c>
      <c r="G26" s="679">
        <v>30429</v>
      </c>
      <c r="H26" s="679">
        <v>6734</v>
      </c>
      <c r="I26" s="679">
        <v>922</v>
      </c>
      <c r="J26" s="679" t="s">
        <v>9</v>
      </c>
      <c r="K26" s="679">
        <v>1025</v>
      </c>
      <c r="L26" s="679">
        <v>1487</v>
      </c>
      <c r="M26" s="679">
        <v>1379</v>
      </c>
      <c r="N26" s="406"/>
      <c r="O26" s="379"/>
      <c r="P26" s="405"/>
      <c r="Q26" s="81"/>
      <c r="R26" s="81"/>
      <c r="S26" s="81"/>
      <c r="T26" s="81"/>
      <c r="U26" s="81"/>
      <c r="V26" s="81"/>
      <c r="W26" s="81"/>
      <c r="X26" s="81"/>
    </row>
    <row r="27" spans="1:24" s="395" customFormat="1" ht="8.25" customHeight="1">
      <c r="A27" s="391"/>
      <c r="B27" s="676">
        <v>2009</v>
      </c>
      <c r="C27" s="371">
        <f>SUM(E27:M27)</f>
        <v>79469</v>
      </c>
      <c r="D27" s="679"/>
      <c r="E27" s="679">
        <v>36166</v>
      </c>
      <c r="F27" s="679">
        <v>2323</v>
      </c>
      <c r="G27" s="679">
        <v>30201</v>
      </c>
      <c r="H27" s="679">
        <v>6680</v>
      </c>
      <c r="I27" s="679">
        <v>922</v>
      </c>
      <c r="J27" s="679" t="s">
        <v>9</v>
      </c>
      <c r="K27" s="679">
        <v>451</v>
      </c>
      <c r="L27" s="679">
        <v>1456</v>
      </c>
      <c r="M27" s="679">
        <v>1270</v>
      </c>
      <c r="N27" s="406"/>
      <c r="O27" s="379"/>
      <c r="P27" s="405"/>
      <c r="Q27" s="81"/>
      <c r="R27" s="81"/>
      <c r="S27" s="81"/>
      <c r="T27" s="81"/>
      <c r="U27" s="81"/>
      <c r="V27" s="81"/>
      <c r="W27" s="81"/>
      <c r="X27" s="81"/>
    </row>
    <row r="28" spans="1:24" s="395" customFormat="1" ht="6.95" customHeight="1">
      <c r="A28" s="391"/>
      <c r="B28" s="676"/>
      <c r="C28" s="371"/>
      <c r="D28" s="679"/>
      <c r="E28" s="679"/>
      <c r="F28" s="679"/>
      <c r="G28" s="679"/>
      <c r="H28" s="679"/>
      <c r="I28" s="679"/>
      <c r="J28" s="679"/>
      <c r="K28" s="679"/>
      <c r="L28" s="679"/>
      <c r="M28" s="679"/>
      <c r="N28" s="406"/>
      <c r="O28" s="379"/>
      <c r="P28" s="405"/>
      <c r="Q28" s="81"/>
      <c r="R28" s="81"/>
      <c r="S28" s="81"/>
      <c r="T28" s="81"/>
      <c r="U28" s="81"/>
      <c r="V28" s="81"/>
      <c r="W28" s="81"/>
      <c r="X28" s="81"/>
    </row>
    <row r="29" spans="1:24" s="395" customFormat="1" ht="8.25" customHeight="1">
      <c r="A29" s="391"/>
      <c r="B29" s="676">
        <v>2010</v>
      </c>
      <c r="C29" s="371">
        <f t="shared" ref="C29:C31" si="0">SUM(E29:M29)</f>
        <v>84625</v>
      </c>
      <c r="D29" s="679"/>
      <c r="E29" s="679">
        <v>37851</v>
      </c>
      <c r="F29" s="679">
        <v>2563</v>
      </c>
      <c r="G29" s="679">
        <v>30718</v>
      </c>
      <c r="H29" s="679">
        <v>6826</v>
      </c>
      <c r="I29" s="679">
        <v>922</v>
      </c>
      <c r="J29" s="679">
        <v>2590</v>
      </c>
      <c r="K29" s="679">
        <v>451</v>
      </c>
      <c r="L29" s="679">
        <v>1944</v>
      </c>
      <c r="M29" s="679">
        <v>760</v>
      </c>
      <c r="N29" s="406"/>
      <c r="O29" s="379"/>
      <c r="P29" s="405"/>
      <c r="Q29" s="81"/>
      <c r="R29" s="81"/>
      <c r="S29" s="81"/>
      <c r="T29" s="81"/>
      <c r="U29" s="81"/>
      <c r="V29" s="81"/>
      <c r="W29" s="81"/>
      <c r="X29" s="81"/>
    </row>
    <row r="30" spans="1:24" s="395" customFormat="1" ht="8.25" customHeight="1">
      <c r="A30" s="391"/>
      <c r="B30" s="676">
        <v>2011</v>
      </c>
      <c r="C30" s="371">
        <f t="shared" si="0"/>
        <v>85609</v>
      </c>
      <c r="D30" s="679"/>
      <c r="E30" s="679">
        <v>37835</v>
      </c>
      <c r="F30" s="679">
        <v>2563</v>
      </c>
      <c r="G30" s="679">
        <v>31817</v>
      </c>
      <c r="H30" s="679">
        <v>6864</v>
      </c>
      <c r="I30" s="679">
        <v>922</v>
      </c>
      <c r="J30" s="679">
        <v>2196</v>
      </c>
      <c r="K30" s="679">
        <v>709</v>
      </c>
      <c r="L30" s="679">
        <v>1943</v>
      </c>
      <c r="M30" s="679">
        <v>760</v>
      </c>
      <c r="N30" s="406"/>
      <c r="O30" s="379"/>
      <c r="P30" s="405"/>
      <c r="Q30" s="81"/>
      <c r="R30" s="81"/>
      <c r="S30" s="81"/>
      <c r="T30" s="81"/>
      <c r="U30" s="81"/>
      <c r="V30" s="81"/>
      <c r="W30" s="81"/>
      <c r="X30" s="81"/>
    </row>
    <row r="31" spans="1:24" s="395" customFormat="1" ht="8.25" customHeight="1">
      <c r="A31" s="391"/>
      <c r="B31" s="676" t="s">
        <v>23</v>
      </c>
      <c r="C31" s="371">
        <f t="shared" si="0"/>
        <v>85656</v>
      </c>
      <c r="D31" s="679"/>
      <c r="E31" s="679">
        <v>37890</v>
      </c>
      <c r="F31" s="679">
        <v>2578</v>
      </c>
      <c r="G31" s="679">
        <v>32840</v>
      </c>
      <c r="H31" s="679">
        <v>6884</v>
      </c>
      <c r="I31" s="679">
        <v>922</v>
      </c>
      <c r="J31" s="679">
        <v>2250</v>
      </c>
      <c r="K31" s="679">
        <v>713</v>
      </c>
      <c r="L31" s="679">
        <v>1321</v>
      </c>
      <c r="M31" s="679">
        <v>258</v>
      </c>
      <c r="N31" s="406"/>
      <c r="O31" s="379"/>
      <c r="P31" s="405"/>
      <c r="Q31" s="81"/>
      <c r="R31" s="81"/>
      <c r="S31" s="81"/>
      <c r="T31" s="81"/>
      <c r="U31" s="81"/>
      <c r="V31" s="81"/>
      <c r="W31" s="81"/>
      <c r="X31" s="81"/>
    </row>
    <row r="32" spans="1:24" s="395" customFormat="1" ht="2.4500000000000002" customHeight="1">
      <c r="A32" s="391"/>
      <c r="B32" s="400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2"/>
      <c r="O32" s="379"/>
      <c r="P32" s="405"/>
    </row>
    <row r="33" spans="1:22" s="395" customFormat="1" ht="2.4500000000000002" customHeight="1">
      <c r="A33" s="391"/>
      <c r="B33" s="403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672"/>
      <c r="N33" s="402"/>
      <c r="O33" s="379"/>
      <c r="P33" s="405"/>
    </row>
    <row r="34" spans="1:22" s="379" customFormat="1" ht="8.65" customHeight="1">
      <c r="A34" s="381"/>
      <c r="B34" s="673" t="s">
        <v>250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1"/>
      <c r="P34" s="380"/>
      <c r="Q34" s="380"/>
      <c r="R34" s="380"/>
      <c r="S34" s="380"/>
      <c r="T34" s="380"/>
      <c r="U34" s="380"/>
      <c r="V34" s="380"/>
    </row>
    <row r="35" spans="1:22" s="379" customFormat="1" ht="8.65" customHeight="1">
      <c r="A35" s="381"/>
      <c r="B35" s="673" t="s">
        <v>241</v>
      </c>
      <c r="C35" s="409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1"/>
      <c r="P35" s="380"/>
      <c r="Q35" s="380"/>
      <c r="R35" s="380"/>
      <c r="S35" s="380"/>
      <c r="T35" s="380"/>
      <c r="U35" s="380"/>
      <c r="V35" s="380"/>
    </row>
    <row r="36" spans="1:22" s="379" customFormat="1" ht="8.65" customHeight="1">
      <c r="A36" s="381"/>
      <c r="B36" s="673" t="s">
        <v>484</v>
      </c>
      <c r="C36" s="409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1"/>
      <c r="P36" s="380"/>
      <c r="Q36" s="380"/>
      <c r="R36" s="380"/>
      <c r="S36" s="380"/>
      <c r="T36" s="380"/>
      <c r="U36" s="380"/>
      <c r="V36" s="380"/>
    </row>
    <row r="37" spans="1:22" s="379" customFormat="1" ht="8.65" customHeight="1">
      <c r="A37" s="381"/>
      <c r="B37" s="673" t="s">
        <v>251</v>
      </c>
      <c r="C37" s="409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1"/>
      <c r="P37" s="380"/>
      <c r="Q37" s="380"/>
      <c r="R37" s="380"/>
      <c r="S37" s="380"/>
      <c r="T37" s="380"/>
      <c r="U37" s="380"/>
      <c r="V37" s="380"/>
    </row>
    <row r="38" spans="1:22" s="379" customFormat="1" ht="3.95" customHeight="1">
      <c r="A38" s="411"/>
      <c r="B38" s="10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412"/>
      <c r="P38" s="380"/>
      <c r="Q38" s="380"/>
      <c r="R38" s="380"/>
      <c r="S38" s="380"/>
      <c r="T38" s="380"/>
      <c r="U38" s="380"/>
      <c r="V38" s="380"/>
    </row>
    <row r="39" spans="1:22" ht="10.5" hidden="1" customHeight="1">
      <c r="O39" s="76" t="s">
        <v>59</v>
      </c>
    </row>
    <row r="40" spans="1:22" ht="4.5" hidden="1" customHeight="1"/>
  </sheetData>
  <sheetProtection sheet="1" objects="1" scenarios="1"/>
  <mergeCells count="3">
    <mergeCell ref="B7:B8"/>
    <mergeCell ref="F7:F8"/>
    <mergeCell ref="L7:L8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4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7.33203125" style="76" customWidth="1"/>
    <col min="3" max="3" width="9.6640625" style="76" customWidth="1"/>
    <col min="4" max="4" width="12" style="76" customWidth="1"/>
    <col min="5" max="5" width="11.1640625" style="76" customWidth="1"/>
    <col min="6" max="6" width="12.6640625" style="76" customWidth="1"/>
    <col min="7" max="7" width="10.6640625" style="76" customWidth="1"/>
    <col min="8" max="8" width="10" style="76" customWidth="1"/>
    <col min="9" max="10" width="1" style="76" customWidth="1"/>
    <col min="11" max="16384" width="13.33203125" style="76" hidden="1"/>
  </cols>
  <sheetData>
    <row r="1" spans="1:9" s="66" customFormat="1" ht="3.95" customHeight="1">
      <c r="A1" s="121"/>
      <c r="B1" s="118"/>
      <c r="C1" s="118"/>
      <c r="D1" s="118"/>
      <c r="E1" s="118"/>
      <c r="F1" s="118"/>
      <c r="G1" s="118"/>
      <c r="H1" s="118"/>
      <c r="I1" s="410"/>
    </row>
    <row r="2" spans="1:9" s="389" customFormat="1" ht="11.1" customHeight="1">
      <c r="A2" s="384"/>
      <c r="B2" s="57" t="s">
        <v>260</v>
      </c>
      <c r="C2" s="95"/>
      <c r="D2" s="386"/>
      <c r="E2" s="386"/>
      <c r="F2" s="386"/>
      <c r="G2" s="386"/>
      <c r="H2" s="710" t="s">
        <v>261</v>
      </c>
      <c r="I2" s="70"/>
    </row>
    <row r="3" spans="1:9" s="389" customFormat="1" ht="11.1" customHeight="1">
      <c r="A3" s="384"/>
      <c r="B3" s="385" t="s">
        <v>262</v>
      </c>
      <c r="C3" s="95"/>
      <c r="D3" s="386"/>
      <c r="E3" s="386"/>
      <c r="F3" s="386"/>
      <c r="G3" s="386"/>
      <c r="H3" s="386"/>
      <c r="I3" s="390"/>
    </row>
    <row r="4" spans="1:9" s="389" customFormat="1" ht="11.1" customHeight="1">
      <c r="A4" s="384"/>
      <c r="B4" s="382" t="s">
        <v>27</v>
      </c>
      <c r="C4" s="413"/>
      <c r="D4" s="386"/>
      <c r="E4" s="386"/>
      <c r="F4" s="386"/>
      <c r="G4" s="386"/>
      <c r="H4" s="386"/>
      <c r="I4" s="390"/>
    </row>
    <row r="5" spans="1:9" s="66" customFormat="1" ht="2.4500000000000002" customHeight="1">
      <c r="A5" s="63"/>
      <c r="B5" s="107"/>
      <c r="C5" s="107"/>
      <c r="D5" s="107"/>
      <c r="E5" s="107"/>
      <c r="F5" s="107"/>
      <c r="G5" s="107"/>
      <c r="H5" s="107"/>
      <c r="I5" s="73"/>
    </row>
    <row r="6" spans="1:9" s="66" customFormat="1" ht="2.4500000000000002" customHeight="1">
      <c r="A6" s="63"/>
      <c r="B6" s="673"/>
      <c r="C6" s="673"/>
      <c r="D6" s="673"/>
      <c r="E6" s="673"/>
      <c r="F6" s="673"/>
      <c r="G6" s="673"/>
      <c r="H6" s="673"/>
      <c r="I6" s="73"/>
    </row>
    <row r="7" spans="1:9" s="415" customFormat="1" ht="9" customHeight="1">
      <c r="A7" s="414"/>
      <c r="B7" s="724" t="s">
        <v>28</v>
      </c>
      <c r="C7" s="722" t="s">
        <v>30</v>
      </c>
      <c r="D7" s="716" t="s">
        <v>31</v>
      </c>
      <c r="E7" s="722" t="s">
        <v>32</v>
      </c>
      <c r="F7" s="722" t="s">
        <v>263</v>
      </c>
      <c r="G7" s="722" t="s">
        <v>264</v>
      </c>
      <c r="H7" s="722" t="s">
        <v>35</v>
      </c>
      <c r="I7" s="62"/>
    </row>
    <row r="8" spans="1:9" s="415" customFormat="1" ht="9" customHeight="1">
      <c r="A8" s="414"/>
      <c r="B8" s="725"/>
      <c r="C8" s="722"/>
      <c r="D8" s="723"/>
      <c r="E8" s="722"/>
      <c r="F8" s="722"/>
      <c r="G8" s="723"/>
      <c r="H8" s="723"/>
      <c r="I8" s="62"/>
    </row>
    <row r="9" spans="1:9" s="415" customFormat="1" ht="9" customHeight="1">
      <c r="A9" s="414"/>
      <c r="B9" s="725"/>
      <c r="C9" s="674"/>
      <c r="D9" s="675"/>
      <c r="E9" s="722"/>
      <c r="F9" s="674"/>
      <c r="G9" s="675"/>
      <c r="H9" s="675"/>
      <c r="I9" s="62"/>
    </row>
    <row r="10" spans="1:9" s="66" customFormat="1" ht="2.4500000000000002" customHeight="1">
      <c r="A10" s="63"/>
      <c r="B10" s="107"/>
      <c r="C10" s="107"/>
      <c r="D10" s="117"/>
      <c r="E10" s="117"/>
      <c r="F10" s="117"/>
      <c r="G10" s="117"/>
      <c r="H10" s="117"/>
      <c r="I10" s="70"/>
    </row>
    <row r="11" spans="1:9" s="66" customFormat="1" ht="2.4500000000000002" customHeight="1">
      <c r="A11" s="63"/>
      <c r="B11" s="673"/>
      <c r="C11" s="673"/>
      <c r="D11" s="681"/>
      <c r="E11" s="681"/>
      <c r="F11" s="681"/>
      <c r="G11" s="681"/>
      <c r="H11" s="681"/>
      <c r="I11" s="70"/>
    </row>
    <row r="12" spans="1:9" s="66" customFormat="1" ht="8.25" customHeight="1">
      <c r="A12" s="63"/>
      <c r="B12" s="676">
        <v>1995</v>
      </c>
      <c r="C12" s="679">
        <v>58506</v>
      </c>
      <c r="D12" s="679">
        <v>43670</v>
      </c>
      <c r="E12" s="679">
        <v>1608</v>
      </c>
      <c r="F12" s="679">
        <v>2424</v>
      </c>
      <c r="G12" s="679">
        <v>2590</v>
      </c>
      <c r="H12" s="679">
        <v>5781</v>
      </c>
      <c r="I12" s="73"/>
    </row>
    <row r="13" spans="1:9" s="66" customFormat="1" ht="8.25" customHeight="1">
      <c r="A13" s="63"/>
      <c r="B13" s="676">
        <v>1996</v>
      </c>
      <c r="C13" s="679">
        <v>57855</v>
      </c>
      <c r="D13" s="679">
        <v>45163</v>
      </c>
      <c r="E13" s="679">
        <v>1590</v>
      </c>
      <c r="F13" s="679">
        <v>1857</v>
      </c>
      <c r="G13" s="679">
        <v>2568</v>
      </c>
      <c r="H13" s="679">
        <v>5911</v>
      </c>
      <c r="I13" s="73"/>
    </row>
    <row r="14" spans="1:9" s="66" customFormat="1" ht="8.25" customHeight="1">
      <c r="A14" s="63"/>
      <c r="B14" s="676">
        <v>1997</v>
      </c>
      <c r="C14" s="679">
        <v>59068</v>
      </c>
      <c r="D14" s="679">
        <v>47523</v>
      </c>
      <c r="E14" s="679">
        <v>1675</v>
      </c>
      <c r="F14" s="679">
        <v>1886</v>
      </c>
      <c r="G14" s="679">
        <v>2599</v>
      </c>
      <c r="H14" s="679">
        <v>6118</v>
      </c>
      <c r="I14" s="73"/>
    </row>
    <row r="15" spans="1:9" s="66" customFormat="1" ht="8.25" customHeight="1">
      <c r="A15" s="63"/>
      <c r="B15" s="676">
        <v>1998</v>
      </c>
      <c r="C15" s="679">
        <v>59829</v>
      </c>
      <c r="D15" s="679">
        <v>48732</v>
      </c>
      <c r="E15" s="679">
        <v>1757</v>
      </c>
      <c r="F15" s="679">
        <v>1931</v>
      </c>
      <c r="G15" s="679">
        <v>2676</v>
      </c>
      <c r="H15" s="679">
        <v>6340</v>
      </c>
      <c r="I15" s="70"/>
    </row>
    <row r="16" spans="1:9" s="66" customFormat="1" ht="8.25" customHeight="1">
      <c r="A16" s="63"/>
      <c r="B16" s="676">
        <v>1999</v>
      </c>
      <c r="C16" s="679">
        <v>60281</v>
      </c>
      <c r="D16" s="679">
        <v>49913</v>
      </c>
      <c r="E16" s="679">
        <v>1790</v>
      </c>
      <c r="F16" s="679">
        <v>1969</v>
      </c>
      <c r="G16" s="679">
        <v>2723</v>
      </c>
      <c r="H16" s="679">
        <v>6607</v>
      </c>
      <c r="I16" s="70"/>
    </row>
    <row r="17" spans="1:9" s="66" customFormat="1" ht="6.95" customHeight="1">
      <c r="A17" s="63"/>
      <c r="B17" s="677"/>
      <c r="C17" s="679"/>
      <c r="D17" s="679"/>
      <c r="E17" s="679"/>
      <c r="F17" s="679"/>
      <c r="G17" s="679"/>
      <c r="H17" s="679"/>
      <c r="I17" s="73"/>
    </row>
    <row r="18" spans="1:9" s="66" customFormat="1" ht="8.25" customHeight="1">
      <c r="A18" s="63"/>
      <c r="B18" s="676">
        <v>2000</v>
      </c>
      <c r="C18" s="679">
        <v>60045</v>
      </c>
      <c r="D18" s="679">
        <v>51492</v>
      </c>
      <c r="E18" s="679">
        <v>1818</v>
      </c>
      <c r="F18" s="679">
        <v>2020</v>
      </c>
      <c r="G18" s="679">
        <v>2760</v>
      </c>
      <c r="H18" s="679">
        <v>6945</v>
      </c>
      <c r="I18" s="70"/>
    </row>
    <row r="19" spans="1:9" s="66" customFormat="1" ht="8.25" customHeight="1">
      <c r="A19" s="63"/>
      <c r="B19" s="676">
        <v>2001</v>
      </c>
      <c r="C19" s="679">
        <v>60322</v>
      </c>
      <c r="D19" s="679">
        <v>51598</v>
      </c>
      <c r="E19" s="679">
        <v>1855</v>
      </c>
      <c r="F19" s="679">
        <v>2132</v>
      </c>
      <c r="G19" s="679">
        <v>2819</v>
      </c>
      <c r="H19" s="679">
        <v>7072</v>
      </c>
      <c r="I19" s="70"/>
    </row>
    <row r="20" spans="1:9" s="66" customFormat="1" ht="8.25" customHeight="1">
      <c r="A20" s="63"/>
      <c r="B20" s="676">
        <v>2002</v>
      </c>
      <c r="C20" s="679">
        <v>60214</v>
      </c>
      <c r="D20" s="679">
        <v>52552</v>
      </c>
      <c r="E20" s="679">
        <v>1823</v>
      </c>
      <c r="F20" s="679">
        <v>2070</v>
      </c>
      <c r="G20" s="679">
        <v>2804</v>
      </c>
      <c r="H20" s="679">
        <v>7138</v>
      </c>
      <c r="I20" s="70"/>
    </row>
    <row r="21" spans="1:9" s="66" customFormat="1" ht="8.25" customHeight="1">
      <c r="A21" s="63"/>
      <c r="B21" s="676">
        <v>2003</v>
      </c>
      <c r="C21" s="679">
        <v>54354</v>
      </c>
      <c r="D21" s="679">
        <v>47719</v>
      </c>
      <c r="E21" s="679">
        <v>1795</v>
      </c>
      <c r="F21" s="679">
        <v>2024</v>
      </c>
      <c r="G21" s="679">
        <v>2723</v>
      </c>
      <c r="H21" s="679">
        <v>7161</v>
      </c>
      <c r="I21" s="70"/>
    </row>
    <row r="22" spans="1:9" s="66" customFormat="1" ht="8.25" customHeight="1">
      <c r="A22" s="63"/>
      <c r="B22" s="676">
        <v>2004</v>
      </c>
      <c r="C22" s="679">
        <v>62356</v>
      </c>
      <c r="D22" s="679">
        <v>54113</v>
      </c>
      <c r="E22" s="679">
        <v>1888</v>
      </c>
      <c r="F22" s="679">
        <v>2085</v>
      </c>
      <c r="G22" s="679">
        <v>2626</v>
      </c>
      <c r="H22" s="679">
        <v>5592</v>
      </c>
      <c r="I22" s="70"/>
    </row>
    <row r="23" spans="1:9" s="66" customFormat="1" ht="6.95" customHeight="1">
      <c r="A23" s="63"/>
      <c r="B23" s="677"/>
      <c r="C23" s="679"/>
      <c r="D23" s="679"/>
      <c r="E23" s="679"/>
      <c r="F23" s="679"/>
      <c r="G23" s="679"/>
      <c r="H23" s="679"/>
      <c r="I23" s="73"/>
    </row>
    <row r="24" spans="1:9" s="66" customFormat="1" ht="8.25" customHeight="1">
      <c r="A24" s="63"/>
      <c r="B24" s="676">
        <v>2005</v>
      </c>
      <c r="C24" s="679">
        <v>60530</v>
      </c>
      <c r="D24" s="679">
        <v>53365</v>
      </c>
      <c r="E24" s="679">
        <v>1315</v>
      </c>
      <c r="F24" s="679">
        <v>1137</v>
      </c>
      <c r="G24" s="679">
        <v>2892</v>
      </c>
      <c r="H24" s="679">
        <v>5055</v>
      </c>
      <c r="I24" s="70"/>
    </row>
    <row r="25" spans="1:9" s="66" customFormat="1" ht="8.25" customHeight="1">
      <c r="A25" s="63"/>
      <c r="B25" s="676">
        <v>2006</v>
      </c>
      <c r="C25" s="679">
        <v>56071</v>
      </c>
      <c r="D25" s="679">
        <v>54765</v>
      </c>
      <c r="E25" s="679">
        <v>1281</v>
      </c>
      <c r="F25" s="679">
        <v>1136</v>
      </c>
      <c r="G25" s="679">
        <v>3435</v>
      </c>
      <c r="H25" s="679">
        <v>4998</v>
      </c>
      <c r="I25" s="70"/>
    </row>
    <row r="26" spans="1:9" s="66" customFormat="1" ht="8.25" customHeight="1">
      <c r="A26" s="63"/>
      <c r="B26" s="676">
        <v>2007</v>
      </c>
      <c r="C26" s="679">
        <v>54841</v>
      </c>
      <c r="D26" s="679">
        <v>57716</v>
      </c>
      <c r="E26" s="679">
        <v>2146</v>
      </c>
      <c r="F26" s="679" t="s">
        <v>9</v>
      </c>
      <c r="G26" s="679">
        <v>3037</v>
      </c>
      <c r="H26" s="679">
        <v>5369</v>
      </c>
      <c r="I26" s="70"/>
    </row>
    <row r="27" spans="1:9" s="66" customFormat="1" ht="8.25" customHeight="1">
      <c r="A27" s="63"/>
      <c r="B27" s="676">
        <v>2008</v>
      </c>
      <c r="C27" s="679">
        <v>56033</v>
      </c>
      <c r="D27" s="679">
        <v>58278</v>
      </c>
      <c r="E27" s="679">
        <v>2300</v>
      </c>
      <c r="F27" s="679" t="s">
        <v>9</v>
      </c>
      <c r="G27" s="679">
        <v>3121</v>
      </c>
      <c r="H27" s="679">
        <v>5090</v>
      </c>
      <c r="I27" s="70"/>
    </row>
    <row r="28" spans="1:9" s="66" customFormat="1" ht="8.25" customHeight="1">
      <c r="A28" s="63"/>
      <c r="B28" s="676">
        <v>2009</v>
      </c>
      <c r="C28" s="679">
        <v>56977</v>
      </c>
      <c r="D28" s="679">
        <v>64409</v>
      </c>
      <c r="E28" s="679">
        <v>2499</v>
      </c>
      <c r="F28" s="679" t="s">
        <v>9</v>
      </c>
      <c r="G28" s="679">
        <v>3422</v>
      </c>
      <c r="H28" s="679">
        <v>5198</v>
      </c>
      <c r="I28" s="70"/>
    </row>
    <row r="29" spans="1:9" s="66" customFormat="1" ht="6.95" customHeight="1">
      <c r="A29" s="63"/>
      <c r="B29" s="676"/>
      <c r="C29" s="679"/>
      <c r="D29" s="679"/>
      <c r="E29" s="679"/>
      <c r="F29" s="679"/>
      <c r="G29" s="679"/>
      <c r="H29" s="679"/>
      <c r="I29" s="70"/>
    </row>
    <row r="30" spans="1:9" s="66" customFormat="1" ht="8.25" customHeight="1">
      <c r="A30" s="63"/>
      <c r="B30" s="676">
        <v>2010</v>
      </c>
      <c r="C30" s="679">
        <v>53609</v>
      </c>
      <c r="D30" s="679">
        <v>65801</v>
      </c>
      <c r="E30" s="679">
        <v>1939</v>
      </c>
      <c r="F30" s="679" t="s">
        <v>9</v>
      </c>
      <c r="G30" s="679">
        <v>3449</v>
      </c>
      <c r="H30" s="679">
        <v>5243</v>
      </c>
      <c r="I30" s="70"/>
    </row>
    <row r="31" spans="1:9" s="66" customFormat="1" ht="8.25" customHeight="1">
      <c r="A31" s="63"/>
      <c r="B31" s="676">
        <v>2011</v>
      </c>
      <c r="C31" s="679">
        <v>57878</v>
      </c>
      <c r="D31" s="679">
        <v>70196</v>
      </c>
      <c r="E31" s="679">
        <v>2041</v>
      </c>
      <c r="F31" s="679" t="s">
        <v>9</v>
      </c>
      <c r="G31" s="679">
        <v>3724</v>
      </c>
      <c r="H31" s="679">
        <v>4979</v>
      </c>
      <c r="I31" s="70"/>
    </row>
    <row r="32" spans="1:9" s="66" customFormat="1" ht="8.25" customHeight="1">
      <c r="A32" s="63"/>
      <c r="B32" s="676" t="s">
        <v>23</v>
      </c>
      <c r="C32" s="679">
        <v>54439</v>
      </c>
      <c r="D32" s="679">
        <v>62217</v>
      </c>
      <c r="E32" s="679">
        <v>2117</v>
      </c>
      <c r="F32" s="679" t="s">
        <v>9</v>
      </c>
      <c r="G32" s="679">
        <v>3594</v>
      </c>
      <c r="H32" s="679">
        <v>4748</v>
      </c>
      <c r="I32" s="70"/>
    </row>
    <row r="33" spans="1:10" s="66" customFormat="1" ht="2.4500000000000002" customHeight="1">
      <c r="A33" s="63"/>
      <c r="B33" s="107"/>
      <c r="C33" s="107"/>
      <c r="D33" s="107"/>
      <c r="E33" s="107"/>
      <c r="F33" s="107"/>
      <c r="G33" s="107"/>
      <c r="H33" s="107"/>
      <c r="I33" s="73"/>
    </row>
    <row r="34" spans="1:10" s="66" customFormat="1" ht="2.4500000000000002" customHeight="1">
      <c r="A34" s="63"/>
      <c r="B34" s="673"/>
      <c r="C34" s="673"/>
      <c r="D34" s="673"/>
      <c r="E34" s="673"/>
      <c r="F34" s="673"/>
      <c r="G34" s="673"/>
      <c r="H34" s="673"/>
      <c r="I34" s="73"/>
    </row>
    <row r="35" spans="1:10" s="66" customFormat="1" ht="8.65" customHeight="1">
      <c r="A35" s="63"/>
      <c r="B35" s="672" t="s">
        <v>265</v>
      </c>
      <c r="C35" s="373"/>
      <c r="D35" s="673"/>
      <c r="E35" s="673"/>
      <c r="F35" s="673"/>
      <c r="G35" s="673"/>
      <c r="H35" s="673"/>
      <c r="I35" s="73"/>
    </row>
    <row r="36" spans="1:10" s="66" customFormat="1" ht="8.65" customHeight="1">
      <c r="A36" s="63"/>
      <c r="B36" s="373" t="s">
        <v>241</v>
      </c>
      <c r="C36" s="373"/>
      <c r="D36" s="673"/>
      <c r="E36" s="673"/>
      <c r="F36" s="673"/>
      <c r="G36" s="673"/>
      <c r="H36" s="673"/>
      <c r="I36" s="73"/>
    </row>
    <row r="37" spans="1:10" s="66" customFormat="1" ht="8.65" customHeight="1">
      <c r="A37" s="63"/>
      <c r="B37" s="673" t="s">
        <v>484</v>
      </c>
      <c r="C37" s="373"/>
      <c r="D37" s="673"/>
      <c r="E37" s="673"/>
      <c r="F37" s="673"/>
      <c r="G37" s="673"/>
      <c r="H37" s="673"/>
      <c r="I37" s="73"/>
    </row>
    <row r="38" spans="1:10" s="66" customFormat="1" ht="8.65" customHeight="1">
      <c r="A38" s="63"/>
      <c r="B38" s="673" t="s">
        <v>251</v>
      </c>
      <c r="C38" s="373"/>
      <c r="D38" s="673"/>
      <c r="E38" s="673"/>
      <c r="F38" s="673"/>
      <c r="G38" s="673"/>
      <c r="H38" s="673"/>
      <c r="I38" s="73"/>
    </row>
    <row r="39" spans="1:10" s="66" customFormat="1" ht="3.95" customHeight="1">
      <c r="A39" s="106"/>
      <c r="B39" s="107"/>
      <c r="C39" s="107"/>
      <c r="D39" s="107"/>
      <c r="E39" s="107"/>
      <c r="F39" s="107"/>
      <c r="G39" s="107"/>
      <c r="H39" s="107"/>
      <c r="I39" s="108"/>
    </row>
    <row r="40" spans="1:10" hidden="1">
      <c r="J40" s="76" t="s">
        <v>59</v>
      </c>
    </row>
  </sheetData>
  <sheetProtection sheet="1" objects="1" scenarios="1"/>
  <mergeCells count="7">
    <mergeCell ref="H7:H8"/>
    <mergeCell ref="B7:B9"/>
    <mergeCell ref="C7:C8"/>
    <mergeCell ref="D7:D8"/>
    <mergeCell ref="E7:E9"/>
    <mergeCell ref="F7:F8"/>
    <mergeCell ref="G7:G8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U4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76" customWidth="1"/>
    <col min="2" max="2" width="6.5" style="76" customWidth="1"/>
    <col min="3" max="3" width="6" style="76" customWidth="1"/>
    <col min="4" max="4" width="1.33203125" style="76" customWidth="1"/>
    <col min="5" max="5" width="6.1640625" style="76" customWidth="1"/>
    <col min="6" max="6" width="1.5" style="76" customWidth="1"/>
    <col min="7" max="7" width="5.1640625" style="76" customWidth="1"/>
    <col min="8" max="8" width="1.1640625" style="76" customWidth="1"/>
    <col min="9" max="9" width="5" style="76" customWidth="1"/>
    <col min="10" max="10" width="1.5" style="76" customWidth="1"/>
    <col min="11" max="11" width="5.5" style="76" customWidth="1"/>
    <col min="12" max="12" width="5.83203125" style="76" customWidth="1"/>
    <col min="13" max="13" width="5.6640625" style="76" customWidth="1"/>
    <col min="14" max="14" width="6" style="76" customWidth="1"/>
    <col min="15" max="15" width="5.33203125" style="76" customWidth="1"/>
    <col min="16" max="16" width="5.83203125" style="76" customWidth="1"/>
    <col min="17" max="17" width="5" style="76" customWidth="1"/>
    <col min="18" max="19" width="1" style="76" customWidth="1"/>
    <col min="20" max="21" width="0" style="76" hidden="1" customWidth="1"/>
    <col min="22" max="16384" width="13.33203125" style="76" hidden="1"/>
  </cols>
  <sheetData>
    <row r="1" spans="1:18" s="66" customFormat="1" ht="4.7" customHeight="1">
      <c r="A1" s="121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410"/>
    </row>
    <row r="2" spans="1:18" s="389" customFormat="1" ht="11.1" customHeight="1">
      <c r="A2" s="384"/>
      <c r="B2" s="57" t="s">
        <v>266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666" t="s">
        <v>267</v>
      </c>
      <c r="R2" s="70"/>
    </row>
    <row r="3" spans="1:18" s="389" customFormat="1" ht="11.1" customHeight="1">
      <c r="A3" s="384"/>
      <c r="B3" s="57" t="s">
        <v>268</v>
      </c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90"/>
    </row>
    <row r="4" spans="1:18" s="389" customFormat="1" ht="11.1" customHeight="1">
      <c r="A4" s="384"/>
      <c r="B4" s="382" t="s">
        <v>27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90"/>
    </row>
    <row r="5" spans="1:18" s="66" customFormat="1" ht="3" customHeight="1">
      <c r="A5" s="63"/>
      <c r="B5" s="393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73"/>
    </row>
    <row r="6" spans="1:18" s="66" customFormat="1" ht="3" customHeight="1">
      <c r="A6" s="63"/>
      <c r="B6" s="673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673"/>
      <c r="O6" s="673"/>
      <c r="P6" s="673"/>
      <c r="Q6" s="673"/>
      <c r="R6" s="73"/>
    </row>
    <row r="7" spans="1:18" s="66" customFormat="1" ht="8.65" customHeight="1">
      <c r="A7" s="63"/>
      <c r="B7" s="718" t="s">
        <v>28</v>
      </c>
      <c r="C7" s="726" t="s">
        <v>46</v>
      </c>
      <c r="D7" s="678"/>
      <c r="E7" s="727" t="s">
        <v>47</v>
      </c>
      <c r="F7" s="727"/>
      <c r="G7" s="727"/>
      <c r="H7" s="727"/>
      <c r="I7" s="727"/>
      <c r="J7" s="727"/>
      <c r="K7" s="727"/>
      <c r="L7" s="727"/>
      <c r="M7" s="727"/>
      <c r="N7" s="727"/>
      <c r="O7" s="727"/>
      <c r="P7" s="727"/>
      <c r="Q7" s="722" t="s">
        <v>269</v>
      </c>
      <c r="R7" s="62"/>
    </row>
    <row r="8" spans="1:18" s="66" customFormat="1" ht="2.4500000000000002" customHeight="1">
      <c r="A8" s="63"/>
      <c r="B8" s="719"/>
      <c r="C8" s="726"/>
      <c r="D8" s="678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722"/>
      <c r="R8" s="62"/>
    </row>
    <row r="9" spans="1:18" s="66" customFormat="1" ht="9.1999999999999993" customHeight="1">
      <c r="A9" s="63"/>
      <c r="B9" s="719"/>
      <c r="C9" s="726"/>
      <c r="D9" s="678"/>
      <c r="E9" s="726" t="s">
        <v>46</v>
      </c>
      <c r="F9" s="722" t="s">
        <v>48</v>
      </c>
      <c r="G9" s="722"/>
      <c r="H9" s="681"/>
      <c r="I9" s="727" t="s">
        <v>49</v>
      </c>
      <c r="J9" s="727"/>
      <c r="K9" s="727"/>
      <c r="L9" s="727"/>
      <c r="M9" s="727"/>
      <c r="N9" s="727"/>
      <c r="O9" s="722" t="s">
        <v>270</v>
      </c>
      <c r="P9" s="722" t="s">
        <v>271</v>
      </c>
      <c r="Q9" s="726"/>
      <c r="R9" s="62"/>
    </row>
    <row r="10" spans="1:18" s="66" customFormat="1" ht="9.6" customHeight="1">
      <c r="A10" s="63"/>
      <c r="B10" s="719"/>
      <c r="C10" s="726"/>
      <c r="D10" s="678"/>
      <c r="E10" s="726"/>
      <c r="F10" s="722"/>
      <c r="G10" s="722"/>
      <c r="H10" s="681"/>
      <c r="I10" s="678" t="s">
        <v>46</v>
      </c>
      <c r="J10" s="678"/>
      <c r="K10" s="728" t="s">
        <v>272</v>
      </c>
      <c r="L10" s="728" t="s">
        <v>273</v>
      </c>
      <c r="M10" s="728" t="s">
        <v>55</v>
      </c>
      <c r="N10" s="671" t="s">
        <v>274</v>
      </c>
      <c r="O10" s="722"/>
      <c r="P10" s="726"/>
      <c r="Q10" s="726"/>
      <c r="R10" s="62"/>
    </row>
    <row r="11" spans="1:18" s="66" customFormat="1" ht="8.65" customHeight="1">
      <c r="A11" s="63"/>
      <c r="B11" s="719"/>
      <c r="C11" s="678"/>
      <c r="D11" s="678"/>
      <c r="E11" s="678"/>
      <c r="F11" s="722"/>
      <c r="G11" s="722"/>
      <c r="H11" s="681"/>
      <c r="I11" s="678"/>
      <c r="J11" s="678"/>
      <c r="K11" s="722"/>
      <c r="L11" s="726"/>
      <c r="M11" s="722"/>
      <c r="N11" s="678"/>
      <c r="O11" s="722"/>
      <c r="P11" s="678"/>
      <c r="Q11" s="678"/>
      <c r="R11" s="62"/>
    </row>
    <row r="12" spans="1:18" s="66" customFormat="1" ht="8.65" customHeight="1">
      <c r="A12" s="63"/>
      <c r="B12" s="719"/>
      <c r="C12" s="678"/>
      <c r="D12" s="678"/>
      <c r="E12" s="678"/>
      <c r="F12" s="722"/>
      <c r="G12" s="722"/>
      <c r="H12" s="681"/>
      <c r="I12" s="678"/>
      <c r="J12" s="678"/>
      <c r="K12" s="722"/>
      <c r="L12" s="678"/>
      <c r="M12" s="678"/>
      <c r="N12" s="678"/>
      <c r="O12" s="678"/>
      <c r="P12" s="678"/>
      <c r="Q12" s="678"/>
      <c r="R12" s="62"/>
    </row>
    <row r="13" spans="1:18" s="66" customFormat="1" ht="3" customHeight="1">
      <c r="A13" s="63"/>
      <c r="B13" s="107"/>
      <c r="C13" s="117"/>
      <c r="D13" s="117"/>
      <c r="E13" s="117"/>
      <c r="F13" s="10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70"/>
    </row>
    <row r="14" spans="1:18" s="66" customFormat="1" ht="3" customHeight="1">
      <c r="A14" s="63"/>
      <c r="B14" s="673"/>
      <c r="C14" s="681"/>
      <c r="D14" s="681"/>
      <c r="E14" s="681"/>
      <c r="F14" s="673"/>
      <c r="G14" s="681"/>
      <c r="H14" s="681"/>
      <c r="I14" s="681"/>
      <c r="J14" s="681"/>
      <c r="K14" s="681"/>
      <c r="L14" s="681"/>
      <c r="M14" s="681"/>
      <c r="N14" s="681"/>
      <c r="O14" s="681"/>
      <c r="P14" s="681"/>
      <c r="Q14" s="681"/>
      <c r="R14" s="70"/>
    </row>
    <row r="15" spans="1:18" s="66" customFormat="1" ht="9" customHeight="1">
      <c r="A15" s="63"/>
      <c r="B15" s="676">
        <v>1995</v>
      </c>
      <c r="C15" s="679">
        <f>SUM(E15,Q15)</f>
        <v>119433</v>
      </c>
      <c r="D15" s="679"/>
      <c r="E15" s="679">
        <f>SUM(G15+I15+O15+P15)</f>
        <v>101674</v>
      </c>
      <c r="F15" s="679"/>
      <c r="G15" s="679">
        <v>31995</v>
      </c>
      <c r="H15" s="679"/>
      <c r="I15" s="679">
        <f>SUM(K15:N15)</f>
        <v>44513</v>
      </c>
      <c r="J15" s="679"/>
      <c r="K15" s="679">
        <v>5319</v>
      </c>
      <c r="L15" s="679">
        <v>5490</v>
      </c>
      <c r="M15" s="679">
        <v>7517</v>
      </c>
      <c r="N15" s="679">
        <v>26187</v>
      </c>
      <c r="O15" s="679">
        <v>10703</v>
      </c>
      <c r="P15" s="679">
        <v>14463</v>
      </c>
      <c r="Q15" s="679">
        <v>17759</v>
      </c>
      <c r="R15" s="73"/>
    </row>
    <row r="16" spans="1:18" s="66" customFormat="1" ht="9" customHeight="1">
      <c r="A16" s="63"/>
      <c r="B16" s="676">
        <v>1996</v>
      </c>
      <c r="C16" s="679">
        <f>SUM(E16,Q16)</f>
        <v>123114</v>
      </c>
      <c r="D16" s="679"/>
      <c r="E16" s="679">
        <f>SUM(G16+I16+O16+P16)</f>
        <v>104414</v>
      </c>
      <c r="F16" s="679"/>
      <c r="G16" s="679">
        <v>32534</v>
      </c>
      <c r="H16" s="679"/>
      <c r="I16" s="679">
        <f>SUM(K16:N16)</f>
        <v>46617</v>
      </c>
      <c r="J16" s="679"/>
      <c r="K16" s="679">
        <v>5388</v>
      </c>
      <c r="L16" s="679">
        <v>5661</v>
      </c>
      <c r="M16" s="679">
        <v>7767</v>
      </c>
      <c r="N16" s="679">
        <v>27801</v>
      </c>
      <c r="O16" s="679">
        <v>10503</v>
      </c>
      <c r="P16" s="679">
        <v>14760</v>
      </c>
      <c r="Q16" s="679">
        <v>18700</v>
      </c>
      <c r="R16" s="73"/>
    </row>
    <row r="17" spans="1:21" s="66" customFormat="1" ht="9" customHeight="1">
      <c r="A17" s="63"/>
      <c r="B17" s="676">
        <v>1997</v>
      </c>
      <c r="C17" s="679">
        <f>SUM(E17,Q17)</f>
        <v>129031</v>
      </c>
      <c r="D17" s="679"/>
      <c r="E17" s="679">
        <f>SUM(G17+I17+O17+P17)</f>
        <v>109755</v>
      </c>
      <c r="F17" s="679"/>
      <c r="G17" s="679">
        <v>32502</v>
      </c>
      <c r="H17" s="679"/>
      <c r="I17" s="679">
        <f>SUM(K17:N17)</f>
        <v>48167</v>
      </c>
      <c r="J17" s="679"/>
      <c r="K17" s="679">
        <v>5581</v>
      </c>
      <c r="L17" s="679">
        <v>5846</v>
      </c>
      <c r="M17" s="679">
        <v>8148</v>
      </c>
      <c r="N17" s="679">
        <v>28592</v>
      </c>
      <c r="O17" s="679">
        <v>9900</v>
      </c>
      <c r="P17" s="679">
        <v>19186</v>
      </c>
      <c r="Q17" s="679">
        <v>19276</v>
      </c>
      <c r="R17" s="73"/>
    </row>
    <row r="18" spans="1:21" s="66" customFormat="1" ht="9" customHeight="1">
      <c r="A18" s="63"/>
      <c r="B18" s="676">
        <v>1998</v>
      </c>
      <c r="C18" s="679">
        <f>SUM(E18,Q18)</f>
        <v>132831</v>
      </c>
      <c r="D18" s="679"/>
      <c r="E18" s="679">
        <f>SUM(G18+I18+O18+P18)</f>
        <v>112913</v>
      </c>
      <c r="F18" s="679"/>
      <c r="G18" s="679">
        <v>34418</v>
      </c>
      <c r="H18" s="679"/>
      <c r="I18" s="679">
        <f>SUM(K18:N18)</f>
        <v>50364</v>
      </c>
      <c r="J18" s="679"/>
      <c r="K18" s="679">
        <v>5980</v>
      </c>
      <c r="L18" s="679">
        <v>6165</v>
      </c>
      <c r="M18" s="679">
        <v>8449</v>
      </c>
      <c r="N18" s="679">
        <v>29770</v>
      </c>
      <c r="O18" s="679">
        <v>9473</v>
      </c>
      <c r="P18" s="679">
        <v>18658</v>
      </c>
      <c r="Q18" s="679">
        <v>19918</v>
      </c>
      <c r="R18" s="73"/>
    </row>
    <row r="19" spans="1:21" s="66" customFormat="1" ht="9" customHeight="1">
      <c r="A19" s="63"/>
      <c r="B19" s="676">
        <v>1999</v>
      </c>
      <c r="C19" s="679">
        <f>SUM(E19,Q19)</f>
        <v>135159</v>
      </c>
      <c r="D19" s="679"/>
      <c r="E19" s="679">
        <f>SUM(G19+I19+O19+P19)</f>
        <v>114845</v>
      </c>
      <c r="F19" s="679"/>
      <c r="G19" s="679">
        <v>35782</v>
      </c>
      <c r="H19" s="679"/>
      <c r="I19" s="679">
        <f>SUM(K19:N19)</f>
        <v>51919</v>
      </c>
      <c r="J19" s="679"/>
      <c r="K19" s="679">
        <v>6103</v>
      </c>
      <c r="L19" s="679">
        <v>6305</v>
      </c>
      <c r="M19" s="679">
        <v>8764</v>
      </c>
      <c r="N19" s="679">
        <v>30747</v>
      </c>
      <c r="O19" s="679">
        <v>9408</v>
      </c>
      <c r="P19" s="679">
        <v>17736</v>
      </c>
      <c r="Q19" s="679">
        <v>20314</v>
      </c>
      <c r="R19" s="73"/>
    </row>
    <row r="20" spans="1:21" s="66" customFormat="1" ht="9" customHeight="1">
      <c r="A20" s="63"/>
      <c r="B20" s="676"/>
      <c r="C20" s="679"/>
      <c r="D20" s="679"/>
      <c r="E20" s="679"/>
      <c r="F20" s="679"/>
      <c r="G20" s="679"/>
      <c r="H20" s="679"/>
      <c r="I20" s="679"/>
      <c r="J20" s="679"/>
      <c r="K20" s="679"/>
      <c r="L20" s="679"/>
      <c r="M20" s="679"/>
      <c r="N20" s="679"/>
      <c r="O20" s="679"/>
      <c r="P20" s="679"/>
      <c r="Q20" s="679"/>
      <c r="R20" s="73"/>
    </row>
    <row r="21" spans="1:21" s="66" customFormat="1" ht="9" customHeight="1">
      <c r="A21" s="63"/>
      <c r="B21" s="676">
        <v>2000</v>
      </c>
      <c r="C21" s="679">
        <f>SUM(E21,Q21)</f>
        <v>140629</v>
      </c>
      <c r="D21" s="679"/>
      <c r="E21" s="679">
        <f>SUM(G21+I21+O21+P21)</f>
        <v>119512</v>
      </c>
      <c r="F21" s="679"/>
      <c r="G21" s="679">
        <v>37619</v>
      </c>
      <c r="H21" s="679"/>
      <c r="I21" s="679">
        <f>SUM(K21:N21)</f>
        <v>53773</v>
      </c>
      <c r="J21" s="679"/>
      <c r="K21" s="679">
        <v>4511</v>
      </c>
      <c r="L21" s="679">
        <v>5400</v>
      </c>
      <c r="M21" s="679">
        <v>8921</v>
      </c>
      <c r="N21" s="679">
        <v>34941</v>
      </c>
      <c r="O21" s="679">
        <v>12146</v>
      </c>
      <c r="P21" s="679">
        <v>15974</v>
      </c>
      <c r="Q21" s="679">
        <v>21117</v>
      </c>
      <c r="R21" s="73"/>
    </row>
    <row r="22" spans="1:21" s="66" customFormat="1" ht="9" customHeight="1">
      <c r="A22" s="63"/>
      <c r="B22" s="676">
        <v>2001</v>
      </c>
      <c r="C22" s="371">
        <f>SUM(E22,Q22)</f>
        <v>142765</v>
      </c>
      <c r="D22" s="371"/>
      <c r="E22" s="679">
        <f>SUM(G22+I22+O22+P22)</f>
        <v>121654</v>
      </c>
      <c r="F22" s="371"/>
      <c r="G22" s="371">
        <v>37113</v>
      </c>
      <c r="H22" s="371"/>
      <c r="I22" s="679">
        <f>SUM(K22:N22)+394</f>
        <v>54222</v>
      </c>
      <c r="J22" s="417" t="s">
        <v>152</v>
      </c>
      <c r="K22" s="679">
        <v>6363</v>
      </c>
      <c r="L22" s="679">
        <v>6648</v>
      </c>
      <c r="M22" s="679">
        <v>8973</v>
      </c>
      <c r="N22" s="679">
        <v>31844</v>
      </c>
      <c r="O22" s="679">
        <v>13359</v>
      </c>
      <c r="P22" s="679">
        <v>16960</v>
      </c>
      <c r="Q22" s="679">
        <v>21111</v>
      </c>
      <c r="R22" s="73"/>
    </row>
    <row r="23" spans="1:21" s="66" customFormat="1" ht="9" customHeight="1">
      <c r="A23" s="63"/>
      <c r="B23" s="676">
        <v>2002</v>
      </c>
      <c r="C23" s="371">
        <f>SUM(E23,Q23)</f>
        <v>143565</v>
      </c>
      <c r="D23" s="371"/>
      <c r="E23" s="679">
        <f>SUM(G23+I23+O23+P23)</f>
        <v>122166</v>
      </c>
      <c r="F23" s="418"/>
      <c r="G23" s="371">
        <v>37256</v>
      </c>
      <c r="H23" s="371"/>
      <c r="I23" s="679">
        <f>SUM(K23:N23)+49</f>
        <v>55053</v>
      </c>
      <c r="J23" s="417" t="s">
        <v>275</v>
      </c>
      <c r="K23" s="679">
        <v>6516</v>
      </c>
      <c r="L23" s="679">
        <v>6728</v>
      </c>
      <c r="M23" s="679">
        <v>9077</v>
      </c>
      <c r="N23" s="679">
        <v>32683</v>
      </c>
      <c r="O23" s="679">
        <v>13033</v>
      </c>
      <c r="P23" s="679">
        <v>16824</v>
      </c>
      <c r="Q23" s="679">
        <v>21399</v>
      </c>
      <c r="R23" s="73"/>
    </row>
    <row r="24" spans="1:21" s="66" customFormat="1" ht="9" customHeight="1">
      <c r="A24" s="63"/>
      <c r="B24" s="676">
        <v>2003</v>
      </c>
      <c r="C24" s="371">
        <f>SUM(E24,Q24)</f>
        <v>153605</v>
      </c>
      <c r="D24" s="371"/>
      <c r="E24" s="679">
        <f>SUM(G24+I24+O24+P24)</f>
        <v>123522</v>
      </c>
      <c r="F24" s="418"/>
      <c r="G24" s="371">
        <v>37093</v>
      </c>
      <c r="H24" s="371"/>
      <c r="I24" s="679">
        <f>SUM(K24:N24)</f>
        <v>53646</v>
      </c>
      <c r="J24" s="419"/>
      <c r="K24" s="679">
        <v>6558</v>
      </c>
      <c r="L24" s="679">
        <v>6916</v>
      </c>
      <c r="M24" s="679">
        <v>7042</v>
      </c>
      <c r="N24" s="679">
        <v>33130</v>
      </c>
      <c r="O24" s="679">
        <v>22199</v>
      </c>
      <c r="P24" s="679">
        <v>10584</v>
      </c>
      <c r="Q24" s="679">
        <v>30083</v>
      </c>
      <c r="R24" s="73"/>
    </row>
    <row r="25" spans="1:21" s="66" customFormat="1" ht="9" customHeight="1">
      <c r="A25" s="63"/>
      <c r="B25" s="676">
        <v>2004</v>
      </c>
      <c r="C25" s="371">
        <f>SUM(E25,Q25)</f>
        <v>151139</v>
      </c>
      <c r="D25" s="371"/>
      <c r="E25" s="679">
        <f>SUM(G25+I25+O25+P25)</f>
        <v>132176</v>
      </c>
      <c r="F25" s="418"/>
      <c r="G25" s="371">
        <v>37854</v>
      </c>
      <c r="H25" s="371"/>
      <c r="I25" s="679">
        <f>SUM(K25:N25)</f>
        <v>59955</v>
      </c>
      <c r="J25" s="419"/>
      <c r="K25" s="679">
        <v>7065</v>
      </c>
      <c r="L25" s="679">
        <v>7329</v>
      </c>
      <c r="M25" s="679">
        <v>7270</v>
      </c>
      <c r="N25" s="679">
        <v>38291</v>
      </c>
      <c r="O25" s="679">
        <v>22236</v>
      </c>
      <c r="P25" s="679">
        <v>12131</v>
      </c>
      <c r="Q25" s="679">
        <v>18963</v>
      </c>
      <c r="R25" s="73"/>
    </row>
    <row r="26" spans="1:21" s="66" customFormat="1" ht="9" customHeight="1">
      <c r="A26" s="63"/>
      <c r="B26" s="676"/>
      <c r="C26" s="371"/>
      <c r="D26" s="371"/>
      <c r="E26" s="679"/>
      <c r="F26" s="418"/>
      <c r="G26" s="371"/>
      <c r="H26" s="371"/>
      <c r="I26" s="679"/>
      <c r="J26" s="419"/>
      <c r="K26" s="679"/>
      <c r="L26" s="679"/>
      <c r="M26" s="679"/>
      <c r="N26" s="679"/>
      <c r="O26" s="679"/>
      <c r="P26" s="679"/>
      <c r="Q26" s="679"/>
      <c r="R26" s="73"/>
    </row>
    <row r="27" spans="1:21" s="66" customFormat="1" ht="9" customHeight="1">
      <c r="A27" s="63"/>
      <c r="B27" s="676">
        <v>2005</v>
      </c>
      <c r="C27" s="371">
        <f>SUM(E27,Q27)</f>
        <v>155880</v>
      </c>
      <c r="D27" s="371"/>
      <c r="E27" s="679">
        <f>SUM(G27+I27+O27+P27)</f>
        <v>141050</v>
      </c>
      <c r="F27" s="418"/>
      <c r="G27" s="371">
        <v>41310</v>
      </c>
      <c r="H27" s="371"/>
      <c r="I27" s="679">
        <f>SUM(K27:N27)</f>
        <v>67190</v>
      </c>
      <c r="J27" s="419"/>
      <c r="K27" s="679">
        <v>6224</v>
      </c>
      <c r="L27" s="679">
        <v>7604</v>
      </c>
      <c r="M27" s="679">
        <v>6893</v>
      </c>
      <c r="N27" s="679">
        <v>46469</v>
      </c>
      <c r="O27" s="679">
        <v>21104</v>
      </c>
      <c r="P27" s="679">
        <v>11446</v>
      </c>
      <c r="Q27" s="679">
        <v>14830</v>
      </c>
      <c r="R27" s="73"/>
    </row>
    <row r="28" spans="1:21" s="66" customFormat="1" ht="9" customHeight="1">
      <c r="A28" s="63"/>
      <c r="B28" s="676">
        <v>2006</v>
      </c>
      <c r="C28" s="371">
        <f>SUM(E28,Q28)</f>
        <v>164329</v>
      </c>
      <c r="D28" s="371"/>
      <c r="E28" s="679">
        <f>SUM(G28+I28+O28+P28)</f>
        <v>149138</v>
      </c>
      <c r="F28" s="418"/>
      <c r="G28" s="371">
        <v>43982</v>
      </c>
      <c r="H28" s="371"/>
      <c r="I28" s="679">
        <f>SUM(K28:N28)</f>
        <v>72817</v>
      </c>
      <c r="J28" s="419"/>
      <c r="K28" s="679">
        <v>7703</v>
      </c>
      <c r="L28" s="679">
        <v>8000</v>
      </c>
      <c r="M28" s="679">
        <v>7527</v>
      </c>
      <c r="N28" s="679">
        <v>49587</v>
      </c>
      <c r="O28" s="679">
        <v>22437</v>
      </c>
      <c r="P28" s="679">
        <v>9902</v>
      </c>
      <c r="Q28" s="679">
        <v>15191</v>
      </c>
      <c r="R28" s="73"/>
    </row>
    <row r="29" spans="1:21" s="66" customFormat="1" ht="9" customHeight="1">
      <c r="A29" s="63"/>
      <c r="B29" s="676">
        <v>2007</v>
      </c>
      <c r="C29" s="371">
        <f>SUM(E29,Q29)</f>
        <v>171193</v>
      </c>
      <c r="D29" s="371"/>
      <c r="E29" s="679">
        <f>SUM(G29+I29+O29+P29)</f>
        <v>153597</v>
      </c>
      <c r="F29" s="418"/>
      <c r="G29" s="371">
        <v>46901</v>
      </c>
      <c r="H29" s="371"/>
      <c r="I29" s="679">
        <f>SUM(K29:N29)</f>
        <v>71173</v>
      </c>
      <c r="J29" s="419"/>
      <c r="K29" s="679">
        <v>8064</v>
      </c>
      <c r="L29" s="679">
        <v>8293</v>
      </c>
      <c r="M29" s="679">
        <v>7943</v>
      </c>
      <c r="N29" s="679">
        <v>46873</v>
      </c>
      <c r="O29" s="679">
        <v>25623</v>
      </c>
      <c r="P29" s="679">
        <v>9900</v>
      </c>
      <c r="Q29" s="679">
        <v>17596</v>
      </c>
      <c r="R29" s="73"/>
    </row>
    <row r="30" spans="1:21" s="66" customFormat="1" ht="9" customHeight="1">
      <c r="A30" s="63"/>
      <c r="B30" s="676">
        <v>2008</v>
      </c>
      <c r="C30" s="371">
        <f>SUM(E30,Q30)</f>
        <v>177837</v>
      </c>
      <c r="D30" s="371"/>
      <c r="E30" s="679">
        <f>SUM(G30+I30+O30+P30)</f>
        <v>159949</v>
      </c>
      <c r="F30" s="418"/>
      <c r="G30" s="371">
        <v>48679</v>
      </c>
      <c r="H30" s="371"/>
      <c r="I30" s="679">
        <f>SUM(K30:N30)</f>
        <v>73987</v>
      </c>
      <c r="J30" s="419"/>
      <c r="K30" s="679">
        <v>8421</v>
      </c>
      <c r="L30" s="679">
        <v>8591</v>
      </c>
      <c r="M30" s="679">
        <v>8539</v>
      </c>
      <c r="N30" s="679">
        <v>48436</v>
      </c>
      <c r="O30" s="679">
        <v>26884</v>
      </c>
      <c r="P30" s="679">
        <v>10399</v>
      </c>
      <c r="Q30" s="679">
        <v>17888</v>
      </c>
      <c r="R30" s="73"/>
      <c r="U30" s="371"/>
    </row>
    <row r="31" spans="1:21" s="66" customFormat="1" ht="9" customHeight="1">
      <c r="A31" s="63"/>
      <c r="B31" s="676">
        <v>2009</v>
      </c>
      <c r="C31" s="371">
        <f>SUM(E31,Q31)</f>
        <v>186289</v>
      </c>
      <c r="D31" s="371"/>
      <c r="E31" s="679">
        <f>SUM(G31+I31+O31+P31)</f>
        <v>167239</v>
      </c>
      <c r="F31" s="418"/>
      <c r="G31" s="371">
        <v>51107</v>
      </c>
      <c r="H31" s="371"/>
      <c r="I31" s="679">
        <f>SUM(K31:N31)</f>
        <v>77054</v>
      </c>
      <c r="J31" s="419"/>
      <c r="K31" s="679">
        <v>8924</v>
      </c>
      <c r="L31" s="679">
        <v>9056</v>
      </c>
      <c r="M31" s="679">
        <v>8959</v>
      </c>
      <c r="N31" s="679">
        <v>50115</v>
      </c>
      <c r="O31" s="679">
        <v>28701</v>
      </c>
      <c r="P31" s="679">
        <v>10377</v>
      </c>
      <c r="Q31" s="679">
        <v>19050</v>
      </c>
      <c r="R31" s="73"/>
      <c r="U31" s="371"/>
    </row>
    <row r="32" spans="1:21" s="66" customFormat="1" ht="9" customHeight="1">
      <c r="A32" s="63"/>
      <c r="B32" s="676"/>
      <c r="C32" s="371"/>
      <c r="D32" s="371"/>
      <c r="E32" s="679"/>
      <c r="F32" s="418"/>
      <c r="G32" s="371"/>
      <c r="H32" s="371"/>
      <c r="I32" s="679"/>
      <c r="J32" s="419"/>
      <c r="K32" s="679"/>
      <c r="L32" s="679"/>
      <c r="M32" s="679"/>
      <c r="N32" s="679"/>
      <c r="O32" s="679"/>
      <c r="P32" s="679"/>
      <c r="Q32" s="679"/>
      <c r="R32" s="73"/>
      <c r="U32" s="371"/>
    </row>
    <row r="33" spans="1:21" s="66" customFormat="1" ht="9" customHeight="1">
      <c r="A33" s="63"/>
      <c r="B33" s="676">
        <v>2010</v>
      </c>
      <c r="C33" s="371">
        <f t="shared" ref="C33" si="0">SUM(E33,Q33)</f>
        <v>188909</v>
      </c>
      <c r="D33" s="371"/>
      <c r="E33" s="679">
        <f>SUM(G33+I33+O33+P33)</f>
        <v>170144</v>
      </c>
      <c r="F33" s="418"/>
      <c r="G33" s="371">
        <v>52752</v>
      </c>
      <c r="H33" s="371"/>
      <c r="I33" s="679">
        <f t="shared" ref="I33" si="1">SUM(K33:N33)</f>
        <v>79055</v>
      </c>
      <c r="J33" s="419"/>
      <c r="K33" s="679">
        <v>8738</v>
      </c>
      <c r="L33" s="679">
        <v>9277</v>
      </c>
      <c r="M33" s="679">
        <v>9969</v>
      </c>
      <c r="N33" s="679">
        <v>51071</v>
      </c>
      <c r="O33" s="679">
        <v>28113</v>
      </c>
      <c r="P33" s="679">
        <v>10224</v>
      </c>
      <c r="Q33" s="679">
        <v>18765</v>
      </c>
      <c r="R33" s="73"/>
      <c r="U33" s="371"/>
    </row>
    <row r="34" spans="1:21" s="66" customFormat="1" ht="9" customHeight="1">
      <c r="A34" s="63"/>
      <c r="B34" s="676" t="s">
        <v>276</v>
      </c>
      <c r="C34" s="371">
        <v>202461</v>
      </c>
      <c r="D34" s="371"/>
      <c r="E34" s="679">
        <v>183021</v>
      </c>
      <c r="F34" s="418"/>
      <c r="G34" s="371">
        <v>57961</v>
      </c>
      <c r="H34" s="371"/>
      <c r="I34" s="679">
        <f>SUM(K34:N34)</f>
        <v>84670</v>
      </c>
      <c r="J34" s="419"/>
      <c r="K34" s="679">
        <v>9102</v>
      </c>
      <c r="L34" s="679">
        <v>9966</v>
      </c>
      <c r="M34" s="679">
        <v>10025</v>
      </c>
      <c r="N34" s="679">
        <v>55577</v>
      </c>
      <c r="O34" s="679">
        <v>28503</v>
      </c>
      <c r="P34" s="679">
        <v>10075</v>
      </c>
      <c r="Q34" s="679">
        <v>19440</v>
      </c>
      <c r="R34" s="73"/>
      <c r="U34" s="371"/>
    </row>
    <row r="35" spans="1:21" s="66" customFormat="1" ht="9" customHeight="1">
      <c r="A35" s="63"/>
      <c r="B35" s="676" t="s">
        <v>485</v>
      </c>
      <c r="C35" s="371">
        <f>SUM(E35,Q35)</f>
        <v>203688</v>
      </c>
      <c r="D35" s="371"/>
      <c r="E35" s="679">
        <f>SUM(G35+I35+O35+P35)-2</f>
        <v>183889</v>
      </c>
      <c r="F35" s="418"/>
      <c r="G35" s="371">
        <v>58927</v>
      </c>
      <c r="H35" s="371"/>
      <c r="I35" s="679">
        <f>SUM(K35:N35)-1</f>
        <v>84792</v>
      </c>
      <c r="J35" s="419"/>
      <c r="K35" s="679">
        <v>9694</v>
      </c>
      <c r="L35" s="679">
        <v>10003</v>
      </c>
      <c r="M35" s="679">
        <v>10279</v>
      </c>
      <c r="N35" s="679">
        <v>54817</v>
      </c>
      <c r="O35" s="679">
        <v>29851</v>
      </c>
      <c r="P35" s="679">
        <v>10321</v>
      </c>
      <c r="Q35" s="679">
        <v>19799</v>
      </c>
      <c r="R35" s="73"/>
      <c r="U35" s="371"/>
    </row>
    <row r="36" spans="1:21" s="66" customFormat="1" ht="3" customHeight="1">
      <c r="A36" s="63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73"/>
    </row>
    <row r="37" spans="1:21" s="66" customFormat="1" ht="3" customHeight="1">
      <c r="A37" s="63"/>
      <c r="B37" s="673"/>
      <c r="C37" s="673"/>
      <c r="D37" s="673"/>
      <c r="E37" s="673"/>
      <c r="F37" s="673"/>
      <c r="G37" s="673"/>
      <c r="H37" s="673"/>
      <c r="I37" s="673"/>
      <c r="J37" s="673"/>
      <c r="K37" s="673"/>
      <c r="L37" s="673"/>
      <c r="M37" s="673"/>
      <c r="N37" s="673"/>
      <c r="O37" s="673"/>
      <c r="P37" s="673"/>
      <c r="Q37" s="673"/>
      <c r="R37" s="73"/>
    </row>
    <row r="38" spans="1:21" s="66" customFormat="1" ht="9" customHeight="1">
      <c r="A38" s="63"/>
      <c r="B38" s="672" t="s">
        <v>277</v>
      </c>
      <c r="C38" s="673"/>
      <c r="D38" s="673"/>
      <c r="E38" s="673"/>
      <c r="F38" s="673"/>
      <c r="G38" s="673"/>
      <c r="H38" s="673"/>
      <c r="I38" s="673"/>
      <c r="J38" s="673"/>
      <c r="K38" s="673"/>
      <c r="L38" s="673"/>
      <c r="M38" s="673"/>
      <c r="N38" s="673"/>
      <c r="O38" s="673"/>
      <c r="P38" s="673"/>
      <c r="Q38" s="673"/>
      <c r="R38" s="73"/>
    </row>
    <row r="39" spans="1:21" s="66" customFormat="1" ht="9" customHeight="1">
      <c r="A39" s="63"/>
      <c r="B39" s="420" t="s">
        <v>278</v>
      </c>
      <c r="C39" s="673"/>
      <c r="D39" s="673"/>
      <c r="E39" s="673"/>
      <c r="F39" s="673"/>
      <c r="G39" s="673"/>
      <c r="H39" s="673"/>
      <c r="I39" s="673"/>
      <c r="J39" s="673"/>
      <c r="K39" s="673"/>
      <c r="L39" s="673"/>
      <c r="M39" s="673"/>
      <c r="N39" s="673"/>
      <c r="O39" s="673"/>
      <c r="P39" s="673"/>
      <c r="Q39" s="673"/>
      <c r="R39" s="73"/>
    </row>
    <row r="40" spans="1:21" s="66" customFormat="1" ht="9" customHeight="1">
      <c r="A40" s="63"/>
      <c r="B40" s="672" t="s">
        <v>279</v>
      </c>
      <c r="C40" s="673"/>
      <c r="D40" s="673"/>
      <c r="E40" s="673"/>
      <c r="F40" s="673"/>
      <c r="G40" s="673"/>
      <c r="H40" s="673"/>
      <c r="I40" s="673"/>
      <c r="J40" s="673"/>
      <c r="K40" s="673"/>
      <c r="L40" s="673"/>
      <c r="M40" s="673"/>
      <c r="N40" s="673"/>
      <c r="O40" s="673"/>
      <c r="P40" s="673"/>
      <c r="Q40" s="673"/>
      <c r="R40" s="73"/>
    </row>
    <row r="41" spans="1:21" s="66" customFormat="1" ht="9" customHeight="1">
      <c r="A41" s="63"/>
      <c r="B41" s="672" t="s">
        <v>280</v>
      </c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73"/>
      <c r="R41" s="73"/>
    </row>
    <row r="42" spans="1:21" s="66" customFormat="1" ht="9" customHeight="1">
      <c r="A42" s="63"/>
      <c r="B42" s="672" t="s">
        <v>281</v>
      </c>
      <c r="C42" s="673"/>
      <c r="D42" s="673"/>
      <c r="E42" s="673"/>
      <c r="F42" s="673"/>
      <c r="G42" s="673"/>
      <c r="H42" s="673"/>
      <c r="I42" s="673"/>
      <c r="J42" s="673"/>
      <c r="K42" s="673"/>
      <c r="L42" s="673"/>
      <c r="M42" s="673"/>
      <c r="N42" s="673"/>
      <c r="O42" s="673"/>
      <c r="P42" s="673"/>
      <c r="Q42" s="673"/>
      <c r="R42" s="73"/>
    </row>
    <row r="43" spans="1:21" s="66" customFormat="1" ht="9" customHeight="1">
      <c r="A43" s="63"/>
      <c r="B43" s="673" t="s">
        <v>241</v>
      </c>
      <c r="C43" s="673"/>
      <c r="D43" s="673"/>
      <c r="E43" s="673"/>
      <c r="F43" s="673"/>
      <c r="G43" s="673"/>
      <c r="H43" s="673"/>
      <c r="I43" s="673"/>
      <c r="J43" s="673"/>
      <c r="K43" s="673"/>
      <c r="L43" s="673"/>
      <c r="M43" s="673"/>
      <c r="N43" s="673"/>
      <c r="O43" s="673"/>
      <c r="P43" s="673"/>
      <c r="Q43" s="673"/>
      <c r="R43" s="73"/>
    </row>
    <row r="44" spans="1:21" s="66" customFormat="1" ht="9" customHeight="1">
      <c r="A44" s="63"/>
      <c r="B44" s="673" t="s">
        <v>484</v>
      </c>
      <c r="C44" s="673"/>
      <c r="D44" s="673"/>
      <c r="E44" s="673"/>
      <c r="F44" s="673"/>
      <c r="G44" s="673"/>
      <c r="H44" s="673"/>
      <c r="I44" s="673"/>
      <c r="J44" s="673"/>
      <c r="K44" s="673"/>
      <c r="L44" s="673"/>
      <c r="M44" s="673"/>
      <c r="N44" s="673"/>
      <c r="O44" s="673"/>
      <c r="P44" s="673"/>
      <c r="Q44" s="673"/>
      <c r="R44" s="73"/>
    </row>
    <row r="45" spans="1:21" s="66" customFormat="1" ht="9" customHeight="1">
      <c r="A45" s="63"/>
      <c r="B45" s="673" t="s">
        <v>251</v>
      </c>
      <c r="C45" s="673"/>
      <c r="D45" s="673"/>
      <c r="E45" s="673"/>
      <c r="F45" s="673"/>
      <c r="G45" s="673"/>
      <c r="H45" s="673"/>
      <c r="I45" s="673"/>
      <c r="J45" s="673"/>
      <c r="K45" s="673"/>
      <c r="L45" s="673"/>
      <c r="M45" s="673"/>
      <c r="N45" s="673"/>
      <c r="O45" s="673"/>
      <c r="P45" s="673"/>
      <c r="Q45" s="673"/>
      <c r="R45" s="73"/>
    </row>
    <row r="46" spans="1:21" s="66" customFormat="1" ht="4.7" customHeight="1">
      <c r="A46" s="106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8"/>
    </row>
    <row r="47" spans="1:21" ht="12" hidden="1" customHeight="1">
      <c r="S47" s="76" t="s">
        <v>59</v>
      </c>
    </row>
  </sheetData>
  <sheetProtection sheet="1" objects="1" scenarios="1"/>
  <mergeCells count="12">
    <mergeCell ref="B7:B12"/>
    <mergeCell ref="C7:C10"/>
    <mergeCell ref="E7:P7"/>
    <mergeCell ref="Q7:Q10"/>
    <mergeCell ref="E9:E10"/>
    <mergeCell ref="F9:G12"/>
    <mergeCell ref="I9:N9"/>
    <mergeCell ref="O9:O11"/>
    <mergeCell ref="P9:P10"/>
    <mergeCell ref="K10:K12"/>
    <mergeCell ref="L10:L11"/>
    <mergeCell ref="M10:M11"/>
  </mergeCell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geógráfico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46</vt:i4>
      </vt:variant>
      <vt:variant>
        <vt:lpstr>Rangos con nombre</vt:lpstr>
      </vt:variant>
      <vt:variant>
        <vt:i4>45</vt:i4>
      </vt:variant>
    </vt:vector>
  </HeadingPairs>
  <TitlesOfParts>
    <vt:vector size="91" baseType="lpstr">
      <vt:lpstr>Índice</vt:lpstr>
      <vt:lpstr>Texto</vt:lpstr>
      <vt:lpstr>7.1</vt:lpstr>
      <vt:lpstr>7.2</vt:lpstr>
      <vt:lpstr>7.3</vt:lpstr>
      <vt:lpstr>7.4</vt:lpstr>
      <vt:lpstr>7.5</vt:lpstr>
      <vt:lpstr>7.6</vt:lpstr>
      <vt:lpstr>7.7</vt:lpstr>
      <vt:lpstr>7.8</vt:lpstr>
      <vt:lpstr>7.9</vt:lpstr>
      <vt:lpstr>7.10</vt:lpstr>
      <vt:lpstr>7.11</vt:lpstr>
      <vt:lpstr>7.12</vt:lpstr>
      <vt:lpstr>7.13</vt:lpstr>
      <vt:lpstr>7.14</vt:lpstr>
      <vt:lpstr>7.15</vt:lpstr>
      <vt:lpstr>7.16</vt:lpstr>
      <vt:lpstr>7.17</vt:lpstr>
      <vt:lpstr>7.18</vt:lpstr>
      <vt:lpstr>7.19</vt:lpstr>
      <vt:lpstr>7.20</vt:lpstr>
      <vt:lpstr>7.21</vt:lpstr>
      <vt:lpstr>7.22</vt:lpstr>
      <vt:lpstr>7.23</vt:lpstr>
      <vt:lpstr>7.24</vt:lpstr>
      <vt:lpstr>7.25</vt:lpstr>
      <vt:lpstr>7.26</vt:lpstr>
      <vt:lpstr>7.27</vt:lpstr>
      <vt:lpstr>7.28</vt:lpstr>
      <vt:lpstr>7.29</vt:lpstr>
      <vt:lpstr>7.30</vt:lpstr>
      <vt:lpstr>7.31</vt:lpstr>
      <vt:lpstr>7.32</vt:lpstr>
      <vt:lpstr>7.33</vt:lpstr>
      <vt:lpstr>7.34 </vt:lpstr>
      <vt:lpstr>7.35</vt:lpstr>
      <vt:lpstr>7.36</vt:lpstr>
      <vt:lpstr>7.37</vt:lpstr>
      <vt:lpstr>7.38</vt:lpstr>
      <vt:lpstr>7.39</vt:lpstr>
      <vt:lpstr>7.40</vt:lpstr>
      <vt:lpstr>7.41</vt:lpstr>
      <vt:lpstr>7.42</vt:lpstr>
      <vt:lpstr>7.43</vt:lpstr>
      <vt:lpstr>7.44</vt:lpstr>
      <vt:lpstr>'7.1'!Área_de_impresión</vt:lpstr>
      <vt:lpstr>'7.10'!Área_de_impresión</vt:lpstr>
      <vt:lpstr>'7.11'!Área_de_impresión</vt:lpstr>
      <vt:lpstr>'7.12'!Área_de_impresión</vt:lpstr>
      <vt:lpstr>'7.13'!Área_de_impresión</vt:lpstr>
      <vt:lpstr>'7.14'!Área_de_impresión</vt:lpstr>
      <vt:lpstr>'7.15'!Área_de_impresión</vt:lpstr>
      <vt:lpstr>'7.16'!Área_de_impresión</vt:lpstr>
      <vt:lpstr>'7.17'!Área_de_impresión</vt:lpstr>
      <vt:lpstr>'7.18'!Área_de_impresión</vt:lpstr>
      <vt:lpstr>'7.19'!Área_de_impresión</vt:lpstr>
      <vt:lpstr>'7.2'!Área_de_impresión</vt:lpstr>
      <vt:lpstr>'7.20'!Área_de_impresión</vt:lpstr>
      <vt:lpstr>'7.21'!Área_de_impresión</vt:lpstr>
      <vt:lpstr>'7.22'!Área_de_impresión</vt:lpstr>
      <vt:lpstr>'7.23'!Área_de_impresión</vt:lpstr>
      <vt:lpstr>'7.24'!Área_de_impresión</vt:lpstr>
      <vt:lpstr>'7.25'!Área_de_impresión</vt:lpstr>
      <vt:lpstr>'7.26'!Área_de_impresión</vt:lpstr>
      <vt:lpstr>'7.27'!Área_de_impresión</vt:lpstr>
      <vt:lpstr>'7.28'!Área_de_impresión</vt:lpstr>
      <vt:lpstr>'7.29'!Área_de_impresión</vt:lpstr>
      <vt:lpstr>'7.3'!Área_de_impresión</vt:lpstr>
      <vt:lpstr>'7.30'!Área_de_impresión</vt:lpstr>
      <vt:lpstr>'7.31'!Área_de_impresión</vt:lpstr>
      <vt:lpstr>'7.32'!Área_de_impresión</vt:lpstr>
      <vt:lpstr>'7.33'!Área_de_impresión</vt:lpstr>
      <vt:lpstr>'7.34 '!Área_de_impresión</vt:lpstr>
      <vt:lpstr>'7.35'!Área_de_impresión</vt:lpstr>
      <vt:lpstr>'7.36'!Área_de_impresión</vt:lpstr>
      <vt:lpstr>'7.37'!Área_de_impresión</vt:lpstr>
      <vt:lpstr>'7.38'!Área_de_impresión</vt:lpstr>
      <vt:lpstr>'7.39'!Área_de_impresión</vt:lpstr>
      <vt:lpstr>'7.4'!Área_de_impresión</vt:lpstr>
      <vt:lpstr>'7.40'!Área_de_impresión</vt:lpstr>
      <vt:lpstr>'7.41'!Área_de_impresión</vt:lpstr>
      <vt:lpstr>'7.42'!Área_de_impresión</vt:lpstr>
      <vt:lpstr>'7.43'!Área_de_impresión</vt:lpstr>
      <vt:lpstr>'7.44'!Área_de_impresión</vt:lpstr>
      <vt:lpstr>'7.5'!Área_de_impresión</vt:lpstr>
      <vt:lpstr>'7.6'!Área_de_impresión</vt:lpstr>
      <vt:lpstr>'7.7'!Área_de_impresión</vt:lpstr>
      <vt:lpstr>'7.8'!Área_de_impresión</vt:lpstr>
      <vt:lpstr>'7.9'!Área_de_impresión</vt:lpstr>
      <vt:lpstr>Texto!Área_de_impresión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2014-01-29T15:55:12Z</cp:lastPrinted>
  <dcterms:created xsi:type="dcterms:W3CDTF">2013-07-11T18:34:03Z</dcterms:created>
  <dcterms:modified xsi:type="dcterms:W3CDTF">2014-02-10T17:48:12Z</dcterms:modified>
</cp:coreProperties>
</file>